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Nach\d\Мои документы\2017 г\1 Красногорский муниципальный район\Бюджет КМР 2017-2019\2 Уточнения бюджета 2017\10 Уточнение ноябрь 2017  с МФЦ\В СД КМР уточнение ноябрь 2017\"/>
    </mc:Choice>
  </mc:AlternateContent>
  <bookViews>
    <workbookView xWindow="120" yWindow="1500" windowWidth="15180" windowHeight="7455"/>
  </bookViews>
  <sheets>
    <sheet name="2017" sheetId="1" r:id="rId1"/>
  </sheets>
  <definedNames>
    <definedName name="_xlnm._FilterDatabase" localSheetId="0" hidden="1">'2017'!$A$3:$F$1732</definedName>
    <definedName name="_xlnm.Print_Titles" localSheetId="0">'2017'!$3:$3</definedName>
    <definedName name="_xlnm.Print_Area" localSheetId="0">'2017'!$A$1:$F$1736</definedName>
  </definedNames>
  <calcPr calcId="162913"/>
  <fileRecoveryPr autoRecover="0"/>
</workbook>
</file>

<file path=xl/calcChain.xml><?xml version="1.0" encoding="utf-8"?>
<calcChain xmlns="http://schemas.openxmlformats.org/spreadsheetml/2006/main">
  <c r="F261" i="1" l="1"/>
  <c r="F260" i="1"/>
  <c r="F256" i="1"/>
  <c r="F254" i="1"/>
  <c r="F341" i="1" l="1"/>
  <c r="F309" i="1"/>
  <c r="F300" i="1"/>
  <c r="F626" i="1" l="1"/>
  <c r="F625" i="1" s="1"/>
  <c r="F275" i="1"/>
  <c r="F237" i="1" l="1"/>
  <c r="F106" i="1" l="1"/>
  <c r="F100" i="1"/>
  <c r="F55" i="1"/>
  <c r="F1616" i="1" l="1"/>
  <c r="F1629" i="1"/>
  <c r="F1668" i="1"/>
  <c r="F1608" i="1"/>
  <c r="F1673" i="1"/>
  <c r="F1600" i="1"/>
  <c r="F456" i="1"/>
  <c r="F454" i="1"/>
  <c r="F455" i="1"/>
  <c r="F424" i="1"/>
  <c r="F425" i="1"/>
  <c r="F423" i="1"/>
  <c r="F323" i="1"/>
  <c r="F322" i="1" s="1"/>
  <c r="F320" i="1"/>
  <c r="F316" i="1"/>
  <c r="F315" i="1"/>
  <c r="F314" i="1"/>
  <c r="F673" i="1" l="1"/>
  <c r="F670" i="1"/>
  <c r="F668" i="1"/>
  <c r="F216" i="1" l="1"/>
  <c r="F212" i="1"/>
  <c r="F211" i="1"/>
  <c r="F210" i="1"/>
  <c r="F1202" i="1" l="1"/>
  <c r="F1198" i="1"/>
  <c r="F1196" i="1"/>
  <c r="F725" i="1" l="1"/>
  <c r="F959" i="1" l="1"/>
  <c r="F954" i="1"/>
  <c r="F953" i="1" s="1"/>
  <c r="F1549" i="1" l="1"/>
  <c r="F1347" i="1" l="1"/>
  <c r="F1348" i="1"/>
  <c r="F1349" i="1"/>
  <c r="F572" i="1" l="1"/>
  <c r="F571" i="1" s="1"/>
  <c r="F570" i="1" s="1"/>
  <c r="F160" i="1" l="1"/>
  <c r="F159" i="1"/>
  <c r="F676" i="1" l="1"/>
  <c r="F259" i="1" l="1"/>
  <c r="F1726" i="1" l="1"/>
  <c r="F1725" i="1" s="1"/>
  <c r="F1724" i="1" s="1"/>
  <c r="F1700" i="1" l="1"/>
  <c r="F1699" i="1" s="1"/>
  <c r="F1698" i="1" s="1"/>
  <c r="F1723" i="1"/>
  <c r="F1716" i="1"/>
  <c r="F282" i="1" l="1"/>
  <c r="F281" i="1" s="1"/>
  <c r="F280" i="1" s="1"/>
  <c r="F629" i="1" l="1"/>
  <c r="F628" i="1" s="1"/>
  <c r="F624" i="1" s="1"/>
  <c r="F733" i="1" l="1"/>
  <c r="F1233" i="1" l="1"/>
  <c r="F1217" i="1"/>
  <c r="F1216" i="1"/>
  <c r="F1215" i="1"/>
  <c r="F1127" i="1"/>
  <c r="F1124" i="1"/>
  <c r="F856" i="1"/>
  <c r="F1028" i="1"/>
  <c r="F890" i="1"/>
  <c r="F878" i="1"/>
  <c r="F868" i="1"/>
  <c r="F864" i="1"/>
  <c r="F852" i="1"/>
  <c r="F838" i="1"/>
  <c r="F1555" i="1" l="1"/>
  <c r="F1554" i="1" s="1"/>
  <c r="F1553" i="1" s="1"/>
  <c r="F149" i="1" l="1"/>
  <c r="F144" i="1"/>
  <c r="F82" i="1"/>
  <c r="F77" i="1"/>
  <c r="F1274" i="1" l="1"/>
  <c r="F1273" i="1"/>
  <c r="F535" i="1" l="1"/>
  <c r="F1381" i="1" l="1"/>
  <c r="F1376" i="1"/>
  <c r="F1449" i="1" l="1"/>
  <c r="F1452" i="1"/>
  <c r="F1428" i="1"/>
  <c r="F1431" i="1"/>
  <c r="F1498" i="1"/>
  <c r="F1501" i="1"/>
  <c r="F1464" i="1"/>
  <c r="F1467" i="1"/>
  <c r="F786" i="1" l="1"/>
  <c r="F782" i="1"/>
  <c r="F774" i="1"/>
  <c r="F770" i="1"/>
  <c r="F754" i="1"/>
  <c r="F1732" i="1" l="1"/>
  <c r="F1585" i="1" l="1"/>
  <c r="F1582" i="1"/>
  <c r="F1324" i="1" l="1"/>
  <c r="F1264" i="1"/>
  <c r="F1365" i="1"/>
  <c r="F1366" i="1"/>
  <c r="F1362" i="1"/>
  <c r="F1361" i="1"/>
  <c r="F1360" i="1"/>
  <c r="F1369" i="1"/>
  <c r="F599" i="1" l="1"/>
  <c r="F605" i="1" l="1"/>
  <c r="F609" i="1"/>
  <c r="F438" i="1"/>
  <c r="F968" i="1"/>
  <c r="F637" i="1" l="1"/>
  <c r="F636" i="1" s="1"/>
  <c r="F635" i="1" s="1"/>
  <c r="F633" i="1"/>
  <c r="F632" i="1" s="1"/>
  <c r="F631" i="1" s="1"/>
  <c r="F1651" i="1" l="1"/>
  <c r="F688" i="1"/>
  <c r="F689" i="1"/>
  <c r="F648" i="1"/>
  <c r="F356" i="1"/>
  <c r="F335" i="1"/>
  <c r="F329" i="1"/>
  <c r="F330" i="1"/>
  <c r="F305" i="1"/>
  <c r="F12" i="1" l="1"/>
  <c r="F1041" i="1" l="1"/>
  <c r="F1221" i="1" l="1"/>
  <c r="F1220" i="1"/>
  <c r="F1133" i="1"/>
  <c r="F1005" i="1"/>
  <c r="F899" i="1"/>
  <c r="F842" i="1"/>
  <c r="F834" i="1"/>
  <c r="F1540" i="1" l="1"/>
  <c r="F1539" i="1" s="1"/>
  <c r="F1543" i="1"/>
  <c r="F1542" i="1" s="1"/>
  <c r="F1401" i="1"/>
  <c r="F1390" i="1"/>
  <c r="F1538" i="1" l="1"/>
  <c r="F1537" i="1" s="1"/>
  <c r="F765" i="1"/>
  <c r="F764" i="1" s="1"/>
  <c r="F763" i="1" s="1"/>
  <c r="F196" i="1" l="1"/>
  <c r="F195" i="1" s="1"/>
  <c r="F194" i="1" s="1"/>
  <c r="F193" i="1" s="1"/>
  <c r="F192" i="1" s="1"/>
  <c r="F841" i="1" l="1"/>
  <c r="F840" i="1" s="1"/>
  <c r="F839" i="1" s="1"/>
  <c r="F1445" i="1" l="1"/>
  <c r="F1442" i="1"/>
  <c r="F1535" i="1" l="1"/>
  <c r="F982" i="1" l="1"/>
  <c r="F981" i="1" s="1"/>
  <c r="F980" i="1" s="1"/>
  <c r="F944" i="1" l="1"/>
  <c r="F943" i="1" s="1"/>
  <c r="F942" i="1" s="1"/>
  <c r="F941" i="1" s="1"/>
  <c r="F1476" i="1" l="1"/>
  <c r="F1474" i="1"/>
  <c r="F909" i="1" l="1"/>
  <c r="F908" i="1" s="1"/>
  <c r="F241" i="1" l="1"/>
  <c r="F240" i="1" s="1"/>
  <c r="F239" i="1" s="1"/>
  <c r="F847" i="1" l="1"/>
  <c r="F881" i="1" l="1"/>
  <c r="F912" i="1" l="1"/>
  <c r="F911" i="1" s="1"/>
  <c r="F907" i="1" s="1"/>
  <c r="F265" i="1" l="1"/>
  <c r="F236" i="1" l="1"/>
  <c r="F94" i="1" l="1"/>
  <c r="F845" i="1" l="1"/>
  <c r="F468" i="1" l="1"/>
  <c r="F1301" i="1" l="1"/>
  <c r="F1300" i="1" s="1"/>
  <c r="F1299" i="1" s="1"/>
  <c r="F1297" i="1" l="1"/>
  <c r="F1295" i="1"/>
  <c r="F1294" i="1" l="1"/>
  <c r="F1293" i="1" s="1"/>
  <c r="F1051" i="1" l="1"/>
  <c r="F1050" i="1" s="1"/>
  <c r="F1049" i="1" s="1"/>
  <c r="F1048" i="1" s="1"/>
  <c r="F996" i="1"/>
  <c r="F849" i="1"/>
  <c r="F1643" i="1" l="1"/>
  <c r="F1642" i="1" s="1"/>
  <c r="F1641" i="1" s="1"/>
  <c r="F1407" i="1"/>
  <c r="F1406" i="1" s="1"/>
  <c r="F1405" i="1" s="1"/>
  <c r="F816" i="1"/>
  <c r="F815" i="1" s="1"/>
  <c r="F814" i="1" s="1"/>
  <c r="F1566" i="1" l="1"/>
  <c r="F509" i="1" l="1"/>
  <c r="F414" i="1" l="1"/>
  <c r="F477" i="1"/>
  <c r="F298" i="1"/>
  <c r="F319" i="1"/>
  <c r="F1308" i="1" l="1"/>
  <c r="F507" i="1" l="1"/>
  <c r="F1225" i="1" l="1"/>
  <c r="F1197" i="1" l="1"/>
  <c r="F1177" i="1"/>
  <c r="F970" i="1"/>
  <c r="F969" i="1" s="1"/>
  <c r="F967" i="1"/>
  <c r="F963" i="1"/>
  <c r="F962" i="1" s="1"/>
  <c r="F951" i="1"/>
  <c r="F886" i="1"/>
  <c r="F860" i="1"/>
  <c r="F966" i="1" l="1"/>
  <c r="F961" i="1" s="1"/>
  <c r="F960" i="1" s="1"/>
  <c r="F859" i="1" l="1"/>
  <c r="F858" i="1" s="1"/>
  <c r="F857" i="1" s="1"/>
  <c r="F796" i="1" l="1"/>
  <c r="F795" i="1" s="1"/>
  <c r="F794" i="1" s="1"/>
  <c r="F793" i="1" s="1"/>
  <c r="F792" i="1" s="1"/>
  <c r="F594" i="1" l="1"/>
  <c r="F593" i="1" s="1"/>
  <c r="F592" i="1" s="1"/>
  <c r="F750" i="1" l="1"/>
  <c r="F1023" i="1" l="1"/>
  <c r="F1022" i="1" s="1"/>
  <c r="F1021" i="1" s="1"/>
  <c r="F991" i="1" l="1"/>
  <c r="F990" i="1" s="1"/>
  <c r="F989" i="1" s="1"/>
  <c r="F988" i="1" s="1"/>
  <c r="F986" i="1"/>
  <c r="F985" i="1" s="1"/>
  <c r="F984" i="1" s="1"/>
  <c r="F979" i="1" s="1"/>
  <c r="F1531" i="1" l="1"/>
  <c r="F1533" i="1"/>
  <c r="F598" i="1" l="1"/>
  <c r="F597" i="1" s="1"/>
  <c r="F596" i="1" l="1"/>
  <c r="F591" i="1" s="1"/>
  <c r="F590" i="1" s="1"/>
  <c r="F118" i="1"/>
  <c r="F117" i="1" s="1"/>
  <c r="F123" i="1"/>
  <c r="F122" i="1" s="1"/>
  <c r="F116" i="1" l="1"/>
  <c r="F115" i="1" s="1"/>
  <c r="F114" i="1" s="1"/>
  <c r="F68" i="1"/>
  <c r="F1270" i="1" l="1"/>
  <c r="F1268" i="1"/>
  <c r="F1224" i="1" l="1"/>
  <c r="F1223" i="1" s="1"/>
  <c r="F742" i="1" l="1"/>
  <c r="F1574" i="1"/>
  <c r="F1577" i="1"/>
  <c r="F1591" i="1" l="1"/>
  <c r="F1590" i="1" s="1"/>
  <c r="F1589" i="1" s="1"/>
  <c r="F1588" i="1" s="1"/>
  <c r="F1704" i="1" l="1"/>
  <c r="F1703" i="1" s="1"/>
  <c r="F1702" i="1" s="1"/>
  <c r="F1696" i="1"/>
  <c r="F431" i="1" l="1"/>
  <c r="F428" i="1"/>
  <c r="F245" i="1" l="1"/>
  <c r="F244" i="1" s="1"/>
  <c r="F243" i="1" s="1"/>
  <c r="F1615" i="1" l="1"/>
  <c r="F1614" i="1" s="1"/>
  <c r="F1613" i="1" s="1"/>
  <c r="F685" i="1" l="1"/>
  <c r="F684" i="1"/>
  <c r="F683" i="1"/>
  <c r="F459" i="1" l="1"/>
  <c r="F460" i="1"/>
  <c r="F410" i="1"/>
  <c r="F328" i="1" l="1"/>
  <c r="F401" i="1"/>
  <c r="F400" i="1" s="1"/>
  <c r="F399" i="1" s="1"/>
  <c r="F397" i="1"/>
  <c r="F396" i="1" s="1"/>
  <c r="F395" i="1" s="1"/>
  <c r="F394" i="1" l="1"/>
  <c r="F393" i="1" s="1"/>
  <c r="F622" i="1"/>
  <c r="F621" i="1" s="1"/>
  <c r="F620" i="1" s="1"/>
  <c r="F113" i="1" l="1"/>
  <c r="F1695" i="1" l="1"/>
  <c r="F1694" i="1" s="1"/>
  <c r="F1693" i="1"/>
  <c r="F741" i="1" l="1"/>
  <c r="F740" i="1" s="1"/>
  <c r="F739" i="1" s="1"/>
  <c r="F761" i="1"/>
  <c r="F759" i="1" s="1"/>
  <c r="F778" i="1"/>
  <c r="F777" i="1" s="1"/>
  <c r="F776" i="1" s="1"/>
  <c r="F775" i="1" s="1"/>
  <c r="F760" i="1" l="1"/>
  <c r="F1144" i="1" l="1"/>
  <c r="F1151" i="1"/>
  <c r="F1148" i="1"/>
  <c r="F1254" i="1" l="1"/>
  <c r="F1253" i="1" s="1"/>
  <c r="F1252" i="1" s="1"/>
  <c r="F1251" i="1"/>
  <c r="F1313" i="1"/>
  <c r="F1259" i="1"/>
  <c r="F880" i="1" l="1"/>
  <c r="F879" i="1" s="1"/>
  <c r="F1277" i="1" l="1"/>
  <c r="F392" i="1" l="1"/>
  <c r="F390" i="1"/>
  <c r="F618" i="1" l="1"/>
  <c r="F617" i="1" s="1"/>
  <c r="F616" i="1" s="1"/>
  <c r="F672" i="1" l="1"/>
  <c r="F978" i="1" l="1"/>
  <c r="F977" i="1" s="1"/>
  <c r="F1206" i="1"/>
  <c r="F1204" i="1" s="1"/>
  <c r="F936" i="1"/>
  <c r="F1020" i="1"/>
  <c r="F906" i="1"/>
  <c r="F346" i="1" l="1"/>
  <c r="F344" i="1"/>
  <c r="F647" i="1" l="1"/>
  <c r="F675" i="1" l="1"/>
  <c r="F671" i="1"/>
  <c r="F667" i="1"/>
  <c r="F666" i="1" s="1"/>
  <c r="F665" i="1" l="1"/>
  <c r="F664" i="1" s="1"/>
  <c r="F663" i="1" s="1"/>
  <c r="F274" i="1"/>
  <c r="F273" i="1" s="1"/>
  <c r="F272" i="1" s="1"/>
  <c r="F1420" i="1" l="1"/>
  <c r="F1417" i="1"/>
  <c r="F1097" i="1" l="1"/>
  <c r="F1090" i="1"/>
  <c r="F1352" i="1"/>
  <c r="F1083" i="1"/>
  <c r="F1010" i="1" l="1"/>
  <c r="F1009" i="1" s="1"/>
  <c r="F1008" i="1" s="1"/>
  <c r="F807" i="1" l="1"/>
  <c r="F757" i="1"/>
  <c r="F755" i="1" s="1"/>
  <c r="F756" i="1" l="1"/>
  <c r="F467" i="1"/>
  <c r="F466" i="1" s="1"/>
  <c r="F465" i="1" s="1"/>
  <c r="F430" i="1" l="1"/>
  <c r="F372" i="1"/>
  <c r="F374" i="1"/>
  <c r="F369" i="1"/>
  <c r="F1285" i="1" l="1"/>
  <c r="F1284" i="1" s="1"/>
  <c r="F1283" i="1" s="1"/>
  <c r="F1110" i="1"/>
  <c r="F1109" i="1" s="1"/>
  <c r="F1108" i="1" s="1"/>
  <c r="F1560" i="1" l="1"/>
  <c r="F1019" i="1" l="1"/>
  <c r="F1018" i="1" s="1"/>
  <c r="F1017" i="1" s="1"/>
  <c r="F1016" i="1" s="1"/>
  <c r="F825" i="1"/>
  <c r="F824" i="1" s="1"/>
  <c r="F823" i="1" s="1"/>
  <c r="F822" i="1" s="1"/>
  <c r="F641" i="1" l="1"/>
  <c r="F640" i="1" s="1"/>
  <c r="F639" i="1" s="1"/>
  <c r="F580" i="1" l="1"/>
  <c r="F579" i="1"/>
  <c r="F578" i="1" s="1"/>
  <c r="F576" i="1"/>
  <c r="F575" i="1" s="1"/>
  <c r="F574" i="1" s="1"/>
  <c r="F549" i="1"/>
  <c r="F548" i="1" s="1"/>
  <c r="F547" i="1" s="1"/>
  <c r="F534" i="1"/>
  <c r="F533" i="1" s="1"/>
  <c r="F532" i="1" s="1"/>
  <c r="F530" i="1"/>
  <c r="F529" i="1" s="1"/>
  <c r="F528" i="1" s="1"/>
  <c r="F1514" i="1" l="1"/>
  <c r="F1392" i="1" l="1"/>
  <c r="F1391" i="1" s="1"/>
  <c r="F608" i="1" l="1"/>
  <c r="F607" i="1" s="1"/>
  <c r="F606" i="1" s="1"/>
  <c r="F692" i="1" l="1"/>
  <c r="F1528" i="1" l="1"/>
  <c r="F278" i="1" l="1"/>
  <c r="F277" i="1" s="1"/>
  <c r="F276" i="1" s="1"/>
  <c r="F271" i="1" s="1"/>
  <c r="F270" i="1" l="1"/>
  <c r="F32" i="1"/>
  <c r="F162" i="1" l="1"/>
  <c r="F427" i="1" l="1"/>
  <c r="F426" i="1" s="1"/>
  <c r="F1565" i="1" l="1"/>
  <c r="F1564" i="1" s="1"/>
  <c r="F1563" i="1" s="1"/>
  <c r="F1562" i="1" s="1"/>
  <c r="F1561" i="1" s="1"/>
  <c r="F885" i="1" l="1"/>
  <c r="F884" i="1" s="1"/>
  <c r="F883" i="1" s="1"/>
  <c r="F556" i="1" l="1"/>
  <c r="F555" i="1" s="1"/>
  <c r="F1416" i="1" l="1"/>
  <c r="F1415" i="1" s="1"/>
  <c r="F442" i="1" l="1"/>
  <c r="F1680" i="1"/>
  <c r="F1679" i="1" s="1"/>
  <c r="F1678" i="1" s="1"/>
  <c r="F1604" i="1" l="1"/>
  <c r="F1712" i="1" l="1"/>
  <c r="F1272" i="1" l="1"/>
  <c r="F736" i="1" l="1"/>
  <c r="F735" i="1" s="1"/>
  <c r="F734" i="1" s="1"/>
  <c r="F729" i="1"/>
  <c r="F721" i="1"/>
  <c r="F363" i="1" l="1"/>
  <c r="F1559" i="1" l="1"/>
  <c r="F1558" i="1" s="1"/>
  <c r="F1557" i="1" s="1"/>
  <c r="F1552" i="1" l="1"/>
  <c r="F1551" i="1" s="1"/>
  <c r="F1550" i="1" s="1"/>
  <c r="F130" i="1"/>
  <c r="F349" i="1" l="1"/>
  <c r="F1667" i="1"/>
  <c r="F1633" i="1"/>
  <c r="F1534" i="1"/>
  <c r="F1513" i="1"/>
  <c r="F1508" i="1"/>
  <c r="F1314" i="1"/>
  <c r="F1128" i="1"/>
  <c r="F1102" i="1"/>
  <c r="F1096" i="1"/>
  <c r="F1089" i="1"/>
  <c r="F1082" i="1"/>
  <c r="F781" i="1" l="1"/>
  <c r="F780" i="1" s="1"/>
  <c r="F773" i="1"/>
  <c r="F772" i="1" s="1"/>
  <c r="F753" i="1"/>
  <c r="F752" i="1" s="1"/>
  <c r="F715" i="1"/>
  <c r="F714" i="1" s="1"/>
  <c r="F848" i="1" l="1"/>
  <c r="F873" i="1"/>
  <c r="F867" i="1"/>
  <c r="F1150" i="1"/>
  <c r="F1149" i="1" s="1"/>
  <c r="F1147" i="1"/>
  <c r="F1146" i="1" s="1"/>
  <c r="F1145" i="1" l="1"/>
  <c r="F500" i="1"/>
  <c r="F496" i="1"/>
  <c r="F492" i="1"/>
  <c r="F487" i="1"/>
  <c r="F483" i="1"/>
  <c r="F1036" i="1" l="1"/>
  <c r="F1035" i="1" s="1"/>
  <c r="F1034" i="1" s="1"/>
  <c r="F1662" i="1" l="1"/>
  <c r="F1661" i="1" s="1"/>
  <c r="F1731" i="1" l="1"/>
  <c r="F1730" i="1" s="1"/>
  <c r="F1729" i="1" s="1"/>
  <c r="F1728" i="1" s="1"/>
  <c r="F1722" i="1"/>
  <c r="F1721" i="1" s="1"/>
  <c r="F1720" i="1" s="1"/>
  <c r="F1719" i="1" s="1"/>
  <c r="F1715" i="1"/>
  <c r="F1714" i="1" s="1"/>
  <c r="F1713" i="1" s="1"/>
  <c r="F1711" i="1"/>
  <c r="F1710" i="1" s="1"/>
  <c r="F1709" i="1" s="1"/>
  <c r="F1692" i="1"/>
  <c r="F1691" i="1" s="1"/>
  <c r="F1690" i="1" s="1"/>
  <c r="F1689" i="1" s="1"/>
  <c r="F1688" i="1" l="1"/>
  <c r="F1687" i="1" s="1"/>
  <c r="F1718" i="1"/>
  <c r="F1717" i="1" s="1"/>
  <c r="F1708" i="1"/>
  <c r="F1707" i="1"/>
  <c r="F1706" i="1" s="1"/>
  <c r="F1686" i="1" l="1"/>
  <c r="F691" i="1"/>
  <c r="F690" i="1" s="1"/>
  <c r="F687" i="1"/>
  <c r="F686" i="1" s="1"/>
  <c r="F682" i="1"/>
  <c r="F681" i="1" s="1"/>
  <c r="F680" i="1" l="1"/>
  <c r="F679" i="1" s="1"/>
  <c r="F678" i="1" s="1"/>
  <c r="F662" i="1" s="1"/>
  <c r="F541" i="1" l="1"/>
  <c r="F180" i="1" l="1"/>
  <c r="F179" i="1" s="1"/>
  <c r="F184" i="1"/>
  <c r="F188" i="1"/>
  <c r="F187" i="1" s="1"/>
  <c r="F186" i="1" s="1"/>
  <c r="F476" i="1" l="1"/>
  <c r="F475" i="1" s="1"/>
  <c r="F474" i="1" s="1"/>
  <c r="F472" i="1"/>
  <c r="F471" i="1" s="1"/>
  <c r="F470" i="1" s="1"/>
  <c r="F462" i="1"/>
  <c r="F461" i="1" s="1"/>
  <c r="F458" i="1"/>
  <c r="F457" i="1" s="1"/>
  <c r="F449" i="1"/>
  <c r="F448" i="1" s="1"/>
  <c r="F447" i="1" s="1"/>
  <c r="F445" i="1"/>
  <c r="F444" i="1" s="1"/>
  <c r="F443" i="1" s="1"/>
  <c r="F437" i="1"/>
  <c r="F436" i="1" s="1"/>
  <c r="F435" i="1" s="1"/>
  <c r="F429" i="1"/>
  <c r="F422" i="1"/>
  <c r="F421" i="1" s="1"/>
  <c r="F417" i="1"/>
  <c r="F416" i="1" s="1"/>
  <c r="F415" i="1" s="1"/>
  <c r="F413" i="1"/>
  <c r="F412" i="1" s="1"/>
  <c r="F411" i="1" s="1"/>
  <c r="F409" i="1"/>
  <c r="F408" i="1" s="1"/>
  <c r="F407" i="1" s="1"/>
  <c r="F420" i="1" l="1"/>
  <c r="F419" i="1" s="1"/>
  <c r="F441" i="1"/>
  <c r="F440" i="1" s="1"/>
  <c r="F439" i="1" s="1"/>
  <c r="F469" i="1"/>
  <c r="F453" i="1"/>
  <c r="F452" i="1" s="1"/>
  <c r="F451" i="1" s="1"/>
  <c r="F406" i="1"/>
  <c r="F1380" i="1"/>
  <c r="F1379" i="1" s="1"/>
  <c r="F1378" i="1" s="1"/>
  <c r="F1377" i="1" s="1"/>
  <c r="F1375" i="1"/>
  <c r="F1374" i="1" s="1"/>
  <c r="F1373" i="1" s="1"/>
  <c r="F1372" i="1" s="1"/>
  <c r="F1368" i="1"/>
  <c r="F1367" i="1" s="1"/>
  <c r="F1364" i="1"/>
  <c r="F1363" i="1" s="1"/>
  <c r="F1359" i="1"/>
  <c r="F1358" i="1" s="1"/>
  <c r="F1356" i="1"/>
  <c r="F1355" i="1" s="1"/>
  <c r="F1354" i="1" s="1"/>
  <c r="F1351" i="1"/>
  <c r="F1350" i="1" s="1"/>
  <c r="F1346" i="1"/>
  <c r="F1345" i="1" s="1"/>
  <c r="F434" i="1" l="1"/>
  <c r="F433" i="1" s="1"/>
  <c r="F432" i="1" s="1"/>
  <c r="F405" i="1"/>
  <c r="F1371" i="1"/>
  <c r="F1370" i="1" s="1"/>
  <c r="F1357" i="1"/>
  <c r="F1344" i="1"/>
  <c r="F1046" i="1"/>
  <c r="F1045" i="1" s="1"/>
  <c r="F1044" i="1" s="1"/>
  <c r="F1043" i="1" s="1"/>
  <c r="F1042" i="1" s="1"/>
  <c r="F404" i="1" l="1"/>
  <c r="F1343" i="1"/>
  <c r="F268" i="1"/>
  <c r="F267" i="1" s="1"/>
  <c r="F264" i="1"/>
  <c r="F263" i="1" s="1"/>
  <c r="F258" i="1"/>
  <c r="F257" i="1" s="1"/>
  <c r="F255" i="1"/>
  <c r="F253" i="1" s="1"/>
  <c r="F252" i="1" s="1"/>
  <c r="F251" i="1" s="1"/>
  <c r="F129" i="1"/>
  <c r="F128" i="1" s="1"/>
  <c r="F127" i="1" s="1"/>
  <c r="F126" i="1" s="1"/>
  <c r="F125" i="1" s="1"/>
  <c r="F262" i="1" l="1"/>
  <c r="F250" i="1" s="1"/>
  <c r="F249" i="1" l="1"/>
  <c r="F248" i="1" s="1"/>
  <c r="F247" i="1" s="1"/>
  <c r="F214" i="1"/>
  <c r="F1004" i="1" l="1"/>
  <c r="F1003" i="1" s="1"/>
  <c r="F1002" i="1" s="1"/>
  <c r="F1001" i="1" s="1"/>
  <c r="F1000" i="1" s="1"/>
  <c r="F999" i="1" s="1"/>
  <c r="F895" i="1" l="1"/>
  <c r="F894" i="1" s="1"/>
  <c r="F844" i="1" l="1"/>
  <c r="F170" i="1" l="1"/>
  <c r="F169" i="1" s="1"/>
  <c r="F168" i="1" s="1"/>
  <c r="F167" i="1" s="1"/>
  <c r="F166" i="1" s="1"/>
  <c r="F165" i="1" s="1"/>
  <c r="F1327" i="1" l="1"/>
  <c r="F1326" i="1" s="1"/>
  <c r="F1325" i="1" s="1"/>
  <c r="F1323" i="1"/>
  <c r="F1322" i="1" s="1"/>
  <c r="F1321" i="1" s="1"/>
  <c r="F1318" i="1"/>
  <c r="F1317" i="1" s="1"/>
  <c r="F1316" i="1" s="1"/>
  <c r="F1312" i="1"/>
  <c r="F1311" i="1" s="1"/>
  <c r="F1309" i="1"/>
  <c r="F1307" i="1"/>
  <c r="F1306" i="1" s="1"/>
  <c r="F1291" i="1"/>
  <c r="F1289" i="1"/>
  <c r="F1281" i="1"/>
  <c r="F1280" i="1" s="1"/>
  <c r="F1278" i="1"/>
  <c r="F1276" i="1"/>
  <c r="F1271" i="1"/>
  <c r="F1267" i="1"/>
  <c r="F1266" i="1" s="1"/>
  <c r="F1263" i="1"/>
  <c r="F1262" i="1" s="1"/>
  <c r="F1261" i="1" s="1"/>
  <c r="F1258" i="1"/>
  <c r="F1257" i="1" s="1"/>
  <c r="F1256" i="1" s="1"/>
  <c r="F1250" i="1"/>
  <c r="F1249" i="1" s="1"/>
  <c r="F1248" i="1" s="1"/>
  <c r="F1246" i="1"/>
  <c r="F1245" i="1" s="1"/>
  <c r="F1244" i="1" s="1"/>
  <c r="F1243" i="1" l="1"/>
  <c r="F1305" i="1"/>
  <c r="F1304" i="1" s="1"/>
  <c r="F1275" i="1"/>
  <c r="F1265" i="1" s="1"/>
  <c r="F1260" i="1" s="1"/>
  <c r="F1288" i="1"/>
  <c r="F1287" i="1" s="1"/>
  <c r="F1320" i="1"/>
  <c r="F802" i="1"/>
  <c r="F1242" i="1" l="1"/>
  <c r="F1303" i="1"/>
  <c r="F801" i="1"/>
  <c r="F800" i="1" s="1"/>
  <c r="F1684" i="1"/>
  <c r="F1683" i="1" s="1"/>
  <c r="F1682" i="1" s="1"/>
  <c r="F1676" i="1"/>
  <c r="F1675" i="1" s="1"/>
  <c r="F1674" i="1" s="1"/>
  <c r="F1672" i="1"/>
  <c r="F1671" i="1" s="1"/>
  <c r="F1670" i="1" s="1"/>
  <c r="F1665" i="1"/>
  <c r="F1655" i="1"/>
  <c r="F1654" i="1" s="1"/>
  <c r="F1653" i="1" s="1"/>
  <c r="F1652" i="1" s="1"/>
  <c r="F1650" i="1"/>
  <c r="F1649" i="1" s="1"/>
  <c r="F1648" i="1" s="1"/>
  <c r="F1647" i="1" s="1"/>
  <c r="F1639" i="1"/>
  <c r="F1638" i="1" s="1"/>
  <c r="F1637" i="1" s="1"/>
  <c r="F1636" i="1" s="1"/>
  <c r="F1635" i="1" s="1"/>
  <c r="F1632" i="1"/>
  <c r="F1631" i="1" s="1"/>
  <c r="F1630" i="1" s="1"/>
  <c r="F1628" i="1"/>
  <c r="F1627" i="1" s="1"/>
  <c r="F1626" i="1" s="1"/>
  <c r="F1625" i="1" s="1"/>
  <c r="F1623" i="1"/>
  <c r="F1622" i="1" s="1"/>
  <c r="F1621" i="1" s="1"/>
  <c r="F1619" i="1"/>
  <c r="F1618" i="1" s="1"/>
  <c r="F1617" i="1" s="1"/>
  <c r="F1611" i="1"/>
  <c r="F1610" i="1" s="1"/>
  <c r="F1609" i="1" s="1"/>
  <c r="F1607" i="1"/>
  <c r="F1606" i="1" s="1"/>
  <c r="F1605" i="1" s="1"/>
  <c r="F1603" i="1"/>
  <c r="F1602" i="1" s="1"/>
  <c r="F1601" i="1" s="1"/>
  <c r="F1599" i="1"/>
  <c r="F1598" i="1" s="1"/>
  <c r="F1597" i="1" s="1"/>
  <c r="F1596" i="1" l="1"/>
  <c r="F1595" i="1" s="1"/>
  <c r="F1594" i="1" s="1"/>
  <c r="F1669" i="1"/>
  <c r="F1241" i="1"/>
  <c r="F1646" i="1"/>
  <c r="F1645" i="1" s="1"/>
  <c r="F1664" i="1"/>
  <c r="F1660" i="1" l="1"/>
  <c r="F1659" i="1" s="1"/>
  <c r="F1658" i="1" s="1"/>
  <c r="F1657" i="1" s="1"/>
  <c r="F1593" i="1" s="1"/>
  <c r="F975" i="1"/>
  <c r="F974" i="1" s="1"/>
  <c r="F973" i="1" s="1"/>
  <c r="F972" i="1" s="1"/>
  <c r="F958" i="1"/>
  <c r="F957" i="1" s="1"/>
  <c r="F952" i="1" s="1"/>
  <c r="F950" i="1"/>
  <c r="F949" i="1" s="1"/>
  <c r="F948" i="1" s="1"/>
  <c r="F812" i="1"/>
  <c r="F811" i="1" s="1"/>
  <c r="F810" i="1" s="1"/>
  <c r="F809" i="1" s="1"/>
  <c r="F808" i="1" s="1"/>
  <c r="F660" i="1"/>
  <c r="F659" i="1" s="1"/>
  <c r="F658" i="1" s="1"/>
  <c r="F656" i="1"/>
  <c r="F655" i="1" s="1"/>
  <c r="F654" i="1" s="1"/>
  <c r="F652" i="1"/>
  <c r="F651" i="1" s="1"/>
  <c r="F650" i="1" s="1"/>
  <c r="F646" i="1"/>
  <c r="F645" i="1" s="1"/>
  <c r="F604" i="1"/>
  <c r="F603" i="1" s="1"/>
  <c r="F602" i="1" s="1"/>
  <c r="F601" i="1" s="1"/>
  <c r="F600" i="1" s="1"/>
  <c r="F391" i="1"/>
  <c r="F389" i="1"/>
  <c r="F386" i="1"/>
  <c r="F385" i="1" s="1"/>
  <c r="F381" i="1"/>
  <c r="F380" i="1" s="1"/>
  <c r="F378" i="1"/>
  <c r="F377" i="1" s="1"/>
  <c r="F373" i="1"/>
  <c r="F371" i="1"/>
  <c r="F368" i="1"/>
  <c r="F367" i="1" s="1"/>
  <c r="F362" i="1"/>
  <c r="F361" i="1" s="1"/>
  <c r="F355" i="1"/>
  <c r="F354" i="1" s="1"/>
  <c r="F353" i="1" s="1"/>
  <c r="F352" i="1" s="1"/>
  <c r="F351" i="1" s="1"/>
  <c r="F348" i="1"/>
  <c r="F347" i="1" s="1"/>
  <c r="F345" i="1"/>
  <c r="F343" i="1"/>
  <c r="F340" i="1"/>
  <c r="F339" i="1" s="1"/>
  <c r="F334" i="1"/>
  <c r="F333" i="1" s="1"/>
  <c r="F332" i="1" s="1"/>
  <c r="F331" i="1" s="1"/>
  <c r="F327" i="1"/>
  <c r="F326" i="1" s="1"/>
  <c r="F325" i="1" s="1"/>
  <c r="F321" i="1"/>
  <c r="F318" i="1"/>
  <c r="F317" i="1" s="1"/>
  <c r="F313" i="1"/>
  <c r="F312" i="1" s="1"/>
  <c r="F308" i="1"/>
  <c r="F307" i="1" s="1"/>
  <c r="F306" i="1" s="1"/>
  <c r="F304" i="1"/>
  <c r="F303" i="1" s="1"/>
  <c r="F302" i="1" s="1"/>
  <c r="F297" i="1"/>
  <c r="F296" i="1" s="1"/>
  <c r="F295" i="1" s="1"/>
  <c r="F360" i="1" l="1"/>
  <c r="F947" i="1"/>
  <c r="F946" i="1" s="1"/>
  <c r="F644" i="1"/>
  <c r="F643" i="1" s="1"/>
  <c r="F388" i="1"/>
  <c r="F384" i="1" s="1"/>
  <c r="F383" i="1" s="1"/>
  <c r="F370" i="1"/>
  <c r="F366" i="1" s="1"/>
  <c r="F365" i="1" s="1"/>
  <c r="F311" i="1"/>
  <c r="F310" i="1" s="1"/>
  <c r="F342" i="1"/>
  <c r="F338" i="1" s="1"/>
  <c r="F337" i="1" s="1"/>
  <c r="F336" i="1" s="1"/>
  <c r="F376" i="1"/>
  <c r="F375" i="1" s="1"/>
  <c r="F301" i="1"/>
  <c r="F324" i="1"/>
  <c r="F359" i="1" l="1"/>
  <c r="F294" i="1"/>
  <c r="F293" i="1" s="1"/>
  <c r="F292" i="1" s="1"/>
  <c r="F358" i="1" l="1"/>
  <c r="F357" i="1" s="1"/>
  <c r="F291" i="1" s="1"/>
  <c r="F1339" i="1" l="1"/>
  <c r="F1338" i="1" s="1"/>
  <c r="F1337" i="1" s="1"/>
  <c r="F1335" i="1"/>
  <c r="F1333" i="1"/>
  <c r="F1332" i="1" l="1"/>
  <c r="F1331" i="1" s="1"/>
  <c r="F1330" i="1" s="1"/>
  <c r="F1329" i="1" s="1"/>
  <c r="F1403" i="1" l="1"/>
  <c r="F1402" i="1" s="1"/>
  <c r="F1400" i="1"/>
  <c r="F1399" i="1" s="1"/>
  <c r="F1389" i="1"/>
  <c r="F1388" i="1" s="1"/>
  <c r="F1387" i="1" s="1"/>
  <c r="F1386" i="1" l="1"/>
  <c r="F1385" i="1" s="1"/>
  <c r="F1398" i="1"/>
  <c r="F1397" i="1" s="1"/>
  <c r="F1396" i="1" s="1"/>
  <c r="F1395" i="1" s="1"/>
  <c r="F1394" i="1" s="1"/>
  <c r="F1548" i="1"/>
  <c r="F1547" i="1" s="1"/>
  <c r="F1546" i="1" s="1"/>
  <c r="F1545" i="1" s="1"/>
  <c r="F1536" i="1" s="1"/>
  <c r="F499" i="1" l="1"/>
  <c r="F498" i="1" s="1"/>
  <c r="F495" i="1"/>
  <c r="F494" i="1" s="1"/>
  <c r="F491" i="1"/>
  <c r="F490" i="1" s="1"/>
  <c r="F486" i="1"/>
  <c r="F485" i="1" s="1"/>
  <c r="F482" i="1"/>
  <c r="F481" i="1" s="1"/>
  <c r="F489" i="1" l="1"/>
  <c r="F518" i="1"/>
  <c r="F517" i="1" s="1"/>
  <c r="F516" i="1" s="1"/>
  <c r="F514" i="1"/>
  <c r="F513" i="1" s="1"/>
  <c r="F512" i="1" s="1"/>
  <c r="F511" i="1" l="1"/>
  <c r="F510" i="1" s="1"/>
  <c r="F158" i="1"/>
  <c r="F526" i="1" l="1"/>
  <c r="F525" i="1" s="1"/>
  <c r="F524" i="1" s="1"/>
  <c r="F523" i="1" s="1"/>
  <c r="F135" i="1" l="1"/>
  <c r="F134" i="1" s="1"/>
  <c r="F133" i="1" s="1"/>
  <c r="F132" i="1" s="1"/>
  <c r="F568" i="1" l="1"/>
  <c r="F567" i="1" s="1"/>
  <c r="F564" i="1"/>
  <c r="F563" i="1" s="1"/>
  <c r="F562" i="1" s="1"/>
  <c r="F560" i="1"/>
  <c r="F559" i="1"/>
  <c r="F614" i="1"/>
  <c r="F613" i="1" s="1"/>
  <c r="F612" i="1" s="1"/>
  <c r="F611" i="1" s="1"/>
  <c r="F554" i="1" l="1"/>
  <c r="F553" i="1" s="1"/>
  <c r="F610" i="1"/>
  <c r="F589" i="1" s="1"/>
  <c r="F506" i="1"/>
  <c r="F505" i="1" s="1"/>
  <c r="F504" i="1" s="1"/>
  <c r="F552" i="1" l="1"/>
  <c r="F705" i="1"/>
  <c r="F704" i="1" s="1"/>
  <c r="F703" i="1" s="1"/>
  <c r="F702" i="1" s="1"/>
  <c r="F700" i="1"/>
  <c r="F699" i="1" s="1"/>
  <c r="F698" i="1" s="1"/>
  <c r="F697" i="1" s="1"/>
  <c r="F587" i="1"/>
  <c r="F586" i="1" s="1"/>
  <c r="F585" i="1" s="1"/>
  <c r="F584" i="1" s="1"/>
  <c r="F583" i="1" s="1"/>
  <c r="F582" i="1" s="1"/>
  <c r="F545" i="1"/>
  <c r="F544" i="1" s="1"/>
  <c r="F543" i="1" s="1"/>
  <c r="F540" i="1"/>
  <c r="F539" i="1" s="1"/>
  <c r="F235" i="1"/>
  <c r="F234" i="1" s="1"/>
  <c r="F232" i="1"/>
  <c r="F231" i="1" s="1"/>
  <c r="F230" i="1" s="1"/>
  <c r="F228" i="1"/>
  <c r="F227" i="1" s="1"/>
  <c r="F226" i="1" s="1"/>
  <c r="F225" i="1" l="1"/>
  <c r="F224" i="1"/>
  <c r="F223" i="1" s="1"/>
  <c r="F538" i="1"/>
  <c r="F537" i="1" s="1"/>
  <c r="F536" i="1" s="1"/>
  <c r="F551" i="1"/>
  <c r="F1419" i="1"/>
  <c r="F1418" i="1" s="1"/>
  <c r="F1414" i="1" s="1"/>
  <c r="F1413" i="1" l="1"/>
  <c r="F1412" i="1" s="1"/>
  <c r="F1411" i="1" s="1"/>
  <c r="F1237" i="1"/>
  <c r="F1236" i="1" s="1"/>
  <c r="F1235" i="1" s="1"/>
  <c r="F1234" i="1" s="1"/>
  <c r="F1232" i="1"/>
  <c r="F1231" i="1" s="1"/>
  <c r="F1230" i="1" s="1"/>
  <c r="F1229" i="1" s="1"/>
  <c r="F1228" i="1" l="1"/>
  <c r="F1227" i="1" s="1"/>
  <c r="F148" i="1"/>
  <c r="F147" i="1" s="1"/>
  <c r="F146" i="1" s="1"/>
  <c r="F145" i="1" s="1"/>
  <c r="F28" i="1" l="1"/>
  <c r="F153" i="1" l="1"/>
  <c r="F152" i="1" s="1"/>
  <c r="F157" i="1"/>
  <c r="F161" i="1"/>
  <c r="F151" i="1" l="1"/>
  <c r="F150" i="1" s="1"/>
  <c r="F93" i="1" l="1"/>
  <c r="F221" i="1"/>
  <c r="F220" i="1" s="1"/>
  <c r="F219" i="1" s="1"/>
  <c r="F218" i="1" s="1"/>
  <c r="F217" i="1" s="1"/>
  <c r="F112" i="1"/>
  <c r="F111" i="1" s="1"/>
  <c r="F110" i="1" s="1"/>
  <c r="F105" i="1"/>
  <c r="F104" i="1" s="1"/>
  <c r="F99" i="1"/>
  <c r="F98" i="1" s="1"/>
  <c r="F91" i="1"/>
  <c r="F90" i="1" s="1"/>
  <c r="F86" i="1"/>
  <c r="F85" i="1" s="1"/>
  <c r="F81" i="1"/>
  <c r="F80" i="1" s="1"/>
  <c r="F79" i="1" s="1"/>
  <c r="F78" i="1" s="1"/>
  <c r="F76" i="1"/>
  <c r="F75" i="1" s="1"/>
  <c r="F74" i="1" s="1"/>
  <c r="F73" i="1" s="1"/>
  <c r="F213" i="1"/>
  <c r="F209" i="1"/>
  <c r="F208" i="1" s="1"/>
  <c r="F207" i="1" s="1"/>
  <c r="F64" i="1"/>
  <c r="F63" i="1" s="1"/>
  <c r="F62" i="1" s="1"/>
  <c r="F61" i="1" s="1"/>
  <c r="F84" i="1" l="1"/>
  <c r="F205" i="1"/>
  <c r="F204" i="1" s="1"/>
  <c r="F203" i="1" s="1"/>
  <c r="F83" i="1" l="1"/>
  <c r="F72" i="1" s="1"/>
  <c r="F206" i="1"/>
  <c r="F918" i="1"/>
  <c r="F917" i="1" s="1"/>
  <c r="F916" i="1" s="1"/>
  <c r="F915" i="1" s="1"/>
  <c r="F914" i="1" s="1"/>
  <c r="F905" i="1"/>
  <c r="F904" i="1" s="1"/>
  <c r="F903" i="1" s="1"/>
  <c r="F1200" i="1"/>
  <c r="F1219" i="1"/>
  <c r="F902" i="1" l="1"/>
  <c r="F901" i="1" s="1"/>
  <c r="F900" i="1" s="1"/>
  <c r="F1015" i="1" l="1"/>
  <c r="F1532" i="1" l="1"/>
  <c r="F1530" i="1"/>
  <c r="F1527" i="1"/>
  <c r="F1526" i="1" s="1"/>
  <c r="F1521" i="1"/>
  <c r="F1520" i="1" s="1"/>
  <c r="F1518" i="1"/>
  <c r="F1517" i="1" s="1"/>
  <c r="F1512" i="1"/>
  <c r="F1511" i="1" s="1"/>
  <c r="F1510" i="1" s="1"/>
  <c r="F1507" i="1"/>
  <c r="F1505" i="1"/>
  <c r="F1504" i="1" s="1"/>
  <c r="F1500" i="1"/>
  <c r="F1499" i="1" s="1"/>
  <c r="F1497" i="1"/>
  <c r="F1496" i="1" s="1"/>
  <c r="F1493" i="1"/>
  <c r="F1492" i="1"/>
  <c r="F1490" i="1"/>
  <c r="F1489" i="1" s="1"/>
  <c r="F1486" i="1"/>
  <c r="F1485" i="1" s="1"/>
  <c r="F1484" i="1" s="1"/>
  <c r="F1482" i="1"/>
  <c r="F1481" i="1" s="1"/>
  <c r="F1479" i="1"/>
  <c r="F1478" i="1" s="1"/>
  <c r="F1475" i="1"/>
  <c r="F1473" i="1"/>
  <c r="F1470" i="1"/>
  <c r="F1469" i="1" s="1"/>
  <c r="F1466" i="1"/>
  <c r="F1465" i="1" s="1"/>
  <c r="F1463" i="1"/>
  <c r="F1462" i="1" s="1"/>
  <c r="F1458" i="1"/>
  <c r="F1457" i="1" s="1"/>
  <c r="F1455" i="1"/>
  <c r="F1454" i="1" s="1"/>
  <c r="F1451" i="1"/>
  <c r="F1450" i="1" s="1"/>
  <c r="F1448" i="1"/>
  <c r="F1447" i="1" s="1"/>
  <c r="F1444" i="1"/>
  <c r="F1443" i="1" s="1"/>
  <c r="F1441" i="1"/>
  <c r="F1440" i="1" s="1"/>
  <c r="F1437" i="1"/>
  <c r="F1436" i="1" s="1"/>
  <c r="F1434" i="1"/>
  <c r="F1433" i="1" s="1"/>
  <c r="F1430" i="1"/>
  <c r="F1429" i="1" s="1"/>
  <c r="F1427" i="1"/>
  <c r="F1426" i="1" s="1"/>
  <c r="F1529" i="1" l="1"/>
  <c r="F1525" i="1" s="1"/>
  <c r="F1524" i="1" s="1"/>
  <c r="F1523" i="1" s="1"/>
  <c r="F1488" i="1"/>
  <c r="F1446" i="1"/>
  <c r="F1503" i="1"/>
  <c r="F1502" i="1" s="1"/>
  <c r="F1472" i="1"/>
  <c r="F1468" i="1" s="1"/>
  <c r="F1495" i="1"/>
  <c r="F1425" i="1"/>
  <c r="F1439" i="1"/>
  <c r="F1453" i="1"/>
  <c r="F1477" i="1"/>
  <c r="F1516" i="1"/>
  <c r="F1515" i="1" s="1"/>
  <c r="F1432" i="1"/>
  <c r="F1461" i="1"/>
  <c r="F1424" i="1" l="1"/>
  <c r="F1460" i="1"/>
  <c r="F1423" i="1" l="1"/>
  <c r="F1422" i="1" s="1"/>
  <c r="F1421" i="1" s="1"/>
  <c r="F1143" i="1"/>
  <c r="F1142" i="1" s="1"/>
  <c r="F1141" i="1" s="1"/>
  <c r="F1139" i="1"/>
  <c r="F1138" i="1" s="1"/>
  <c r="F1136" i="1"/>
  <c r="F1135" i="1" s="1"/>
  <c r="F1132" i="1"/>
  <c r="F1131" i="1" s="1"/>
  <c r="F1130" i="1" s="1"/>
  <c r="F1126" i="1"/>
  <c r="F1125" i="1" s="1"/>
  <c r="F1123" i="1"/>
  <c r="F1122" i="1" s="1"/>
  <c r="F1120" i="1"/>
  <c r="F1119" i="1" s="1"/>
  <c r="F1114" i="1"/>
  <c r="F1113" i="1" s="1"/>
  <c r="F1112" i="1" s="1"/>
  <c r="F1106" i="1"/>
  <c r="F1105" i="1" s="1"/>
  <c r="F1104" i="1" s="1"/>
  <c r="F1100" i="1"/>
  <c r="F1099" i="1" s="1"/>
  <c r="F1098" i="1" s="1"/>
  <c r="F1095" i="1"/>
  <c r="F1093" i="1"/>
  <c r="F1092" i="1" s="1"/>
  <c r="F1087" i="1"/>
  <c r="F1086" i="1" s="1"/>
  <c r="F1085" i="1" s="1"/>
  <c r="F1080" i="1"/>
  <c r="F1079" i="1" s="1"/>
  <c r="F1078" i="1" s="1"/>
  <c r="F1077" i="1" s="1"/>
  <c r="F1134" i="1" l="1"/>
  <c r="F1118" i="1"/>
  <c r="F1091" i="1"/>
  <c r="F1084" i="1" l="1"/>
  <c r="F1076" i="1" s="1"/>
  <c r="F1117" i="1"/>
  <c r="F1116" i="1" s="1"/>
  <c r="F11" i="1"/>
  <c r="F10" i="1" s="1"/>
  <c r="F9" i="1" s="1"/>
  <c r="F1075" i="1" l="1"/>
  <c r="F939" i="1" l="1"/>
  <c r="F938" i="1" s="1"/>
  <c r="F937" i="1" s="1"/>
  <c r="F1176" i="1" l="1"/>
  <c r="F1175" i="1" s="1"/>
  <c r="F1174" i="1" s="1"/>
  <c r="F18" i="1" l="1"/>
  <c r="F17" i="1" s="1"/>
  <c r="F16" i="1" s="1"/>
  <c r="F877" i="1" l="1"/>
  <c r="F876" i="1" s="1"/>
  <c r="F875" i="1" s="1"/>
  <c r="F522" i="1" l="1"/>
  <c r="F22" i="1"/>
  <c r="F521" i="1" l="1"/>
  <c r="F520" i="1" s="1"/>
  <c r="F1576" i="1"/>
  <c r="F1575" i="1" s="1"/>
  <c r="F1573" i="1"/>
  <c r="F1572" i="1" s="1"/>
  <c r="F1584" i="1"/>
  <c r="F1583" i="1" s="1"/>
  <c r="F1581" i="1"/>
  <c r="F1580" i="1" s="1"/>
  <c r="F1579" i="1" l="1"/>
  <c r="F1578" i="1" s="1"/>
  <c r="F1571" i="1"/>
  <c r="F1570" i="1" s="1"/>
  <c r="F1569" i="1" l="1"/>
  <c r="F1568" i="1" s="1"/>
  <c r="F1222" i="1" l="1"/>
  <c r="F1218" i="1"/>
  <c r="F1214" i="1"/>
  <c r="F1213" i="1" s="1"/>
  <c r="F1210" i="1"/>
  <c r="F1209" i="1" s="1"/>
  <c r="F1208" i="1" s="1"/>
  <c r="F1207" i="1" s="1"/>
  <c r="F1203" i="1"/>
  <c r="F1199" i="1"/>
  <c r="F1195" i="1"/>
  <c r="F1194" i="1" s="1"/>
  <c r="F1189" i="1"/>
  <c r="F1188" i="1" s="1"/>
  <c r="F1187" i="1" s="1"/>
  <c r="F1186" i="1" s="1"/>
  <c r="F1185" i="1" s="1"/>
  <c r="F1183" i="1"/>
  <c r="F1182" i="1" s="1"/>
  <c r="F1181" i="1" s="1"/>
  <c r="F1172" i="1"/>
  <c r="F1171" i="1" s="1"/>
  <c r="F1170" i="1" s="1"/>
  <c r="F1164" i="1"/>
  <c r="F1163" i="1" s="1"/>
  <c r="F1162" i="1" s="1"/>
  <c r="F1161" i="1" s="1"/>
  <c r="F1160" i="1" s="1"/>
  <c r="F1156" i="1"/>
  <c r="F1155" i="1" s="1"/>
  <c r="F1154" i="1" s="1"/>
  <c r="F1153" i="1" s="1"/>
  <c r="F1073" i="1"/>
  <c r="F1072" i="1" s="1"/>
  <c r="F1071" i="1" s="1"/>
  <c r="F1065" i="1"/>
  <c r="F1064" i="1" s="1"/>
  <c r="F1063" i="1" s="1"/>
  <c r="F1062" i="1" s="1"/>
  <c r="F1061" i="1" s="1"/>
  <c r="F1060" i="1" s="1"/>
  <c r="F1058" i="1"/>
  <c r="F1057" i="1" s="1"/>
  <c r="F1056" i="1" s="1"/>
  <c r="F1055" i="1" s="1"/>
  <c r="F1054" i="1" s="1"/>
  <c r="F995" i="1"/>
  <c r="F994" i="1" s="1"/>
  <c r="F993" i="1" s="1"/>
  <c r="F925" i="1"/>
  <c r="F924" i="1" s="1"/>
  <c r="F923" i="1" s="1"/>
  <c r="F922" i="1" s="1"/>
  <c r="F921" i="1" s="1"/>
  <c r="F920" i="1" s="1"/>
  <c r="F1040" i="1"/>
  <c r="F1032" i="1"/>
  <c r="F1031" i="1" s="1"/>
  <c r="F1030" i="1" s="1"/>
  <c r="F1027" i="1"/>
  <c r="F1026" i="1" s="1"/>
  <c r="F1025" i="1" s="1"/>
  <c r="F1014" i="1"/>
  <c r="F1013" i="1" s="1"/>
  <c r="F1012" i="1" s="1"/>
  <c r="F898" i="1"/>
  <c r="F897" i="1" s="1"/>
  <c r="F889" i="1"/>
  <c r="F888" i="1" s="1"/>
  <c r="F887" i="1" s="1"/>
  <c r="F871" i="1"/>
  <c r="F870" i="1" s="1"/>
  <c r="F869" i="1" s="1"/>
  <c r="F866" i="1"/>
  <c r="F865" i="1" s="1"/>
  <c r="F863" i="1"/>
  <c r="F862" i="1"/>
  <c r="F861" i="1" s="1"/>
  <c r="F855" i="1"/>
  <c r="F854" i="1" s="1"/>
  <c r="F853" i="1" s="1"/>
  <c r="F851" i="1"/>
  <c r="F850" i="1" s="1"/>
  <c r="F843" i="1" s="1"/>
  <c r="F837" i="1"/>
  <c r="F836" i="1" s="1"/>
  <c r="F835" i="1" s="1"/>
  <c r="F833" i="1"/>
  <c r="F832" i="1" s="1"/>
  <c r="F831" i="1" s="1"/>
  <c r="F828" i="1"/>
  <c r="F827" i="1" s="1"/>
  <c r="F826" i="1" s="1"/>
  <c r="F830" i="1" l="1"/>
  <c r="F821" i="1" s="1"/>
  <c r="F893" i="1"/>
  <c r="F892" i="1" s="1"/>
  <c r="F891" i="1" s="1"/>
  <c r="F1039" i="1"/>
  <c r="F1038" i="1" s="1"/>
  <c r="F1029" i="1" s="1"/>
  <c r="F1007" i="1" s="1"/>
  <c r="F1169" i="1"/>
  <c r="F1168" i="1" s="1"/>
  <c r="F1167" i="1" s="1"/>
  <c r="F931" i="1"/>
  <c r="F930" i="1" s="1"/>
  <c r="F929" i="1" s="1"/>
  <c r="F935" i="1"/>
  <c r="F934" i="1" s="1"/>
  <c r="F933" i="1" s="1"/>
  <c r="F1070" i="1"/>
  <c r="F1069" i="1" s="1"/>
  <c r="F1193" i="1"/>
  <c r="F1053" i="1"/>
  <c r="F1052" i="1" s="1"/>
  <c r="F1152" i="1"/>
  <c r="F1212" i="1"/>
  <c r="F820" i="1" l="1"/>
  <c r="F819" i="1" s="1"/>
  <c r="F1068" i="1"/>
  <c r="F1006" i="1"/>
  <c r="F928" i="1"/>
  <c r="F927" i="1" s="1"/>
  <c r="F1180" i="1"/>
  <c r="F1179" i="1" s="1"/>
  <c r="F1178" i="1" s="1"/>
  <c r="F1192" i="1"/>
  <c r="F1191" i="1"/>
  <c r="F806" i="1"/>
  <c r="F805" i="1" s="1"/>
  <c r="F804" i="1" s="1"/>
  <c r="F799" i="1" s="1"/>
  <c r="F818" i="1" l="1"/>
  <c r="F998" i="1"/>
  <c r="F997" i="1" s="1"/>
  <c r="F798" i="1"/>
  <c r="F1159" i="1"/>
  <c r="F1158" i="1" s="1"/>
  <c r="F696" i="1" l="1"/>
  <c r="F695" i="1" s="1"/>
  <c r="F694" i="1" s="1"/>
  <c r="F1384" i="1" l="1"/>
  <c r="F1383" i="1" s="1"/>
  <c r="F1382" i="1" s="1"/>
  <c r="F751" i="1"/>
  <c r="F779" i="1"/>
  <c r="F745" i="1" l="1"/>
  <c r="F744" i="1" s="1"/>
  <c r="F743" i="1" s="1"/>
  <c r="F713" i="1" l="1"/>
  <c r="F712" i="1" s="1"/>
  <c r="F720" i="1" l="1"/>
  <c r="F719" i="1" s="1"/>
  <c r="F718" i="1" s="1"/>
  <c r="F732" i="1"/>
  <c r="F731" i="1" s="1"/>
  <c r="F730" i="1" s="1"/>
  <c r="F728" i="1"/>
  <c r="F727" i="1" s="1"/>
  <c r="F726" i="1" s="1"/>
  <c r="F724" i="1"/>
  <c r="F723" i="1" s="1"/>
  <c r="F722" i="1" s="1"/>
  <c r="F717" i="1" l="1"/>
  <c r="F711" i="1" s="1"/>
  <c r="F54" i="1" l="1"/>
  <c r="F53" i="1" s="1"/>
  <c r="F46" i="1"/>
  <c r="F52" i="1" l="1"/>
  <c r="F50" i="1" l="1"/>
  <c r="F51" i="1"/>
  <c r="F503" i="1"/>
  <c r="F502" i="1" s="1"/>
  <c r="F175" i="1" l="1"/>
  <c r="F174" i="1" s="1"/>
  <c r="F183" i="1"/>
  <c r="F173" i="1" l="1"/>
  <c r="F480" i="1"/>
  <c r="F479" i="1" l="1"/>
  <c r="F478" i="1" s="1"/>
  <c r="F403" i="1" s="1"/>
  <c r="F143" i="1" l="1"/>
  <c r="F142" i="1" s="1"/>
  <c r="F141" i="1" s="1"/>
  <c r="F140" i="1" s="1"/>
  <c r="F139" i="1" s="1"/>
  <c r="F138" i="1" s="1"/>
  <c r="F67" i="1" l="1"/>
  <c r="F37" i="1"/>
  <c r="F66" i="1" l="1"/>
  <c r="F60" i="1"/>
  <c r="F59" i="1" s="1"/>
  <c r="F769" i="1" l="1"/>
  <c r="F768" i="1" s="1"/>
  <c r="F767" i="1" s="1"/>
  <c r="F1587" i="1" l="1"/>
  <c r="F1586" i="1" s="1"/>
  <c r="F1567" i="1" l="1"/>
  <c r="F785" i="1" l="1"/>
  <c r="F784" i="1" s="1"/>
  <c r="F783" i="1" s="1"/>
  <c r="F771" i="1"/>
  <c r="F790" i="1"/>
  <c r="F789" i="1" s="1"/>
  <c r="F788" i="1" s="1"/>
  <c r="F787" i="1" s="1"/>
  <c r="F749" i="1"/>
  <c r="F748" i="1" s="1"/>
  <c r="F747" i="1" s="1"/>
  <c r="F738" i="1" l="1"/>
  <c r="F710" i="1" s="1"/>
  <c r="F709" i="1" s="1"/>
  <c r="F708" i="1" s="1"/>
  <c r="F21" i="1"/>
  <c r="F27" i="1"/>
  <c r="F31" i="1"/>
  <c r="F20" i="1" l="1"/>
  <c r="F289" i="1" l="1"/>
  <c r="F36" i="1" l="1"/>
  <c r="F35" i="1" s="1"/>
  <c r="F15" i="1" s="1"/>
  <c r="F1410" i="1" l="1"/>
  <c r="F1409" i="1" l="1"/>
  <c r="F288" i="1"/>
  <c r="F287" i="1" s="1"/>
  <c r="F285" i="1" l="1"/>
  <c r="F284" i="1" s="1"/>
  <c r="F286" i="1"/>
  <c r="F1342" i="1" l="1"/>
  <c r="F1341" i="1" s="1"/>
  <c r="F201" i="1" l="1"/>
  <c r="F200" i="1" s="1"/>
  <c r="F1240" i="1" l="1"/>
  <c r="F1239" i="1" s="1"/>
  <c r="F199" i="1"/>
  <c r="F198" i="1" s="1"/>
  <c r="F191" i="1" s="1"/>
  <c r="F45" i="1"/>
  <c r="F44" i="1" s="1"/>
  <c r="F172" i="1" l="1"/>
  <c r="F137" i="1" s="1"/>
  <c r="F8" i="1"/>
  <c r="F43" i="1"/>
  <c r="F5" i="1" l="1"/>
  <c r="F7" i="1"/>
  <c r="F6" i="1" s="1"/>
  <c r="F42" i="1"/>
  <c r="F41" i="1" s="1"/>
  <c r="F40" i="1" s="1"/>
  <c r="F14" i="1"/>
  <c r="F4" i="1" l="1"/>
  <c r="F1067" i="1"/>
  <c r="F707" i="1" s="1"/>
  <c r="F1734" i="1" l="1"/>
</calcChain>
</file>

<file path=xl/sharedStrings.xml><?xml version="1.0" encoding="utf-8"?>
<sst xmlns="http://schemas.openxmlformats.org/spreadsheetml/2006/main" count="7671" uniqueCount="907">
  <si>
    <t>630</t>
  </si>
  <si>
    <t>Центральный аппарат</t>
  </si>
  <si>
    <t>Резервные средства</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</si>
  <si>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</si>
  <si>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Организация предоставления гражданам субсидий на оплату жилого помещения и коммунальных услуг</t>
  </si>
  <si>
    <t>Обеспечение предоставления гражданам субсидий на оплату жилого помещения и коммунальных услуг</t>
  </si>
  <si>
    <t>Подпрограмма  "Дошкольное образование"</t>
  </si>
  <si>
    <t>Подпрограмма  "Общее образование"</t>
  </si>
  <si>
    <t>Расходы на выплаты персоналу государственных (муниципальных) органов</t>
  </si>
  <si>
    <t xml:space="preserve">Наименования </t>
  </si>
  <si>
    <t>ЦСР</t>
  </si>
  <si>
    <t>ВР</t>
  </si>
  <si>
    <t>810</t>
  </si>
  <si>
    <t>Иные бюджетные ассигнования</t>
  </si>
  <si>
    <t>800</t>
  </si>
  <si>
    <t>200</t>
  </si>
  <si>
    <t>240</t>
  </si>
  <si>
    <t>Иные закупки товаров, работ и услуг для обеспечения государственных (муниципальных) нужд</t>
  </si>
  <si>
    <t>Предоставление субсидий бюджетным, автономным учреждениям и иным некоммерческим организациям</t>
  </si>
  <si>
    <t xml:space="preserve">Субсидии автономным учреждениям </t>
  </si>
  <si>
    <t>600</t>
  </si>
  <si>
    <t>620</t>
  </si>
  <si>
    <t>Закупка товаров, работ и услуг для государственных (муниципальных) нужд</t>
  </si>
  <si>
    <t>Социальное обеспечение и иные выплаты населению</t>
  </si>
  <si>
    <t>300</t>
  </si>
  <si>
    <t xml:space="preserve">Субсидии бюджетным учреждениям </t>
  </si>
  <si>
    <t>610</t>
  </si>
  <si>
    <t xml:space="preserve">Обеспечение деятельности библиотек </t>
  </si>
  <si>
    <t>Субсидии некоммерческим организациям (за исключением государственных (муниципальных) учреждений)</t>
  </si>
  <si>
    <t>Стипендии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</si>
  <si>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</si>
  <si>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</si>
  <si>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110</t>
  </si>
  <si>
    <t>Расходы на выплаты персоналу казенных учреждений</t>
  </si>
  <si>
    <t>850</t>
  </si>
  <si>
    <t>Уплата налогов, сборов и иных платежей</t>
  </si>
  <si>
    <t xml:space="preserve">Бюджетные инвестиции </t>
  </si>
  <si>
    <t>400</t>
  </si>
  <si>
    <t>340</t>
  </si>
  <si>
    <t>Публичные нормативные социальные выплаты гражданам</t>
  </si>
  <si>
    <t xml:space="preserve">В С Е Г О   Р А С Х О Д О В </t>
  </si>
  <si>
    <t>Сумма                    (тыс. рублей)</t>
  </si>
  <si>
    <t>Обеспечение деятельности дворцов и домов культуры</t>
  </si>
  <si>
    <t>Комплектование книжных фондов</t>
  </si>
  <si>
    <t>Совершенствование и развитие библиотечного дела</t>
  </si>
  <si>
    <t xml:space="preserve">Мероприятия в сфере культуры </t>
  </si>
  <si>
    <t>Муниципальная программа Красногорского муниципального района  на 2014-2018 годы "Образование"</t>
  </si>
  <si>
    <t>Глава муниципального образования</t>
  </si>
  <si>
    <t xml:space="preserve">Председатель Контрольно-счетной палаты </t>
  </si>
  <si>
    <t>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t>
  </si>
  <si>
    <t>Мероприятия по мобилизационной подготовке</t>
  </si>
  <si>
    <t xml:space="preserve">Мероприятия в рамках реализации наказов избирателей </t>
  </si>
  <si>
    <t>Поддержка субъектов малого и среднего предпринимательства в области подготовки, переподготовки и повышения квалификации кадров</t>
  </si>
  <si>
    <t>Организация и проведение мероприятий в сфере культуры</t>
  </si>
  <si>
    <t>Обеспечение деятельности МКУ "Многофункциональный центр предоставления государственных и муниципальных услуг"</t>
  </si>
  <si>
    <t>Техническая инвентаризация и оценка рыночной стоимости объектов и права аренды нежилых помещений</t>
  </si>
  <si>
    <t>РЗ</t>
  </si>
  <si>
    <t>ПР</t>
  </si>
  <si>
    <t>Общегосударственные вопросы</t>
  </si>
  <si>
    <t xml:space="preserve">01 </t>
  </si>
  <si>
    <t>02</t>
  </si>
  <si>
    <t>Функционирование высшего должностного лица муниципального образования</t>
  </si>
  <si>
    <t>Функционирование представительных органов муниципальных образований</t>
  </si>
  <si>
    <t>03</t>
  </si>
  <si>
    <t>04</t>
  </si>
  <si>
    <t>Функционирование местных администраций</t>
  </si>
  <si>
    <t>Обеспечение деятельности финансовых, налоговых и таможенных  органов и органов финансово-бюджетного надзора</t>
  </si>
  <si>
    <t>06</t>
  </si>
  <si>
    <t>Культура и кинематография</t>
  </si>
  <si>
    <t>08</t>
  </si>
  <si>
    <t>01</t>
  </si>
  <si>
    <t>Культура</t>
  </si>
  <si>
    <t>Резервный фонд</t>
  </si>
  <si>
    <t>Дошкольное образование</t>
  </si>
  <si>
    <t>07</t>
  </si>
  <si>
    <t xml:space="preserve">Образование </t>
  </si>
  <si>
    <t xml:space="preserve"> Молодежная политика и оздоровление детей                                        </t>
  </si>
  <si>
    <t>11</t>
  </si>
  <si>
    <t>Резервные фонды</t>
  </si>
  <si>
    <t>13</t>
  </si>
  <si>
    <t>Другие общегосударственные вопросы</t>
  </si>
  <si>
    <t>Национальная оборона</t>
  </si>
  <si>
    <t>Мобилизационная подготовка экономики</t>
  </si>
  <si>
    <t>09</t>
  </si>
  <si>
    <t>14</t>
  </si>
  <si>
    <t>Национальная экономика</t>
  </si>
  <si>
    <t>12</t>
  </si>
  <si>
    <t>Транспорт</t>
  </si>
  <si>
    <t>Жилищно-коммунальное хозяйство</t>
  </si>
  <si>
    <t>05</t>
  </si>
  <si>
    <t>Жилищное хозяйство</t>
  </si>
  <si>
    <t>Коммунальное хозяйство</t>
  </si>
  <si>
    <t>Другие мероприятия в области государственного и муниципального управления</t>
  </si>
  <si>
    <t>Руководство в сфере установленных функций органов местного самоуправления</t>
  </si>
  <si>
    <t>Другие непрограммные расходы</t>
  </si>
  <si>
    <t>Здравоохранение</t>
  </si>
  <si>
    <t>Физическая культура и спорт</t>
  </si>
  <si>
    <t xml:space="preserve">Физическая культура </t>
  </si>
  <si>
    <t>Массовый спорт</t>
  </si>
  <si>
    <t>Спорт высших достижений</t>
  </si>
  <si>
    <t xml:space="preserve">Общее образование                                                               </t>
  </si>
  <si>
    <t xml:space="preserve">   </t>
  </si>
  <si>
    <t xml:space="preserve">Переподготовка и повышение квалификации                                         </t>
  </si>
  <si>
    <t>Подпрограмма "Молодое поколение"</t>
  </si>
  <si>
    <t>Обеспечение деятельности учреждения по работе с молодёжью</t>
  </si>
  <si>
    <t>Организация отдыха детей и молодежи</t>
  </si>
  <si>
    <t>Организация занятости детей и молодежи</t>
  </si>
  <si>
    <t>Организация безопасности детского и молодёжного отдыха</t>
  </si>
  <si>
    <t xml:space="preserve">Другие вопросы в области образования                                            </t>
  </si>
  <si>
    <t xml:space="preserve">Обеспечение деятельности методических центров, централизованных бухгалтерий в области культуры   </t>
  </si>
  <si>
    <t>Социальная политика</t>
  </si>
  <si>
    <t xml:space="preserve">Другие непрограммные расходы  </t>
  </si>
  <si>
    <t>Пенсионное обеспечение</t>
  </si>
  <si>
    <t>10</t>
  </si>
  <si>
    <t>Социальное обеспечение населения</t>
  </si>
  <si>
    <t>310</t>
  </si>
  <si>
    <t>Бюджетные инвестиции</t>
  </si>
  <si>
    <t>Единовременное пособие при рождении ребёнка</t>
  </si>
  <si>
    <t>Оказание финансовой поддержки социально-ориентированным некоммерческим организациям</t>
  </si>
  <si>
    <t>Охрана семьи и детства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</si>
  <si>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</si>
  <si>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</si>
  <si>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</si>
  <si>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</si>
  <si>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120</t>
  </si>
  <si>
    <t>Создание и обеспечение условий для деятельности организаций, образующих инфраструктуру поддержки субъектов малого и среднего предпринимательства</t>
  </si>
  <si>
    <t>350</t>
  </si>
  <si>
    <t>Доплаты к пенсии неработающим гражданам, занимавшим высшие руководящие должности в исполкоме Красногорского горсовета более 5 лет, ушедшим на пенсию по старости до 01.09.1995г.</t>
  </si>
  <si>
    <t>410</t>
  </si>
  <si>
    <t>Государственная поддержка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</si>
  <si>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Другие  вопросы в области национальной безопасности и правоохранительной деятельности</t>
  </si>
  <si>
    <t>Другие  вопросы в области национальной экономики</t>
  </si>
  <si>
    <t>320</t>
  </si>
  <si>
    <t>Социальные выплаты гражданам, кроме публичных нормативных социальных выплат</t>
  </si>
  <si>
    <t>Начальник финансового управления</t>
  </si>
  <si>
    <t>Н.А.Гереш</t>
  </si>
  <si>
    <t>Приобретение, формирование, постановка на государственный кадастровый учет земельных участков</t>
  </si>
  <si>
    <t>121</t>
  </si>
  <si>
    <t>Иные выплаты персоналу государственных (муниципальных) органов, за исключением фонда оплаты труда</t>
  </si>
  <si>
    <t>122</t>
  </si>
  <si>
    <t>Прочая закупка товаров, работ и услуг для обеспечения государственных (муниципальных) нужд</t>
  </si>
  <si>
    <t>244</t>
  </si>
  <si>
    <t>Уплата налога на имущество организаций и земельного налога</t>
  </si>
  <si>
    <t>851</t>
  </si>
  <si>
    <t>Подпрограмма "Развитие архивного дела"</t>
  </si>
  <si>
    <t>Иные выплаты персоналу казенных учреждений, за исключением фонда оплаты труда</t>
  </si>
  <si>
    <t>111</t>
  </si>
  <si>
    <t>112</t>
  </si>
  <si>
    <t>Уплата прочих налогов, сборов</t>
  </si>
  <si>
    <t>852</t>
  </si>
  <si>
    <t>Подпрограмма "Управление муниципальным имуществом и земельными ресурсами"</t>
  </si>
  <si>
    <t>Содержание кладбищ</t>
  </si>
  <si>
    <t>Субсидии бюджетным учреждениям на иные цели</t>
  </si>
  <si>
    <t>Ремонт зданий, благоустройство территорий и укрепление материально-технической базы  муниципальных дошкольных образовательных учреждений</t>
  </si>
  <si>
    <t>Прочие мероприятия в области образования</t>
  </si>
  <si>
    <t>Бюджетные инвестиции в объекты капитального строительства государственной (муниципальной) собственности</t>
  </si>
  <si>
    <t>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</si>
  <si>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деятельности дошкольных образовательных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</si>
  <si>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</si>
  <si>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</si>
  <si>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414</t>
  </si>
  <si>
    <t>611</t>
  </si>
  <si>
    <t>Прочая  закупка товаров, работ и услуг для обеспечения государственных (муниципальных) нужд</t>
  </si>
  <si>
    <t>Подпрограмма "Дополнительное образование, воспитание и социализация детей в сфере образования"</t>
  </si>
  <si>
    <t>622</t>
  </si>
  <si>
    <t>Субсидии автономным учреждениям на иные цели</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</si>
  <si>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</si>
  <si>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</si>
  <si>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Иные выплаты персоналу государственных (муниципальных) органов за исключением фонда оплаты труда</t>
  </si>
  <si>
    <t>Использование и сохранение объектов культурного наследия</t>
  </si>
  <si>
    <t>Совершенствование и развитие объектов культурного наследия</t>
  </si>
  <si>
    <t>Обеспечение деятельности объектов культурного наследия</t>
  </si>
  <si>
    <t>Мероприятия в области общего образования</t>
  </si>
  <si>
    <t>Ремонт зданий, благоустройство территорий и укрепление материально-технической базы  муниципальных образовательных учреждений</t>
  </si>
  <si>
    <t xml:space="preserve">Обеспечение учащихся питанием </t>
  </si>
  <si>
    <t>Прочие мероприятия в области общего образования</t>
  </si>
  <si>
    <t>Финансовое обеспечение получения гражданами дошкольного, начального общего, основного общего и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</si>
  <si>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 прошедших государственную аккредитацию</t>
  </si>
  <si>
    <t xml:space="preserve">Обеспечение деятельности школ-детских садов, школ начальных, неполных средних и средних     </t>
  </si>
  <si>
    <t>Мероприятия в области дополнительного образования</t>
  </si>
  <si>
    <t>Прочие мероприятия в области дополнительного образования</t>
  </si>
  <si>
    <t>Обеспечение деятельности учреждений по внешкольной работе с детьми, подведомственных Управлению образования</t>
  </si>
  <si>
    <t>Подпрограмма "Обеспечение реализации программы"</t>
  </si>
  <si>
    <t>Мероприятия в области образования</t>
  </si>
  <si>
    <t xml:space="preserve">Обеспечение деятельности методических центров, централизованных бухгалтерий в области образования   </t>
  </si>
  <si>
    <t xml:space="preserve">Прочая закупка товаров, работ и услуг для обеспечения государственных (муниципальных) нужд </t>
  </si>
  <si>
    <t>Субсидии некоммерческих организациям (за исключением государственных (муниципальных) учреждений)</t>
  </si>
  <si>
    <t>Кадровое обеспечение учреждений,  организовывающих отдых, оздоровление, занятость детей и молодёжи, подготовка специалистов по организации отдыха, оздоровления, занятости детей и молодёжи</t>
  </si>
  <si>
    <t>Премии и гранты</t>
  </si>
  <si>
    <t>Социальная реклама</t>
  </si>
  <si>
    <t>Размещение информации о деятельности органов местного самоуправления в СМИ</t>
  </si>
  <si>
    <t>313</t>
  </si>
  <si>
    <t>Пособия, компенсации, меры социальной поддержки по публичным нормативным обязательствам</t>
  </si>
  <si>
    <t>Бюджетные инвестиции на приобретение объектов недвижимого имущества в государственную (муниципальную) собственность</t>
  </si>
  <si>
    <t>321</t>
  </si>
  <si>
    <t xml:space="preserve">Пособия, компенсации и иные социальные выплаты гражданам, кроме публичных нормативных обязательств </t>
  </si>
  <si>
    <t>Муниципальная программа Красногорского муниципального района на 2015-2019 годы "Жилище"</t>
  </si>
  <si>
    <t>Оказание материальной помощи отдельным категориям граждан на возмещение расходов по зубопротезированию</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</si>
  <si>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</si>
  <si>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Содержание автомобильных дорог общего пользования</t>
  </si>
  <si>
    <t>Содержание внутриквартальных дорог</t>
  </si>
  <si>
    <t>Организация сбора и вывоза бытовых отходов и мусора</t>
  </si>
  <si>
    <t>Субсидии автономным учреждениям</t>
  </si>
  <si>
    <t>Другие расходы в области охраны окружающей среды</t>
  </si>
  <si>
    <t xml:space="preserve">Национальная безопасность </t>
  </si>
  <si>
    <t>Другие вопросы в области здравоохранения</t>
  </si>
  <si>
    <t>Охрана окружающей среды</t>
  </si>
  <si>
    <t>ПИР и строительство детского сада на 340 мест по ул. Большая Комсомольская,д.13</t>
  </si>
  <si>
    <t>ПИР и строительство детского сада на 280 мест по ул. Лесная</t>
  </si>
  <si>
    <t>ПИР и строительство детского сада на 320 мест по ул. Пионерская, д. 25</t>
  </si>
  <si>
    <t>Бюджетные инвестиции в строительство общеобразовательных учреждений муниципальной собственности</t>
  </si>
  <si>
    <t>Мероприятия по предупреждению чрезвычайных ситуаций</t>
  </si>
  <si>
    <t>Подпрограмма "Профилактика преступлений и иных правонарушений"</t>
  </si>
  <si>
    <t>Защита населения и территории от последствий чрезвычайных ситуаций природного и техногенного характера, гражданская оборона</t>
  </si>
  <si>
    <t>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также дополнительного образования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</si>
  <si>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Осуществление государственных полномочий в соответствии с Законом МО №107/2014-ОЗ </t>
  </si>
  <si>
    <t>Капитальные вложения в объекты недвижимого имущества государственной (муниципальной) собственности</t>
  </si>
  <si>
    <t>Пособия, компенсации и иные социальные выплаты гражданам, кроме публичных нормативных обязательств</t>
  </si>
  <si>
    <t>Мероприятия по развитию информационно-коммуникационных технологий</t>
  </si>
  <si>
    <t>Подпрограмма "Содействие развитию предпринимательства и привлечению инвестиций"</t>
  </si>
  <si>
    <t>Нормативно-правовое и организационное обеспечение развития малого и среднего предпринимательства</t>
  </si>
  <si>
    <t>Благоустройство</t>
  </si>
  <si>
    <t>Обеспечение подвоза обучающихся к месту обучения в муниципальные общеобразовательные организации в Московской области, расположенные в сельской местности</t>
  </si>
  <si>
    <t>Другие вопросы в области ЖКХ</t>
  </si>
  <si>
    <t>Обеспечение деятельности МКУ "Красногорский центр торгов"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</si>
  <si>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</si>
  <si>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</si>
  <si>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95 0 00 00000</t>
  </si>
  <si>
    <t>95 0 00 04000</t>
  </si>
  <si>
    <t>95 0 00 10000</t>
  </si>
  <si>
    <t>10 2 00 00000</t>
  </si>
  <si>
    <t>10 0 00 00000</t>
  </si>
  <si>
    <t>Основное мероприятие "Совершенствование профессионального развития сотрудников"</t>
  </si>
  <si>
    <t>Основное мероприятие "Хранение , комплектование учет  и использование документов Архивного фонда Московской области и других архивных документов архивного отдела"</t>
  </si>
  <si>
    <t>Основное мероприятие "Внедрение и использование информационно-коммуникационных технологий"</t>
  </si>
  <si>
    <t>99 0 00 01010</t>
  </si>
  <si>
    <t>99 0 00 00000</t>
  </si>
  <si>
    <t>99 0 00 01000</t>
  </si>
  <si>
    <t>Взносы по обязательному социальному страхованию на выплаты по оплате труда работников и иные выплаты работникам казенных учреждений</t>
  </si>
  <si>
    <t>119</t>
  </si>
  <si>
    <t>Основное мероприятие "Повышение качества использования муниципального имущества и земельных ресурсов"</t>
  </si>
  <si>
    <t>10 3 00 00000</t>
  </si>
  <si>
    <t>Основное мероприятие "Развитие сферы муниципальных закупок для обеспечения муниципальных нужд Красногорского муниципального района"</t>
  </si>
  <si>
    <t>95 0 00 05000</t>
  </si>
  <si>
    <t>99 0 00 02000</t>
  </si>
  <si>
    <t>Основное мероприятие "Безопасность дорожного движения"</t>
  </si>
  <si>
    <t>Мероприятия по обеспечению безопасности дорожного движения</t>
  </si>
  <si>
    <t>11 0 03 00000</t>
  </si>
  <si>
    <t>11 0 03 00010</t>
  </si>
  <si>
    <t>11 0 03 00020</t>
  </si>
  <si>
    <t>11 0 00 00000</t>
  </si>
  <si>
    <t>Основное мероприятие "Организация транспортного обслуживания населения Красногорского муниципального района"</t>
  </si>
  <si>
    <t>Организация транспортного обслуживания по маршрутам регулярных перевозок</t>
  </si>
  <si>
    <t>Предоставление транспортных услуг по перевозке организованных групп населения для участия в общественных, праздничных мероприятиях</t>
  </si>
  <si>
    <t>Обновление парка "школьных" автобусов</t>
  </si>
  <si>
    <t>11 0 01 00000</t>
  </si>
  <si>
    <t>11 0 01 00010</t>
  </si>
  <si>
    <t>11 0 01 00030</t>
  </si>
  <si>
    <t>11 0 01 00040</t>
  </si>
  <si>
    <t>Основное мероприятие "Развитие дорожно-транспортной сети"</t>
  </si>
  <si>
    <t>Ремонт автомобильных дорог общего пользования</t>
  </si>
  <si>
    <t>Обеспечение деятельности МКУ "Красногорская дорожная служба"</t>
  </si>
  <si>
    <t>11 0 02 00000</t>
  </si>
  <si>
    <t>11 0 02 00020</t>
  </si>
  <si>
    <t>11 0 02 00030</t>
  </si>
  <si>
    <t>11 0 02 00040</t>
  </si>
  <si>
    <t>11 0 02 00590</t>
  </si>
  <si>
    <t>Дорожное хозяйство</t>
  </si>
  <si>
    <t>08 0 00 00000</t>
  </si>
  <si>
    <t>08 0 01 00000</t>
  </si>
  <si>
    <t>08 0 01 00010</t>
  </si>
  <si>
    <t xml:space="preserve">Финансово - имущественная поддержка субъектов малого и среднего предпринимательства </t>
  </si>
  <si>
    <t>08 0 02 00000</t>
  </si>
  <si>
    <t>08 0 02 00020</t>
  </si>
  <si>
    <t>08 0 02 00030</t>
  </si>
  <si>
    <t>Основное мероприятие "Подготовка градостроительной документации для обеспечения территориального развития муниципального района"</t>
  </si>
  <si>
    <t>Основное мероприятие "Улучшение качества и комфорта проживания на территории муниципального района"</t>
  </si>
  <si>
    <t>12 0 03 00000</t>
  </si>
  <si>
    <t>12 0 00 00000</t>
  </si>
  <si>
    <t>Основное мероприятие "Улучшение снабжения населения услугами теплоснабжения, водоснабжения и водоотведения"</t>
  </si>
  <si>
    <t>12 0 02 00000</t>
  </si>
  <si>
    <t>12 0 02 00010</t>
  </si>
  <si>
    <t>Основное мероприятие "Развитие похоронного дела в Красногорском муниципальном районе"</t>
  </si>
  <si>
    <t>Транспортировка умерших в морг</t>
  </si>
  <si>
    <t>04 0 00 00000</t>
  </si>
  <si>
    <t xml:space="preserve">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</si>
  <si>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01 1 01 00000</t>
  </si>
  <si>
    <t>01 1 01 21020</t>
  </si>
  <si>
    <t>01 1 01 40000</t>
  </si>
  <si>
    <t>01 1 01 40010</t>
  </si>
  <si>
    <t>01 1 01 40020</t>
  </si>
  <si>
    <t>01 1 01 40030</t>
  </si>
  <si>
    <t>01 1 01 40040</t>
  </si>
  <si>
    <t>01 1 02 00000</t>
  </si>
  <si>
    <t>01 1 02 20000</t>
  </si>
  <si>
    <t>01 2 01 20000</t>
  </si>
  <si>
    <t>01 1 02 21010</t>
  </si>
  <si>
    <t>01 1 02 21020</t>
  </si>
  <si>
    <t>01 1 02 62120</t>
  </si>
  <si>
    <t>01 1 02 71590</t>
  </si>
  <si>
    <t>01 1 02 62110</t>
  </si>
  <si>
    <t>01 1 02 62330</t>
  </si>
  <si>
    <t>01 1 03 21110</t>
  </si>
  <si>
    <t>01 1 00 00000</t>
  </si>
  <si>
    <t>01 0 00 00000</t>
  </si>
  <si>
    <t>Фонд оплаты труда казенных учреждений</t>
  </si>
  <si>
    <t>Фонд оплаты труда государственных (муниципальных) органов</t>
  </si>
  <si>
    <t>06 1 01 00000</t>
  </si>
  <si>
    <t>06 1 01 00010</t>
  </si>
  <si>
    <t>06 1 00 00000</t>
  </si>
  <si>
    <t>06 0 00 00000</t>
  </si>
  <si>
    <t>Основное мероприятие "Поддержка молодёжных творческих инициатив "</t>
  </si>
  <si>
    <t>06 1 02 00000</t>
  </si>
  <si>
    <t>Мероприятия по поддержке молодёжных творческих инициатив</t>
  </si>
  <si>
    <t>06 2 00 00000</t>
  </si>
  <si>
    <t>06 2 01 00000</t>
  </si>
  <si>
    <t>06 2 01 00010</t>
  </si>
  <si>
    <t>06 2 01 00020</t>
  </si>
  <si>
    <t>06 2 01 00030</t>
  </si>
  <si>
    <t>06 2 01 00040</t>
  </si>
  <si>
    <t>Основное мероприятие "Организация свободного времени детей и молодёжи через различные формы отдыха и занятости"</t>
  </si>
  <si>
    <t>Основное мероприятие "Организация досуга и предоставление услуг в сфере культуры"</t>
  </si>
  <si>
    <t>Развитие библиотечного дела</t>
  </si>
  <si>
    <t>02 0 01 00000</t>
  </si>
  <si>
    <t>02 0 01 20000</t>
  </si>
  <si>
    <t>02 0 01 01000</t>
  </si>
  <si>
    <t>02 0 01 01010</t>
  </si>
  <si>
    <t>02 0 01 01020</t>
  </si>
  <si>
    <t>02 0 01 01590</t>
  </si>
  <si>
    <t>Создание условий для обеспечения населения услугами культуры и организация досуга</t>
  </si>
  <si>
    <t>02 0 01 02000</t>
  </si>
  <si>
    <t>02 0 01 02590</t>
  </si>
  <si>
    <t>02 0 02 03010</t>
  </si>
  <si>
    <t>07 0 00 00000</t>
  </si>
  <si>
    <t>07 2 00 00000</t>
  </si>
  <si>
    <t>07 2 01 00000</t>
  </si>
  <si>
    <t>07 2 01 00010</t>
  </si>
  <si>
    <t>07 2 01 00020</t>
  </si>
  <si>
    <t>07 2 02 00000</t>
  </si>
  <si>
    <t>Обеспечение деятельности  МКУ "ЕДДС"</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</si>
  <si>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</si>
  <si>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Фонд оплаты труда казенных учреждений </t>
  </si>
  <si>
    <t>07 2 03 00000</t>
  </si>
  <si>
    <t>Основное мероприятие "Профилактика преступлений и иных правонарушений"</t>
  </si>
  <si>
    <t>07 1 01 00000</t>
  </si>
  <si>
    <t>Внедрение современных средств наблюдения и оповещения, обеспечение оперативного принятия решения</t>
  </si>
  <si>
    <t>07 1 01 00010</t>
  </si>
  <si>
    <t>Основное мероприятие "Профилактика безнадзорности, наркомании, токсикомании, алкоголизма, правонарушений, преступлений среди несовершеннолетних"</t>
  </si>
  <si>
    <t>07 1 03 00000</t>
  </si>
  <si>
    <t>Обеспечение занятости и проведение профилактических мероприятий среди несовершеннолетних</t>
  </si>
  <si>
    <t>07 1 03 00010</t>
  </si>
  <si>
    <t>07 1 04 00000</t>
  </si>
  <si>
    <t>Обеспечение антитеррористической защищенности объектов с массовым пребыванием людей</t>
  </si>
  <si>
    <t>07 1 04 00010</t>
  </si>
  <si>
    <t>13 0 00 00000</t>
  </si>
  <si>
    <t>Основное мероприятие "Мониторинг окружающей среды"</t>
  </si>
  <si>
    <t>Мероприятия в области охраны окружающей среды</t>
  </si>
  <si>
    <t>Основное мероприятие "Экологическое образование, воспитание и информирование населения о состоянии окружающей среды"</t>
  </si>
  <si>
    <t>Основное мероприятие "Создание условий для оказания медицинской помощи населению Красногорского муниципального района"</t>
  </si>
  <si>
    <t>Основное мероприятие "Социальная поддержка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</si>
  <si>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Оказание мер социальной поддержки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</si>
  <si>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05 0 00 00000</t>
  </si>
  <si>
    <t>Основное мероприятие "Укрепление материально-технической базы для занятий физической культурой и спортом"</t>
  </si>
  <si>
    <t>05 0 01 00000</t>
  </si>
  <si>
    <t>Ремонт и развитие материально-технической базы в муниципальных спортивно-оздоровительных учреждениях</t>
  </si>
  <si>
    <t>05 0 01 00010</t>
  </si>
  <si>
    <t>Мероприятия в рамках реализации наказов избирателей</t>
  </si>
  <si>
    <t>05 0 01 20000</t>
  </si>
  <si>
    <t>Основное мероприятие "Создание условий для привлечения жителей к занятиям физической культуры и спортом"</t>
  </si>
  <si>
    <t>05 0 02 00000</t>
  </si>
  <si>
    <t>05 0 02 00590</t>
  </si>
  <si>
    <t>Основное мероприятие "Создание условий для занятий физической культурой и спортом для граждан с ограниченными возможностями здоровья"</t>
  </si>
  <si>
    <t>05 0 03 00000</t>
  </si>
  <si>
    <t>Поддержка и обеспечение подготовки спортивных команд, проведение соревнований для граждан с ограниченными возможностями здоровья</t>
  </si>
  <si>
    <t>05 0 03 00010</t>
  </si>
  <si>
    <t>09 0 00 00000</t>
  </si>
  <si>
    <t>Основное мероприятие "Создание условий для энергосбережения в бюджетной сфере  муниципального района"</t>
  </si>
  <si>
    <t>09 0 01 00000</t>
  </si>
  <si>
    <t>Приобретение, установка, замена  энергосберегающих светильников и  энергосберегающих ламп</t>
  </si>
  <si>
    <t>09 0 01 00020</t>
  </si>
  <si>
    <t>Приобретение, установка, замена приборов и узлов  учета коммунальных ресурсов, выполнение поверки приборов учета, работ по диспетчеризации приборов и узлов учета</t>
  </si>
  <si>
    <t>09 0 01 00030</t>
  </si>
  <si>
    <t>05 0 02 00010</t>
  </si>
  <si>
    <t>Основное мероприятие "Содействие развитию спорта высших достижений"</t>
  </si>
  <si>
    <t>05 0 05 00000</t>
  </si>
  <si>
    <t>Поддержка и обеспечение подготовки спортивных команд, поддержка спортсменов, участие в областных, российских, международных соревнованиях</t>
  </si>
  <si>
    <t>05 0 05 00010</t>
  </si>
  <si>
    <t>870</t>
  </si>
  <si>
    <t>01 1 02 62140</t>
  </si>
  <si>
    <t>02 0 00 00000</t>
  </si>
  <si>
    <t>Основное мероприятие:   "Развитие сети дошкольных образовательных учреждений и создание условий для реализации федерального государственного образовательного стандарта"</t>
  </si>
  <si>
    <t>Основное мероприятие: " Повышение эффективности деятельности дошкольных образовательных учреждений"</t>
  </si>
  <si>
    <t>Основное мероприятие "Повышение качества и эффективности муниципальных услуг в системе образования"</t>
  </si>
  <si>
    <t>01 4 00 00000</t>
  </si>
  <si>
    <t>01 4 01 21100</t>
  </si>
  <si>
    <t>01 4 01 21110</t>
  </si>
  <si>
    <t>Основное мероприятие "Социальная поддержка беременных женщин, кормящих матерей, детей в возрасте до трех лет"</t>
  </si>
  <si>
    <t>Социальная поддержка беременных женщин, кормящих матерей, детей в  возрасте до трех лет</t>
  </si>
  <si>
    <t>01 2 00 00000</t>
  </si>
  <si>
    <t>Основное мероприятие "Обеспечение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t>
  </si>
  <si>
    <t>01 2 01 00000</t>
  </si>
  <si>
    <t>01 2 01 21000</t>
  </si>
  <si>
    <t>01 2 01 21010</t>
  </si>
  <si>
    <t>01 2 01 21020</t>
  </si>
  <si>
    <t>01 2 01 21110</t>
  </si>
  <si>
    <t>01 2 01 40010</t>
  </si>
  <si>
    <t>01 2 01 62200</t>
  </si>
  <si>
    <t>01 2 01 62210</t>
  </si>
  <si>
    <t>01 2 01 62220</t>
  </si>
  <si>
    <t>01 2 01 72590</t>
  </si>
  <si>
    <t>01 2 02 00000</t>
  </si>
  <si>
    <t>01 2 02 21000</t>
  </si>
  <si>
    <t>01 2 02 21110</t>
  </si>
  <si>
    <t>01 3 00 00000</t>
  </si>
  <si>
    <t>Основное мероприятие "Развитие инфраструктуры, кадрового потенциала учреждений дополнительного образования и повышение охвата детей услугами дополнительного образования "</t>
  </si>
  <si>
    <t>01 3 01 00000</t>
  </si>
  <si>
    <t>01 3 01 20000</t>
  </si>
  <si>
    <t>01 3 01 21000</t>
  </si>
  <si>
    <t>01 3 01 21110</t>
  </si>
  <si>
    <t>01 3 01 73590</t>
  </si>
  <si>
    <t>Содержание учреждений по внешкольной работе с детьми в области культуры</t>
  </si>
  <si>
    <t>01 3 01 77000</t>
  </si>
  <si>
    <t>Мероприятия в учреждениях по внешкольной работе с детьми в области культуры</t>
  </si>
  <si>
    <t>01 3 01 77010</t>
  </si>
  <si>
    <t>Обеспечение деятельности учреждений по внешкольной работе с детьми в области культуры</t>
  </si>
  <si>
    <t>01 3 01 77590</t>
  </si>
  <si>
    <t>01 3 02 00000</t>
  </si>
  <si>
    <t>01 3 02 21000</t>
  </si>
  <si>
    <t>01 3 02 21110</t>
  </si>
  <si>
    <t>11 0 01 62270</t>
  </si>
  <si>
    <t>99 0 00 20000</t>
  </si>
  <si>
    <t>Основное мероприятие: "Развитие сети дошкольных образовательных учреждений и создание условий для реализации федерального государственного образовательного стандарта"</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</si>
  <si>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</si>
  <si>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01 4 01 04000</t>
  </si>
  <si>
    <t xml:space="preserve">Фонд оплаты труда государственных (муниципальных) органов </t>
  </si>
  <si>
    <t>01 4 01 75590</t>
  </si>
  <si>
    <t>Основное мероприятие "Создание и развитие комплексной системы информирования населения о деятельности органов местного самоуправления муниципального района"</t>
  </si>
  <si>
    <t>15 0 01 00000</t>
  </si>
  <si>
    <t>15 0 00 00000</t>
  </si>
  <si>
    <t>15 0 01 00010</t>
  </si>
  <si>
    <t>15 0 02 00020</t>
  </si>
  <si>
    <t>15 0 02 00000</t>
  </si>
  <si>
    <t>14 0 00 00000</t>
  </si>
  <si>
    <t>14 4 01 00000</t>
  </si>
  <si>
    <t>Основное мероприятие "Предоставление жилых помещений детям-сиротам и детям, оставшимся без попечения родителей, а также лиц из их числа"</t>
  </si>
  <si>
    <t>01 1 01 00020</t>
  </si>
  <si>
    <t>Обеспечение государственной поддержки негосударственных частных дошкольных образовательных организаций в Красногорском муниципальном районе с целью возмещения расходов на присмотр и уход, содержание имущества и арендную плату за использование помещений</t>
  </si>
  <si>
    <t>Основное мероприятие "Сохранение и развитие народной культуры, использование и популяризация объектов культурного наследия"</t>
  </si>
  <si>
    <t>02 0 02 00000</t>
  </si>
  <si>
    <t>02 0 02 03000</t>
  </si>
  <si>
    <t>Развитие туризма</t>
  </si>
  <si>
    <t>02 0 02 03020</t>
  </si>
  <si>
    <t>02 0 02 05000</t>
  </si>
  <si>
    <t>02 0 02 05010</t>
  </si>
  <si>
    <t>02 0 02 05890</t>
  </si>
  <si>
    <t>12 0 03 00020</t>
  </si>
  <si>
    <t>01 3 02 60680</t>
  </si>
  <si>
    <t>Содержание и поддержка созданных мест в негосударственных частных дошкольных образовательных учреждениях</t>
  </si>
  <si>
    <t>Другие вопросы в области культуры, кинематографии</t>
  </si>
  <si>
    <t>01 4 01 00000</t>
  </si>
  <si>
    <t>Выплата компенсации родителям в связи со снятием с очереди в дошкольные образовательные учреждения</t>
  </si>
  <si>
    <t>01 1 01 21030</t>
  </si>
  <si>
    <t>01 1 03 00000</t>
  </si>
  <si>
    <t>14 4 00 00000</t>
  </si>
  <si>
    <t>Основное мероприятие "Предоставление субсидий по оплате жилого помещения и коммунальных услуг гражданам, имеющим место жительства в Московской области"</t>
  </si>
  <si>
    <t>Основное мероприятие "Профилактика терроризма и экстремизма"</t>
  </si>
  <si>
    <t>Разработка проектов организации дорожного движения на дорогах общего пользования</t>
  </si>
  <si>
    <t>Основное мероприятие "Ликвидация очередности в дошкольные образовательные учреждения и развитие инфраструктуры дошкольного образования"</t>
  </si>
  <si>
    <t>Основное мероприятие "Гражданско-патриотическое и духовно-нравственное воспитание детей и молодёжи "</t>
  </si>
  <si>
    <t>Подпрограмма  "Обеспечение жильём детей-сирот и детей, оставшихся без попечения родителей, а также лиц из их числа "</t>
  </si>
  <si>
    <t>Обеспечение деятельности учреждений в области физической культуры и спорта</t>
  </si>
  <si>
    <t>Основное мероприятие "Оформление наружного информационного информационного пространства муниципального района"</t>
  </si>
  <si>
    <t>Основное мероприятие: "Ликвидация очередности в дошкольные образовательные учреждения и развитие инфраструктуры дошкольного образования"</t>
  </si>
  <si>
    <t>Ремонт внутриквартальных дорог</t>
  </si>
  <si>
    <t>11 0 02 00060</t>
  </si>
  <si>
    <t>ПИР и строительство детского сада с бассейном  на 240  мест в п. Нахабино по ул. Братьев Волковых</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</si>
  <si>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</si>
  <si>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05 0 01 00030</t>
  </si>
  <si>
    <t>07 2 02 00010</t>
  </si>
  <si>
    <t>Стационарная медицинская помощь</t>
  </si>
  <si>
    <t>02 0 01 02020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</si>
  <si>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</si>
  <si>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Проектирование и строительство физкультурно-оздоровительного комплекса с искусственным льдом</t>
  </si>
  <si>
    <t>Капитальные вложения в объекты недвижимого имущества муниципальной собственности</t>
  </si>
  <si>
    <t>123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</si>
  <si>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</si>
  <si>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Замена, обслуживание и ремонт внутриквартирного газового оборудования</t>
  </si>
  <si>
    <t>12 0 03 00030</t>
  </si>
  <si>
    <t>Уход за захоронениями малоимущих граждан</t>
  </si>
  <si>
    <t>Организация перевозок учащихся из сельских населенных пунктов в муниципальные общеобразовательные учреждения</t>
  </si>
  <si>
    <t>11 0 01 00020</t>
  </si>
  <si>
    <t xml:space="preserve"> Капитальные вложения в объекты государственной (муниципальной) собственности</t>
  </si>
  <si>
    <t>Представительские расходы</t>
  </si>
  <si>
    <t>95 0 00 02000</t>
  </si>
  <si>
    <t>Проезд к месту учебы и обратно отдельным категориям обучающихся по очной форме обучения муниципальных образовательных организаций в Московской области</t>
  </si>
  <si>
    <t>01 2 01 62230</t>
  </si>
  <si>
    <t>01 2 02 21200</t>
  </si>
  <si>
    <t>Компенсация части арендной платы за наем жилых помещений педагогическим работникам</t>
  </si>
  <si>
    <t>Погребение по гарантированному перечню услуг</t>
  </si>
  <si>
    <t>Уплата иных платежей</t>
  </si>
  <si>
    <t>853</t>
  </si>
  <si>
    <t>Бюджетные инвестиции в строительство и приобретение детских дошкольных учреждений муниципальной собственности</t>
  </si>
  <si>
    <t xml:space="preserve">Установка АУУ системами теплоснабжения и ИТП </t>
  </si>
  <si>
    <t>09 0 01 00040</t>
  </si>
  <si>
    <t>Проектирование, реконструкция, строительство, техническое обслуживание и ремонт объектов инженерной инфраструктуры</t>
  </si>
  <si>
    <t>Распределение бюджетных ассигнований по разделам, подразделам, целевым статьям (муниципальным программам Красногорского муниципального района и непрограммным направлениям деятельности), группам и подгруппам видов расходов классификации расходов бюджета Красногорского муниципального района на 2017 год</t>
  </si>
  <si>
    <t>Подпрограмма "Организация отдыха, оздоровления, занятости детей и молодёжи Красногорского муниципального района в свободное от учёбы время в 2017-2021 годах"</t>
  </si>
  <si>
    <t>Муниципальная программа Красногорского муниципального района  на 2017-2021 годы "Образование"</t>
  </si>
  <si>
    <t xml:space="preserve">Муниципальная  программа Красногорского муниципального района на 2017-2021 годы "Энергосбережение" </t>
  </si>
  <si>
    <t xml:space="preserve">Муниципальная программа  Красногорского муниципального района на 2017-2021 годы "Энергосбережение" </t>
  </si>
  <si>
    <t>Муниципальная программа  Красногорского муниципального района на 2017-2021 годы "Развитие транспортной системы"</t>
  </si>
  <si>
    <t>Муниципальная программа  Красногорского муниципального района на 2017-2021 годы "Эффективное управление"</t>
  </si>
  <si>
    <t>10 4 06 01000</t>
  </si>
  <si>
    <t>Основное мероприятие "Обеспечение деятельности органов местного самоуправления"</t>
  </si>
  <si>
    <t>10 4 06 00000</t>
  </si>
  <si>
    <t>Подпрограмма "Муниципальное управление"</t>
  </si>
  <si>
    <t>10 4 00 00000</t>
  </si>
  <si>
    <t>Основное мероприятие "Повышение мотивации муниципальных служащих"</t>
  </si>
  <si>
    <t>Организация работы по проведению диспансеризации муниципальных служащих,  специальной оценке условий труда и медицинских осмотров работников на работах с вредными и опасными производственными факторами</t>
  </si>
  <si>
    <t>Организация работы по повышению квалификации кадров</t>
  </si>
  <si>
    <t>06 1 02 00010</t>
  </si>
  <si>
    <t>Мероприятия по вовлечению молодых граждан в работу молодёжных общественных организаций и добровольческую деятельность</t>
  </si>
  <si>
    <t>Мероприятия по увеличению числа специалистов занятых в сфере работы с молодёжью</t>
  </si>
  <si>
    <t>Муниципальная программа Красногорского муниципального района на 2017-2021 годы "Дети и молодёжь"</t>
  </si>
  <si>
    <t>06 1 02 00020</t>
  </si>
  <si>
    <t>06 1 02 00030</t>
  </si>
  <si>
    <t>06 1 02 01590</t>
  </si>
  <si>
    <t>06 1 02 20000</t>
  </si>
  <si>
    <t>04 1 00 00000</t>
  </si>
  <si>
    <t>Основное мероприятие "Оказание материальной помощи гражданам"</t>
  </si>
  <si>
    <t>04 1 01 00000</t>
  </si>
  <si>
    <t>Оказание единовременной материальной помощи малоимущим пенсионерам (старше 60 лет); малоимущим инвалидам; малоимущим многодетным семьям; малоимущим неполным семьям;  малоимущим семьям, имеющим детей-инвалидов</t>
  </si>
  <si>
    <t>04 1 01 00010</t>
  </si>
  <si>
    <t>04 1  01 00010</t>
  </si>
  <si>
    <t>04 1 01 00020</t>
  </si>
  <si>
    <t>Оказание материальной помощи отдельным категориям граждан на частичное возмещение расходов по приобретению лекарственных средств, специального лечебного питания, изделий медицинского назначения и расходных материалов для помп</t>
  </si>
  <si>
    <t>04 1 01 00030</t>
  </si>
  <si>
    <t>04 1 01 00040</t>
  </si>
  <si>
    <t>Оказание материальной помощи отдельным категориям граждан на возмещение расходов по слухопротезированию</t>
  </si>
  <si>
    <t>04 1 01 00050</t>
  </si>
  <si>
    <t>Основное мероприятие "Предоставление мер социальной поддержки"</t>
  </si>
  <si>
    <t>04 1 02 00000</t>
  </si>
  <si>
    <t>04 1 02 00010</t>
  </si>
  <si>
    <t>04 1 02 00020</t>
  </si>
  <si>
    <t>04 1 02 00030</t>
  </si>
  <si>
    <t>Иные пенсии, социальные доплаты к пенсиям</t>
  </si>
  <si>
    <t>04 1 02 00040</t>
  </si>
  <si>
    <t xml:space="preserve">Единовременная выплата участникам и инвалидам Великой Отечественной Войны;  лицам, награждённым знаком "Жителю блокадного Ленинграда" ;бывшим несовершеннолетним узникам концлагерей, гетто, других мест принудительного содержания, созданных фашистами и их союзниками в период Второй мировой войны; вдовам(вдовцам) участников Великой Отечественной войны, не вступившим в повторный брак, в связи с празднованием годовщины Победы в Великой Отечественной войне 1941-1945гг. </t>
  </si>
  <si>
    <t>04 1 02 00050</t>
  </si>
  <si>
    <t>04 1 02 00060</t>
  </si>
  <si>
    <t>Основное мероприятие "Организация социально-культурных мероприятий для социально незащищенных категорий населения"</t>
  </si>
  <si>
    <t>04 1 03 00000</t>
  </si>
  <si>
    <t>Мероприятия для социально незащищенных категорий населения"</t>
  </si>
  <si>
    <t>04 1 03 00010</t>
  </si>
  <si>
    <t>Основное мероприятие "Поддержка общественных организаций, объединяющих граждан социально незащищенных категорий"</t>
  </si>
  <si>
    <t>04 1 04 00000</t>
  </si>
  <si>
    <t>04 1 04 00010</t>
  </si>
  <si>
    <t>Основное мероприятие "Предоставление субсидий по оплате жилого помещения и коммунальных услуг"</t>
  </si>
  <si>
    <t>04 1 05 00000</t>
  </si>
  <si>
    <t>04 1 05 61410</t>
  </si>
  <si>
    <t>04 1 05 61420</t>
  </si>
  <si>
    <t>Подпрограмма "Доступная среда"</t>
  </si>
  <si>
    <t>04 2 00 00000</t>
  </si>
  <si>
    <t>Основное мероприятие "Повышение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t>
  </si>
  <si>
    <t>04 2 01 00000</t>
  </si>
  <si>
    <t>04 2 01 00010</t>
  </si>
  <si>
    <t>04 3 00 00000</t>
  </si>
  <si>
    <t>Дополнительное образование детей</t>
  </si>
  <si>
    <t>Подпрограмма "Содействие развитию здравоохранения"</t>
  </si>
  <si>
    <t>04 3 03 00000</t>
  </si>
  <si>
    <t>04 3 03 62080</t>
  </si>
  <si>
    <t>Закупка товаров, работ и услуг в сфере информационно-коммуникационных технологий</t>
  </si>
  <si>
    <t>242</t>
  </si>
  <si>
    <t>Муниципальная программа Красногорского муниципального района на 2017-2021 годы  "Социальная поддержка населения"</t>
  </si>
  <si>
    <t>Обеспечение деятельности архивного отдела</t>
  </si>
  <si>
    <t>Фонд оплаты труда государственных (муниципальных) органов и взносы по обязательному социальному страхованию</t>
  </si>
  <si>
    <t>10 2 01 00000</t>
  </si>
  <si>
    <t>10 2 01 00010</t>
  </si>
  <si>
    <t>10 2 01 60690</t>
  </si>
  <si>
    <t xml:space="preserve">Заместитель председателя Совета депутатов </t>
  </si>
  <si>
    <t>10 3 05 00000</t>
  </si>
  <si>
    <t>10 3 05 00590</t>
  </si>
  <si>
    <t>10 4 03 00000</t>
  </si>
  <si>
    <t>10 4 03 00010</t>
  </si>
  <si>
    <t>10 4 04 00000</t>
  </si>
  <si>
    <t>10 4 04 00010</t>
  </si>
  <si>
    <t>Развитие социального партнерства</t>
  </si>
  <si>
    <t>10 4 06 04000</t>
  </si>
  <si>
    <t>10 4 06 60700</t>
  </si>
  <si>
    <t>10 4 06 70000</t>
  </si>
  <si>
    <t>17 0 00 00000</t>
  </si>
  <si>
    <t xml:space="preserve">Центральный аппарат </t>
  </si>
  <si>
    <t>Аппарат администрации</t>
  </si>
  <si>
    <t>Основное мероприятие "Развитие кадрового потенциала"</t>
  </si>
  <si>
    <t>Муниципальная программа  Красногорского муниципального района на 2017-2021 годы "Земельно-имущественные отношения и охрана окружающей среды"</t>
  </si>
  <si>
    <t>Содержание нежилых помещений, состоящих на учете в муниципальной казне</t>
  </si>
  <si>
    <t>НДС с сумм оплаты права на установку и эксплуатацию рекламных конструкций и платы за установку и эксплуатацию рекламных конструкций</t>
  </si>
  <si>
    <t>13 1 00 00000</t>
  </si>
  <si>
    <t>13 1 01 00000</t>
  </si>
  <si>
    <t>13 1 01 00010</t>
  </si>
  <si>
    <t>13 1 01 00020</t>
  </si>
  <si>
    <t>Содержание жилых помещений, состоящих на учете в муниципальной казне</t>
  </si>
  <si>
    <t>13 1 01 00040</t>
  </si>
  <si>
    <t>13 1 01 00050</t>
  </si>
  <si>
    <t>10 4 03 00020</t>
  </si>
  <si>
    <t>13 1 01 00070</t>
  </si>
  <si>
    <t>Исследование воздуха, воды, почв</t>
  </si>
  <si>
    <t>13 2 01 00000</t>
  </si>
  <si>
    <t>13 2 01 00010</t>
  </si>
  <si>
    <t>13 2 02 00000</t>
  </si>
  <si>
    <t>13 2 02 00010</t>
  </si>
  <si>
    <t>13 1 01 00060</t>
  </si>
  <si>
    <t>Муниципальная программа  Красногорского муниципального района на 2017-2021 годы "Территориальное развитие"</t>
  </si>
  <si>
    <t>18 0 00 00000</t>
  </si>
  <si>
    <t>Актуализация схем</t>
  </si>
  <si>
    <t>Чистка колодцев</t>
  </si>
  <si>
    <t>12 0 02 00020</t>
  </si>
  <si>
    <t>12 0 02 00030</t>
  </si>
  <si>
    <t>Муниципальная программа  Красногорского муниципального района на 2017-2021 годы "Содержание и развитие жилищно-коммунального хозяйства"</t>
  </si>
  <si>
    <t>Проведение независимой строительной экспертизы объектов</t>
  </si>
  <si>
    <t xml:space="preserve">Подготовка проектов планировки и межевания территорий при строительстве капитальных объектов </t>
  </si>
  <si>
    <t>Основное мероприятие "Увеличение количества субъектов малого и среднего предпринимательства, осуществляющих деятельность в сфере обрабатывающих производств и технологических инноваций"</t>
  </si>
  <si>
    <t>08 0 01 00020</t>
  </si>
  <si>
    <t>Основное мероприятие "Увеличение доли оборота малых и средних предприятий в общем обороте по полному кругу предприятий"</t>
  </si>
  <si>
    <t>Информационно-консультационная поддержка субъектов малого и среднего предпринимательства</t>
  </si>
  <si>
    <t>08 0 02 00010</t>
  </si>
  <si>
    <t xml:space="preserve">Муниципальная программа Красногорского муниципального района на 2017-2021 годы "Развитие малого и среднего предпринимательства" </t>
  </si>
  <si>
    <t>Проектирование пристройки ГБУЗ МО "Нахабинская городская больница</t>
  </si>
  <si>
    <t>04 3 01 00000</t>
  </si>
  <si>
    <t>04 3 01 00010</t>
  </si>
  <si>
    <t>04 3 02 00000</t>
  </si>
  <si>
    <t>04 3 02 00010</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</si>
  <si>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</si>
  <si>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Основное мероприятие " Информирование населения о деятельности органов местного самоуправления муниципального района, о мероприятиях социально-экономического развития и общественно-политической жизни"</t>
  </si>
  <si>
    <t xml:space="preserve">Муниципальная программа Красногорского муниципального района на 2017-2021 годы "Безопасность населения" </t>
  </si>
  <si>
    <t>Подпрограмма "Снижение рисков и смягчение последствий чрезвычайных ситуаций природного и техногенного характера "</t>
  </si>
  <si>
    <t>Основное мероприятие "Повышение уровня готовности сил и средств муниципального звена системы предупреждения и ликвидации чрезвычайных ситуаций"</t>
  </si>
  <si>
    <t>Основное мероприятие "Создание комфортного и безопасного отдыха людей в местах массового отдыха на водных объектах"</t>
  </si>
  <si>
    <t>Обеспечение безопасности людей на водных объектах</t>
  </si>
  <si>
    <t>Обеспечение безаварийной эксплуатации гидротехнических сооружений</t>
  </si>
  <si>
    <t>07 2 02 00020</t>
  </si>
  <si>
    <t>Основное мероприятие "Совершенствование механизма реагирования экстренных оперативных служб на обращения населения"</t>
  </si>
  <si>
    <t>07 2 03 00590</t>
  </si>
  <si>
    <t>Закупка товаров, работ, услуг в сфере информационно-коммуникационных технологий</t>
  </si>
  <si>
    <t>Подпрограмма "Развитие и совершенствование систем оповещения и информирования населения"</t>
  </si>
  <si>
    <t>07 3 00 00000</t>
  </si>
  <si>
    <t>Основное мероприятие "Оповещения населения техническими средствами системы централизованного оповещения и информирования"</t>
  </si>
  <si>
    <t>07 3 01 00000</t>
  </si>
  <si>
    <t>Создание и поддержание в постоянной готовности системы оповещения и информирования</t>
  </si>
  <si>
    <t>07 3 01 00010</t>
  </si>
  <si>
    <t>Основное мероприятие "Создание и развитие аппаратно-программного комплекса "Безопасный город""</t>
  </si>
  <si>
    <t>07 3 02 00000</t>
  </si>
  <si>
    <t>Создание, содержание аппаратно-программного комплекса и мониторинг видеонаблюдения</t>
  </si>
  <si>
    <t>07 3 02 00010</t>
  </si>
  <si>
    <t>Подпрограмма "Обеспечение пожарной безопасности"</t>
  </si>
  <si>
    <t>07 4 00 00000</t>
  </si>
  <si>
    <t>Основное мероприятие "Профилактика и ликвидация пожаров"</t>
  </si>
  <si>
    <t>07 4 01 00000</t>
  </si>
  <si>
    <t>Обеспечение пожарной безопасности</t>
  </si>
  <si>
    <t>07 4 01 00010</t>
  </si>
  <si>
    <t>Развитие добровольной пожарной охраны</t>
  </si>
  <si>
    <t>07 4 01 00020</t>
  </si>
  <si>
    <t>Подпрограмма "Обеспечение мероприятий гражданской обороны"</t>
  </si>
  <si>
    <t>07 5 00 00000</t>
  </si>
  <si>
    <t>Основное мероприятие "Реализация задач гражданской обороны"</t>
  </si>
  <si>
    <t>07 5 01 00010</t>
  </si>
  <si>
    <t>Мероприятия в области  гражданской обороны</t>
  </si>
  <si>
    <t xml:space="preserve">07 1 00 00000 </t>
  </si>
  <si>
    <t>Основное мероприятие "Профилактика экстремизма и национализма"</t>
  </si>
  <si>
    <t>07 1 02 00000</t>
  </si>
  <si>
    <t>Профилактика и предупреждение проявлений экстремизма, расовой и национальной неприязни</t>
  </si>
  <si>
    <t>07 1 02 00010</t>
  </si>
  <si>
    <t>11 0 02 00050</t>
  </si>
  <si>
    <t>Муниципальная программа  Красногорского муниципального района на 2017-2021 годы "Развитие потребительского рынка и услуг"</t>
  </si>
  <si>
    <t>16 0 00 00000</t>
  </si>
  <si>
    <t>05 0 01 00040</t>
  </si>
  <si>
    <t>Проведение сертификации ворот для спортивных игр</t>
  </si>
  <si>
    <t>05 0 01 00050</t>
  </si>
  <si>
    <t>Проектирование и строительство физкультурно-оздоровительного комплекса с искусственным льдом за счет средств областного бюджета</t>
  </si>
  <si>
    <t>Проведение массовых мероприятий в области физической культуры и спорта</t>
  </si>
  <si>
    <t>Основное мероприятие "Подготовка спортивного резерва"</t>
  </si>
  <si>
    <t>05 0 06 00000</t>
  </si>
  <si>
    <t>Обеспечение деятельности учреждений по спортивной подготовки</t>
  </si>
  <si>
    <t>05 0 06 00010</t>
  </si>
  <si>
    <t>Мероприятия в учреждениях по спортивной подготовки</t>
  </si>
  <si>
    <t>05 0 06 00020</t>
  </si>
  <si>
    <t>05 0 06 20000</t>
  </si>
  <si>
    <t xml:space="preserve">Муниципальная программа Красногорского муниципального района на 2017-2021 годы "Культура" </t>
  </si>
  <si>
    <t>Ремонт фасада здания МАУК "Красногорский культурно-досуговый комплекс "Подмосковье"</t>
  </si>
  <si>
    <t>Уплата налогов на имущество организаций и земельного налога</t>
  </si>
  <si>
    <t>Основное мероприятие "Обеспечение деятельности по развитию культуры"</t>
  </si>
  <si>
    <t>Аппарат управления по культуре, делам молодежи, физической культуры и спорта</t>
  </si>
  <si>
    <t>02 0 03 00000</t>
  </si>
  <si>
    <t>02 0 03 04000</t>
  </si>
  <si>
    <t>02 0 03 81590</t>
  </si>
  <si>
    <t>18 0 04 00040</t>
  </si>
  <si>
    <t>18 0 04 00000</t>
  </si>
  <si>
    <t>Подпрограмма "Развитие информационно-коммуникационных технологий для повышения эффективности процессов управления"</t>
  </si>
  <si>
    <t>17 2 00 00000</t>
  </si>
  <si>
    <t>17 2 01 00000</t>
  </si>
  <si>
    <t>17 2 01 00010</t>
  </si>
  <si>
    <t>Подпрограмма "Обеспечение доступа  граждан и представителей бизнес-сообщества к получению государственных и муниципальных услуг по принципу "одного окна", в том числе в МФЦ"</t>
  </si>
  <si>
    <t>17 1 00 00000</t>
  </si>
  <si>
    <t>Основное мероприятие "Создание и развитие  в администрации Красногорского муниципального района  системы предоставления государственных и муниципальных услуг по принципу "одного окна", в том числе на базе МФЦ"</t>
  </si>
  <si>
    <t>17 1 02 00000</t>
  </si>
  <si>
    <t>17 1 02 00590</t>
  </si>
  <si>
    <t>Обеспечение деятельности АУП</t>
  </si>
  <si>
    <t>17 1 02 01590</t>
  </si>
  <si>
    <t>Обеспечение деятельности отделений и ТОСП(УРМ)</t>
  </si>
  <si>
    <t>17 1 02 02590</t>
  </si>
  <si>
    <t>Общехозяйственные расходы</t>
  </si>
  <si>
    <t>17 1 02 03590</t>
  </si>
  <si>
    <t>Закупка товаров, работ и услуг для обеспечения государственных (муниципальных) нужд</t>
  </si>
  <si>
    <t>Муниципальная программа Красногорского муниципального района на 2017-2021 годы "Социальная поддержка населения "</t>
  </si>
  <si>
    <t>Подпрограмма "Социальная поддержка"</t>
  </si>
  <si>
    <t>Обеспечение деятельности МКУ "Красногорская похоронная служба"</t>
  </si>
  <si>
    <t>Паспортизация "бесхозяйных" автомобильных дорог общего пользования</t>
  </si>
  <si>
    <t>Ежемесячный взнос на капитальный ремонт общего имущества в многоквартирных домах</t>
  </si>
  <si>
    <t>Мероприятия по гражданско-патриотическому и духовно-нравственному воспитанию детей и молодёжи</t>
  </si>
  <si>
    <t xml:space="preserve">Выплата пенсии за выслугу лет </t>
  </si>
  <si>
    <t xml:space="preserve">Оказание материальной помощи многодетным семьям ; неполным семьям ; семьям, имеющим детей-инвалидов; детям, инвалидам; пенсионерам, оказавшимся в трудной жизненной ситуации; </t>
  </si>
  <si>
    <t>Ежемесячные компенсационные выплаты лицам, удостоенным звания "Почетный гражданин г. Красногорск", "Почетный гражданин Красногорского района", "Почётный гражданин Красногорского муниципального района". Выплаты пособий  на погребение, оплата ритуальных услуг (для одиноких граждан, удостоенных вышеуказанных званий), цветов, венков и ритуальных принадлежностей</t>
  </si>
  <si>
    <t>Ежемесячное вознаграждение лицам, имеющим почётные звания Российской Федерации и ушедшим на заслуженный отдых из учреждений бюджетной сферы</t>
  </si>
  <si>
    <t>Единовременная выплата учащимся и выпускникам общеобразовательных, начальных, средних и высших профессиональных учебных заведений, в отношении которых прекращена опека(попечительство) по возрасту; детям-сиротам, детям, оставшимся без попечения родителей, а также лицам из числа детей-сирот и детей оставшимся без попечения родителей, в возрасте от 18 до 23 лет, являющихся учащимися начальных, средних и высших  профессиональных учебных заведений и выпускниками государственных, учреждений (детских домов, интернатов, приютов, ГОУ НПО и СПО и т.д., прибывших на территорию Красногорского муниципального района для постоянного проживания на обустройство по месту жительства</t>
  </si>
  <si>
    <t>Создание безбарьерной среды на объектах социальной, инженерной и транспортной инфраструктур, повышение доступности и качества образовательных услуг для детей инвалидов и детей с ОВЗ, повышение социокультурной и спортивной реабилитации инвалидов</t>
  </si>
  <si>
    <t>16 0 02 00000</t>
  </si>
  <si>
    <t>16 0 02 00010</t>
  </si>
  <si>
    <t>16 0 02 00020</t>
  </si>
  <si>
    <t>16 0 02 00030</t>
  </si>
  <si>
    <t>16 0 02 00040</t>
  </si>
  <si>
    <t>16 0 02 00590</t>
  </si>
  <si>
    <t>Подписка, доставка и распространение тиражей печатных изданий</t>
  </si>
  <si>
    <t>15 0 01 00020</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</si>
  <si>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</si>
  <si>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Аппарат управления образования</t>
  </si>
  <si>
    <t>Муниципальная программа  Красногорского муниципального района на 2017-2021 годы "Снижение административных барьеров и развитие информационно-коммуникационных технологий"</t>
  </si>
  <si>
    <t>Муниципальная программа Красногорского муниципального района  на 2017-2021 годы "Физическая культура и спорт"</t>
  </si>
  <si>
    <t>Подпрограмма "Социальная поддержка "</t>
  </si>
  <si>
    <t>Реконструкция стадиона "Машиностроитель"</t>
  </si>
  <si>
    <t>Иные выплаты населению</t>
  </si>
  <si>
    <t>360</t>
  </si>
  <si>
    <t>18 0 04 00020</t>
  </si>
  <si>
    <t>Мероприятия в области дошкольного образования</t>
  </si>
  <si>
    <t>01 1 01 20000</t>
  </si>
  <si>
    <t>Муниципальные стипендии для учащихся дополнительного образования детей в области культуры</t>
  </si>
  <si>
    <t>01 3 01 77020</t>
  </si>
  <si>
    <t>634</t>
  </si>
  <si>
    <t>Иные субсидии некоммерческим организациям (за исключением государственных (муниципальных) учреждений)</t>
  </si>
  <si>
    <t>814</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</si>
  <si>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</si>
  <si>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Мероприятия по организации отдыха детей в каникулярное время</t>
  </si>
  <si>
    <t>06 2 01 62190</t>
  </si>
  <si>
    <t>05 0 01 64220</t>
  </si>
  <si>
    <t>10 4 06 60830</t>
  </si>
  <si>
    <t>Подпрограмма "Обеспечение жильем отдельных категорий граждан, установленных федеральным законодательством"</t>
  </si>
  <si>
    <t>14 7 01 00000</t>
  </si>
  <si>
    <t>14 7 01 54850</t>
  </si>
  <si>
    <t>14 7 00 00000</t>
  </si>
  <si>
    <t>Строительство прочих дошкольных учреждений</t>
  </si>
  <si>
    <t>01 1 01 40050</t>
  </si>
  <si>
    <t>05 0 06 00030</t>
  </si>
  <si>
    <t>243</t>
  </si>
  <si>
    <t>Закупка товаров, работ и услуг в целях капитального ремонта государственного (муниципального) имущества</t>
  </si>
  <si>
    <t>Капитальные вложения в общеобразовательные организации в целях обеспечения односменного режима обучения</t>
  </si>
  <si>
    <t>01 2 01 64480</t>
  </si>
  <si>
    <t>99 0 00 01060</t>
  </si>
  <si>
    <t>Оплата административных штрафов</t>
  </si>
  <si>
    <t>Устройство парковок</t>
  </si>
  <si>
    <t xml:space="preserve">11 0 02 00070 </t>
  </si>
  <si>
    <t>Основное мероприятие "Приобретение отдельным категориям граждан - участникам подпрограммы жилых помещений"</t>
  </si>
  <si>
    <t>Обеспечение жильем граждан, уволенных с военной службы, и приравненных к ним лиц</t>
  </si>
  <si>
    <t>Укрепление материально-технической базы в учреждениях по спортивной подготовки</t>
  </si>
  <si>
    <t>Ремонтные работы в государственных лечебных учреждениях Московской области, расположенных на территории Красногорского муниципального района</t>
  </si>
  <si>
    <t>Межбюджетные трансферты</t>
  </si>
  <si>
    <t>Иные межбюджетные трансферты</t>
  </si>
  <si>
    <t>04 3 01 00020</t>
  </si>
  <si>
    <t>500</t>
  </si>
  <si>
    <t>540</t>
  </si>
  <si>
    <t>Ремонт подъездов многоквартирных домов</t>
  </si>
  <si>
    <t>12 0 03 00040</t>
  </si>
  <si>
    <t>12 0 03 60950</t>
  </si>
  <si>
    <t>Ремонт подъездов многоквартирных домов за счет средств ОБ</t>
  </si>
  <si>
    <t>Техническое обследование домов</t>
  </si>
  <si>
    <t>13 1 01 00090</t>
  </si>
  <si>
    <t>12 0 02 60300</t>
  </si>
  <si>
    <t>12 0 02 61430</t>
  </si>
  <si>
    <t>Капитальные вложения в объекты государственной (муниципальной) собственности</t>
  </si>
  <si>
    <t>12 0 03 60170</t>
  </si>
  <si>
    <t>Дополнительные мероприятия по развитию жилищно-коммунального хозяйства и социально-культурной сферы</t>
  </si>
  <si>
    <t>01 2 01 04400</t>
  </si>
  <si>
    <t>06 1 02 04400</t>
  </si>
  <si>
    <t>02 0 01 04400</t>
  </si>
  <si>
    <t>06 1 01 04400</t>
  </si>
  <si>
    <t>Ремонт автомобильных дорог за счет средств областного бюджета</t>
  </si>
  <si>
    <t xml:space="preserve">11 0 02 60240 </t>
  </si>
  <si>
    <t>01 1 02 04400</t>
  </si>
  <si>
    <t>01 1 02 21030</t>
  </si>
  <si>
    <t>01 3 01 04400</t>
  </si>
  <si>
    <t>Оплата судебных исков</t>
  </si>
  <si>
    <t xml:space="preserve">Исполнение судебных актов </t>
  </si>
  <si>
    <t>Исполнение судебных актов РФ и мировых соглашений</t>
  </si>
  <si>
    <t>99 0 00 0 1050</t>
  </si>
  <si>
    <t>830</t>
  </si>
  <si>
    <t>831</t>
  </si>
  <si>
    <t>1200400590</t>
  </si>
  <si>
    <t>Обеспечение деятельности МКУ "УЖКХ"</t>
  </si>
  <si>
    <t>Основное мероприятие "Обеспечение деятельности учреждений в сфере ЖКХ"</t>
  </si>
  <si>
    <t>12 0 04 00000</t>
  </si>
  <si>
    <t>Закупка товаров, работ и услуг для государственных (муниципальных) нужд в области геодезии и картографии</t>
  </si>
  <si>
    <t>Муниципальная программа  Красногорского муниципального района на 2017-2021 годы "Жилище"</t>
  </si>
  <si>
    <t>Подпрограмма "Комплексное освоение земельных участков в целях жилищного строительства и развития застроенных территорий"</t>
  </si>
  <si>
    <t>Основное мероприятие "Развитие застроенных территорий"</t>
  </si>
  <si>
    <t>14 1 00 00000</t>
  </si>
  <si>
    <t>14 1 01 00000</t>
  </si>
  <si>
    <t>Проектирование, реконструкция, строительство и ремонт линий наружного освещения</t>
  </si>
  <si>
    <t>12 0 03 00050</t>
  </si>
  <si>
    <t>99 0 00 01050</t>
  </si>
  <si>
    <t>Отлов безнадзорных животных за счет средств ОБ</t>
  </si>
  <si>
    <t xml:space="preserve">Оснащение детского сада - новостройки  в п. Нахабино по ул. Братьев Волковых </t>
  </si>
  <si>
    <t>Строительство СОШ в г. Красногорск мкр.Опалиха за счет средств ОБ</t>
  </si>
  <si>
    <t>Основное мероприятие "Мероприятия подпрограммы "Стимулирование программ развития жилищного строительства субъекта Российской Федерации" федеральной целевой программы "Жилище" на 2015-2020 годы"</t>
  </si>
  <si>
    <t>Строительство СОШ в г. Красногорск мкр.Опалиха за счет средств ФБ</t>
  </si>
  <si>
    <t>12 0 04 00590</t>
  </si>
  <si>
    <t xml:space="preserve">Осуществление государственных полномочий в соответствии с Законом МО №144/2016-ОЗ </t>
  </si>
  <si>
    <t>Обеспечение современными аппаратно-программными комплексами муниципальных образовательных организаций в Московской области</t>
  </si>
  <si>
    <t>01 2 01 62490</t>
  </si>
  <si>
    <t>02 0 01 01030</t>
  </si>
  <si>
    <t>02 0 01 61050</t>
  </si>
  <si>
    <t xml:space="preserve">Закупка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 </t>
  </si>
  <si>
    <t>01 1 02 62130</t>
  </si>
  <si>
    <t xml:space="preserve">Оснащение детского сада - новостройки  по ул. Пионерская, д.25 </t>
  </si>
  <si>
    <t>01 1 02 21040</t>
  </si>
  <si>
    <t>12 0 03 00060</t>
  </si>
  <si>
    <t>Мероприятия по благоустройству</t>
  </si>
  <si>
    <t>Оснащение автономными дымовыми пожарными извещателями помещений, в которых проживают многодетные семьи и семьи, находящиеся в трудной жизненной ситуации, средства областного бюджета</t>
  </si>
  <si>
    <t>07 4 01 63520</t>
  </si>
  <si>
    <t>Реконструкция лыжного стадиона МАСОУ "Зоркий"</t>
  </si>
  <si>
    <t>05 0 01 00060</t>
  </si>
  <si>
    <t>Взносы в Уставной капитал</t>
  </si>
  <si>
    <t>Бюджетные инвестиции иным юридическим лицам</t>
  </si>
  <si>
    <t>Бюджетные инвестиции иным юридическим лицам, за исключением бюджетных инвестиций в объекты капитального строительства</t>
  </si>
  <si>
    <t>13 1 01 00100</t>
  </si>
  <si>
    <t>450</t>
  </si>
  <si>
    <t>452</t>
  </si>
  <si>
    <t>15 0 01 00030</t>
  </si>
  <si>
    <t>Повышение квалификации и профессиональная переподготовка работников телевидения</t>
  </si>
  <si>
    <t>Обеспечение деятельности телевидения</t>
  </si>
  <si>
    <t>15 0 01 01590</t>
  </si>
  <si>
    <t>14 4 01 60820</t>
  </si>
  <si>
    <t>09 0 02 00000</t>
  </si>
  <si>
    <t>Основное мероприятие "Установка и капитальный ремонт систем наружного и архитектурно-художественного освещения в рамках реализации приоритетного проекта "Светлый город"</t>
  </si>
  <si>
    <t>Установка и капитальный ремонт систем наружного и архитектурно-художественного освещения</t>
  </si>
  <si>
    <t>09 0 02 62630</t>
  </si>
  <si>
    <t>14 1 01 R0210</t>
  </si>
  <si>
    <t>14 1 03 00000</t>
  </si>
  <si>
    <t>14 1 03 R0210</t>
  </si>
  <si>
    <t>01 3 01 61130</t>
  </si>
  <si>
    <t>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 культуры, физической культуры и спорта</t>
  </si>
  <si>
    <t>Архитектурно-художественное освещение</t>
  </si>
  <si>
    <t>09 0 02 00030</t>
  </si>
  <si>
    <t>Обеспечение (доведение до запланированных значений качественных показателей) учреждений дошкольного, начального общего, основного общего и среднего общего образования, находящихся в ведении муниципальных образований Московской области, доступом в сеть Интернет в соответствии с требованиями</t>
  </si>
  <si>
    <t xml:space="preserve">01 2 01 60600 </t>
  </si>
  <si>
    <t>245</t>
  </si>
  <si>
    <t>Софинансирование расходов на повышение заработной платы  работникам муниципальных учреждений культуры</t>
  </si>
  <si>
    <t>02 0 01 60440</t>
  </si>
  <si>
    <t>01 3 01 21120</t>
  </si>
  <si>
    <t>Переоформление собственников транспортных средств, находящихся в муниципальной казне</t>
  </si>
  <si>
    <t>13 1 01 00080</t>
  </si>
  <si>
    <t xml:space="preserve">Муниципальная программа Красногорского муниципального района  на 2017-2021 годы  "Эффективное управление"  </t>
  </si>
  <si>
    <t>Участие в социальных программах Московской области</t>
  </si>
  <si>
    <t>Предоставление МБТ бюджету Московской области</t>
  </si>
  <si>
    <t>10 4 08 00000</t>
  </si>
  <si>
    <t>10 4 08 00010</t>
  </si>
  <si>
    <t xml:space="preserve">Строительство СОШ в г. Красногорск мкр.Опалиха </t>
  </si>
  <si>
    <t>14 1 01 00020</t>
  </si>
  <si>
    <t>01 2 01 21030</t>
  </si>
  <si>
    <t>Резервный фонд администрации городского округа Красногорск</t>
  </si>
  <si>
    <r>
      <t xml:space="preserve">Расширение возможностей формирования приоритетных компетентностей учащихся го Красногорск </t>
    </r>
    <r>
      <rPr>
        <b/>
        <sz val="10"/>
        <rFont val="Arial Cyr"/>
        <charset val="204"/>
      </rPr>
      <t>(программа "Взлетай")</t>
    </r>
  </si>
  <si>
    <t>Резервный фонд администрации городского округа Красногорск на предупреждение и ликвидацию чрезвычайных ситуаций и стихийных бедствий</t>
  </si>
  <si>
    <t>Проведение мероприятий по подготовке учреждений к оказанию образовательной услуги</t>
  </si>
  <si>
    <t>01 1 02 21050</t>
  </si>
  <si>
    <t>Обустройство набережной Москвы-реки в мкр. Павшинская пойма (береговая линия)</t>
  </si>
  <si>
    <t>12 0 03 00150</t>
  </si>
  <si>
    <t>Обустройство набережной Москвы-реки в мкр. Павшинская пойма</t>
  </si>
  <si>
    <t>12 0 03 00160</t>
  </si>
  <si>
    <r>
      <t xml:space="preserve">Ремонт и оснащение столовых и стоматологических кабинетов муниципальных образовательных учреждений </t>
    </r>
    <r>
      <rPr>
        <b/>
        <sz val="10"/>
        <rFont val="Arial Cyr"/>
        <charset val="204"/>
      </rPr>
      <t>(программа "Взлетай")</t>
    </r>
  </si>
  <si>
    <t>Муниципальная программа Красногорского муниципального района на 2017-2021 годы "Социальная поддержка населения"</t>
  </si>
  <si>
    <t>14 7 01 51340</t>
  </si>
  <si>
    <t>Муниципальная программа Красногорского муниципального района на 2017-2021 годы "Жилище"</t>
  </si>
  <si>
    <t>12 0 03 00070</t>
  </si>
  <si>
    <t>Оплата уличного освещения</t>
  </si>
  <si>
    <t>Проведение экспертизы по решению суда</t>
  </si>
  <si>
    <t>99 0 00 01070</t>
  </si>
  <si>
    <t>15 0 01 00040</t>
  </si>
  <si>
    <t>15 0 01 00060</t>
  </si>
  <si>
    <t xml:space="preserve">12 </t>
  </si>
  <si>
    <t>Укрепление материально-технической базы МБУ "Красногорское телевидение"</t>
  </si>
  <si>
    <t>Другие вопросы в области коммунального хозяйства</t>
  </si>
  <si>
    <t>12 0 02 00040</t>
  </si>
  <si>
    <t>12 0 03 60870</t>
  </si>
  <si>
    <t>Капитальный ремонт сетей ХВС в п. Архангельское за счет средств ОБ</t>
  </si>
  <si>
    <t>Частичное возмещение юридическим лицам недополученных доходов, связанных с реализацией тепловой энергии и горячего водоснабжения для населения</t>
  </si>
  <si>
    <t xml:space="preserve">Приобретение RFID-оборудования, ПО и смарт-карты с RFID-чипом для идентификации читателя для библиотек, имеющих статус центральных </t>
  </si>
  <si>
    <t>Приобретение RFID-оборудования, программного обеспечения и бесконтактной смарт-карты с RFID-чипом для идентификации читателя для муниципальных библиотек, имеющих статус центральных за счёт средств областного бюджета</t>
  </si>
  <si>
    <t>Обеспечение жильем ветеранов Великой Отечественной войны1941-1945 годов</t>
  </si>
  <si>
    <t>Организация мониторинга печатных и электронных СМИ, проведение медиа-исследований аудитории</t>
  </si>
  <si>
    <t>Приложение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</si>
</sst>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50" x14ac:knownFonts="1">
    <font>
      <sz val="10"/>
      <name val="Arial Cyr"/>
      <charset val="204"/>
    </font>
    <font>
      <sz val="10"/>
      <name val="Arial Cyr"/>
      <charset val="204"/>
    </font>
    <font>
      <sz val="11"/>
      <color theme="1"/>
      <name val="Calibri"/>
      <family val="2"/>
      <charset val="204"/>
      <scheme val="minor"/>
    </font>
    <font>
      <b/>
      <sz val="10"/>
      <name val="Arial Cyr"/>
      <charset val="204"/>
    </font>
    <font>
      <sz val="9"/>
      <name val="Arial"/>
      <family val="2"/>
      <charset val="204"/>
    </font>
    <font>
      <sz val="9"/>
      <name val="Arial"/>
      <family val="2"/>
      <charset val="204"/>
    </font>
    <font>
      <sz val="10"/>
      <name val="Times New Roman Cyr"/>
      <family val="1"/>
      <charset val="204"/>
    </font>
    <font>
      <sz val="12"/>
      <name val="Times New Roman Cyr"/>
      <charset val="204"/>
    </font>
    <font>
      <sz val="14"/>
      <name val="Times New Roman Cyr"/>
      <charset val="204"/>
    </font>
    <font>
      <sz val="10"/>
      <name val="Times New Roman CYR"/>
      <charset val="204"/>
    </font>
    <font>
      <b/>
      <sz val="12"/>
      <name val="Times New Roman Cyr"/>
      <family val="1"/>
      <charset val="204"/>
    </font>
    <font>
      <b/>
      <sz val="12"/>
      <color indexed="8"/>
      <name val="Times New Roman Cyr"/>
      <family val="1"/>
      <charset val="204"/>
    </font>
    <font>
      <b/>
      <sz val="14"/>
      <name val="Times New Roman Cyr"/>
      <family val="1"/>
      <charset val="204"/>
    </font>
    <font>
      <b/>
      <sz val="14"/>
      <color indexed="8"/>
      <name val="Times New Roman Cyr"/>
      <family val="1"/>
      <charset val="204"/>
    </font>
    <font>
      <i/>
      <sz val="12"/>
      <color indexed="8"/>
      <name val="Times New Roman Cyr"/>
      <charset val="204"/>
    </font>
    <font>
      <b/>
      <sz val="10"/>
      <name val="Times New Roman Cyr"/>
      <charset val="204"/>
    </font>
    <font>
      <b/>
      <sz val="10"/>
      <name val="Times New Roman Cyr"/>
      <family val="1"/>
      <charset val="204"/>
    </font>
    <font>
      <b/>
      <sz val="12"/>
      <color indexed="8"/>
      <name val="Times New Roman Cyr"/>
      <charset val="204"/>
    </font>
    <font>
      <b/>
      <sz val="12"/>
      <name val="Times New Roman Cyr"/>
      <charset val="204"/>
    </font>
    <font>
      <b/>
      <i/>
      <sz val="12"/>
      <name val="Times New Roman Cyr"/>
      <charset val="204"/>
    </font>
    <font>
      <b/>
      <i/>
      <sz val="12"/>
      <color indexed="8"/>
      <name val="Times New Roman Cyr"/>
      <charset val="204"/>
    </font>
    <font>
      <sz val="12"/>
      <color indexed="8"/>
      <name val="Times New Roman Cyr"/>
      <charset val="204"/>
    </font>
    <font>
      <i/>
      <sz val="12"/>
      <name val="Times New Roman Cyr"/>
      <charset val="204"/>
    </font>
    <font>
      <sz val="12"/>
      <name val="Times New Roman Cyr"/>
      <family val="1"/>
      <charset val="204"/>
    </font>
    <font>
      <sz val="12"/>
      <color indexed="8"/>
      <name val="Times New Roman Cyr"/>
      <family val="1"/>
      <charset val="204"/>
    </font>
    <font>
      <b/>
      <sz val="14"/>
      <name val="Times New Roman Cyr"/>
      <charset val="204"/>
    </font>
    <font>
      <i/>
      <sz val="12"/>
      <name val="Times New Roman"/>
      <family val="1"/>
      <charset val="204"/>
    </font>
    <font>
      <i/>
      <sz val="10"/>
      <name val="Times New Roman Cyr"/>
      <charset val="204"/>
    </font>
    <font>
      <b/>
      <i/>
      <sz val="10"/>
      <name val="Times New Roman Cyr"/>
      <charset val="204"/>
    </font>
    <font>
      <b/>
      <sz val="14"/>
      <color indexed="8"/>
      <name val="Times New Roman Cyr"/>
      <charset val="204"/>
    </font>
    <font>
      <i/>
      <sz val="11"/>
      <name val="Times New Roman Cyr"/>
      <charset val="204"/>
    </font>
    <font>
      <i/>
      <sz val="14"/>
      <color indexed="8"/>
      <name val="Times New Roman Cyr"/>
      <charset val="204"/>
    </font>
    <font>
      <sz val="14"/>
      <color indexed="8"/>
      <name val="Times New Roman Cyr"/>
      <charset val="204"/>
    </font>
    <font>
      <b/>
      <sz val="12"/>
      <name val="Times New Roman"/>
      <family val="1"/>
      <charset val="204"/>
    </font>
    <font>
      <b/>
      <sz val="11"/>
      <name val="Times New Roman Cyr"/>
      <charset val="204"/>
    </font>
    <font>
      <sz val="11"/>
      <name val="Times New Roman Cyr"/>
      <charset val="204"/>
    </font>
    <font>
      <b/>
      <i/>
      <sz val="12"/>
      <name val="Times New Roman"/>
      <family val="1"/>
      <charset val="204"/>
    </font>
    <font>
      <b/>
      <i/>
      <sz val="11"/>
      <name val="Times New Roman Cyr"/>
      <charset val="204"/>
    </font>
    <font>
      <i/>
      <sz val="13"/>
      <name val="Times New Roman Cyr"/>
      <charset val="204"/>
    </font>
    <font>
      <b/>
      <sz val="13"/>
      <name val="Times New Roman"/>
      <family val="1"/>
      <charset val="204"/>
    </font>
    <font>
      <b/>
      <i/>
      <sz val="13"/>
      <name val="Times New Roman"/>
      <family val="1"/>
      <charset val="204"/>
    </font>
    <font>
      <i/>
      <sz val="12"/>
      <name val="Times New Roman Cyr"/>
      <family val="1"/>
      <charset val="204"/>
    </font>
    <font>
      <b/>
      <i/>
      <sz val="12"/>
      <name val="Times New Roman Cyr"/>
      <family val="1"/>
      <charset val="204"/>
    </font>
    <font>
      <b/>
      <sz val="13"/>
      <name val="Times New Roman Cyr"/>
      <charset val="204"/>
    </font>
    <font>
      <b/>
      <sz val="12"/>
      <color indexed="8"/>
      <name val="Times New Roman"/>
      <family val="1"/>
      <charset val="204"/>
    </font>
    <font>
      <b/>
      <i/>
      <sz val="13"/>
      <name val="Times New Roman Cyr"/>
      <charset val="204"/>
    </font>
    <font>
      <b/>
      <sz val="13"/>
      <name val="Times New Roman Cyr"/>
      <family val="1"/>
      <charset val="204"/>
    </font>
    <font>
      <sz val="14"/>
      <color indexed="8"/>
      <name val="Times New Roman Cyr"/>
      <family val="1"/>
      <charset val="204"/>
    </font>
    <font>
      <sz val="12"/>
      <color indexed="12"/>
      <name val="Times New Roman Cyr"/>
      <charset val="204"/>
    </font>
    <font>
      <sz val="10"/>
      <color indexed="8"/>
      <name val="Times New Roman Cyr"/>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7">
    <xf numFmtId="0" fontId="0" fillId="0" borderId="0"/>
    <xf numFmtId="0" fontId="1" fillId="0" borderId="0"/>
    <xf numFmtId="0" fontId="2" fillId="0" borderId="0"/>
    <xf numFmtId="0" fontId="1" fillId="0" borderId="0"/>
    <xf numFmtId="164" fontId="1" fillId="0" borderId="0" applyFont="0" applyFill="0" applyBorder="0" applyAlignment="0" applyProtection="0"/>
    <xf numFmtId="0" fontId="4" fillId="0" borderId="0"/>
    <xf numFmtId="164" fontId="5" fillId="0" borderId="0" applyFont="0" applyFill="0" applyBorder="0" applyAlignment="0" applyProtection="0"/>
  </cellStyleXfs>
  <cellXfs count="240">
    <xf numFmtId="0" fontId="0" fillId="0" borderId="0" xfId="0"/>
    <xf numFmtId="0" fontId="6" fillId="0" borderId="0" xfId="0" applyFont="1" applyFill="1" applyAlignment="1">
      <alignment wrapText="1"/>
    </xf>
    <xf numFmtId="0" fontId="6" fillId="0" borderId="0" xfId="0" applyFont="1" applyFill="1" applyAlignment="1"/>
    <xf numFmtId="0" fontId="8" fillId="0" borderId="0" xfId="0" applyFont="1" applyFill="1" applyAlignment="1"/>
    <xf numFmtId="3" fontId="6" fillId="0" borderId="0" xfId="0" applyNumberFormat="1" applyFont="1" applyFill="1" applyAlignment="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64" fontId="11" fillId="0" borderId="1" xfId="4" applyFont="1" applyFill="1" applyBorder="1" applyAlignment="1">
      <alignment horizontal="right" vertical="center" wrapText="1"/>
    </xf>
    <xf numFmtId="0" fontId="6" fillId="0" borderId="0" xfId="0" applyFont="1" applyFill="1" applyAlignment="1">
      <alignment vertical="center"/>
    </xf>
    <xf numFmtId="3" fontId="6" fillId="0" borderId="0" xfId="0" applyNumberFormat="1" applyFont="1" applyFill="1" applyAlignment="1">
      <alignment vertical="center"/>
    </xf>
    <xf numFmtId="0" fontId="12" fillId="0" borderId="1" xfId="0" applyNumberFormat="1" applyFont="1" applyFill="1" applyBorder="1" applyAlignment="1">
      <alignment horizontal="left" wrapText="1"/>
    </xf>
    <xf numFmtId="49" fontId="12" fillId="0" borderId="1" xfId="0" applyNumberFormat="1" applyFont="1" applyFill="1" applyBorder="1" applyAlignment="1">
      <alignment horizontal="center" wrapText="1"/>
    </xf>
    <xf numFmtId="164" fontId="13" fillId="0" borderId="1" xfId="4" applyFont="1" applyFill="1" applyBorder="1" applyAlignment="1">
      <alignment horizontal="right" wrapText="1"/>
    </xf>
    <xf numFmtId="0" fontId="15" fillId="0" borderId="0" xfId="0" applyFont="1" applyFill="1" applyAlignment="1"/>
    <xf numFmtId="0" fontId="16" fillId="0" borderId="0" xfId="0" applyFont="1" applyFill="1" applyAlignment="1"/>
    <xf numFmtId="0" fontId="9" fillId="0" borderId="0" xfId="0" applyFont="1" applyFill="1" applyAlignment="1"/>
    <xf numFmtId="0" fontId="10" fillId="0" borderId="1" xfId="0" applyNumberFormat="1" applyFont="1" applyFill="1" applyBorder="1" applyAlignment="1">
      <alignment horizontal="left" wrapText="1"/>
    </xf>
    <xf numFmtId="49" fontId="10" fillId="0" borderId="1" xfId="0" applyNumberFormat="1" applyFont="1" applyFill="1" applyBorder="1" applyAlignment="1">
      <alignment horizontal="center" wrapText="1"/>
    </xf>
    <xf numFmtId="164" fontId="11" fillId="0" borderId="1" xfId="4" applyFont="1" applyFill="1" applyBorder="1" applyAlignment="1">
      <alignment horizontal="right" wrapText="1"/>
    </xf>
    <xf numFmtId="0" fontId="17" fillId="0" borderId="1" xfId="0" applyFont="1" applyFill="1" applyBorder="1" applyAlignment="1">
      <alignment horizontal="left" wrapText="1"/>
    </xf>
    <xf numFmtId="49" fontId="18" fillId="0" borderId="1" xfId="0" applyNumberFormat="1" applyFont="1" applyFill="1" applyBorder="1" applyAlignment="1">
      <alignment horizontal="center" wrapText="1"/>
    </xf>
    <xf numFmtId="49" fontId="17" fillId="0" borderId="1" xfId="0" applyNumberFormat="1" applyFont="1" applyFill="1" applyBorder="1" applyAlignment="1">
      <alignment horizontal="center" wrapText="1"/>
    </xf>
    <xf numFmtId="164" fontId="17" fillId="0" borderId="1" xfId="4" applyFont="1" applyFill="1" applyBorder="1" applyAlignment="1">
      <alignment horizontal="right" wrapText="1"/>
    </xf>
    <xf numFmtId="3" fontId="15" fillId="0" borderId="0" xfId="0" applyNumberFormat="1" applyFont="1" applyFill="1" applyAlignment="1"/>
    <xf numFmtId="0" fontId="19" fillId="0" borderId="1" xfId="0" applyFont="1" applyFill="1" applyBorder="1" applyAlignment="1">
      <alignment horizontal="left" wrapText="1"/>
    </xf>
    <xf numFmtId="49" fontId="19" fillId="0" borderId="1" xfId="0" applyNumberFormat="1" applyFont="1" applyFill="1" applyBorder="1" applyAlignment="1">
      <alignment horizontal="center" wrapText="1"/>
    </xf>
    <xf numFmtId="0" fontId="18" fillId="0" borderId="1" xfId="0" applyFont="1" applyFill="1" applyBorder="1" applyAlignment="1">
      <alignment horizontal="center"/>
    </xf>
    <xf numFmtId="164" fontId="20" fillId="0" borderId="1" xfId="4" applyFont="1" applyFill="1" applyBorder="1" applyAlignment="1">
      <alignment horizontal="right"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xf>
    <xf numFmtId="164" fontId="21" fillId="0" borderId="1" xfId="4" applyFont="1" applyFill="1" applyBorder="1" applyAlignment="1">
      <alignment horizontal="right" wrapText="1"/>
    </xf>
    <xf numFmtId="0" fontId="22" fillId="0" borderId="1" xfId="0" applyFont="1" applyFill="1" applyBorder="1" applyAlignment="1">
      <alignment horizontal="left" wrapText="1"/>
    </xf>
    <xf numFmtId="49" fontId="23" fillId="0" borderId="1" xfId="0" applyNumberFormat="1" applyFont="1" applyFill="1" applyBorder="1" applyAlignment="1">
      <alignment horizontal="center" wrapText="1"/>
    </xf>
    <xf numFmtId="0" fontId="22" fillId="0" borderId="1" xfId="0" applyFont="1" applyFill="1" applyBorder="1" applyAlignment="1">
      <alignment horizontal="center"/>
    </xf>
    <xf numFmtId="49" fontId="24" fillId="0" borderId="1" xfId="0" quotePrefix="1" applyNumberFormat="1" applyFont="1" applyFill="1" applyBorder="1" applyAlignment="1">
      <alignment horizontal="center"/>
    </xf>
    <xf numFmtId="164" fontId="14" fillId="0" borderId="1" xfId="4" applyFont="1" applyFill="1" applyBorder="1" applyAlignment="1">
      <alignment horizontal="right" wrapText="1"/>
    </xf>
    <xf numFmtId="0" fontId="23" fillId="0" borderId="1" xfId="0" applyNumberFormat="1" applyFont="1" applyFill="1" applyBorder="1" applyAlignment="1">
      <alignment horizontal="left" wrapText="1"/>
    </xf>
    <xf numFmtId="49" fontId="24" fillId="0" borderId="1" xfId="0" applyNumberFormat="1" applyFont="1" applyFill="1" applyBorder="1" applyAlignment="1">
      <alignment horizontal="center" wrapText="1"/>
    </xf>
    <xf numFmtId="0" fontId="18" fillId="0" borderId="1" xfId="0" applyNumberFormat="1" applyFont="1" applyFill="1" applyBorder="1" applyAlignment="1">
      <alignment horizontal="left" wrapText="1"/>
    </xf>
    <xf numFmtId="3" fontId="9" fillId="0" borderId="0" xfId="0" applyNumberFormat="1" applyFont="1" applyFill="1" applyAlignment="1"/>
    <xf numFmtId="49" fontId="22" fillId="0" borderId="1" xfId="0" applyNumberFormat="1" applyFont="1" applyFill="1" applyBorder="1" applyAlignment="1">
      <alignment horizontal="center" wrapText="1"/>
    </xf>
    <xf numFmtId="49" fontId="14" fillId="0" borderId="1" xfId="0" quotePrefix="1" applyNumberFormat="1" applyFont="1" applyFill="1" applyBorder="1" applyAlignment="1">
      <alignment horizontal="center"/>
    </xf>
    <xf numFmtId="164" fontId="24" fillId="0" borderId="1" xfId="4" applyFont="1" applyFill="1" applyBorder="1" applyAlignment="1">
      <alignment horizontal="right" wrapText="1"/>
    </xf>
    <xf numFmtId="164" fontId="7" fillId="0" borderId="1" xfId="4" applyFont="1" applyFill="1" applyBorder="1" applyAlignment="1">
      <alignment horizontal="right"/>
    </xf>
    <xf numFmtId="0" fontId="7" fillId="0" borderId="1" xfId="0" applyFont="1" applyFill="1" applyBorder="1" applyAlignment="1">
      <alignment wrapText="1"/>
    </xf>
    <xf numFmtId="0" fontId="20" fillId="0" borderId="1" xfId="0" applyNumberFormat="1" applyFont="1" applyFill="1" applyBorder="1" applyAlignment="1">
      <alignment horizontal="left" wrapText="1"/>
    </xf>
    <xf numFmtId="49" fontId="20" fillId="0" borderId="1" xfId="0" applyNumberFormat="1" applyFont="1" applyFill="1" applyBorder="1" applyAlignment="1">
      <alignment horizontal="center" wrapText="1"/>
    </xf>
    <xf numFmtId="0" fontId="20" fillId="0" borderId="1" xfId="0" applyFont="1" applyFill="1" applyBorder="1" applyAlignment="1">
      <alignment horizontal="center" wrapText="1"/>
    </xf>
    <xf numFmtId="0" fontId="19" fillId="0" borderId="1" xfId="0" applyFont="1" applyFill="1" applyBorder="1" applyAlignment="1">
      <alignment wrapText="1"/>
    </xf>
    <xf numFmtId="0" fontId="18" fillId="0" borderId="1" xfId="0" applyFont="1" applyFill="1" applyBorder="1" applyAlignment="1">
      <alignment wrapText="1"/>
    </xf>
    <xf numFmtId="3" fontId="16" fillId="0" borderId="0" xfId="0" applyNumberFormat="1" applyFont="1" applyFill="1" applyAlignment="1"/>
    <xf numFmtId="0" fontId="7" fillId="0" borderId="1" xfId="0" applyNumberFormat="1" applyFont="1" applyFill="1" applyBorder="1" applyAlignment="1">
      <alignment horizontal="left" wrapText="1"/>
    </xf>
    <xf numFmtId="0" fontId="17" fillId="0" borderId="1" xfId="0" applyNumberFormat="1" applyFont="1" applyFill="1" applyBorder="1" applyAlignment="1">
      <alignment horizontal="left" wrapText="1"/>
    </xf>
    <xf numFmtId="0" fontId="17" fillId="0" borderId="1" xfId="0" applyFont="1" applyFill="1" applyBorder="1" applyAlignment="1">
      <alignment horizontal="center" wrapText="1"/>
    </xf>
    <xf numFmtId="0" fontId="21" fillId="0" borderId="1" xfId="0" applyFont="1" applyFill="1" applyBorder="1" applyAlignment="1">
      <alignment horizontal="left" wrapText="1"/>
    </xf>
    <xf numFmtId="0" fontId="23" fillId="0" borderId="1" xfId="0" applyFont="1" applyFill="1" applyBorder="1" applyAlignment="1">
      <alignment wrapText="1"/>
    </xf>
    <xf numFmtId="0" fontId="21" fillId="0" borderId="1" xfId="0" applyFont="1" applyFill="1" applyBorder="1" applyAlignment="1">
      <alignment horizontal="center"/>
    </xf>
    <xf numFmtId="0" fontId="24" fillId="0" borderId="1" xfId="0" quotePrefix="1" applyFont="1" applyFill="1" applyBorder="1" applyAlignment="1">
      <alignment horizontal="center"/>
    </xf>
    <xf numFmtId="0" fontId="19" fillId="0" borderId="1" xfId="0" applyFont="1" applyFill="1" applyBorder="1" applyAlignment="1">
      <alignment horizontal="center"/>
    </xf>
    <xf numFmtId="49" fontId="20" fillId="0" borderId="1" xfId="0" applyNumberFormat="1" applyFont="1" applyFill="1" applyBorder="1" applyAlignment="1">
      <alignment horizontal="center"/>
    </xf>
    <xf numFmtId="0" fontId="18" fillId="0" borderId="1" xfId="0" applyFont="1" applyFill="1" applyBorder="1" applyAlignment="1">
      <alignment horizontal="left" wrapText="1"/>
    </xf>
    <xf numFmtId="49" fontId="17" fillId="0" borderId="1" xfId="0" applyNumberFormat="1" applyFont="1" applyFill="1" applyBorder="1" applyAlignment="1">
      <alignment horizontal="center"/>
    </xf>
    <xf numFmtId="164" fontId="19" fillId="0" borderId="1" xfId="4" applyFont="1" applyFill="1" applyBorder="1" applyAlignment="1">
      <alignment horizontal="right" wrapText="1"/>
    </xf>
    <xf numFmtId="164" fontId="18" fillId="0" borderId="1" xfId="4" applyFont="1" applyFill="1" applyBorder="1" applyAlignment="1">
      <alignment horizontal="right" wrapText="1"/>
    </xf>
    <xf numFmtId="0" fontId="18" fillId="0" borderId="0" xfId="0" applyFont="1" applyFill="1" applyAlignment="1"/>
    <xf numFmtId="3" fontId="18" fillId="0" borderId="0" xfId="0" applyNumberFormat="1" applyFont="1" applyFill="1" applyAlignment="1"/>
    <xf numFmtId="0" fontId="18" fillId="0" borderId="1" xfId="0" applyFont="1" applyFill="1" applyBorder="1" applyAlignment="1">
      <alignment horizontal="left" vertical="top" wrapText="1"/>
    </xf>
    <xf numFmtId="49" fontId="17" fillId="0" borderId="1" xfId="0" quotePrefix="1" applyNumberFormat="1" applyFont="1" applyFill="1" applyBorder="1" applyAlignment="1">
      <alignment horizontal="center"/>
    </xf>
    <xf numFmtId="0" fontId="14" fillId="0" borderId="1" xfId="0" applyFont="1" applyFill="1" applyBorder="1" applyAlignment="1">
      <alignment wrapText="1"/>
    </xf>
    <xf numFmtId="0" fontId="21" fillId="0" borderId="1" xfId="0" applyFont="1" applyFill="1" applyBorder="1" applyAlignment="1">
      <alignment wrapText="1"/>
    </xf>
    <xf numFmtId="0" fontId="14" fillId="0" borderId="1" xfId="0" applyFont="1" applyFill="1" applyBorder="1" applyAlignment="1">
      <alignment horizontal="left" wrapText="1"/>
    </xf>
    <xf numFmtId="0" fontId="6" fillId="0" borderId="0" xfId="0" applyFont="1" applyFill="1"/>
    <xf numFmtId="0" fontId="26" fillId="0" borderId="1" xfId="0" applyFont="1" applyFill="1" applyBorder="1" applyAlignment="1">
      <alignment vertical="justify"/>
    </xf>
    <xf numFmtId="0" fontId="24" fillId="0" borderId="1" xfId="0" applyNumberFormat="1" applyFont="1" applyFill="1" applyBorder="1" applyAlignment="1">
      <alignment horizontal="left" wrapText="1"/>
    </xf>
    <xf numFmtId="3" fontId="7" fillId="0" borderId="1" xfId="0" applyNumberFormat="1" applyFont="1" applyFill="1" applyBorder="1"/>
    <xf numFmtId="0" fontId="16" fillId="0" borderId="0" xfId="0" applyFont="1" applyFill="1"/>
    <xf numFmtId="3" fontId="16" fillId="0" borderId="0" xfId="0" applyNumberFormat="1" applyFont="1" applyFill="1"/>
    <xf numFmtId="3" fontId="22" fillId="0" borderId="1" xfId="0" applyNumberFormat="1" applyFont="1" applyFill="1" applyBorder="1"/>
    <xf numFmtId="0" fontId="28" fillId="0" borderId="0" xfId="0" applyFont="1" applyFill="1"/>
    <xf numFmtId="3" fontId="28" fillId="0" borderId="0" xfId="0" applyNumberFormat="1" applyFont="1" applyFill="1"/>
    <xf numFmtId="49" fontId="21" fillId="0" borderId="1" xfId="0" applyNumberFormat="1" applyFont="1" applyFill="1" applyBorder="1" applyAlignment="1">
      <alignment horizontal="center"/>
    </xf>
    <xf numFmtId="3" fontId="7" fillId="0" borderId="2" xfId="0" applyNumberFormat="1" applyFont="1" applyFill="1" applyBorder="1"/>
    <xf numFmtId="3" fontId="7" fillId="0" borderId="0" xfId="0" applyNumberFormat="1" applyFont="1" applyFill="1" applyBorder="1"/>
    <xf numFmtId="164" fontId="14" fillId="0" borderId="2" xfId="4" applyFont="1" applyFill="1" applyBorder="1" applyAlignment="1">
      <alignment horizontal="right" wrapText="1"/>
    </xf>
    <xf numFmtId="164" fontId="21" fillId="0" borderId="2" xfId="4" applyFont="1" applyFill="1" applyBorder="1" applyAlignment="1">
      <alignment horizontal="right" wrapText="1"/>
    </xf>
    <xf numFmtId="0" fontId="22" fillId="0" borderId="1" xfId="0" applyFont="1" applyFill="1" applyBorder="1" applyAlignment="1">
      <alignment horizontal="center" wrapText="1"/>
    </xf>
    <xf numFmtId="0" fontId="7" fillId="0" borderId="1" xfId="0" applyFont="1" applyFill="1" applyBorder="1" applyAlignment="1">
      <alignment horizontal="center" wrapText="1"/>
    </xf>
    <xf numFmtId="0" fontId="25" fillId="0" borderId="1" xfId="0" applyNumberFormat="1" applyFont="1" applyFill="1" applyBorder="1" applyAlignment="1">
      <alignment horizontal="left" wrapText="1"/>
    </xf>
    <xf numFmtId="49" fontId="25" fillId="0" borderId="1" xfId="0" applyNumberFormat="1" applyFont="1" applyFill="1" applyBorder="1" applyAlignment="1">
      <alignment horizontal="center" wrapText="1"/>
    </xf>
    <xf numFmtId="49" fontId="29" fillId="0" borderId="1" xfId="0" applyNumberFormat="1" applyFont="1" applyFill="1" applyBorder="1" applyAlignment="1">
      <alignment horizontal="center" wrapText="1"/>
    </xf>
    <xf numFmtId="164" fontId="29" fillId="0" borderId="1" xfId="4" applyFont="1" applyFill="1" applyBorder="1" applyAlignment="1">
      <alignment horizontal="right" wrapText="1"/>
    </xf>
    <xf numFmtId="0" fontId="12" fillId="0" borderId="1" xfId="0" applyFont="1" applyFill="1" applyBorder="1" applyAlignment="1">
      <alignment wrapText="1"/>
    </xf>
    <xf numFmtId="49" fontId="13" fillId="0" borderId="1" xfId="0" applyNumberFormat="1" applyFont="1" applyFill="1" applyBorder="1" applyAlignment="1">
      <alignment horizontal="center" wrapText="1"/>
    </xf>
    <xf numFmtId="0" fontId="22" fillId="0" borderId="1" xfId="0" applyFont="1" applyFill="1" applyBorder="1" applyAlignment="1">
      <alignment wrapText="1"/>
    </xf>
    <xf numFmtId="4" fontId="7" fillId="0" borderId="1" xfId="0" applyNumberFormat="1" applyFont="1" applyFill="1" applyBorder="1" applyAlignment="1">
      <alignment wrapText="1"/>
    </xf>
    <xf numFmtId="0" fontId="24" fillId="0" borderId="1" xfId="0" applyFont="1" applyFill="1" applyBorder="1" applyAlignment="1">
      <alignment wrapText="1"/>
    </xf>
    <xf numFmtId="0" fontId="23" fillId="0" borderId="1" xfId="0" applyFont="1" applyFill="1" applyBorder="1" applyAlignment="1">
      <alignment horizontal="center" wrapText="1"/>
    </xf>
    <xf numFmtId="4" fontId="30" fillId="0" borderId="1" xfId="0" applyNumberFormat="1" applyFont="1" applyFill="1" applyBorder="1"/>
    <xf numFmtId="164" fontId="18" fillId="0" borderId="1" xfId="4" applyFont="1" applyFill="1" applyBorder="1" applyAlignment="1">
      <alignment horizontal="right"/>
    </xf>
    <xf numFmtId="164" fontId="22" fillId="0" borderId="1" xfId="4" applyFont="1" applyFill="1" applyBorder="1" applyAlignment="1">
      <alignment horizontal="right"/>
    </xf>
    <xf numFmtId="3" fontId="7" fillId="0" borderId="1" xfId="0" applyNumberFormat="1" applyFont="1" applyFill="1" applyBorder="1" applyAlignment="1">
      <alignment horizontal="center"/>
    </xf>
    <xf numFmtId="49" fontId="31" fillId="0" borderId="1" xfId="0" applyNumberFormat="1" applyFont="1" applyFill="1" applyBorder="1" applyAlignment="1">
      <alignment horizontal="center" wrapText="1"/>
    </xf>
    <xf numFmtId="164" fontId="32" fillId="0" borderId="1" xfId="4" applyFont="1" applyFill="1" applyBorder="1" applyAlignment="1">
      <alignment horizontal="right" wrapText="1"/>
    </xf>
    <xf numFmtId="164" fontId="31" fillId="0" borderId="1" xfId="4" applyFont="1" applyFill="1" applyBorder="1" applyAlignment="1">
      <alignment horizontal="right" wrapText="1"/>
    </xf>
    <xf numFmtId="49" fontId="32" fillId="0" borderId="1" xfId="0" applyNumberFormat="1" applyFont="1" applyFill="1" applyBorder="1" applyAlignment="1">
      <alignment horizontal="center" wrapText="1"/>
    </xf>
    <xf numFmtId="164" fontId="29" fillId="0" borderId="2" xfId="4" applyFont="1" applyFill="1" applyBorder="1" applyAlignment="1">
      <alignment horizontal="right" wrapText="1"/>
    </xf>
    <xf numFmtId="164" fontId="17" fillId="0" borderId="2" xfId="4" applyFont="1" applyFill="1" applyBorder="1" applyAlignment="1">
      <alignment horizontal="right" wrapText="1"/>
    </xf>
    <xf numFmtId="0" fontId="29" fillId="0" borderId="1" xfId="0" applyFont="1" applyFill="1" applyBorder="1" applyAlignment="1">
      <alignment horizontal="left" wrapText="1"/>
    </xf>
    <xf numFmtId="0" fontId="14" fillId="0" borderId="1" xfId="0" applyFont="1" applyFill="1" applyBorder="1" applyAlignment="1">
      <alignment horizontal="center" wrapText="1"/>
    </xf>
    <xf numFmtId="0" fontId="21" fillId="0" borderId="1" xfId="0" applyFont="1" applyFill="1" applyBorder="1" applyAlignment="1">
      <alignment horizontal="center" wrapText="1"/>
    </xf>
    <xf numFmtId="0" fontId="33" fillId="0" borderId="2" xfId="0" applyNumberFormat="1" applyFont="1" applyFill="1" applyBorder="1" applyAlignment="1">
      <alignment horizontal="left" wrapText="1"/>
    </xf>
    <xf numFmtId="0" fontId="22" fillId="0" borderId="1" xfId="0" applyNumberFormat="1" applyFont="1" applyFill="1" applyBorder="1" applyAlignment="1">
      <alignment horizontal="left" wrapText="1"/>
    </xf>
    <xf numFmtId="164" fontId="7" fillId="0" borderId="2" xfId="4" applyFont="1" applyFill="1" applyBorder="1" applyAlignment="1">
      <alignment horizontal="right" wrapText="1"/>
    </xf>
    <xf numFmtId="0" fontId="22" fillId="0" borderId="1" xfId="0" applyFont="1" applyFill="1" applyBorder="1" applyAlignment="1">
      <alignment horizontal="left" vertical="top" wrapText="1"/>
    </xf>
    <xf numFmtId="164" fontId="22" fillId="0" borderId="1" xfId="4" applyFont="1" applyFill="1" applyBorder="1" applyAlignment="1">
      <alignment horizontal="right" wrapText="1"/>
    </xf>
    <xf numFmtId="164" fontId="7" fillId="0" borderId="1" xfId="4" applyFont="1" applyFill="1" applyBorder="1" applyAlignment="1">
      <alignment horizontal="right" wrapText="1"/>
    </xf>
    <xf numFmtId="0" fontId="28" fillId="0" borderId="0" xfId="0" applyFont="1" applyFill="1" applyAlignment="1"/>
    <xf numFmtId="3" fontId="28" fillId="0" borderId="0" xfId="0" applyNumberFormat="1" applyFont="1" applyFill="1" applyAlignment="1"/>
    <xf numFmtId="0" fontId="20" fillId="0" borderId="1" xfId="0" applyFont="1" applyFill="1" applyBorder="1" applyAlignment="1">
      <alignment wrapText="1"/>
    </xf>
    <xf numFmtId="49" fontId="18" fillId="0" borderId="1" xfId="0" applyNumberFormat="1" applyFont="1" applyFill="1" applyBorder="1" applyAlignment="1">
      <alignment horizontal="center"/>
    </xf>
    <xf numFmtId="0" fontId="24" fillId="0" borderId="1" xfId="0" applyFont="1" applyFill="1" applyBorder="1" applyAlignment="1">
      <alignment horizontal="left" wrapText="1"/>
    </xf>
    <xf numFmtId="0" fontId="17" fillId="0" borderId="1" xfId="0" applyFont="1" applyFill="1" applyBorder="1" applyAlignment="1">
      <alignment wrapText="1"/>
    </xf>
    <xf numFmtId="0" fontId="27" fillId="0" borderId="0" xfId="0" applyFont="1" applyFill="1" applyAlignment="1"/>
    <xf numFmtId="3" fontId="27" fillId="0" borderId="0" xfId="0" applyNumberFormat="1" applyFont="1" applyFill="1" applyAlignment="1"/>
    <xf numFmtId="49" fontId="14" fillId="0" borderId="1" xfId="0" applyNumberFormat="1" applyFont="1" applyFill="1" applyBorder="1" applyAlignment="1">
      <alignment horizontal="center"/>
    </xf>
    <xf numFmtId="0" fontId="27" fillId="0" borderId="0" xfId="0" applyFont="1" applyFill="1"/>
    <xf numFmtId="0" fontId="29" fillId="0" borderId="1" xfId="0" applyNumberFormat="1" applyFont="1" applyFill="1" applyBorder="1" applyAlignment="1">
      <alignment horizontal="left" wrapText="1"/>
    </xf>
    <xf numFmtId="164" fontId="18" fillId="0" borderId="2" xfId="4" applyFont="1" applyFill="1" applyBorder="1" applyAlignment="1">
      <alignment horizontal="right" wrapText="1"/>
    </xf>
    <xf numFmtId="164" fontId="25" fillId="0" borderId="1" xfId="4" applyFont="1" applyFill="1" applyBorder="1" applyAlignment="1">
      <alignment horizontal="right" wrapText="1"/>
    </xf>
    <xf numFmtId="0" fontId="19" fillId="0" borderId="1" xfId="0" applyNumberFormat="1" applyFont="1" applyFill="1" applyBorder="1" applyAlignment="1">
      <alignment horizontal="left" wrapText="1"/>
    </xf>
    <xf numFmtId="0" fontId="19" fillId="0" borderId="1" xfId="0" applyFont="1" applyFill="1" applyBorder="1" applyAlignment="1">
      <alignment horizontal="center" wrapText="1"/>
    </xf>
    <xf numFmtId="49" fontId="19" fillId="0" borderId="1" xfId="0" applyNumberFormat="1" applyFont="1" applyFill="1" applyBorder="1" applyAlignment="1">
      <alignment horizontal="center"/>
    </xf>
    <xf numFmtId="49" fontId="30" fillId="0" borderId="1" xfId="0" applyNumberFormat="1" applyFont="1" applyFill="1" applyBorder="1" applyAlignment="1">
      <alignment horizontal="center" wrapText="1"/>
    </xf>
    <xf numFmtId="0" fontId="7" fillId="0" borderId="1" xfId="0" quotePrefix="1" applyFont="1" applyFill="1" applyBorder="1" applyAlignment="1">
      <alignment horizontal="center"/>
    </xf>
    <xf numFmtId="49" fontId="22" fillId="0" borderId="1" xfId="0" applyNumberFormat="1" applyFont="1" applyFill="1" applyBorder="1" applyAlignment="1">
      <alignment horizontal="center"/>
    </xf>
    <xf numFmtId="49" fontId="34" fillId="0" borderId="1" xfId="0" applyNumberFormat="1" applyFont="1" applyFill="1" applyBorder="1" applyAlignment="1">
      <alignment horizontal="center" wrapText="1"/>
    </xf>
    <xf numFmtId="49" fontId="7" fillId="0" borderId="1" xfId="0" applyNumberFormat="1" applyFont="1" applyFill="1" applyBorder="1" applyAlignment="1">
      <alignment horizontal="center"/>
    </xf>
    <xf numFmtId="49" fontId="35" fillId="0" borderId="1" xfId="0" applyNumberFormat="1" applyFont="1" applyFill="1" applyBorder="1" applyAlignment="1">
      <alignment horizontal="center" wrapText="1"/>
    </xf>
    <xf numFmtId="0" fontId="14" fillId="0" borderId="1" xfId="0" applyNumberFormat="1" applyFont="1" applyFill="1" applyBorder="1" applyAlignment="1">
      <alignment horizontal="left" wrapText="1"/>
    </xf>
    <xf numFmtId="49" fontId="36" fillId="0" borderId="1" xfId="0" applyNumberFormat="1" applyFont="1" applyFill="1" applyBorder="1" applyAlignment="1">
      <alignment vertical="top" wrapText="1"/>
    </xf>
    <xf numFmtId="49" fontId="37" fillId="0" borderId="1" xfId="0" applyNumberFormat="1" applyFont="1" applyFill="1" applyBorder="1" applyAlignment="1">
      <alignment horizontal="center" wrapText="1"/>
    </xf>
    <xf numFmtId="4" fontId="26" fillId="0" borderId="2" xfId="0" applyNumberFormat="1" applyFont="1" applyFill="1" applyBorder="1" applyAlignment="1">
      <alignment wrapText="1"/>
    </xf>
    <xf numFmtId="0" fontId="21" fillId="0" borderId="1" xfId="0" quotePrefix="1" applyFont="1" applyFill="1" applyBorder="1" applyAlignment="1">
      <alignment horizontal="center"/>
    </xf>
    <xf numFmtId="164" fontId="23" fillId="0" borderId="1" xfId="4" applyFont="1" applyFill="1" applyBorder="1" applyAlignment="1">
      <alignment horizontal="right" wrapText="1"/>
    </xf>
    <xf numFmtId="164" fontId="22" fillId="0" borderId="2" xfId="4" applyFont="1" applyFill="1" applyBorder="1" applyAlignment="1">
      <alignment horizontal="right" wrapText="1"/>
    </xf>
    <xf numFmtId="0" fontId="22" fillId="0" borderId="1" xfId="0" quotePrefix="1" applyFont="1" applyFill="1" applyBorder="1" applyAlignment="1">
      <alignment horizontal="center"/>
    </xf>
    <xf numFmtId="0" fontId="14" fillId="0" borderId="2" xfId="0" applyNumberFormat="1" applyFont="1" applyFill="1" applyBorder="1" applyAlignment="1">
      <alignment horizontal="left" vertical="top" wrapText="1"/>
    </xf>
    <xf numFmtId="0" fontId="23" fillId="0" borderId="2" xfId="0" applyFont="1" applyFill="1" applyBorder="1" applyAlignment="1">
      <alignment horizontal="left" wrapText="1"/>
    </xf>
    <xf numFmtId="164" fontId="23" fillId="0" borderId="2" xfId="4" applyFont="1" applyFill="1" applyBorder="1" applyAlignment="1">
      <alignment horizontal="right" wrapText="1"/>
    </xf>
    <xf numFmtId="0" fontId="38" fillId="0" borderId="1" xfId="0" applyNumberFormat="1" applyFont="1" applyFill="1" applyBorder="1" applyAlignment="1">
      <alignment horizontal="left" vertical="top" wrapText="1"/>
    </xf>
    <xf numFmtId="49" fontId="38" fillId="0" borderId="1" xfId="0" quotePrefix="1" applyNumberFormat="1" applyFont="1" applyFill="1" applyBorder="1" applyAlignment="1">
      <alignment horizontal="center"/>
    </xf>
    <xf numFmtId="0" fontId="23" fillId="0" borderId="1" xfId="0" applyFont="1" applyFill="1" applyBorder="1" applyAlignment="1">
      <alignment horizontal="center"/>
    </xf>
    <xf numFmtId="0" fontId="18" fillId="0" borderId="1" xfId="0" applyFont="1" applyFill="1" applyBorder="1" applyAlignment="1">
      <alignment horizontal="center" wrapText="1"/>
    </xf>
    <xf numFmtId="0" fontId="19" fillId="0" borderId="1" xfId="0" applyFont="1" applyFill="1" applyBorder="1" applyAlignment="1">
      <alignment horizontal="left" vertical="top" wrapText="1"/>
    </xf>
    <xf numFmtId="0" fontId="39" fillId="0" borderId="1" xfId="0" applyNumberFormat="1" applyFont="1" applyFill="1" applyBorder="1" applyAlignment="1">
      <alignment horizontal="left" wrapText="1"/>
    </xf>
    <xf numFmtId="49" fontId="39" fillId="0" borderId="1" xfId="0" applyNumberFormat="1" applyFont="1" applyFill="1" applyBorder="1" applyAlignment="1">
      <alignment horizontal="center"/>
    </xf>
    <xf numFmtId="49" fontId="40" fillId="0" borderId="1" xfId="0" applyNumberFormat="1" applyFont="1" applyFill="1" applyBorder="1" applyAlignment="1">
      <alignment horizontal="center"/>
    </xf>
    <xf numFmtId="49" fontId="39" fillId="0" borderId="1" xfId="0" applyNumberFormat="1" applyFont="1" applyFill="1" applyBorder="1" applyAlignment="1">
      <alignment horizontal="center" wrapText="1"/>
    </xf>
    <xf numFmtId="164" fontId="39" fillId="0" borderId="1" xfId="4" applyFont="1" applyFill="1" applyBorder="1" applyAlignment="1">
      <alignment horizontal="right" wrapText="1"/>
    </xf>
    <xf numFmtId="164" fontId="19" fillId="0" borderId="2" xfId="4" applyFont="1" applyFill="1" applyBorder="1" applyAlignment="1">
      <alignment horizontal="right" wrapText="1"/>
    </xf>
    <xf numFmtId="0" fontId="20" fillId="0" borderId="1" xfId="0" applyNumberFormat="1" applyFont="1" applyFill="1" applyBorder="1" applyAlignment="1">
      <alignment wrapText="1"/>
    </xf>
    <xf numFmtId="164" fontId="42" fillId="0" borderId="1" xfId="4" applyFont="1" applyFill="1" applyBorder="1" applyAlignment="1">
      <alignment horizontal="right" wrapText="1"/>
    </xf>
    <xf numFmtId="0" fontId="20" fillId="0" borderId="1" xfId="0" quotePrefix="1" applyFont="1" applyFill="1" applyBorder="1" applyAlignment="1">
      <alignment horizontal="center"/>
    </xf>
    <xf numFmtId="164" fontId="19" fillId="0" borderId="1" xfId="4" applyFont="1" applyFill="1" applyBorder="1" applyAlignment="1">
      <alignment horizontal="right"/>
    </xf>
    <xf numFmtId="0" fontId="19" fillId="0" borderId="1" xfId="0" quotePrefix="1" applyFont="1" applyFill="1" applyBorder="1" applyAlignment="1">
      <alignment horizontal="center"/>
    </xf>
    <xf numFmtId="0" fontId="24" fillId="0" borderId="1" xfId="0" applyNumberFormat="1" applyFont="1" applyFill="1" applyBorder="1" applyAlignment="1">
      <alignment wrapText="1"/>
    </xf>
    <xf numFmtId="164" fontId="41" fillId="0" borderId="1" xfId="4" applyFont="1" applyFill="1" applyBorder="1" applyAlignment="1">
      <alignment horizontal="right" wrapText="1"/>
    </xf>
    <xf numFmtId="164" fontId="10" fillId="0" borderId="1" xfId="4" applyFont="1" applyFill="1" applyBorder="1" applyAlignment="1">
      <alignment horizontal="right" wrapText="1"/>
    </xf>
    <xf numFmtId="49" fontId="43" fillId="0" borderId="1" xfId="0" applyNumberFormat="1" applyFont="1" applyFill="1" applyBorder="1" applyAlignment="1">
      <alignment horizontal="center" wrapText="1"/>
    </xf>
    <xf numFmtId="0" fontId="29" fillId="0" borderId="1" xfId="0" applyFont="1" applyFill="1" applyBorder="1" applyAlignment="1">
      <alignment wrapText="1"/>
    </xf>
    <xf numFmtId="0" fontId="14" fillId="0" borderId="1" xfId="0" applyFont="1" applyFill="1" applyBorder="1" applyAlignment="1">
      <alignment horizontal="center"/>
    </xf>
    <xf numFmtId="0" fontId="14" fillId="0" borderId="1" xfId="0" quotePrefix="1" applyFont="1" applyFill="1" applyBorder="1" applyAlignment="1">
      <alignment horizontal="center"/>
    </xf>
    <xf numFmtId="164" fontId="14" fillId="0" borderId="1" xfId="4" applyFont="1" applyFill="1" applyBorder="1" applyAlignment="1">
      <alignment horizontal="right"/>
    </xf>
    <xf numFmtId="0" fontId="33" fillId="0" borderId="1" xfId="0" applyNumberFormat="1" applyFont="1" applyFill="1" applyBorder="1" applyAlignment="1">
      <alignment horizontal="left" wrapText="1"/>
    </xf>
    <xf numFmtId="49" fontId="33" fillId="0" borderId="1" xfId="0" applyNumberFormat="1" applyFont="1" applyFill="1" applyBorder="1" applyAlignment="1">
      <alignment horizontal="center"/>
    </xf>
    <xf numFmtId="49" fontId="33" fillId="0" borderId="1" xfId="0" applyNumberFormat="1" applyFont="1" applyFill="1" applyBorder="1" applyAlignment="1">
      <alignment horizontal="center" wrapText="1"/>
    </xf>
    <xf numFmtId="164" fontId="44" fillId="0" borderId="1" xfId="4" applyFont="1" applyFill="1" applyBorder="1" applyAlignment="1">
      <alignment horizontal="right" wrapText="1"/>
    </xf>
    <xf numFmtId="164" fontId="22" fillId="0" borderId="2" xfId="4" applyFont="1" applyFill="1" applyBorder="1" applyAlignment="1">
      <alignment horizontal="right" vertical="center" wrapText="1"/>
    </xf>
    <xf numFmtId="164" fontId="7" fillId="0" borderId="2" xfId="4" applyFont="1" applyFill="1" applyBorder="1" applyAlignment="1">
      <alignment horizontal="right" vertical="center" wrapText="1"/>
    </xf>
    <xf numFmtId="0" fontId="14" fillId="0" borderId="1" xfId="0" applyNumberFormat="1" applyFont="1" applyFill="1" applyBorder="1" applyAlignment="1">
      <alignment wrapText="1"/>
    </xf>
    <xf numFmtId="0" fontId="45" fillId="0" borderId="1" xfId="0" applyNumberFormat="1" applyFont="1" applyFill="1" applyBorder="1" applyAlignment="1">
      <alignment wrapText="1"/>
    </xf>
    <xf numFmtId="0" fontId="38" fillId="0" borderId="1" xfId="0" applyNumberFormat="1" applyFont="1" applyFill="1" applyBorder="1" applyAlignment="1">
      <alignment wrapText="1"/>
    </xf>
    <xf numFmtId="49" fontId="42" fillId="0" borderId="1" xfId="0" applyNumberFormat="1" applyFont="1" applyFill="1" applyBorder="1" applyAlignment="1">
      <alignment horizontal="center" wrapText="1"/>
    </xf>
    <xf numFmtId="0" fontId="46" fillId="0" borderId="1" xfId="0" applyFont="1" applyFill="1" applyBorder="1" applyAlignment="1">
      <alignment wrapText="1"/>
    </xf>
    <xf numFmtId="49" fontId="46" fillId="0" borderId="1" xfId="0" applyNumberFormat="1" applyFont="1" applyFill="1" applyBorder="1" applyAlignment="1">
      <alignment horizontal="center" wrapText="1"/>
    </xf>
    <xf numFmtId="164" fontId="46" fillId="0" borderId="1" xfId="4" applyFont="1" applyFill="1" applyBorder="1" applyAlignment="1">
      <alignment horizontal="right" wrapText="1"/>
    </xf>
    <xf numFmtId="49" fontId="24" fillId="0" borderId="1" xfId="0" applyNumberFormat="1" applyFont="1" applyFill="1" applyBorder="1" applyAlignment="1">
      <alignment horizontal="center"/>
    </xf>
    <xf numFmtId="164" fontId="24" fillId="0" borderId="2" xfId="4" applyFont="1" applyFill="1" applyBorder="1" applyAlignment="1">
      <alignment horizontal="right" wrapText="1"/>
    </xf>
    <xf numFmtId="0" fontId="21" fillId="0" borderId="1" xfId="0" applyNumberFormat="1" applyFont="1" applyFill="1" applyBorder="1" applyAlignment="1">
      <alignment horizontal="left" wrapText="1"/>
    </xf>
    <xf numFmtId="0" fontId="23" fillId="0" borderId="1" xfId="0" applyFont="1" applyFill="1" applyBorder="1" applyAlignment="1"/>
    <xf numFmtId="0" fontId="6" fillId="0" borderId="0" xfId="0" applyFont="1" applyFill="1" applyBorder="1"/>
    <xf numFmtId="3" fontId="6" fillId="0" borderId="0" xfId="0" applyNumberFormat="1" applyFont="1" applyFill="1"/>
    <xf numFmtId="0" fontId="13" fillId="0" borderId="1" xfId="0" applyFont="1" applyFill="1" applyBorder="1" applyAlignment="1">
      <alignment wrapText="1"/>
    </xf>
    <xf numFmtId="0" fontId="13" fillId="0" borderId="1" xfId="0" applyFont="1" applyFill="1" applyBorder="1" applyAlignment="1">
      <alignment horizontal="center"/>
    </xf>
    <xf numFmtId="0" fontId="13" fillId="0" borderId="1" xfId="0" quotePrefix="1" applyFont="1" applyFill="1" applyBorder="1" applyAlignment="1">
      <alignment horizontal="center"/>
    </xf>
    <xf numFmtId="164" fontId="13" fillId="0" borderId="1" xfId="4" applyFont="1" applyFill="1" applyBorder="1" applyAlignment="1">
      <alignment horizontal="right"/>
    </xf>
    <xf numFmtId="164" fontId="24" fillId="0" borderId="1" xfId="4" applyFont="1" applyFill="1" applyBorder="1" applyAlignment="1">
      <alignment horizontal="right"/>
    </xf>
    <xf numFmtId="0" fontId="17" fillId="0" borderId="1" xfId="0" applyNumberFormat="1" applyFont="1" applyFill="1" applyBorder="1" applyAlignment="1">
      <alignment wrapText="1"/>
    </xf>
    <xf numFmtId="49" fontId="29" fillId="0" borderId="1" xfId="0" applyNumberFormat="1" applyFont="1" applyFill="1" applyBorder="1" applyAlignment="1">
      <alignment horizontal="center"/>
    </xf>
    <xf numFmtId="164" fontId="29" fillId="0" borderId="1" xfId="4" applyFont="1" applyFill="1" applyBorder="1" applyAlignment="1">
      <alignment horizontal="right"/>
    </xf>
    <xf numFmtId="164" fontId="17" fillId="0" borderId="1" xfId="4" applyFont="1" applyFill="1" applyBorder="1" applyAlignment="1">
      <alignment horizontal="right"/>
    </xf>
    <xf numFmtId="0" fontId="21" fillId="0" borderId="1" xfId="0" applyFont="1" applyFill="1" applyBorder="1" applyAlignment="1">
      <alignment horizontal="left" vertical="top" wrapText="1"/>
    </xf>
    <xf numFmtId="164" fontId="21" fillId="0" borderId="1" xfId="4" applyFont="1" applyFill="1" applyBorder="1" applyAlignment="1">
      <alignment horizontal="right"/>
    </xf>
    <xf numFmtId="49" fontId="47" fillId="0" borderId="1" xfId="0" quotePrefix="1" applyNumberFormat="1" applyFont="1" applyFill="1" applyBorder="1" applyAlignment="1">
      <alignment horizontal="center"/>
    </xf>
    <xf numFmtId="49" fontId="20" fillId="0" borderId="1" xfId="0" quotePrefix="1" applyNumberFormat="1" applyFont="1" applyFill="1" applyBorder="1" applyAlignment="1">
      <alignment horizontal="center"/>
    </xf>
    <xf numFmtId="0" fontId="24" fillId="0" borderId="1" xfId="0" applyFont="1" applyFill="1" applyBorder="1" applyAlignment="1">
      <alignment horizontal="left" vertical="top" wrapText="1"/>
    </xf>
    <xf numFmtId="0" fontId="23" fillId="0" borderId="1" xfId="0" applyNumberFormat="1" applyFont="1" applyFill="1" applyBorder="1" applyAlignment="1">
      <alignment horizontal="left" vertical="top" wrapText="1"/>
    </xf>
    <xf numFmtId="0" fontId="22"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left" vertical="top" wrapText="1"/>
    </xf>
    <xf numFmtId="49" fontId="48" fillId="0" borderId="1" xfId="0" applyNumberFormat="1" applyFont="1" applyFill="1" applyBorder="1" applyAlignment="1">
      <alignment horizontal="center" wrapText="1"/>
    </xf>
    <xf numFmtId="0" fontId="18" fillId="0" borderId="0" xfId="0" applyNumberFormat="1" applyFont="1" applyFill="1" applyBorder="1" applyAlignment="1">
      <alignment horizontal="left" wrapText="1"/>
    </xf>
    <xf numFmtId="0" fontId="18" fillId="0" borderId="0" xfId="0" applyFont="1" applyFill="1" applyBorder="1" applyAlignment="1">
      <alignment horizontal="center"/>
    </xf>
    <xf numFmtId="49" fontId="48" fillId="0" borderId="0" xfId="0" applyNumberFormat="1" applyFont="1" applyFill="1" applyBorder="1" applyAlignment="1">
      <alignment horizontal="center" wrapText="1"/>
    </xf>
    <xf numFmtId="49" fontId="24" fillId="0" borderId="0" xfId="0" applyNumberFormat="1" applyFont="1" applyFill="1" applyBorder="1" applyAlignment="1">
      <alignment horizontal="center"/>
    </xf>
    <xf numFmtId="164" fontId="17" fillId="0" borderId="0" xfId="4" applyFont="1" applyFill="1" applyBorder="1" applyAlignment="1">
      <alignment horizontal="right" wrapText="1"/>
    </xf>
    <xf numFmtId="0" fontId="8" fillId="0" borderId="0" xfId="0" applyNumberFormat="1" applyFont="1" applyFill="1" applyAlignment="1">
      <alignment horizontal="left" wrapText="1"/>
    </xf>
    <xf numFmtId="49" fontId="8" fillId="0" borderId="0" xfId="0" applyNumberFormat="1" applyFont="1" applyFill="1" applyAlignment="1"/>
    <xf numFmtId="0" fontId="6" fillId="0" borderId="0" xfId="0" applyNumberFormat="1" applyFont="1" applyFill="1" applyAlignment="1">
      <alignment horizontal="left" wrapText="1"/>
    </xf>
    <xf numFmtId="49" fontId="6" fillId="0" borderId="0" xfId="0" applyNumberFormat="1" applyFont="1" applyFill="1" applyAlignment="1"/>
    <xf numFmtId="49" fontId="49" fillId="0" borderId="0" xfId="0" applyNumberFormat="1" applyFont="1" applyFill="1" applyAlignment="1">
      <alignment horizontal="center"/>
    </xf>
    <xf numFmtId="164" fontId="49" fillId="0" borderId="0" xfId="4" applyFont="1" applyFill="1" applyAlignment="1">
      <alignment horizontal="right" wrapText="1"/>
    </xf>
    <xf numFmtId="49" fontId="29" fillId="0" borderId="0" xfId="0" applyNumberFormat="1" applyFont="1" applyFill="1" applyAlignment="1">
      <alignment horizontal="center"/>
    </xf>
    <xf numFmtId="164" fontId="29" fillId="0" borderId="0" xfId="4" applyFont="1" applyFill="1" applyAlignment="1">
      <alignment horizontal="right" wrapText="1"/>
    </xf>
    <xf numFmtId="49" fontId="47" fillId="0" borderId="0" xfId="0" applyNumberFormat="1" applyFont="1" applyFill="1" applyAlignment="1">
      <alignment horizontal="center"/>
    </xf>
    <xf numFmtId="164" fontId="47" fillId="0" borderId="0" xfId="4" applyFont="1" applyFill="1" applyAlignment="1">
      <alignment horizontal="right" wrapText="1"/>
    </xf>
    <xf numFmtId="164" fontId="7" fillId="0" borderId="1" xfId="0" applyNumberFormat="1" applyFont="1" applyFill="1" applyBorder="1" applyAlignment="1">
      <alignment horizontal="right" wrapText="1"/>
    </xf>
    <xf numFmtId="0" fontId="23" fillId="0" borderId="1" xfId="0" quotePrefix="1" applyFont="1" applyFill="1" applyBorder="1" applyAlignment="1">
      <alignment horizontal="center"/>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23" fillId="0" borderId="1" xfId="0" applyFont="1" applyFill="1" applyBorder="1" applyAlignment="1">
      <alignment horizontal="left" wrapText="1"/>
    </xf>
    <xf numFmtId="4" fontId="22" fillId="0" borderId="1" xfId="0" applyNumberFormat="1" applyFont="1" applyFill="1" applyBorder="1"/>
    <xf numFmtId="0" fontId="22" fillId="0" borderId="1" xfId="1" applyFont="1" applyFill="1" applyBorder="1" applyAlignment="1">
      <alignment horizontal="center" vertical="center" wrapText="1"/>
    </xf>
    <xf numFmtId="49" fontId="21" fillId="0" borderId="1"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164" fontId="14" fillId="0" borderId="1" xfId="4" applyFont="1" applyFill="1" applyBorder="1" applyAlignment="1">
      <alignment horizontal="right" vertical="center" wrapText="1"/>
    </xf>
    <xf numFmtId="164" fontId="21" fillId="0" borderId="1" xfId="4" applyFont="1" applyFill="1" applyBorder="1" applyAlignment="1">
      <alignment horizontal="right" vertical="center" wrapText="1"/>
    </xf>
    <xf numFmtId="0" fontId="22" fillId="0" borderId="1" xfId="1" applyFont="1" applyFill="1" applyBorder="1" applyAlignment="1">
      <alignment horizontal="left" vertical="center" wrapText="1"/>
    </xf>
    <xf numFmtId="0" fontId="10" fillId="0" borderId="3" xfId="0" applyFont="1" applyFill="1" applyBorder="1" applyAlignment="1">
      <alignment horizontal="center" wrapText="1"/>
    </xf>
    <xf numFmtId="49" fontId="7" fillId="0" borderId="0" xfId="0" applyNumberFormat="1" applyFont="1" applyFill="1" applyAlignment="1">
      <alignment horizontal="right"/>
    </xf>
    <xf numFmtId="49" fontId="32" fillId="0" borderId="0" xfId="0" applyNumberFormat="1" applyFont="1" applyFill="1" applyAlignment="1">
      <alignment horizontal="center"/>
    </xf>
  </cellXfs>
  <cellStyles count="7">
    <cellStyle name="Обычный" xfId="0" builtinId="0"/>
    <cellStyle name="Обычный 2" xfId="1"/>
    <cellStyle name="Обычный 3" xfId="2"/>
    <cellStyle name="Обычный 4" xfId="5"/>
    <cellStyle name="Обычный 5" xfId="3"/>
    <cellStyle name="Финансовый" xfId="4" builtinId="3"/>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T1741"/>
  <sheetViews>
    <sheetView tabSelected="1" showWhiteSpace="0" view="pageBreakPreview" zoomScale="76" zoomScaleNormal="90" zoomScaleSheetLayoutView="76" workbookViewId="0">
      <pane ySplit="3" topLeftCell="A1720" activePane="bottomLeft" state="frozen"/>
      <selection pane="bottomLeft" activeCell="F262" sqref="F262"/>
    </sheetView>
  </sheetViews>
  <sheetFormatPr defaultColWidth="8.85546875" defaultRowHeight="12.75" x14ac:dyDescent="0.2"/>
  <cols>
    <col min="1" max="1" width="83" style="1" customWidth="1"/>
    <col min="2" max="2" width="7.7109375" style="2" bestFit="1" customWidth="1"/>
    <col min="3" max="3" width="8.28515625" style="2" bestFit="1" customWidth="1"/>
    <col min="4" max="4" width="16.85546875" style="218" bestFit="1" customWidth="1"/>
    <col min="5" max="5" width="8.140625" style="219" bestFit="1" customWidth="1"/>
    <col min="6" max="6" width="21.42578125" style="220" customWidth="1"/>
    <col min="7" max="8" width="8.85546875" style="2" customWidth="1"/>
    <col min="9" max="9" width="9.85546875" style="4" bestFit="1" customWidth="1"/>
    <col min="10" max="16384" width="8.85546875" style="2"/>
  </cols>
  <sheetData>
    <row r="1" spans="1:16374" ht="15.75" x14ac:dyDescent="0.25">
      <c r="D1" s="238" t="s">
        <v>906</v>
      </c>
      <c r="E1" s="238"/>
      <c r="F1" s="238"/>
    </row>
    <row r="2" spans="1:16374" ht="51" customHeight="1" x14ac:dyDescent="0.25">
      <c r="A2" s="237" t="s">
        <v>505</v>
      </c>
      <c r="B2" s="237"/>
      <c r="C2" s="237"/>
      <c r="D2" s="237"/>
      <c r="E2" s="237"/>
      <c r="F2" s="237"/>
    </row>
    <row r="3" spans="1:16374" s="8" customFormat="1" ht="31.5" x14ac:dyDescent="0.2">
      <c r="A3" s="5" t="s">
        <v>9</v>
      </c>
      <c r="B3" s="6" t="s">
        <v>56</v>
      </c>
      <c r="C3" s="6" t="s">
        <v>57</v>
      </c>
      <c r="D3" s="6" t="s">
        <v>10</v>
      </c>
      <c r="E3" s="6" t="s">
        <v>11</v>
      </c>
      <c r="F3" s="7" t="s">
        <v>41</v>
      </c>
      <c r="I3" s="9"/>
    </row>
    <row r="4" spans="1:16374" ht="18.75" x14ac:dyDescent="0.3">
      <c r="A4" s="10" t="s">
        <v>58</v>
      </c>
      <c r="B4" s="11" t="s">
        <v>59</v>
      </c>
      <c r="C4" s="11"/>
      <c r="D4" s="11"/>
      <c r="E4" s="11"/>
      <c r="F4" s="12">
        <f>F5+F14+F40+F137+F191+F203</f>
        <v>627315</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c r="XEC4" s="14"/>
      <c r="XED4" s="14"/>
      <c r="XEE4" s="14"/>
      <c r="XEF4" s="14"/>
      <c r="XEG4" s="14"/>
      <c r="XEH4" s="14"/>
      <c r="XEI4" s="14"/>
      <c r="XEJ4" s="14"/>
      <c r="XEK4" s="14"/>
      <c r="XEL4" s="14"/>
      <c r="XEM4" s="14"/>
      <c r="XEN4" s="14"/>
      <c r="XEO4" s="14"/>
      <c r="XEP4" s="14"/>
      <c r="XEQ4" s="14"/>
      <c r="XER4" s="14"/>
      <c r="XES4" s="15"/>
      <c r="XET4" s="15"/>
    </row>
    <row r="5" spans="1:16374" ht="22.5" customHeight="1" x14ac:dyDescent="0.25">
      <c r="A5" s="16" t="s">
        <v>61</v>
      </c>
      <c r="B5" s="17" t="s">
        <v>59</v>
      </c>
      <c r="C5" s="17" t="s">
        <v>60</v>
      </c>
      <c r="D5" s="17"/>
      <c r="E5" s="17"/>
      <c r="F5" s="18">
        <f>F8</f>
        <v>3827</v>
      </c>
    </row>
    <row r="6" spans="1:16374" ht="31.5" x14ac:dyDescent="0.25">
      <c r="A6" s="19" t="s">
        <v>511</v>
      </c>
      <c r="B6" s="20" t="s">
        <v>70</v>
      </c>
      <c r="C6" s="20" t="s">
        <v>60</v>
      </c>
      <c r="D6" s="21" t="s">
        <v>231</v>
      </c>
      <c r="E6" s="21"/>
      <c r="F6" s="22">
        <f>F7</f>
        <v>3827</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c r="XDQ6" s="14"/>
      <c r="XDR6" s="14"/>
      <c r="XDS6" s="14"/>
      <c r="XDT6" s="14"/>
      <c r="XDU6" s="14"/>
      <c r="XDV6" s="14"/>
      <c r="XDW6" s="14"/>
      <c r="XDX6" s="14"/>
      <c r="XDY6" s="14"/>
      <c r="XDZ6" s="14"/>
      <c r="XEA6" s="14"/>
      <c r="XEB6" s="14"/>
      <c r="XEC6" s="14"/>
      <c r="XED6" s="14"/>
      <c r="XEE6" s="14"/>
      <c r="XEF6" s="14"/>
      <c r="XEG6" s="14"/>
      <c r="XEH6" s="14"/>
      <c r="XEI6" s="14"/>
      <c r="XEJ6" s="14"/>
      <c r="XEK6" s="14"/>
      <c r="XEL6" s="14"/>
      <c r="XEM6" s="14"/>
      <c r="XEN6" s="14"/>
      <c r="XEO6" s="14"/>
      <c r="XEP6" s="14"/>
      <c r="XES6" s="14"/>
      <c r="XET6" s="14"/>
    </row>
    <row r="7" spans="1:16374" ht="15.75" x14ac:dyDescent="0.25">
      <c r="A7" s="24" t="s">
        <v>515</v>
      </c>
      <c r="B7" s="25" t="s">
        <v>70</v>
      </c>
      <c r="C7" s="25" t="s">
        <v>60</v>
      </c>
      <c r="D7" s="26" t="s">
        <v>516</v>
      </c>
      <c r="E7" s="25"/>
      <c r="F7" s="27">
        <f>F8</f>
        <v>3827</v>
      </c>
    </row>
    <row r="8" spans="1:16374" ht="31.5" x14ac:dyDescent="0.25">
      <c r="A8" s="28" t="s">
        <v>513</v>
      </c>
      <c r="B8" s="227" t="s">
        <v>70</v>
      </c>
      <c r="C8" s="227" t="s">
        <v>60</v>
      </c>
      <c r="D8" s="29" t="s">
        <v>514</v>
      </c>
      <c r="E8" s="227"/>
      <c r="F8" s="30">
        <f>F9</f>
        <v>3827</v>
      </c>
    </row>
    <row r="9" spans="1:16374" ht="15.75" x14ac:dyDescent="0.25">
      <c r="A9" s="31" t="s">
        <v>47</v>
      </c>
      <c r="B9" s="32" t="s">
        <v>59</v>
      </c>
      <c r="C9" s="227" t="s">
        <v>60</v>
      </c>
      <c r="D9" s="33" t="s">
        <v>512</v>
      </c>
      <c r="E9" s="34"/>
      <c r="F9" s="35">
        <f>F10</f>
        <v>3827</v>
      </c>
    </row>
    <row r="10" spans="1:16374" ht="47.25" x14ac:dyDescent="0.25">
      <c r="A10" s="36" t="s">
        <v>30</v>
      </c>
      <c r="B10" s="32" t="s">
        <v>59</v>
      </c>
      <c r="C10" s="32" t="s">
        <v>60</v>
      </c>
      <c r="D10" s="29" t="s">
        <v>512</v>
      </c>
      <c r="E10" s="37">
        <v>100</v>
      </c>
      <c r="F10" s="30">
        <f>F11</f>
        <v>3827</v>
      </c>
    </row>
    <row r="11" spans="1:16374" ht="15.75" x14ac:dyDescent="0.25">
      <c r="A11" s="36" t="s">
        <v>8</v>
      </c>
      <c r="B11" s="32" t="s">
        <v>59</v>
      </c>
      <c r="C11" s="32" t="s">
        <v>60</v>
      </c>
      <c r="D11" s="29" t="s">
        <v>512</v>
      </c>
      <c r="E11" s="37">
        <v>120</v>
      </c>
      <c r="F11" s="30">
        <f>F12+F13</f>
        <v>3827</v>
      </c>
    </row>
    <row r="12" spans="1:16374" ht="15.75" x14ac:dyDescent="0.25">
      <c r="A12" s="228" t="s">
        <v>306</v>
      </c>
      <c r="B12" s="32" t="s">
        <v>59</v>
      </c>
      <c r="C12" s="32" t="s">
        <v>60</v>
      </c>
      <c r="D12" s="29" t="s">
        <v>512</v>
      </c>
      <c r="E12" s="232" t="s">
        <v>137</v>
      </c>
      <c r="F12" s="30">
        <f>2979+100</f>
        <v>3079</v>
      </c>
    </row>
    <row r="13" spans="1:16374" ht="47.25" x14ac:dyDescent="0.25">
      <c r="A13" s="228" t="s">
        <v>225</v>
      </c>
      <c r="B13" s="227" t="s">
        <v>70</v>
      </c>
      <c r="C13" s="232" t="s">
        <v>60</v>
      </c>
      <c r="D13" s="29" t="s">
        <v>512</v>
      </c>
      <c r="E13" s="232" t="s">
        <v>226</v>
      </c>
      <c r="F13" s="30">
        <v>748</v>
      </c>
    </row>
    <row r="14" spans="1:16374" ht="31.5" x14ac:dyDescent="0.25">
      <c r="A14" s="16" t="s">
        <v>62</v>
      </c>
      <c r="B14" s="17" t="s">
        <v>59</v>
      </c>
      <c r="C14" s="17" t="s">
        <v>63</v>
      </c>
      <c r="D14" s="32"/>
      <c r="E14" s="37"/>
      <c r="F14" s="18">
        <f>F15</f>
        <v>10806</v>
      </c>
    </row>
    <row r="15" spans="1:16374" s="15" customFormat="1" ht="31.5" x14ac:dyDescent="0.25">
      <c r="A15" s="38" t="s">
        <v>93</v>
      </c>
      <c r="B15" s="20" t="s">
        <v>70</v>
      </c>
      <c r="C15" s="20" t="s">
        <v>63</v>
      </c>
      <c r="D15" s="20" t="s">
        <v>227</v>
      </c>
      <c r="E15" s="21"/>
      <c r="F15" s="22">
        <f>F16+F20+F35</f>
        <v>10806</v>
      </c>
      <c r="I15" s="39"/>
    </row>
    <row r="16" spans="1:16374" ht="15.75" x14ac:dyDescent="0.25">
      <c r="A16" s="31" t="s">
        <v>492</v>
      </c>
      <c r="B16" s="40" t="s">
        <v>70</v>
      </c>
      <c r="C16" s="40" t="s">
        <v>63</v>
      </c>
      <c r="D16" s="40" t="s">
        <v>493</v>
      </c>
      <c r="E16" s="233"/>
      <c r="F16" s="35">
        <f>F17</f>
        <v>200</v>
      </c>
    </row>
    <row r="17" spans="1:6" ht="15.75" x14ac:dyDescent="0.25">
      <c r="A17" s="28" t="s">
        <v>22</v>
      </c>
      <c r="B17" s="227" t="s">
        <v>70</v>
      </c>
      <c r="C17" s="227" t="s">
        <v>63</v>
      </c>
      <c r="D17" s="227" t="s">
        <v>493</v>
      </c>
      <c r="E17" s="232">
        <v>200</v>
      </c>
      <c r="F17" s="30">
        <f>F18</f>
        <v>200</v>
      </c>
    </row>
    <row r="18" spans="1:6" ht="31.5" x14ac:dyDescent="0.25">
      <c r="A18" s="28" t="s">
        <v>17</v>
      </c>
      <c r="B18" s="227" t="s">
        <v>70</v>
      </c>
      <c r="C18" s="227" t="s">
        <v>63</v>
      </c>
      <c r="D18" s="227" t="s">
        <v>493</v>
      </c>
      <c r="E18" s="232">
        <v>240</v>
      </c>
      <c r="F18" s="30">
        <f>F19</f>
        <v>200</v>
      </c>
    </row>
    <row r="19" spans="1:6" ht="31.5" x14ac:dyDescent="0.25">
      <c r="A19" s="28" t="s">
        <v>140</v>
      </c>
      <c r="B19" s="227" t="s">
        <v>70</v>
      </c>
      <c r="C19" s="227" t="s">
        <v>63</v>
      </c>
      <c r="D19" s="227" t="s">
        <v>493</v>
      </c>
      <c r="E19" s="232" t="s">
        <v>141</v>
      </c>
      <c r="F19" s="30">
        <v>200</v>
      </c>
    </row>
    <row r="20" spans="1:6" ht="15.75" x14ac:dyDescent="0.25">
      <c r="A20" s="31" t="s">
        <v>591</v>
      </c>
      <c r="B20" s="40" t="s">
        <v>59</v>
      </c>
      <c r="C20" s="40" t="s">
        <v>63</v>
      </c>
      <c r="D20" s="233" t="s">
        <v>228</v>
      </c>
      <c r="E20" s="41"/>
      <c r="F20" s="35">
        <f>F21+F27+F31</f>
        <v>8796</v>
      </c>
    </row>
    <row r="21" spans="1:6" ht="47.25" x14ac:dyDescent="0.25">
      <c r="A21" s="36" t="s">
        <v>30</v>
      </c>
      <c r="B21" s="32" t="s">
        <v>59</v>
      </c>
      <c r="C21" s="32" t="s">
        <v>63</v>
      </c>
      <c r="D21" s="227" t="s">
        <v>228</v>
      </c>
      <c r="E21" s="37">
        <v>100</v>
      </c>
      <c r="F21" s="42">
        <f>F22</f>
        <v>7996</v>
      </c>
    </row>
    <row r="22" spans="1:6" ht="15.75" x14ac:dyDescent="0.25">
      <c r="A22" s="36" t="s">
        <v>8</v>
      </c>
      <c r="B22" s="32" t="s">
        <v>59</v>
      </c>
      <c r="C22" s="32" t="s">
        <v>63</v>
      </c>
      <c r="D22" s="227" t="s">
        <v>228</v>
      </c>
      <c r="E22" s="37">
        <v>120</v>
      </c>
      <c r="F22" s="42">
        <f>F23+F24+F25+F26</f>
        <v>7996</v>
      </c>
    </row>
    <row r="23" spans="1:6" ht="15.75" x14ac:dyDescent="0.25">
      <c r="A23" s="228" t="s">
        <v>306</v>
      </c>
      <c r="B23" s="32" t="s">
        <v>59</v>
      </c>
      <c r="C23" s="32" t="s">
        <v>63</v>
      </c>
      <c r="D23" s="227" t="s">
        <v>228</v>
      </c>
      <c r="E23" s="37" t="s">
        <v>137</v>
      </c>
      <c r="F23" s="43">
        <v>4333</v>
      </c>
    </row>
    <row r="24" spans="1:6" ht="31.5" x14ac:dyDescent="0.25">
      <c r="A24" s="228" t="s">
        <v>138</v>
      </c>
      <c r="B24" s="32" t="s">
        <v>59</v>
      </c>
      <c r="C24" s="32" t="s">
        <v>63</v>
      </c>
      <c r="D24" s="227" t="s">
        <v>228</v>
      </c>
      <c r="E24" s="37" t="s">
        <v>139</v>
      </c>
      <c r="F24" s="43">
        <v>1177</v>
      </c>
    </row>
    <row r="25" spans="1:6" ht="47.25" x14ac:dyDescent="0.25">
      <c r="A25" s="228" t="s">
        <v>485</v>
      </c>
      <c r="B25" s="32" t="s">
        <v>59</v>
      </c>
      <c r="C25" s="32" t="s">
        <v>63</v>
      </c>
      <c r="D25" s="227" t="s">
        <v>228</v>
      </c>
      <c r="E25" s="37" t="s">
        <v>484</v>
      </c>
      <c r="F25" s="43">
        <v>964</v>
      </c>
    </row>
    <row r="26" spans="1:6" ht="47.25" x14ac:dyDescent="0.25">
      <c r="A26" s="228" t="s">
        <v>225</v>
      </c>
      <c r="B26" s="32" t="s">
        <v>70</v>
      </c>
      <c r="C26" s="32" t="s">
        <v>63</v>
      </c>
      <c r="D26" s="227" t="s">
        <v>228</v>
      </c>
      <c r="E26" s="37" t="s">
        <v>226</v>
      </c>
      <c r="F26" s="43">
        <v>1522</v>
      </c>
    </row>
    <row r="27" spans="1:6" ht="15.75" x14ac:dyDescent="0.25">
      <c r="A27" s="36" t="s">
        <v>22</v>
      </c>
      <c r="B27" s="32" t="s">
        <v>59</v>
      </c>
      <c r="C27" s="32" t="s">
        <v>63</v>
      </c>
      <c r="D27" s="227" t="s">
        <v>228</v>
      </c>
      <c r="E27" s="37" t="s">
        <v>15</v>
      </c>
      <c r="F27" s="42">
        <f>F28</f>
        <v>758</v>
      </c>
    </row>
    <row r="28" spans="1:6" ht="31.5" x14ac:dyDescent="0.25">
      <c r="A28" s="36" t="s">
        <v>17</v>
      </c>
      <c r="B28" s="32" t="s">
        <v>59</v>
      </c>
      <c r="C28" s="32" t="s">
        <v>63</v>
      </c>
      <c r="D28" s="227" t="s">
        <v>228</v>
      </c>
      <c r="E28" s="37" t="s">
        <v>16</v>
      </c>
      <c r="F28" s="42">
        <f>F29+F30</f>
        <v>758</v>
      </c>
    </row>
    <row r="29" spans="1:6" ht="31.5" x14ac:dyDescent="0.25">
      <c r="A29" s="44" t="s">
        <v>571</v>
      </c>
      <c r="B29" s="32" t="s">
        <v>59</v>
      </c>
      <c r="C29" s="32" t="s">
        <v>63</v>
      </c>
      <c r="D29" s="227" t="s">
        <v>228</v>
      </c>
      <c r="E29" s="37" t="s">
        <v>572</v>
      </c>
      <c r="F29" s="42">
        <v>360</v>
      </c>
    </row>
    <row r="30" spans="1:6" ht="31.5" x14ac:dyDescent="0.25">
      <c r="A30" s="228" t="s">
        <v>140</v>
      </c>
      <c r="B30" s="32" t="s">
        <v>59</v>
      </c>
      <c r="C30" s="32" t="s">
        <v>63</v>
      </c>
      <c r="D30" s="227" t="s">
        <v>228</v>
      </c>
      <c r="E30" s="37" t="s">
        <v>141</v>
      </c>
      <c r="F30" s="43">
        <v>398</v>
      </c>
    </row>
    <row r="31" spans="1:6" ht="15.75" x14ac:dyDescent="0.25">
      <c r="A31" s="36" t="s">
        <v>13</v>
      </c>
      <c r="B31" s="32" t="s">
        <v>59</v>
      </c>
      <c r="C31" s="32" t="s">
        <v>63</v>
      </c>
      <c r="D31" s="227" t="s">
        <v>228</v>
      </c>
      <c r="E31" s="37" t="s">
        <v>14</v>
      </c>
      <c r="F31" s="42">
        <f>F32</f>
        <v>42</v>
      </c>
    </row>
    <row r="32" spans="1:6" ht="15.75" x14ac:dyDescent="0.25">
      <c r="A32" s="36" t="s">
        <v>35</v>
      </c>
      <c r="B32" s="32" t="s">
        <v>59</v>
      </c>
      <c r="C32" s="32" t="s">
        <v>63</v>
      </c>
      <c r="D32" s="227" t="s">
        <v>228</v>
      </c>
      <c r="E32" s="37" t="s">
        <v>34</v>
      </c>
      <c r="F32" s="42">
        <f>F33+F34</f>
        <v>42</v>
      </c>
    </row>
    <row r="33" spans="1:9" ht="15.75" x14ac:dyDescent="0.25">
      <c r="A33" s="228" t="s">
        <v>142</v>
      </c>
      <c r="B33" s="32" t="s">
        <v>59</v>
      </c>
      <c r="C33" s="32" t="s">
        <v>63</v>
      </c>
      <c r="D33" s="227" t="s">
        <v>228</v>
      </c>
      <c r="E33" s="37" t="s">
        <v>143</v>
      </c>
      <c r="F33" s="30">
        <v>40</v>
      </c>
    </row>
    <row r="34" spans="1:9" ht="15.75" x14ac:dyDescent="0.25">
      <c r="A34" s="228" t="s">
        <v>148</v>
      </c>
      <c r="B34" s="32" t="s">
        <v>59</v>
      </c>
      <c r="C34" s="32" t="s">
        <v>63</v>
      </c>
      <c r="D34" s="227" t="s">
        <v>228</v>
      </c>
      <c r="E34" s="37" t="s">
        <v>149</v>
      </c>
      <c r="F34" s="30">
        <v>2</v>
      </c>
    </row>
    <row r="35" spans="1:9" ht="15.75" x14ac:dyDescent="0.25">
      <c r="A35" s="31" t="s">
        <v>579</v>
      </c>
      <c r="B35" s="40" t="s">
        <v>59</v>
      </c>
      <c r="C35" s="40" t="s">
        <v>63</v>
      </c>
      <c r="D35" s="233" t="s">
        <v>229</v>
      </c>
      <c r="E35" s="41"/>
      <c r="F35" s="35">
        <f>F36</f>
        <v>1810</v>
      </c>
    </row>
    <row r="36" spans="1:9" ht="47.25" x14ac:dyDescent="0.25">
      <c r="A36" s="36" t="s">
        <v>30</v>
      </c>
      <c r="B36" s="32" t="s">
        <v>59</v>
      </c>
      <c r="C36" s="32" t="s">
        <v>63</v>
      </c>
      <c r="D36" s="227" t="s">
        <v>229</v>
      </c>
      <c r="E36" s="37">
        <v>100</v>
      </c>
      <c r="F36" s="42">
        <f>F37</f>
        <v>1810</v>
      </c>
    </row>
    <row r="37" spans="1:9" ht="15.75" x14ac:dyDescent="0.25">
      <c r="A37" s="36" t="s">
        <v>8</v>
      </c>
      <c r="B37" s="32" t="s">
        <v>59</v>
      </c>
      <c r="C37" s="32" t="s">
        <v>63</v>
      </c>
      <c r="D37" s="227" t="s">
        <v>229</v>
      </c>
      <c r="E37" s="37">
        <v>120</v>
      </c>
      <c r="F37" s="42">
        <f>F38+F39</f>
        <v>1810</v>
      </c>
    </row>
    <row r="38" spans="1:9" ht="15.75" x14ac:dyDescent="0.25">
      <c r="A38" s="228" t="s">
        <v>306</v>
      </c>
      <c r="B38" s="32" t="s">
        <v>59</v>
      </c>
      <c r="C38" s="32" t="s">
        <v>63</v>
      </c>
      <c r="D38" s="227" t="s">
        <v>229</v>
      </c>
      <c r="E38" s="37" t="s">
        <v>137</v>
      </c>
      <c r="F38" s="30">
        <v>1444</v>
      </c>
    </row>
    <row r="39" spans="1:9" ht="47.25" x14ac:dyDescent="0.25">
      <c r="A39" s="228" t="s">
        <v>225</v>
      </c>
      <c r="B39" s="32" t="s">
        <v>70</v>
      </c>
      <c r="C39" s="32" t="s">
        <v>63</v>
      </c>
      <c r="D39" s="227" t="s">
        <v>229</v>
      </c>
      <c r="E39" s="37" t="s">
        <v>226</v>
      </c>
      <c r="F39" s="30">
        <v>366</v>
      </c>
    </row>
    <row r="40" spans="1:9" ht="15.75" x14ac:dyDescent="0.25">
      <c r="A40" s="16" t="s">
        <v>65</v>
      </c>
      <c r="B40" s="17" t="s">
        <v>59</v>
      </c>
      <c r="C40" s="17" t="s">
        <v>64</v>
      </c>
      <c r="D40" s="32"/>
      <c r="E40" s="37"/>
      <c r="F40" s="18">
        <f>F41+F50+F59+F125+F114+F132</f>
        <v>337638</v>
      </c>
    </row>
    <row r="41" spans="1:9" ht="31.5" x14ac:dyDescent="0.25">
      <c r="A41" s="45" t="s">
        <v>507</v>
      </c>
      <c r="B41" s="25" t="s">
        <v>70</v>
      </c>
      <c r="C41" s="25" t="s">
        <v>64</v>
      </c>
      <c r="D41" s="46" t="s">
        <v>304</v>
      </c>
      <c r="E41" s="47"/>
      <c r="F41" s="27">
        <f>F42</f>
        <v>6988</v>
      </c>
    </row>
    <row r="42" spans="1:9" ht="31.5" x14ac:dyDescent="0.25">
      <c r="A42" s="48" t="s">
        <v>163</v>
      </c>
      <c r="B42" s="25" t="s">
        <v>70</v>
      </c>
      <c r="C42" s="25" t="s">
        <v>64</v>
      </c>
      <c r="D42" s="25" t="s">
        <v>413</v>
      </c>
      <c r="E42" s="47"/>
      <c r="F42" s="27">
        <f>F43</f>
        <v>6988</v>
      </c>
    </row>
    <row r="43" spans="1:9" ht="47.25" x14ac:dyDescent="0.25">
      <c r="A43" s="49" t="s">
        <v>414</v>
      </c>
      <c r="B43" s="20" t="s">
        <v>70</v>
      </c>
      <c r="C43" s="20" t="s">
        <v>64</v>
      </c>
      <c r="D43" s="20" t="s">
        <v>426</v>
      </c>
      <c r="E43" s="46"/>
      <c r="F43" s="27">
        <f>F44</f>
        <v>6988</v>
      </c>
    </row>
    <row r="44" spans="1:9" s="14" customFormat="1" ht="47.25" x14ac:dyDescent="0.25">
      <c r="A44" s="31" t="s">
        <v>49</v>
      </c>
      <c r="B44" s="40" t="s">
        <v>59</v>
      </c>
      <c r="C44" s="40" t="s">
        <v>64</v>
      </c>
      <c r="D44" s="233" t="s">
        <v>456</v>
      </c>
      <c r="E44" s="41"/>
      <c r="F44" s="35">
        <f>F45</f>
        <v>6988</v>
      </c>
      <c r="I44" s="50"/>
    </row>
    <row r="45" spans="1:9" s="14" customFormat="1" ht="47.25" x14ac:dyDescent="0.25">
      <c r="A45" s="36" t="s">
        <v>30</v>
      </c>
      <c r="B45" s="227" t="s">
        <v>59</v>
      </c>
      <c r="C45" s="227" t="s">
        <v>64</v>
      </c>
      <c r="D45" s="227" t="s">
        <v>456</v>
      </c>
      <c r="E45" s="232" t="s">
        <v>31</v>
      </c>
      <c r="F45" s="30">
        <f>F46</f>
        <v>6988</v>
      </c>
      <c r="I45" s="50"/>
    </row>
    <row r="46" spans="1:9" s="14" customFormat="1" ht="15.75" x14ac:dyDescent="0.25">
      <c r="A46" s="51" t="s">
        <v>8</v>
      </c>
      <c r="B46" s="227" t="s">
        <v>59</v>
      </c>
      <c r="C46" s="227" t="s">
        <v>64</v>
      </c>
      <c r="D46" s="227" t="s">
        <v>456</v>
      </c>
      <c r="E46" s="232" t="s">
        <v>124</v>
      </c>
      <c r="F46" s="30">
        <f>F47+F48+F49</f>
        <v>6988</v>
      </c>
      <c r="I46" s="50"/>
    </row>
    <row r="47" spans="1:9" s="14" customFormat="1" ht="15.75" x14ac:dyDescent="0.25">
      <c r="A47" s="228" t="s">
        <v>306</v>
      </c>
      <c r="B47" s="32" t="s">
        <v>59</v>
      </c>
      <c r="C47" s="227" t="s">
        <v>64</v>
      </c>
      <c r="D47" s="227" t="s">
        <v>456</v>
      </c>
      <c r="E47" s="232" t="s">
        <v>137</v>
      </c>
      <c r="F47" s="30">
        <v>3988</v>
      </c>
      <c r="I47" s="50"/>
    </row>
    <row r="48" spans="1:9" s="14" customFormat="1" ht="31.5" x14ac:dyDescent="0.25">
      <c r="A48" s="228" t="s">
        <v>138</v>
      </c>
      <c r="B48" s="32" t="s">
        <v>59</v>
      </c>
      <c r="C48" s="227" t="s">
        <v>64</v>
      </c>
      <c r="D48" s="227" t="s">
        <v>456</v>
      </c>
      <c r="E48" s="232" t="s">
        <v>139</v>
      </c>
      <c r="F48" s="30">
        <v>1471</v>
      </c>
      <c r="I48" s="50"/>
    </row>
    <row r="49" spans="1:9 16369:16374" s="14" customFormat="1" ht="47.25" x14ac:dyDescent="0.25">
      <c r="A49" s="228" t="s">
        <v>225</v>
      </c>
      <c r="B49" s="32" t="s">
        <v>59</v>
      </c>
      <c r="C49" s="227" t="s">
        <v>64</v>
      </c>
      <c r="D49" s="227" t="s">
        <v>456</v>
      </c>
      <c r="E49" s="232" t="s">
        <v>226</v>
      </c>
      <c r="F49" s="30">
        <v>1529</v>
      </c>
      <c r="I49" s="50"/>
    </row>
    <row r="50" spans="1:9 16369:16374" s="14" customFormat="1" ht="31.5" x14ac:dyDescent="0.25">
      <c r="A50" s="52" t="s">
        <v>573</v>
      </c>
      <c r="B50" s="20" t="s">
        <v>70</v>
      </c>
      <c r="C50" s="20" t="s">
        <v>64</v>
      </c>
      <c r="D50" s="21" t="s">
        <v>284</v>
      </c>
      <c r="E50" s="53"/>
      <c r="F50" s="22">
        <f>F52</f>
        <v>2526</v>
      </c>
      <c r="I50" s="50"/>
    </row>
    <row r="51" spans="1:9 16369:16374" s="14" customFormat="1" ht="15.75" x14ac:dyDescent="0.25">
      <c r="A51" s="24" t="s">
        <v>737</v>
      </c>
      <c r="B51" s="25" t="s">
        <v>70</v>
      </c>
      <c r="C51" s="25" t="s">
        <v>64</v>
      </c>
      <c r="D51" s="21" t="s">
        <v>528</v>
      </c>
      <c r="E51" s="47"/>
      <c r="F51" s="27">
        <f>F52</f>
        <v>2526</v>
      </c>
      <c r="I51" s="50"/>
    </row>
    <row r="52" spans="1:9 16369:16374" s="14" customFormat="1" ht="47.25" x14ac:dyDescent="0.25">
      <c r="A52" s="54" t="s">
        <v>464</v>
      </c>
      <c r="B52" s="227" t="s">
        <v>70</v>
      </c>
      <c r="C52" s="227" t="s">
        <v>64</v>
      </c>
      <c r="D52" s="29" t="s">
        <v>558</v>
      </c>
      <c r="E52" s="233"/>
      <c r="F52" s="30">
        <f>F53</f>
        <v>2526</v>
      </c>
      <c r="I52" s="50"/>
    </row>
    <row r="53" spans="1:9 16369:16374" s="14" customFormat="1" ht="40.5" customHeight="1" x14ac:dyDescent="0.25">
      <c r="A53" s="31" t="s">
        <v>5</v>
      </c>
      <c r="B53" s="40" t="s">
        <v>59</v>
      </c>
      <c r="C53" s="40" t="s">
        <v>64</v>
      </c>
      <c r="D53" s="33" t="s">
        <v>560</v>
      </c>
      <c r="E53" s="41"/>
      <c r="F53" s="35">
        <f>F54</f>
        <v>2526</v>
      </c>
      <c r="I53" s="50"/>
    </row>
    <row r="54" spans="1:9 16369:16374" s="14" customFormat="1" ht="47.25" x14ac:dyDescent="0.25">
      <c r="A54" s="55" t="s">
        <v>30</v>
      </c>
      <c r="B54" s="227" t="s">
        <v>59</v>
      </c>
      <c r="C54" s="227" t="s">
        <v>64</v>
      </c>
      <c r="D54" s="56" t="s">
        <v>560</v>
      </c>
      <c r="E54" s="57">
        <v>100</v>
      </c>
      <c r="F54" s="30">
        <f>F55</f>
        <v>2526</v>
      </c>
      <c r="I54" s="50"/>
    </row>
    <row r="55" spans="1:9 16369:16374" s="14" customFormat="1" ht="15.75" x14ac:dyDescent="0.25">
      <c r="A55" s="55" t="s">
        <v>8</v>
      </c>
      <c r="B55" s="227" t="s">
        <v>59</v>
      </c>
      <c r="C55" s="227" t="s">
        <v>64</v>
      </c>
      <c r="D55" s="56" t="s">
        <v>560</v>
      </c>
      <c r="E55" s="57">
        <v>120</v>
      </c>
      <c r="F55" s="30">
        <f>F56+F57+F58</f>
        <v>2526</v>
      </c>
      <c r="I55" s="50"/>
    </row>
    <row r="56" spans="1:9 16369:16374" s="14" customFormat="1" ht="15.75" x14ac:dyDescent="0.25">
      <c r="A56" s="44" t="s">
        <v>306</v>
      </c>
      <c r="B56" s="32" t="s">
        <v>59</v>
      </c>
      <c r="C56" s="227" t="s">
        <v>64</v>
      </c>
      <c r="D56" s="56" t="s">
        <v>560</v>
      </c>
      <c r="E56" s="57">
        <v>121</v>
      </c>
      <c r="F56" s="30">
        <v>1930</v>
      </c>
      <c r="I56" s="50"/>
    </row>
    <row r="57" spans="1:9 16369:16374" s="14" customFormat="1" ht="31.5" x14ac:dyDescent="0.25">
      <c r="A57" s="228" t="s">
        <v>138</v>
      </c>
      <c r="B57" s="32" t="s">
        <v>59</v>
      </c>
      <c r="C57" s="227" t="s">
        <v>64</v>
      </c>
      <c r="D57" s="56" t="s">
        <v>560</v>
      </c>
      <c r="E57" s="57">
        <v>122</v>
      </c>
      <c r="F57" s="30">
        <v>60</v>
      </c>
      <c r="I57" s="50"/>
    </row>
    <row r="58" spans="1:9 16369:16374" s="14" customFormat="1" ht="40.5" customHeight="1" x14ac:dyDescent="0.25">
      <c r="A58" s="228" t="s">
        <v>225</v>
      </c>
      <c r="B58" s="32" t="s">
        <v>59</v>
      </c>
      <c r="C58" s="227" t="s">
        <v>64</v>
      </c>
      <c r="D58" s="56" t="s">
        <v>560</v>
      </c>
      <c r="E58" s="57">
        <v>129</v>
      </c>
      <c r="F58" s="30">
        <v>536</v>
      </c>
      <c r="I58" s="50"/>
    </row>
    <row r="59" spans="1:9 16369:16374" s="14" customFormat="1" ht="31.5" x14ac:dyDescent="0.25">
      <c r="A59" s="19" t="s">
        <v>511</v>
      </c>
      <c r="B59" s="20" t="s">
        <v>59</v>
      </c>
      <c r="C59" s="20" t="s">
        <v>64</v>
      </c>
      <c r="D59" s="21" t="s">
        <v>231</v>
      </c>
      <c r="E59" s="21"/>
      <c r="F59" s="22">
        <f>F60+F72</f>
        <v>310846</v>
      </c>
      <c r="XEO59" s="2"/>
      <c r="XEP59" s="2"/>
      <c r="XES59" s="2"/>
      <c r="XET59" s="2"/>
    </row>
    <row r="60" spans="1:9 16369:16374" s="14" customFormat="1" ht="15.75" x14ac:dyDescent="0.25">
      <c r="A60" s="24" t="s">
        <v>144</v>
      </c>
      <c r="B60" s="25" t="s">
        <v>70</v>
      </c>
      <c r="C60" s="25" t="s">
        <v>64</v>
      </c>
      <c r="D60" s="58" t="s">
        <v>230</v>
      </c>
      <c r="E60" s="59"/>
      <c r="F60" s="27">
        <f>F61+F67</f>
        <v>4548</v>
      </c>
      <c r="I60" s="50"/>
    </row>
    <row r="61" spans="1:9 16369:16374" s="15" customFormat="1" ht="47.25" x14ac:dyDescent="0.25">
      <c r="A61" s="60" t="s">
        <v>233</v>
      </c>
      <c r="B61" s="227" t="s">
        <v>70</v>
      </c>
      <c r="C61" s="227" t="s">
        <v>64</v>
      </c>
      <c r="D61" s="26" t="s">
        <v>576</v>
      </c>
      <c r="E61" s="61"/>
      <c r="F61" s="30">
        <f>F62</f>
        <v>420</v>
      </c>
      <c r="I61" s="39"/>
    </row>
    <row r="62" spans="1:9 16369:16374" s="14" customFormat="1" ht="15.75" x14ac:dyDescent="0.25">
      <c r="A62" s="31" t="s">
        <v>574</v>
      </c>
      <c r="B62" s="32" t="s">
        <v>59</v>
      </c>
      <c r="C62" s="227" t="s">
        <v>64</v>
      </c>
      <c r="D62" s="233" t="s">
        <v>577</v>
      </c>
      <c r="E62" s="232"/>
      <c r="F62" s="30">
        <f>F63</f>
        <v>420</v>
      </c>
      <c r="I62" s="50"/>
    </row>
    <row r="63" spans="1:9 16369:16374" s="14" customFormat="1" ht="15.75" x14ac:dyDescent="0.25">
      <c r="A63" s="229" t="s">
        <v>22</v>
      </c>
      <c r="B63" s="227" t="s">
        <v>59</v>
      </c>
      <c r="C63" s="227" t="s">
        <v>64</v>
      </c>
      <c r="D63" s="232" t="s">
        <v>577</v>
      </c>
      <c r="E63" s="232" t="s">
        <v>15</v>
      </c>
      <c r="F63" s="30">
        <f>F64</f>
        <v>420</v>
      </c>
      <c r="I63" s="50"/>
    </row>
    <row r="64" spans="1:9 16369:16374" s="14" customFormat="1" ht="31.5" x14ac:dyDescent="0.25">
      <c r="A64" s="229" t="s">
        <v>17</v>
      </c>
      <c r="B64" s="227" t="s">
        <v>59</v>
      </c>
      <c r="C64" s="227" t="s">
        <v>64</v>
      </c>
      <c r="D64" s="232" t="s">
        <v>577</v>
      </c>
      <c r="E64" s="232" t="s">
        <v>16</v>
      </c>
      <c r="F64" s="30">
        <f>F65</f>
        <v>420</v>
      </c>
      <c r="I64" s="50"/>
    </row>
    <row r="65" spans="1:9" s="14" customFormat="1" ht="31.5" x14ac:dyDescent="0.25">
      <c r="A65" s="228" t="s">
        <v>140</v>
      </c>
      <c r="B65" s="32" t="s">
        <v>59</v>
      </c>
      <c r="C65" s="227" t="s">
        <v>64</v>
      </c>
      <c r="D65" s="232" t="s">
        <v>577</v>
      </c>
      <c r="E65" s="232" t="s">
        <v>141</v>
      </c>
      <c r="F65" s="30">
        <v>420</v>
      </c>
      <c r="I65" s="50"/>
    </row>
    <row r="66" spans="1:9" s="14" customFormat="1" ht="63" x14ac:dyDescent="0.25">
      <c r="A66" s="31" t="s">
        <v>3</v>
      </c>
      <c r="B66" s="32" t="s">
        <v>70</v>
      </c>
      <c r="C66" s="227" t="s">
        <v>64</v>
      </c>
      <c r="D66" s="232" t="s">
        <v>578</v>
      </c>
      <c r="E66" s="233"/>
      <c r="F66" s="30">
        <f>F67</f>
        <v>4128</v>
      </c>
      <c r="I66" s="50"/>
    </row>
    <row r="67" spans="1:9" s="14" customFormat="1" ht="47.25" x14ac:dyDescent="0.25">
      <c r="A67" s="229" t="s">
        <v>30</v>
      </c>
      <c r="B67" s="32" t="s">
        <v>70</v>
      </c>
      <c r="C67" s="227" t="s">
        <v>64</v>
      </c>
      <c r="D67" s="232" t="s">
        <v>578</v>
      </c>
      <c r="E67" s="232" t="s">
        <v>31</v>
      </c>
      <c r="F67" s="30">
        <f>F68</f>
        <v>4128</v>
      </c>
      <c r="I67" s="50"/>
    </row>
    <row r="68" spans="1:9" s="14" customFormat="1" ht="15.75" x14ac:dyDescent="0.25">
      <c r="A68" s="229" t="s">
        <v>8</v>
      </c>
      <c r="B68" s="32" t="s">
        <v>70</v>
      </c>
      <c r="C68" s="227" t="s">
        <v>64</v>
      </c>
      <c r="D68" s="232" t="s">
        <v>578</v>
      </c>
      <c r="E68" s="232" t="s">
        <v>124</v>
      </c>
      <c r="F68" s="30">
        <f>F69+F70+F71</f>
        <v>4128</v>
      </c>
      <c r="I68" s="50"/>
    </row>
    <row r="69" spans="1:9" s="14" customFormat="1" ht="31.5" x14ac:dyDescent="0.25">
      <c r="A69" s="228" t="s">
        <v>575</v>
      </c>
      <c r="B69" s="32" t="s">
        <v>70</v>
      </c>
      <c r="C69" s="227" t="s">
        <v>64</v>
      </c>
      <c r="D69" s="232" t="s">
        <v>578</v>
      </c>
      <c r="E69" s="232" t="s">
        <v>137</v>
      </c>
      <c r="F69" s="30">
        <v>2599</v>
      </c>
      <c r="I69" s="50"/>
    </row>
    <row r="70" spans="1:9" s="14" customFormat="1" ht="31.5" x14ac:dyDescent="0.25">
      <c r="A70" s="28" t="s">
        <v>138</v>
      </c>
      <c r="B70" s="32" t="s">
        <v>70</v>
      </c>
      <c r="C70" s="227" t="s">
        <v>64</v>
      </c>
      <c r="D70" s="232" t="s">
        <v>578</v>
      </c>
      <c r="E70" s="232" t="s">
        <v>139</v>
      </c>
      <c r="F70" s="30">
        <v>744</v>
      </c>
      <c r="I70" s="50"/>
    </row>
    <row r="71" spans="1:9" s="14" customFormat="1" ht="47.25" x14ac:dyDescent="0.25">
      <c r="A71" s="228" t="s">
        <v>225</v>
      </c>
      <c r="B71" s="227" t="s">
        <v>70</v>
      </c>
      <c r="C71" s="227" t="s">
        <v>64</v>
      </c>
      <c r="D71" s="232" t="s">
        <v>578</v>
      </c>
      <c r="E71" s="232" t="s">
        <v>226</v>
      </c>
      <c r="F71" s="30">
        <v>785</v>
      </c>
      <c r="I71" s="50"/>
    </row>
    <row r="72" spans="1:9" s="14" customFormat="1" ht="15.75" x14ac:dyDescent="0.25">
      <c r="A72" s="24" t="s">
        <v>515</v>
      </c>
      <c r="B72" s="25" t="s">
        <v>70</v>
      </c>
      <c r="C72" s="25" t="s">
        <v>64</v>
      </c>
      <c r="D72" s="58" t="s">
        <v>516</v>
      </c>
      <c r="E72" s="40"/>
      <c r="F72" s="62">
        <f>F73+F78+F83</f>
        <v>306298</v>
      </c>
      <c r="I72" s="50"/>
    </row>
    <row r="73" spans="1:9" s="14" customFormat="1" ht="31.5" x14ac:dyDescent="0.25">
      <c r="A73" s="60" t="s">
        <v>517</v>
      </c>
      <c r="B73" s="20" t="s">
        <v>70</v>
      </c>
      <c r="C73" s="20" t="s">
        <v>64</v>
      </c>
      <c r="D73" s="26" t="s">
        <v>582</v>
      </c>
      <c r="E73" s="61"/>
      <c r="F73" s="63">
        <f>F74</f>
        <v>400</v>
      </c>
      <c r="I73" s="50"/>
    </row>
    <row r="74" spans="1:9" s="14" customFormat="1" ht="63" x14ac:dyDescent="0.25">
      <c r="A74" s="31" t="s">
        <v>518</v>
      </c>
      <c r="B74" s="40" t="s">
        <v>70</v>
      </c>
      <c r="C74" s="40" t="s">
        <v>64</v>
      </c>
      <c r="D74" s="33" t="s">
        <v>583</v>
      </c>
      <c r="E74" s="233"/>
      <c r="F74" s="35">
        <f>F75</f>
        <v>400</v>
      </c>
      <c r="I74" s="50"/>
    </row>
    <row r="75" spans="1:9" s="14" customFormat="1" ht="15.75" x14ac:dyDescent="0.25">
      <c r="A75" s="229" t="s">
        <v>22</v>
      </c>
      <c r="B75" s="32" t="s">
        <v>70</v>
      </c>
      <c r="C75" s="32" t="s">
        <v>64</v>
      </c>
      <c r="D75" s="29" t="s">
        <v>583</v>
      </c>
      <c r="E75" s="232" t="s">
        <v>15</v>
      </c>
      <c r="F75" s="30">
        <f>F76</f>
        <v>400</v>
      </c>
      <c r="I75" s="50"/>
    </row>
    <row r="76" spans="1:9" s="14" customFormat="1" ht="31.5" x14ac:dyDescent="0.25">
      <c r="A76" s="229" t="s">
        <v>17</v>
      </c>
      <c r="B76" s="32" t="s">
        <v>70</v>
      </c>
      <c r="C76" s="32" t="s">
        <v>64</v>
      </c>
      <c r="D76" s="29" t="s">
        <v>583</v>
      </c>
      <c r="E76" s="232" t="s">
        <v>16</v>
      </c>
      <c r="F76" s="30">
        <f>F77</f>
        <v>400</v>
      </c>
      <c r="I76" s="50"/>
    </row>
    <row r="77" spans="1:9" s="14" customFormat="1" ht="31.5" x14ac:dyDescent="0.25">
      <c r="A77" s="228" t="s">
        <v>140</v>
      </c>
      <c r="B77" s="32" t="s">
        <v>70</v>
      </c>
      <c r="C77" s="32" t="s">
        <v>64</v>
      </c>
      <c r="D77" s="29" t="s">
        <v>583</v>
      </c>
      <c r="E77" s="232" t="s">
        <v>141</v>
      </c>
      <c r="F77" s="30">
        <f>656-256</f>
        <v>400</v>
      </c>
      <c r="I77" s="50"/>
    </row>
    <row r="78" spans="1:9" s="14" customFormat="1" ht="31.5" x14ac:dyDescent="0.25">
      <c r="A78" s="60" t="s">
        <v>232</v>
      </c>
      <c r="B78" s="32" t="s">
        <v>70</v>
      </c>
      <c r="C78" s="32" t="s">
        <v>64</v>
      </c>
      <c r="D78" s="26" t="s">
        <v>584</v>
      </c>
      <c r="E78" s="61"/>
      <c r="F78" s="63">
        <f>F79</f>
        <v>999</v>
      </c>
      <c r="I78" s="50"/>
    </row>
    <row r="79" spans="1:9" s="14" customFormat="1" ht="15.75" x14ac:dyDescent="0.25">
      <c r="A79" s="31" t="s">
        <v>519</v>
      </c>
      <c r="B79" s="32" t="s">
        <v>70</v>
      </c>
      <c r="C79" s="32" t="s">
        <v>64</v>
      </c>
      <c r="D79" s="33" t="s">
        <v>585</v>
      </c>
      <c r="E79" s="233"/>
      <c r="F79" s="35">
        <f>F80</f>
        <v>999</v>
      </c>
      <c r="I79" s="50"/>
    </row>
    <row r="80" spans="1:9" s="64" customFormat="1" ht="15.75" x14ac:dyDescent="0.25">
      <c r="A80" s="229" t="s">
        <v>22</v>
      </c>
      <c r="B80" s="25" t="s">
        <v>70</v>
      </c>
      <c r="C80" s="25" t="s">
        <v>64</v>
      </c>
      <c r="D80" s="29" t="s">
        <v>585</v>
      </c>
      <c r="E80" s="232" t="s">
        <v>15</v>
      </c>
      <c r="F80" s="30">
        <f>F81</f>
        <v>999</v>
      </c>
      <c r="I80" s="65"/>
    </row>
    <row r="81" spans="1:9" s="14" customFormat="1" ht="31.5" x14ac:dyDescent="0.25">
      <c r="A81" s="229" t="s">
        <v>17</v>
      </c>
      <c r="B81" s="32" t="s">
        <v>70</v>
      </c>
      <c r="C81" s="32" t="s">
        <v>64</v>
      </c>
      <c r="D81" s="29" t="s">
        <v>585</v>
      </c>
      <c r="E81" s="232" t="s">
        <v>16</v>
      </c>
      <c r="F81" s="30">
        <f>F82</f>
        <v>999</v>
      </c>
      <c r="I81" s="50"/>
    </row>
    <row r="82" spans="1:9" s="14" customFormat="1" ht="31.5" x14ac:dyDescent="0.25">
      <c r="A82" s="228" t="s">
        <v>140</v>
      </c>
      <c r="B82" s="32" t="s">
        <v>70</v>
      </c>
      <c r="C82" s="227" t="s">
        <v>64</v>
      </c>
      <c r="D82" s="29" t="s">
        <v>585</v>
      </c>
      <c r="E82" s="232" t="s">
        <v>141</v>
      </c>
      <c r="F82" s="30">
        <f>1054-55</f>
        <v>999</v>
      </c>
      <c r="I82" s="50"/>
    </row>
    <row r="83" spans="1:9" s="14" customFormat="1" ht="31.5" x14ac:dyDescent="0.25">
      <c r="A83" s="66" t="s">
        <v>513</v>
      </c>
      <c r="B83" s="20" t="s">
        <v>70</v>
      </c>
      <c r="C83" s="20" t="s">
        <v>64</v>
      </c>
      <c r="D83" s="26" t="s">
        <v>514</v>
      </c>
      <c r="E83" s="46"/>
      <c r="F83" s="22">
        <f>F84+F98+F104+F110</f>
        <v>304899</v>
      </c>
      <c r="I83" s="50"/>
    </row>
    <row r="84" spans="1:9" s="14" customFormat="1" ht="15.75" x14ac:dyDescent="0.25">
      <c r="A84" s="31" t="s">
        <v>592</v>
      </c>
      <c r="B84" s="40" t="s">
        <v>70</v>
      </c>
      <c r="C84" s="40" t="s">
        <v>64</v>
      </c>
      <c r="D84" s="33" t="s">
        <v>587</v>
      </c>
      <c r="E84" s="233"/>
      <c r="F84" s="35">
        <f>F85+F90+F93</f>
        <v>293853</v>
      </c>
      <c r="I84" s="50"/>
    </row>
    <row r="85" spans="1:9" s="14" customFormat="1" ht="47.25" x14ac:dyDescent="0.25">
      <c r="A85" s="28" t="s">
        <v>340</v>
      </c>
      <c r="B85" s="227" t="s">
        <v>59</v>
      </c>
      <c r="C85" s="227" t="s">
        <v>64</v>
      </c>
      <c r="D85" s="29" t="s">
        <v>587</v>
      </c>
      <c r="E85" s="232">
        <v>100</v>
      </c>
      <c r="F85" s="30">
        <f>F86</f>
        <v>247961</v>
      </c>
      <c r="I85" s="50"/>
    </row>
    <row r="86" spans="1:9" s="14" customFormat="1" ht="15.75" x14ac:dyDescent="0.25">
      <c r="A86" s="28" t="s">
        <v>8</v>
      </c>
      <c r="B86" s="227" t="s">
        <v>59</v>
      </c>
      <c r="C86" s="227" t="s">
        <v>64</v>
      </c>
      <c r="D86" s="29" t="s">
        <v>587</v>
      </c>
      <c r="E86" s="232">
        <v>120</v>
      </c>
      <c r="F86" s="30">
        <f>F87+F88+F89</f>
        <v>247961</v>
      </c>
      <c r="I86" s="50"/>
    </row>
    <row r="87" spans="1:9" s="14" customFormat="1" ht="15.75" x14ac:dyDescent="0.25">
      <c r="A87" s="28" t="s">
        <v>306</v>
      </c>
      <c r="B87" s="227" t="s">
        <v>59</v>
      </c>
      <c r="C87" s="227" t="s">
        <v>64</v>
      </c>
      <c r="D87" s="29" t="s">
        <v>587</v>
      </c>
      <c r="E87" s="232" t="s">
        <v>137</v>
      </c>
      <c r="F87" s="30">
        <v>152757</v>
      </c>
      <c r="I87" s="50"/>
    </row>
    <row r="88" spans="1:9" s="14" customFormat="1" ht="31.5" x14ac:dyDescent="0.25">
      <c r="A88" s="28" t="s">
        <v>138</v>
      </c>
      <c r="B88" s="32" t="s">
        <v>59</v>
      </c>
      <c r="C88" s="32" t="s">
        <v>64</v>
      </c>
      <c r="D88" s="29" t="s">
        <v>587</v>
      </c>
      <c r="E88" s="232" t="s">
        <v>139</v>
      </c>
      <c r="F88" s="30">
        <v>39049</v>
      </c>
      <c r="I88" s="50"/>
    </row>
    <row r="89" spans="1:9" s="14" customFormat="1" ht="47.25" x14ac:dyDescent="0.25">
      <c r="A89" s="228" t="s">
        <v>225</v>
      </c>
      <c r="B89" s="32" t="s">
        <v>59</v>
      </c>
      <c r="C89" s="32" t="s">
        <v>64</v>
      </c>
      <c r="D89" s="29" t="s">
        <v>587</v>
      </c>
      <c r="E89" s="232" t="s">
        <v>226</v>
      </c>
      <c r="F89" s="30">
        <v>56155</v>
      </c>
      <c r="I89" s="50"/>
    </row>
    <row r="90" spans="1:9" s="14" customFormat="1" ht="15.75" x14ac:dyDescent="0.25">
      <c r="A90" s="28" t="s">
        <v>22</v>
      </c>
      <c r="B90" s="32" t="s">
        <v>70</v>
      </c>
      <c r="C90" s="32" t="s">
        <v>64</v>
      </c>
      <c r="D90" s="29" t="s">
        <v>587</v>
      </c>
      <c r="E90" s="232">
        <v>200</v>
      </c>
      <c r="F90" s="30">
        <f>F91</f>
        <v>44280</v>
      </c>
      <c r="I90" s="50"/>
    </row>
    <row r="91" spans="1:9" s="14" customFormat="1" ht="31.5" x14ac:dyDescent="0.25">
      <c r="A91" s="28" t="s">
        <v>17</v>
      </c>
      <c r="B91" s="227" t="s">
        <v>59</v>
      </c>
      <c r="C91" s="227" t="s">
        <v>64</v>
      </c>
      <c r="D91" s="29" t="s">
        <v>587</v>
      </c>
      <c r="E91" s="232">
        <v>240</v>
      </c>
      <c r="F91" s="30">
        <f>F92</f>
        <v>44280</v>
      </c>
      <c r="I91" s="50"/>
    </row>
    <row r="92" spans="1:9" s="14" customFormat="1" ht="31.5" x14ac:dyDescent="0.25">
      <c r="A92" s="28" t="s">
        <v>140</v>
      </c>
      <c r="B92" s="227" t="s">
        <v>59</v>
      </c>
      <c r="C92" s="227" t="s">
        <v>64</v>
      </c>
      <c r="D92" s="29" t="s">
        <v>587</v>
      </c>
      <c r="E92" s="232" t="s">
        <v>141</v>
      </c>
      <c r="F92" s="30">
        <v>44280</v>
      </c>
      <c r="I92" s="50"/>
    </row>
    <row r="93" spans="1:9" s="14" customFormat="1" ht="15.75" x14ac:dyDescent="0.25">
      <c r="A93" s="28" t="s">
        <v>13</v>
      </c>
      <c r="B93" s="32" t="s">
        <v>59</v>
      </c>
      <c r="C93" s="32" t="s">
        <v>64</v>
      </c>
      <c r="D93" s="29" t="s">
        <v>587</v>
      </c>
      <c r="E93" s="232">
        <v>800</v>
      </c>
      <c r="F93" s="30">
        <f>F94</f>
        <v>1612</v>
      </c>
      <c r="I93" s="50"/>
    </row>
    <row r="94" spans="1:9" s="14" customFormat="1" ht="15.75" x14ac:dyDescent="0.25">
      <c r="A94" s="228" t="s">
        <v>35</v>
      </c>
      <c r="B94" s="227" t="s">
        <v>59</v>
      </c>
      <c r="C94" s="227" t="s">
        <v>64</v>
      </c>
      <c r="D94" s="29" t="s">
        <v>587</v>
      </c>
      <c r="E94" s="232">
        <v>850</v>
      </c>
      <c r="F94" s="30">
        <f>F95+F96+F97</f>
        <v>1612</v>
      </c>
      <c r="I94" s="50"/>
    </row>
    <row r="95" spans="1:9" s="14" customFormat="1" ht="15.75" x14ac:dyDescent="0.25">
      <c r="A95" s="228" t="s">
        <v>142</v>
      </c>
      <c r="B95" s="227" t="s">
        <v>59</v>
      </c>
      <c r="C95" s="227" t="s">
        <v>64</v>
      </c>
      <c r="D95" s="29" t="s">
        <v>587</v>
      </c>
      <c r="E95" s="232" t="s">
        <v>143</v>
      </c>
      <c r="F95" s="30">
        <v>1465</v>
      </c>
      <c r="I95" s="50"/>
    </row>
    <row r="96" spans="1:9" s="14" customFormat="1" ht="15.75" x14ac:dyDescent="0.25">
      <c r="A96" s="228" t="s">
        <v>148</v>
      </c>
      <c r="B96" s="32" t="s">
        <v>59</v>
      </c>
      <c r="C96" s="227" t="s">
        <v>64</v>
      </c>
      <c r="D96" s="29" t="s">
        <v>587</v>
      </c>
      <c r="E96" s="232" t="s">
        <v>149</v>
      </c>
      <c r="F96" s="30">
        <v>146</v>
      </c>
      <c r="I96" s="50"/>
    </row>
    <row r="97" spans="1:9" s="14" customFormat="1" ht="15.75" x14ac:dyDescent="0.25">
      <c r="A97" s="228" t="s">
        <v>499</v>
      </c>
      <c r="B97" s="32" t="s">
        <v>59</v>
      </c>
      <c r="C97" s="227" t="s">
        <v>64</v>
      </c>
      <c r="D97" s="29" t="s">
        <v>587</v>
      </c>
      <c r="E97" s="232" t="s">
        <v>500</v>
      </c>
      <c r="F97" s="30">
        <v>1</v>
      </c>
      <c r="I97" s="50"/>
    </row>
    <row r="98" spans="1:9" s="14" customFormat="1" ht="31.5" x14ac:dyDescent="0.25">
      <c r="A98" s="31" t="s">
        <v>215</v>
      </c>
      <c r="B98" s="40" t="s">
        <v>59</v>
      </c>
      <c r="C98" s="40" t="s">
        <v>64</v>
      </c>
      <c r="D98" s="40" t="s">
        <v>588</v>
      </c>
      <c r="E98" s="233"/>
      <c r="F98" s="35">
        <f>F99</f>
        <v>3291</v>
      </c>
      <c r="I98" s="50"/>
    </row>
    <row r="99" spans="1:9" s="14" customFormat="1" ht="47.25" x14ac:dyDescent="0.25">
      <c r="A99" s="51" t="s">
        <v>340</v>
      </c>
      <c r="B99" s="227" t="s">
        <v>70</v>
      </c>
      <c r="C99" s="227" t="s">
        <v>64</v>
      </c>
      <c r="D99" s="227" t="s">
        <v>588</v>
      </c>
      <c r="E99" s="232">
        <v>100</v>
      </c>
      <c r="F99" s="30">
        <f>F100</f>
        <v>3291</v>
      </c>
      <c r="I99" s="50"/>
    </row>
    <row r="100" spans="1:9" s="14" customFormat="1" ht="15.75" x14ac:dyDescent="0.25">
      <c r="A100" s="51" t="s">
        <v>8</v>
      </c>
      <c r="B100" s="227" t="s">
        <v>70</v>
      </c>
      <c r="C100" s="227" t="s">
        <v>64</v>
      </c>
      <c r="D100" s="227" t="s">
        <v>588</v>
      </c>
      <c r="E100" s="232">
        <v>120</v>
      </c>
      <c r="F100" s="30">
        <f>F101+F102+F103</f>
        <v>3291</v>
      </c>
      <c r="I100" s="50"/>
    </row>
    <row r="101" spans="1:9" s="14" customFormat="1" ht="15.75" x14ac:dyDescent="0.25">
      <c r="A101" s="228" t="s">
        <v>306</v>
      </c>
      <c r="B101" s="227" t="s">
        <v>70</v>
      </c>
      <c r="C101" s="227" t="s">
        <v>64</v>
      </c>
      <c r="D101" s="227" t="s">
        <v>588</v>
      </c>
      <c r="E101" s="232" t="s">
        <v>137</v>
      </c>
      <c r="F101" s="30">
        <v>2228</v>
      </c>
      <c r="I101" s="50"/>
    </row>
    <row r="102" spans="1:9" s="14" customFormat="1" ht="31.5" x14ac:dyDescent="0.25">
      <c r="A102" s="28" t="s">
        <v>138</v>
      </c>
      <c r="B102" s="227" t="s">
        <v>70</v>
      </c>
      <c r="C102" s="227" t="s">
        <v>64</v>
      </c>
      <c r="D102" s="227" t="s">
        <v>588</v>
      </c>
      <c r="E102" s="232" t="s">
        <v>139</v>
      </c>
      <c r="F102" s="30">
        <v>410</v>
      </c>
      <c r="I102" s="50"/>
    </row>
    <row r="103" spans="1:9" s="14" customFormat="1" ht="47.25" x14ac:dyDescent="0.25">
      <c r="A103" s="228" t="s">
        <v>225</v>
      </c>
      <c r="B103" s="227" t="s">
        <v>70</v>
      </c>
      <c r="C103" s="227" t="s">
        <v>64</v>
      </c>
      <c r="D103" s="227" t="s">
        <v>588</v>
      </c>
      <c r="E103" s="232" t="s">
        <v>226</v>
      </c>
      <c r="F103" s="30">
        <v>653</v>
      </c>
      <c r="I103" s="50"/>
    </row>
    <row r="104" spans="1:9" s="14" customFormat="1" ht="31.5" x14ac:dyDescent="0.25">
      <c r="A104" s="31" t="s">
        <v>823</v>
      </c>
      <c r="B104" s="40" t="s">
        <v>70</v>
      </c>
      <c r="C104" s="40" t="s">
        <v>64</v>
      </c>
      <c r="D104" s="40" t="s">
        <v>753</v>
      </c>
      <c r="E104" s="233"/>
      <c r="F104" s="35">
        <f>F105</f>
        <v>5730</v>
      </c>
      <c r="I104" s="50"/>
    </row>
    <row r="105" spans="1:9" s="14" customFormat="1" ht="47.25" x14ac:dyDescent="0.25">
      <c r="A105" s="51" t="s">
        <v>340</v>
      </c>
      <c r="B105" s="227" t="s">
        <v>70</v>
      </c>
      <c r="C105" s="227" t="s">
        <v>64</v>
      </c>
      <c r="D105" s="227" t="s">
        <v>753</v>
      </c>
      <c r="E105" s="232">
        <v>100</v>
      </c>
      <c r="F105" s="30">
        <f>F106</f>
        <v>5730</v>
      </c>
      <c r="I105" s="50"/>
    </row>
    <row r="106" spans="1:9" s="14" customFormat="1" ht="15.75" x14ac:dyDescent="0.25">
      <c r="A106" s="51" t="s">
        <v>8</v>
      </c>
      <c r="B106" s="227" t="s">
        <v>70</v>
      </c>
      <c r="C106" s="227" t="s">
        <v>64</v>
      </c>
      <c r="D106" s="227" t="s">
        <v>753</v>
      </c>
      <c r="E106" s="232">
        <v>120</v>
      </c>
      <c r="F106" s="30">
        <f>F107+F108+F109</f>
        <v>5730</v>
      </c>
      <c r="I106" s="50"/>
    </row>
    <row r="107" spans="1:9" s="14" customFormat="1" ht="15.75" x14ac:dyDescent="0.25">
      <c r="A107" s="228" t="s">
        <v>306</v>
      </c>
      <c r="B107" s="227" t="s">
        <v>70</v>
      </c>
      <c r="C107" s="227" t="s">
        <v>64</v>
      </c>
      <c r="D107" s="227" t="s">
        <v>753</v>
      </c>
      <c r="E107" s="232" t="s">
        <v>137</v>
      </c>
      <c r="F107" s="30">
        <v>4358</v>
      </c>
      <c r="I107" s="50"/>
    </row>
    <row r="108" spans="1:9" s="14" customFormat="1" ht="31.5" x14ac:dyDescent="0.25">
      <c r="A108" s="28" t="s">
        <v>138</v>
      </c>
      <c r="B108" s="227" t="s">
        <v>70</v>
      </c>
      <c r="C108" s="227" t="s">
        <v>64</v>
      </c>
      <c r="D108" s="227" t="s">
        <v>753</v>
      </c>
      <c r="E108" s="232" t="s">
        <v>139</v>
      </c>
      <c r="F108" s="30">
        <v>110</v>
      </c>
      <c r="I108" s="50"/>
    </row>
    <row r="109" spans="1:9" s="14" customFormat="1" ht="47.25" x14ac:dyDescent="0.25">
      <c r="A109" s="228" t="s">
        <v>225</v>
      </c>
      <c r="B109" s="227" t="s">
        <v>70</v>
      </c>
      <c r="C109" s="227" t="s">
        <v>64</v>
      </c>
      <c r="D109" s="227" t="s">
        <v>753</v>
      </c>
      <c r="E109" s="232" t="s">
        <v>226</v>
      </c>
      <c r="F109" s="30">
        <v>1262</v>
      </c>
      <c r="I109" s="50"/>
    </row>
    <row r="110" spans="1:9" s="14" customFormat="1" ht="15.75" x14ac:dyDescent="0.25">
      <c r="A110" s="31" t="s">
        <v>586</v>
      </c>
      <c r="B110" s="227" t="s">
        <v>70</v>
      </c>
      <c r="C110" s="227" t="s">
        <v>64</v>
      </c>
      <c r="D110" s="40" t="s">
        <v>589</v>
      </c>
      <c r="E110" s="233"/>
      <c r="F110" s="35">
        <f>F111</f>
        <v>2025</v>
      </c>
      <c r="I110" s="50"/>
    </row>
    <row r="111" spans="1:9" s="14" customFormat="1" ht="15.75" x14ac:dyDescent="0.25">
      <c r="A111" s="28" t="s">
        <v>22</v>
      </c>
      <c r="B111" s="227" t="s">
        <v>70</v>
      </c>
      <c r="C111" s="227" t="s">
        <v>64</v>
      </c>
      <c r="D111" s="227" t="s">
        <v>589</v>
      </c>
      <c r="E111" s="232">
        <v>200</v>
      </c>
      <c r="F111" s="30">
        <f>F112</f>
        <v>2025</v>
      </c>
      <c r="I111" s="50"/>
    </row>
    <row r="112" spans="1:9" s="14" customFormat="1" ht="31.5" x14ac:dyDescent="0.25">
      <c r="A112" s="28" t="s">
        <v>17</v>
      </c>
      <c r="B112" s="227" t="s">
        <v>70</v>
      </c>
      <c r="C112" s="227" t="s">
        <v>64</v>
      </c>
      <c r="D112" s="227" t="s">
        <v>589</v>
      </c>
      <c r="E112" s="232">
        <v>240</v>
      </c>
      <c r="F112" s="30">
        <f>F113</f>
        <v>2025</v>
      </c>
      <c r="I112" s="50"/>
    </row>
    <row r="113" spans="1:9" s="14" customFormat="1" ht="31.5" x14ac:dyDescent="0.25">
      <c r="A113" s="28" t="s">
        <v>140</v>
      </c>
      <c r="B113" s="227" t="s">
        <v>70</v>
      </c>
      <c r="C113" s="227" t="s">
        <v>64</v>
      </c>
      <c r="D113" s="227" t="s">
        <v>589</v>
      </c>
      <c r="E113" s="232" t="s">
        <v>141</v>
      </c>
      <c r="F113" s="30">
        <f>1275+750</f>
        <v>2025</v>
      </c>
      <c r="I113" s="50"/>
    </row>
    <row r="114" spans="1:9" s="14" customFormat="1" ht="39" customHeight="1" x14ac:dyDescent="0.25">
      <c r="A114" s="52" t="s">
        <v>618</v>
      </c>
      <c r="B114" s="21" t="s">
        <v>70</v>
      </c>
      <c r="C114" s="21" t="s">
        <v>64</v>
      </c>
      <c r="D114" s="21" t="s">
        <v>278</v>
      </c>
      <c r="E114" s="21"/>
      <c r="F114" s="22">
        <f>F115</f>
        <v>874</v>
      </c>
    </row>
    <row r="115" spans="1:9" s="14" customFormat="1" ht="31.5" x14ac:dyDescent="0.25">
      <c r="A115" s="24" t="s">
        <v>276</v>
      </c>
      <c r="B115" s="40" t="s">
        <v>70</v>
      </c>
      <c r="C115" s="40" t="s">
        <v>64</v>
      </c>
      <c r="D115" s="58" t="s">
        <v>277</v>
      </c>
      <c r="E115" s="233"/>
      <c r="F115" s="27">
        <f>F116</f>
        <v>874</v>
      </c>
      <c r="I115" s="50"/>
    </row>
    <row r="116" spans="1:9" s="14" customFormat="1" ht="15.75" x14ac:dyDescent="0.25">
      <c r="A116" s="31" t="s">
        <v>817</v>
      </c>
      <c r="B116" s="233" t="s">
        <v>70</v>
      </c>
      <c r="C116" s="233" t="s">
        <v>64</v>
      </c>
      <c r="D116" s="233" t="s">
        <v>899</v>
      </c>
      <c r="E116" s="232"/>
      <c r="F116" s="30">
        <f>F118+F122</f>
        <v>874</v>
      </c>
      <c r="I116" s="50"/>
    </row>
    <row r="117" spans="1:9" s="14" customFormat="1" ht="47.25" x14ac:dyDescent="0.25">
      <c r="A117" s="51" t="s">
        <v>340</v>
      </c>
      <c r="B117" s="227" t="s">
        <v>70</v>
      </c>
      <c r="C117" s="227" t="s">
        <v>64</v>
      </c>
      <c r="D117" s="232" t="s">
        <v>899</v>
      </c>
      <c r="E117" s="232" t="s">
        <v>31</v>
      </c>
      <c r="F117" s="30">
        <f>F118</f>
        <v>564</v>
      </c>
      <c r="I117" s="50"/>
    </row>
    <row r="118" spans="1:9" s="14" customFormat="1" ht="15.75" x14ac:dyDescent="0.25">
      <c r="A118" s="51" t="s">
        <v>8</v>
      </c>
      <c r="B118" s="227" t="s">
        <v>70</v>
      </c>
      <c r="C118" s="227" t="s">
        <v>64</v>
      </c>
      <c r="D118" s="232" t="s">
        <v>899</v>
      </c>
      <c r="E118" s="232" t="s">
        <v>124</v>
      </c>
      <c r="F118" s="30">
        <f>F119+F120+F121</f>
        <v>564</v>
      </c>
      <c r="I118" s="50"/>
    </row>
    <row r="119" spans="1:9" s="14" customFormat="1" ht="15.75" x14ac:dyDescent="0.25">
      <c r="A119" s="228" t="s">
        <v>306</v>
      </c>
      <c r="B119" s="227" t="s">
        <v>70</v>
      </c>
      <c r="C119" s="227" t="s">
        <v>64</v>
      </c>
      <c r="D119" s="232" t="s">
        <v>899</v>
      </c>
      <c r="E119" s="232" t="s">
        <v>137</v>
      </c>
      <c r="F119" s="30">
        <v>285</v>
      </c>
      <c r="I119" s="50"/>
    </row>
    <row r="120" spans="1:9" s="14" customFormat="1" ht="31.5" x14ac:dyDescent="0.25">
      <c r="A120" s="28" t="s">
        <v>138</v>
      </c>
      <c r="B120" s="227" t="s">
        <v>70</v>
      </c>
      <c r="C120" s="227" t="s">
        <v>64</v>
      </c>
      <c r="D120" s="232" t="s">
        <v>899</v>
      </c>
      <c r="E120" s="232" t="s">
        <v>139</v>
      </c>
      <c r="F120" s="30">
        <v>102</v>
      </c>
      <c r="I120" s="50"/>
    </row>
    <row r="121" spans="1:9" s="14" customFormat="1" ht="47.25" x14ac:dyDescent="0.25">
      <c r="A121" s="228" t="s">
        <v>225</v>
      </c>
      <c r="B121" s="227" t="s">
        <v>70</v>
      </c>
      <c r="C121" s="227" t="s">
        <v>64</v>
      </c>
      <c r="D121" s="232" t="s">
        <v>899</v>
      </c>
      <c r="E121" s="232" t="s">
        <v>226</v>
      </c>
      <c r="F121" s="30">
        <v>177</v>
      </c>
      <c r="I121" s="50"/>
    </row>
    <row r="122" spans="1:9" s="14" customFormat="1" ht="15.75" x14ac:dyDescent="0.25">
      <c r="A122" s="229" t="s">
        <v>22</v>
      </c>
      <c r="B122" s="227" t="s">
        <v>70</v>
      </c>
      <c r="C122" s="227" t="s">
        <v>64</v>
      </c>
      <c r="D122" s="232" t="s">
        <v>899</v>
      </c>
      <c r="E122" s="232" t="s">
        <v>15</v>
      </c>
      <c r="F122" s="30">
        <f>F123</f>
        <v>310</v>
      </c>
      <c r="I122" s="50"/>
    </row>
    <row r="123" spans="1:9" s="14" customFormat="1" ht="31.5" x14ac:dyDescent="0.25">
      <c r="A123" s="229" t="s">
        <v>17</v>
      </c>
      <c r="B123" s="227" t="s">
        <v>70</v>
      </c>
      <c r="C123" s="227" t="s">
        <v>64</v>
      </c>
      <c r="D123" s="232" t="s">
        <v>899</v>
      </c>
      <c r="E123" s="232" t="s">
        <v>16</v>
      </c>
      <c r="F123" s="30">
        <f>F124</f>
        <v>310</v>
      </c>
      <c r="I123" s="50"/>
    </row>
    <row r="124" spans="1:9" s="14" customFormat="1" ht="31.5" x14ac:dyDescent="0.25">
      <c r="A124" s="228" t="s">
        <v>140</v>
      </c>
      <c r="B124" s="227" t="s">
        <v>70</v>
      </c>
      <c r="C124" s="227" t="s">
        <v>64</v>
      </c>
      <c r="D124" s="232" t="s">
        <v>899</v>
      </c>
      <c r="E124" s="232" t="s">
        <v>141</v>
      </c>
      <c r="F124" s="30">
        <v>310</v>
      </c>
      <c r="I124" s="50"/>
    </row>
    <row r="125" spans="1:9" s="14" customFormat="1" ht="47.25" x14ac:dyDescent="0.25">
      <c r="A125" s="19" t="s">
        <v>735</v>
      </c>
      <c r="B125" s="20" t="s">
        <v>70</v>
      </c>
      <c r="C125" s="20" t="s">
        <v>64</v>
      </c>
      <c r="D125" s="21" t="s">
        <v>590</v>
      </c>
      <c r="E125" s="34"/>
      <c r="F125" s="22">
        <f t="shared" ref="F125:F130" si="0">F126</f>
        <v>15799</v>
      </c>
      <c r="I125" s="50"/>
    </row>
    <row r="126" spans="1:9" s="14" customFormat="1" ht="31.5" x14ac:dyDescent="0.25">
      <c r="A126" s="24" t="s">
        <v>697</v>
      </c>
      <c r="B126" s="25" t="s">
        <v>70</v>
      </c>
      <c r="C126" s="25" t="s">
        <v>64</v>
      </c>
      <c r="D126" s="58" t="s">
        <v>698</v>
      </c>
      <c r="E126" s="46"/>
      <c r="F126" s="22">
        <f t="shared" si="0"/>
        <v>15799</v>
      </c>
      <c r="I126" s="50"/>
    </row>
    <row r="127" spans="1:9" s="14" customFormat="1" ht="31.5" x14ac:dyDescent="0.25">
      <c r="A127" s="60" t="s">
        <v>234</v>
      </c>
      <c r="B127" s="20" t="s">
        <v>70</v>
      </c>
      <c r="C127" s="20" t="s">
        <v>64</v>
      </c>
      <c r="D127" s="26" t="s">
        <v>699</v>
      </c>
      <c r="E127" s="21"/>
      <c r="F127" s="22">
        <f t="shared" si="0"/>
        <v>15799</v>
      </c>
      <c r="I127" s="50"/>
    </row>
    <row r="128" spans="1:9" s="14" customFormat="1" ht="15.75" x14ac:dyDescent="0.25">
      <c r="A128" s="31" t="s">
        <v>218</v>
      </c>
      <c r="B128" s="227" t="s">
        <v>70</v>
      </c>
      <c r="C128" s="227" t="s">
        <v>64</v>
      </c>
      <c r="D128" s="233" t="s">
        <v>700</v>
      </c>
      <c r="E128" s="41"/>
      <c r="F128" s="35">
        <f t="shared" si="0"/>
        <v>15799</v>
      </c>
      <c r="I128" s="50"/>
    </row>
    <row r="129" spans="1:9 16367:16372" s="14" customFormat="1" ht="15.75" x14ac:dyDescent="0.25">
      <c r="A129" s="229" t="s">
        <v>22</v>
      </c>
      <c r="B129" s="227" t="s">
        <v>70</v>
      </c>
      <c r="C129" s="227" t="s">
        <v>64</v>
      </c>
      <c r="D129" s="232" t="s">
        <v>700</v>
      </c>
      <c r="E129" s="232" t="s">
        <v>15</v>
      </c>
      <c r="F129" s="30">
        <f t="shared" si="0"/>
        <v>15799</v>
      </c>
      <c r="I129" s="50"/>
    </row>
    <row r="130" spans="1:9 16367:16372" s="14" customFormat="1" ht="31.5" x14ac:dyDescent="0.25">
      <c r="A130" s="229" t="s">
        <v>17</v>
      </c>
      <c r="B130" s="227" t="s">
        <v>70</v>
      </c>
      <c r="C130" s="227" t="s">
        <v>64</v>
      </c>
      <c r="D130" s="232" t="s">
        <v>700</v>
      </c>
      <c r="E130" s="232" t="s">
        <v>16</v>
      </c>
      <c r="F130" s="30">
        <f t="shared" si="0"/>
        <v>15799</v>
      </c>
      <c r="I130" s="50"/>
    </row>
    <row r="131" spans="1:9 16367:16372" s="14" customFormat="1" ht="31.5" x14ac:dyDescent="0.25">
      <c r="A131" s="55" t="s">
        <v>643</v>
      </c>
      <c r="B131" s="227" t="s">
        <v>70</v>
      </c>
      <c r="C131" s="227" t="s">
        <v>64</v>
      </c>
      <c r="D131" s="232" t="s">
        <v>700</v>
      </c>
      <c r="E131" s="34" t="s">
        <v>572</v>
      </c>
      <c r="F131" s="30">
        <v>15799</v>
      </c>
      <c r="I131" s="50"/>
    </row>
    <row r="132" spans="1:9 16367:16372" s="13" customFormat="1" ht="31.5" x14ac:dyDescent="0.25">
      <c r="A132" s="38" t="s">
        <v>93</v>
      </c>
      <c r="B132" s="20" t="s">
        <v>70</v>
      </c>
      <c r="C132" s="20" t="s">
        <v>64</v>
      </c>
      <c r="D132" s="20" t="s">
        <v>227</v>
      </c>
      <c r="E132" s="232"/>
      <c r="F132" s="22">
        <f>F133</f>
        <v>605</v>
      </c>
      <c r="I132" s="23"/>
    </row>
    <row r="133" spans="1:9 16367:16372" s="14" customFormat="1" ht="15.75" x14ac:dyDescent="0.25">
      <c r="A133" s="31" t="s">
        <v>1</v>
      </c>
      <c r="B133" s="40" t="s">
        <v>59</v>
      </c>
      <c r="C133" s="40" t="s">
        <v>64</v>
      </c>
      <c r="D133" s="233" t="s">
        <v>228</v>
      </c>
      <c r="E133" s="233"/>
      <c r="F133" s="35">
        <f>F134</f>
        <v>605</v>
      </c>
      <c r="I133" s="50"/>
    </row>
    <row r="134" spans="1:9 16367:16372" s="14" customFormat="1" ht="15.75" x14ac:dyDescent="0.25">
      <c r="A134" s="228" t="s">
        <v>22</v>
      </c>
      <c r="B134" s="32" t="s">
        <v>70</v>
      </c>
      <c r="C134" s="32" t="s">
        <v>64</v>
      </c>
      <c r="D134" s="227" t="s">
        <v>228</v>
      </c>
      <c r="E134" s="232">
        <v>200</v>
      </c>
      <c r="F134" s="30">
        <f>F135</f>
        <v>605</v>
      </c>
      <c r="I134" s="50"/>
    </row>
    <row r="135" spans="1:9 16367:16372" s="14" customFormat="1" ht="31.5" x14ac:dyDescent="0.25">
      <c r="A135" s="228" t="s">
        <v>17</v>
      </c>
      <c r="B135" s="227" t="s">
        <v>59</v>
      </c>
      <c r="C135" s="227" t="s">
        <v>64</v>
      </c>
      <c r="D135" s="227" t="s">
        <v>228</v>
      </c>
      <c r="E135" s="232">
        <v>240</v>
      </c>
      <c r="F135" s="30">
        <f>F136</f>
        <v>605</v>
      </c>
      <c r="I135" s="50"/>
    </row>
    <row r="136" spans="1:9 16367:16372" s="14" customFormat="1" ht="31.5" x14ac:dyDescent="0.25">
      <c r="A136" s="44" t="s">
        <v>571</v>
      </c>
      <c r="B136" s="227" t="s">
        <v>70</v>
      </c>
      <c r="C136" s="227" t="s">
        <v>64</v>
      </c>
      <c r="D136" s="227" t="s">
        <v>228</v>
      </c>
      <c r="E136" s="232" t="s">
        <v>572</v>
      </c>
      <c r="F136" s="30">
        <v>605</v>
      </c>
      <c r="I136" s="50"/>
    </row>
    <row r="137" spans="1:9 16367:16372" s="14" customFormat="1" ht="31.5" x14ac:dyDescent="0.25">
      <c r="A137" s="38" t="s">
        <v>66</v>
      </c>
      <c r="B137" s="20" t="s">
        <v>59</v>
      </c>
      <c r="C137" s="20" t="s">
        <v>67</v>
      </c>
      <c r="D137" s="61"/>
      <c r="E137" s="67"/>
      <c r="F137" s="22">
        <f>F138+F165+F172</f>
        <v>45586</v>
      </c>
      <c r="I137" s="50"/>
    </row>
    <row r="138" spans="1:9 16367:16372" s="14" customFormat="1" ht="31.5" x14ac:dyDescent="0.25">
      <c r="A138" s="19" t="s">
        <v>511</v>
      </c>
      <c r="B138" s="20" t="s">
        <v>70</v>
      </c>
      <c r="C138" s="20" t="s">
        <v>67</v>
      </c>
      <c r="D138" s="21" t="s">
        <v>231</v>
      </c>
      <c r="E138" s="21"/>
      <c r="F138" s="22">
        <f>F139</f>
        <v>29940</v>
      </c>
      <c r="XEM138" s="2"/>
      <c r="XEN138" s="2"/>
      <c r="XEQ138" s="2"/>
      <c r="XER138" s="2"/>
    </row>
    <row r="139" spans="1:9 16367:16372" s="14" customFormat="1" ht="15.75" x14ac:dyDescent="0.25">
      <c r="A139" s="24" t="s">
        <v>515</v>
      </c>
      <c r="B139" s="25" t="s">
        <v>59</v>
      </c>
      <c r="C139" s="25" t="s">
        <v>67</v>
      </c>
      <c r="D139" s="58" t="s">
        <v>516</v>
      </c>
      <c r="E139" s="40"/>
      <c r="F139" s="27">
        <f>F140+F145+F150</f>
        <v>29940</v>
      </c>
      <c r="I139" s="50"/>
    </row>
    <row r="140" spans="1:9 16367:16372" s="14" customFormat="1" ht="31.5" x14ac:dyDescent="0.25">
      <c r="A140" s="60" t="s">
        <v>517</v>
      </c>
      <c r="B140" s="20" t="s">
        <v>59</v>
      </c>
      <c r="C140" s="20" t="s">
        <v>67</v>
      </c>
      <c r="D140" s="26" t="s">
        <v>582</v>
      </c>
      <c r="E140" s="61"/>
      <c r="F140" s="22">
        <f>F141</f>
        <v>89</v>
      </c>
      <c r="I140" s="50"/>
    </row>
    <row r="141" spans="1:9 16367:16372" s="14" customFormat="1" ht="63" x14ac:dyDescent="0.25">
      <c r="A141" s="31" t="s">
        <v>518</v>
      </c>
      <c r="B141" s="40" t="s">
        <v>70</v>
      </c>
      <c r="C141" s="40" t="s">
        <v>67</v>
      </c>
      <c r="D141" s="33" t="s">
        <v>583</v>
      </c>
      <c r="E141" s="233"/>
      <c r="F141" s="35">
        <f>F142</f>
        <v>89</v>
      </c>
      <c r="I141" s="50"/>
    </row>
    <row r="142" spans="1:9 16367:16372" s="14" customFormat="1" ht="15.75" x14ac:dyDescent="0.25">
      <c r="A142" s="229" t="s">
        <v>22</v>
      </c>
      <c r="B142" s="32" t="s">
        <v>59</v>
      </c>
      <c r="C142" s="227" t="s">
        <v>67</v>
      </c>
      <c r="D142" s="29" t="s">
        <v>583</v>
      </c>
      <c r="E142" s="232" t="s">
        <v>15</v>
      </c>
      <c r="F142" s="30">
        <f>F143</f>
        <v>89</v>
      </c>
      <c r="I142" s="50"/>
    </row>
    <row r="143" spans="1:9 16367:16372" s="14" customFormat="1" ht="31.5" x14ac:dyDescent="0.25">
      <c r="A143" s="229" t="s">
        <v>17</v>
      </c>
      <c r="B143" s="227" t="s">
        <v>59</v>
      </c>
      <c r="C143" s="227" t="s">
        <v>67</v>
      </c>
      <c r="D143" s="29" t="s">
        <v>583</v>
      </c>
      <c r="E143" s="232" t="s">
        <v>16</v>
      </c>
      <c r="F143" s="30">
        <f>F144</f>
        <v>89</v>
      </c>
      <c r="I143" s="50"/>
    </row>
    <row r="144" spans="1:9 16367:16372" s="14" customFormat="1" ht="31.5" x14ac:dyDescent="0.25">
      <c r="A144" s="228" t="s">
        <v>140</v>
      </c>
      <c r="B144" s="227" t="s">
        <v>59</v>
      </c>
      <c r="C144" s="227" t="s">
        <v>67</v>
      </c>
      <c r="D144" s="29" t="s">
        <v>583</v>
      </c>
      <c r="E144" s="232" t="s">
        <v>141</v>
      </c>
      <c r="F144" s="30">
        <f>108-19</f>
        <v>89</v>
      </c>
      <c r="I144" s="50"/>
    </row>
    <row r="145" spans="1:9" s="14" customFormat="1" ht="31.5" x14ac:dyDescent="0.25">
      <c r="A145" s="60" t="s">
        <v>232</v>
      </c>
      <c r="B145" s="20" t="s">
        <v>59</v>
      </c>
      <c r="C145" s="20" t="s">
        <v>67</v>
      </c>
      <c r="D145" s="26" t="s">
        <v>584</v>
      </c>
      <c r="E145" s="61"/>
      <c r="F145" s="22">
        <f>F146</f>
        <v>45</v>
      </c>
      <c r="I145" s="50"/>
    </row>
    <row r="146" spans="1:9" s="14" customFormat="1" ht="24" customHeight="1" x14ac:dyDescent="0.25">
      <c r="A146" s="31" t="s">
        <v>519</v>
      </c>
      <c r="B146" s="40" t="s">
        <v>59</v>
      </c>
      <c r="C146" s="40" t="s">
        <v>67</v>
      </c>
      <c r="D146" s="33" t="s">
        <v>585</v>
      </c>
      <c r="E146" s="233"/>
      <c r="F146" s="35">
        <f>F147</f>
        <v>45</v>
      </c>
      <c r="I146" s="50"/>
    </row>
    <row r="147" spans="1:9" s="14" customFormat="1" ht="15.75" x14ac:dyDescent="0.25">
      <c r="A147" s="229" t="s">
        <v>22</v>
      </c>
      <c r="B147" s="227" t="s">
        <v>59</v>
      </c>
      <c r="C147" s="227" t="s">
        <v>67</v>
      </c>
      <c r="D147" s="29" t="s">
        <v>585</v>
      </c>
      <c r="E147" s="232" t="s">
        <v>15</v>
      </c>
      <c r="F147" s="30">
        <f>F148</f>
        <v>45</v>
      </c>
      <c r="I147" s="50"/>
    </row>
    <row r="148" spans="1:9" s="14" customFormat="1" ht="31.5" x14ac:dyDescent="0.25">
      <c r="A148" s="229" t="s">
        <v>17</v>
      </c>
      <c r="B148" s="227" t="s">
        <v>70</v>
      </c>
      <c r="C148" s="227" t="s">
        <v>67</v>
      </c>
      <c r="D148" s="29" t="s">
        <v>585</v>
      </c>
      <c r="E148" s="232" t="s">
        <v>16</v>
      </c>
      <c r="F148" s="30">
        <f>F149</f>
        <v>45</v>
      </c>
      <c r="I148" s="50"/>
    </row>
    <row r="149" spans="1:9" s="14" customFormat="1" ht="31.5" x14ac:dyDescent="0.25">
      <c r="A149" s="228" t="s">
        <v>140</v>
      </c>
      <c r="B149" s="32" t="s">
        <v>59</v>
      </c>
      <c r="C149" s="227" t="s">
        <v>67</v>
      </c>
      <c r="D149" s="29" t="s">
        <v>585</v>
      </c>
      <c r="E149" s="232" t="s">
        <v>141</v>
      </c>
      <c r="F149" s="30">
        <f>76-31</f>
        <v>45</v>
      </c>
      <c r="I149" s="50"/>
    </row>
    <row r="150" spans="1:9" s="14" customFormat="1" ht="31.5" x14ac:dyDescent="0.25">
      <c r="A150" s="66" t="s">
        <v>513</v>
      </c>
      <c r="B150" s="20" t="s">
        <v>59</v>
      </c>
      <c r="C150" s="20" t="s">
        <v>67</v>
      </c>
      <c r="D150" s="26" t="s">
        <v>514</v>
      </c>
      <c r="E150" s="46"/>
      <c r="F150" s="22">
        <f>F151</f>
        <v>29806</v>
      </c>
      <c r="I150" s="50"/>
    </row>
    <row r="151" spans="1:9" s="14" customFormat="1" ht="15.75" x14ac:dyDescent="0.25">
      <c r="A151" s="31" t="s">
        <v>592</v>
      </c>
      <c r="B151" s="40" t="s">
        <v>59</v>
      </c>
      <c r="C151" s="40" t="s">
        <v>67</v>
      </c>
      <c r="D151" s="33" t="s">
        <v>587</v>
      </c>
      <c r="E151" s="233"/>
      <c r="F151" s="35">
        <f>F152+F157+F161</f>
        <v>29806</v>
      </c>
      <c r="I151" s="50"/>
    </row>
    <row r="152" spans="1:9" s="14" customFormat="1" ht="47.25" x14ac:dyDescent="0.25">
      <c r="A152" s="28" t="s">
        <v>340</v>
      </c>
      <c r="B152" s="227" t="s">
        <v>59</v>
      </c>
      <c r="C152" s="227" t="s">
        <v>67</v>
      </c>
      <c r="D152" s="29" t="s">
        <v>587</v>
      </c>
      <c r="E152" s="232">
        <v>100</v>
      </c>
      <c r="F152" s="30">
        <f>F153</f>
        <v>28443</v>
      </c>
      <c r="I152" s="50"/>
    </row>
    <row r="153" spans="1:9" s="14" customFormat="1" ht="15.75" x14ac:dyDescent="0.25">
      <c r="A153" s="28" t="s">
        <v>8</v>
      </c>
      <c r="B153" s="227" t="s">
        <v>59</v>
      </c>
      <c r="C153" s="227" t="s">
        <v>67</v>
      </c>
      <c r="D153" s="29" t="s">
        <v>587</v>
      </c>
      <c r="E153" s="232">
        <v>120</v>
      </c>
      <c r="F153" s="30">
        <f>F154+F155+F156</f>
        <v>28443</v>
      </c>
      <c r="I153" s="50"/>
    </row>
    <row r="154" spans="1:9" s="14" customFormat="1" ht="15.75" x14ac:dyDescent="0.25">
      <c r="A154" s="28" t="s">
        <v>306</v>
      </c>
      <c r="B154" s="227" t="s">
        <v>59</v>
      </c>
      <c r="C154" s="227" t="s">
        <v>67</v>
      </c>
      <c r="D154" s="29" t="s">
        <v>587</v>
      </c>
      <c r="E154" s="232" t="s">
        <v>137</v>
      </c>
      <c r="F154" s="30">
        <v>17804</v>
      </c>
      <c r="I154" s="50"/>
    </row>
    <row r="155" spans="1:9" s="14" customFormat="1" ht="31.5" x14ac:dyDescent="0.25">
      <c r="A155" s="28" t="s">
        <v>138</v>
      </c>
      <c r="B155" s="227" t="s">
        <v>70</v>
      </c>
      <c r="C155" s="227" t="s">
        <v>67</v>
      </c>
      <c r="D155" s="29" t="s">
        <v>587</v>
      </c>
      <c r="E155" s="232" t="s">
        <v>139</v>
      </c>
      <c r="F155" s="30">
        <v>4542</v>
      </c>
      <c r="I155" s="50"/>
    </row>
    <row r="156" spans="1:9" s="14" customFormat="1" ht="47.25" x14ac:dyDescent="0.25">
      <c r="A156" s="228" t="s">
        <v>225</v>
      </c>
      <c r="B156" s="32" t="s">
        <v>59</v>
      </c>
      <c r="C156" s="227" t="s">
        <v>67</v>
      </c>
      <c r="D156" s="29" t="s">
        <v>587</v>
      </c>
      <c r="E156" s="232" t="s">
        <v>226</v>
      </c>
      <c r="F156" s="30">
        <v>6097</v>
      </c>
      <c r="I156" s="50"/>
    </row>
    <row r="157" spans="1:9" s="14" customFormat="1" ht="15.75" x14ac:dyDescent="0.25">
      <c r="A157" s="28" t="s">
        <v>22</v>
      </c>
      <c r="B157" s="227" t="s">
        <v>59</v>
      </c>
      <c r="C157" s="227" t="s">
        <v>67</v>
      </c>
      <c r="D157" s="29" t="s">
        <v>587</v>
      </c>
      <c r="E157" s="232">
        <v>200</v>
      </c>
      <c r="F157" s="30">
        <f>F158</f>
        <v>1361</v>
      </c>
      <c r="I157" s="50"/>
    </row>
    <row r="158" spans="1:9" s="14" customFormat="1" ht="31.5" x14ac:dyDescent="0.25">
      <c r="A158" s="28" t="s">
        <v>17</v>
      </c>
      <c r="B158" s="227" t="s">
        <v>59</v>
      </c>
      <c r="C158" s="227" t="s">
        <v>67</v>
      </c>
      <c r="D158" s="29" t="s">
        <v>587</v>
      </c>
      <c r="E158" s="232">
        <v>240</v>
      </c>
      <c r="F158" s="30">
        <f>F159+F160</f>
        <v>1361</v>
      </c>
      <c r="I158" s="50"/>
    </row>
    <row r="159" spans="1:9" s="14" customFormat="1" ht="31.5" x14ac:dyDescent="0.25">
      <c r="A159" s="44" t="s">
        <v>571</v>
      </c>
      <c r="B159" s="227" t="s">
        <v>59</v>
      </c>
      <c r="C159" s="227" t="s">
        <v>67</v>
      </c>
      <c r="D159" s="29" t="s">
        <v>587</v>
      </c>
      <c r="E159" s="232" t="s">
        <v>572</v>
      </c>
      <c r="F159" s="30">
        <f>844-60</f>
        <v>784</v>
      </c>
      <c r="I159" s="50"/>
    </row>
    <row r="160" spans="1:9" s="14" customFormat="1" ht="31.5" x14ac:dyDescent="0.25">
      <c r="A160" s="28" t="s">
        <v>140</v>
      </c>
      <c r="B160" s="227" t="s">
        <v>59</v>
      </c>
      <c r="C160" s="227" t="s">
        <v>67</v>
      </c>
      <c r="D160" s="29" t="s">
        <v>587</v>
      </c>
      <c r="E160" s="232" t="s">
        <v>141</v>
      </c>
      <c r="F160" s="30">
        <f>722-45-100</f>
        <v>577</v>
      </c>
      <c r="I160" s="50"/>
    </row>
    <row r="161" spans="1:9" s="14" customFormat="1" ht="15.75" x14ac:dyDescent="0.25">
      <c r="A161" s="28" t="s">
        <v>13</v>
      </c>
      <c r="B161" s="227" t="s">
        <v>59</v>
      </c>
      <c r="C161" s="227" t="s">
        <v>67</v>
      </c>
      <c r="D161" s="29" t="s">
        <v>587</v>
      </c>
      <c r="E161" s="232">
        <v>800</v>
      </c>
      <c r="F161" s="30">
        <f>F162</f>
        <v>2</v>
      </c>
      <c r="I161" s="50"/>
    </row>
    <row r="162" spans="1:9" s="14" customFormat="1" ht="15.75" x14ac:dyDescent="0.25">
      <c r="A162" s="228" t="s">
        <v>35</v>
      </c>
      <c r="B162" s="227" t="s">
        <v>59</v>
      </c>
      <c r="C162" s="227" t="s">
        <v>67</v>
      </c>
      <c r="D162" s="29" t="s">
        <v>587</v>
      </c>
      <c r="E162" s="232">
        <v>850</v>
      </c>
      <c r="F162" s="30">
        <f>F163+F164</f>
        <v>2</v>
      </c>
      <c r="I162" s="50"/>
    </row>
    <row r="163" spans="1:9" s="14" customFormat="1" ht="15.75" x14ac:dyDescent="0.25">
      <c r="A163" s="228" t="s">
        <v>142</v>
      </c>
      <c r="B163" s="227" t="s">
        <v>70</v>
      </c>
      <c r="C163" s="227" t="s">
        <v>67</v>
      </c>
      <c r="D163" s="29" t="s">
        <v>587</v>
      </c>
      <c r="E163" s="232" t="s">
        <v>143</v>
      </c>
      <c r="F163" s="30">
        <v>1</v>
      </c>
      <c r="I163" s="50"/>
    </row>
    <row r="164" spans="1:9" s="14" customFormat="1" ht="15.75" x14ac:dyDescent="0.25">
      <c r="A164" s="228" t="s">
        <v>148</v>
      </c>
      <c r="B164" s="227" t="s">
        <v>70</v>
      </c>
      <c r="C164" s="227" t="s">
        <v>67</v>
      </c>
      <c r="D164" s="29" t="s">
        <v>587</v>
      </c>
      <c r="E164" s="232" t="s">
        <v>149</v>
      </c>
      <c r="F164" s="30">
        <v>1</v>
      </c>
      <c r="I164" s="50"/>
    </row>
    <row r="165" spans="1:9" s="14" customFormat="1" ht="47.25" x14ac:dyDescent="0.25">
      <c r="A165" s="19" t="s">
        <v>735</v>
      </c>
      <c r="B165" s="20" t="s">
        <v>70</v>
      </c>
      <c r="C165" s="20" t="s">
        <v>67</v>
      </c>
      <c r="D165" s="21" t="s">
        <v>590</v>
      </c>
      <c r="E165" s="34"/>
      <c r="F165" s="22">
        <f t="shared" ref="F165:F170" si="1">F166</f>
        <v>1730</v>
      </c>
      <c r="I165" s="50"/>
    </row>
    <row r="166" spans="1:9" s="14" customFormat="1" ht="39.75" customHeight="1" x14ac:dyDescent="0.25">
      <c r="A166" s="24" t="s">
        <v>697</v>
      </c>
      <c r="B166" s="25" t="s">
        <v>70</v>
      </c>
      <c r="C166" s="25" t="s">
        <v>67</v>
      </c>
      <c r="D166" s="58" t="s">
        <v>698</v>
      </c>
      <c r="E166" s="46"/>
      <c r="F166" s="27">
        <f t="shared" si="1"/>
        <v>1730</v>
      </c>
      <c r="I166" s="50"/>
    </row>
    <row r="167" spans="1:9" s="14" customFormat="1" ht="31.5" customHeight="1" x14ac:dyDescent="0.25">
      <c r="A167" s="60" t="s">
        <v>234</v>
      </c>
      <c r="B167" s="20" t="s">
        <v>70</v>
      </c>
      <c r="C167" s="20" t="s">
        <v>67</v>
      </c>
      <c r="D167" s="26" t="s">
        <v>699</v>
      </c>
      <c r="E167" s="21"/>
      <c r="F167" s="22">
        <f t="shared" si="1"/>
        <v>1730</v>
      </c>
      <c r="I167" s="50"/>
    </row>
    <row r="168" spans="1:9" s="14" customFormat="1" ht="22.5" customHeight="1" x14ac:dyDescent="0.25">
      <c r="A168" s="31" t="s">
        <v>218</v>
      </c>
      <c r="B168" s="40" t="s">
        <v>70</v>
      </c>
      <c r="C168" s="40" t="s">
        <v>67</v>
      </c>
      <c r="D168" s="233" t="s">
        <v>700</v>
      </c>
      <c r="E168" s="41"/>
      <c r="F168" s="35">
        <f t="shared" si="1"/>
        <v>1730</v>
      </c>
      <c r="I168" s="50"/>
    </row>
    <row r="169" spans="1:9" s="14" customFormat="1" ht="15.75" x14ac:dyDescent="0.25">
      <c r="A169" s="229" t="s">
        <v>22</v>
      </c>
      <c r="B169" s="227" t="s">
        <v>70</v>
      </c>
      <c r="C169" s="227" t="s">
        <v>67</v>
      </c>
      <c r="D169" s="232" t="s">
        <v>700</v>
      </c>
      <c r="E169" s="232" t="s">
        <v>15</v>
      </c>
      <c r="F169" s="30">
        <f t="shared" si="1"/>
        <v>1730</v>
      </c>
      <c r="I169" s="50"/>
    </row>
    <row r="170" spans="1:9" s="14" customFormat="1" ht="31.5" x14ac:dyDescent="0.25">
      <c r="A170" s="229" t="s">
        <v>17</v>
      </c>
      <c r="B170" s="227" t="s">
        <v>70</v>
      </c>
      <c r="C170" s="227" t="s">
        <v>67</v>
      </c>
      <c r="D170" s="232" t="s">
        <v>700</v>
      </c>
      <c r="E170" s="232" t="s">
        <v>16</v>
      </c>
      <c r="F170" s="30">
        <f t="shared" si="1"/>
        <v>1730</v>
      </c>
      <c r="I170" s="50"/>
    </row>
    <row r="171" spans="1:9" s="14" customFormat="1" ht="31.5" x14ac:dyDescent="0.25">
      <c r="A171" s="55" t="s">
        <v>643</v>
      </c>
      <c r="B171" s="32" t="s">
        <v>59</v>
      </c>
      <c r="C171" s="227" t="s">
        <v>67</v>
      </c>
      <c r="D171" s="232" t="s">
        <v>700</v>
      </c>
      <c r="E171" s="34" t="s">
        <v>572</v>
      </c>
      <c r="F171" s="30">
        <v>1730</v>
      </c>
      <c r="I171" s="50"/>
    </row>
    <row r="172" spans="1:9" s="13" customFormat="1" ht="31.5" x14ac:dyDescent="0.25">
      <c r="A172" s="38" t="s">
        <v>93</v>
      </c>
      <c r="B172" s="20" t="s">
        <v>70</v>
      </c>
      <c r="C172" s="20" t="s">
        <v>67</v>
      </c>
      <c r="D172" s="20" t="s">
        <v>227</v>
      </c>
      <c r="E172" s="21"/>
      <c r="F172" s="22">
        <f>F173+F186</f>
        <v>13916</v>
      </c>
      <c r="I172" s="23"/>
    </row>
    <row r="173" spans="1:9" s="14" customFormat="1" ht="15.75" x14ac:dyDescent="0.25">
      <c r="A173" s="31" t="s">
        <v>1</v>
      </c>
      <c r="B173" s="40" t="s">
        <v>59</v>
      </c>
      <c r="C173" s="40" t="s">
        <v>67</v>
      </c>
      <c r="D173" s="233" t="s">
        <v>228</v>
      </c>
      <c r="E173" s="41"/>
      <c r="F173" s="35">
        <f>F174+F179+F183</f>
        <v>11971</v>
      </c>
      <c r="I173" s="50"/>
    </row>
    <row r="174" spans="1:9" s="14" customFormat="1" ht="47.25" x14ac:dyDescent="0.25">
      <c r="A174" s="228" t="s">
        <v>30</v>
      </c>
      <c r="B174" s="40" t="s">
        <v>70</v>
      </c>
      <c r="C174" s="40" t="s">
        <v>67</v>
      </c>
      <c r="D174" s="227" t="s">
        <v>228</v>
      </c>
      <c r="E174" s="232">
        <v>100</v>
      </c>
      <c r="F174" s="35">
        <f>F175</f>
        <v>10434</v>
      </c>
      <c r="I174" s="50"/>
    </row>
    <row r="175" spans="1:9" s="14" customFormat="1" ht="15.75" x14ac:dyDescent="0.25">
      <c r="A175" s="228" t="s">
        <v>8</v>
      </c>
      <c r="B175" s="227" t="s">
        <v>59</v>
      </c>
      <c r="C175" s="227" t="s">
        <v>67</v>
      </c>
      <c r="D175" s="227" t="s">
        <v>228</v>
      </c>
      <c r="E175" s="232">
        <v>120</v>
      </c>
      <c r="F175" s="30">
        <f>F176+F177+F178</f>
        <v>10434</v>
      </c>
      <c r="I175" s="50"/>
    </row>
    <row r="176" spans="1:9" s="14" customFormat="1" ht="15.75" x14ac:dyDescent="0.25">
      <c r="A176" s="228" t="s">
        <v>306</v>
      </c>
      <c r="B176" s="227" t="s">
        <v>59</v>
      </c>
      <c r="C176" s="227" t="s">
        <v>67</v>
      </c>
      <c r="D176" s="227" t="s">
        <v>228</v>
      </c>
      <c r="E176" s="232" t="s">
        <v>137</v>
      </c>
      <c r="F176" s="30">
        <v>6651</v>
      </c>
      <c r="I176" s="50"/>
    </row>
    <row r="177" spans="1:9" s="14" customFormat="1" ht="31.5" x14ac:dyDescent="0.25">
      <c r="A177" s="228" t="s">
        <v>138</v>
      </c>
      <c r="B177" s="32" t="s">
        <v>59</v>
      </c>
      <c r="C177" s="32" t="s">
        <v>67</v>
      </c>
      <c r="D177" s="227" t="s">
        <v>228</v>
      </c>
      <c r="E177" s="232" t="s">
        <v>139</v>
      </c>
      <c r="F177" s="30">
        <v>1381</v>
      </c>
      <c r="I177" s="50"/>
    </row>
    <row r="178" spans="1:9" s="14" customFormat="1" ht="47.25" x14ac:dyDescent="0.25">
      <c r="A178" s="228" t="s">
        <v>225</v>
      </c>
      <c r="B178" s="32" t="s">
        <v>59</v>
      </c>
      <c r="C178" s="32" t="s">
        <v>67</v>
      </c>
      <c r="D178" s="227" t="s">
        <v>228</v>
      </c>
      <c r="E178" s="232" t="s">
        <v>226</v>
      </c>
      <c r="F178" s="30">
        <v>2402</v>
      </c>
      <c r="I178" s="50"/>
    </row>
    <row r="179" spans="1:9" s="14" customFormat="1" ht="15.75" x14ac:dyDescent="0.25">
      <c r="A179" s="228" t="s">
        <v>22</v>
      </c>
      <c r="B179" s="32" t="s">
        <v>70</v>
      </c>
      <c r="C179" s="32" t="s">
        <v>67</v>
      </c>
      <c r="D179" s="227" t="s">
        <v>228</v>
      </c>
      <c r="E179" s="232">
        <v>200</v>
      </c>
      <c r="F179" s="30">
        <f>F180</f>
        <v>1420</v>
      </c>
      <c r="I179" s="50"/>
    </row>
    <row r="180" spans="1:9" s="14" customFormat="1" ht="31.5" x14ac:dyDescent="0.25">
      <c r="A180" s="228" t="s">
        <v>17</v>
      </c>
      <c r="B180" s="227" t="s">
        <v>59</v>
      </c>
      <c r="C180" s="227" t="s">
        <v>67</v>
      </c>
      <c r="D180" s="227" t="s">
        <v>228</v>
      </c>
      <c r="E180" s="232">
        <v>240</v>
      </c>
      <c r="F180" s="30">
        <f>F181+F182</f>
        <v>1420</v>
      </c>
      <c r="I180" s="50"/>
    </row>
    <row r="181" spans="1:9" s="14" customFormat="1" ht="31.5" x14ac:dyDescent="0.25">
      <c r="A181" s="44" t="s">
        <v>571</v>
      </c>
      <c r="B181" s="227" t="s">
        <v>70</v>
      </c>
      <c r="C181" s="227" t="s">
        <v>67</v>
      </c>
      <c r="D181" s="227" t="s">
        <v>228</v>
      </c>
      <c r="E181" s="232" t="s">
        <v>572</v>
      </c>
      <c r="F181" s="30">
        <v>750</v>
      </c>
      <c r="I181" s="50"/>
    </row>
    <row r="182" spans="1:9" s="14" customFormat="1" ht="31.5" x14ac:dyDescent="0.25">
      <c r="A182" s="228" t="s">
        <v>140</v>
      </c>
      <c r="B182" s="227" t="s">
        <v>59</v>
      </c>
      <c r="C182" s="227" t="s">
        <v>67</v>
      </c>
      <c r="D182" s="227" t="s">
        <v>228</v>
      </c>
      <c r="E182" s="232" t="s">
        <v>141</v>
      </c>
      <c r="F182" s="30">
        <v>670</v>
      </c>
      <c r="I182" s="50"/>
    </row>
    <row r="183" spans="1:9" s="14" customFormat="1" ht="15.75" x14ac:dyDescent="0.25">
      <c r="A183" s="228" t="s">
        <v>13</v>
      </c>
      <c r="B183" s="32" t="s">
        <v>59</v>
      </c>
      <c r="C183" s="32" t="s">
        <v>67</v>
      </c>
      <c r="D183" s="227" t="s">
        <v>228</v>
      </c>
      <c r="E183" s="232">
        <v>800</v>
      </c>
      <c r="F183" s="30">
        <f>F184</f>
        <v>117</v>
      </c>
      <c r="I183" s="50"/>
    </row>
    <row r="184" spans="1:9" s="14" customFormat="1" ht="15.75" x14ac:dyDescent="0.25">
      <c r="A184" s="228" t="s">
        <v>35</v>
      </c>
      <c r="B184" s="227" t="s">
        <v>59</v>
      </c>
      <c r="C184" s="227" t="s">
        <v>67</v>
      </c>
      <c r="D184" s="227" t="s">
        <v>228</v>
      </c>
      <c r="E184" s="232">
        <v>850</v>
      </c>
      <c r="F184" s="30">
        <f>F185</f>
        <v>117</v>
      </c>
      <c r="I184" s="50"/>
    </row>
    <row r="185" spans="1:9" s="14" customFormat="1" ht="15.75" x14ac:dyDescent="0.25">
      <c r="A185" s="228" t="s">
        <v>142</v>
      </c>
      <c r="B185" s="227" t="s">
        <v>59</v>
      </c>
      <c r="C185" s="227" t="s">
        <v>67</v>
      </c>
      <c r="D185" s="227" t="s">
        <v>228</v>
      </c>
      <c r="E185" s="232" t="s">
        <v>143</v>
      </c>
      <c r="F185" s="30">
        <v>117</v>
      </c>
      <c r="I185" s="50"/>
    </row>
    <row r="186" spans="1:9" s="14" customFormat="1" ht="15.75" x14ac:dyDescent="0.25">
      <c r="A186" s="31" t="s">
        <v>48</v>
      </c>
      <c r="B186" s="40" t="s">
        <v>59</v>
      </c>
      <c r="C186" s="40" t="s">
        <v>67</v>
      </c>
      <c r="D186" s="40" t="s">
        <v>243</v>
      </c>
      <c r="E186" s="233"/>
      <c r="F186" s="35">
        <f>F187</f>
        <v>1945</v>
      </c>
      <c r="I186" s="50"/>
    </row>
    <row r="187" spans="1:9" s="14" customFormat="1" ht="47.25" x14ac:dyDescent="0.25">
      <c r="A187" s="51" t="s">
        <v>30</v>
      </c>
      <c r="B187" s="227" t="s">
        <v>59</v>
      </c>
      <c r="C187" s="227" t="s">
        <v>67</v>
      </c>
      <c r="D187" s="227" t="s">
        <v>243</v>
      </c>
      <c r="E187" s="232">
        <v>100</v>
      </c>
      <c r="F187" s="30">
        <f>F188</f>
        <v>1945</v>
      </c>
      <c r="I187" s="50"/>
    </row>
    <row r="188" spans="1:9" s="14" customFormat="1" ht="15.75" x14ac:dyDescent="0.25">
      <c r="A188" s="51" t="s">
        <v>8</v>
      </c>
      <c r="B188" s="227" t="s">
        <v>59</v>
      </c>
      <c r="C188" s="227" t="s">
        <v>67</v>
      </c>
      <c r="D188" s="227" t="s">
        <v>243</v>
      </c>
      <c r="E188" s="232">
        <v>120</v>
      </c>
      <c r="F188" s="30">
        <f>F189+F190</f>
        <v>1945</v>
      </c>
      <c r="I188" s="50"/>
    </row>
    <row r="189" spans="1:9" s="14" customFormat="1" ht="15.75" x14ac:dyDescent="0.25">
      <c r="A189" s="228" t="s">
        <v>306</v>
      </c>
      <c r="B189" s="32" t="s">
        <v>59</v>
      </c>
      <c r="C189" s="32" t="s">
        <v>67</v>
      </c>
      <c r="D189" s="227" t="s">
        <v>243</v>
      </c>
      <c r="E189" s="232" t="s">
        <v>137</v>
      </c>
      <c r="F189" s="30">
        <v>1571</v>
      </c>
      <c r="I189" s="50"/>
    </row>
    <row r="190" spans="1:9" s="14" customFormat="1" ht="47.25" x14ac:dyDescent="0.25">
      <c r="A190" s="228" t="s">
        <v>225</v>
      </c>
      <c r="B190" s="32" t="s">
        <v>59</v>
      </c>
      <c r="C190" s="32" t="s">
        <v>67</v>
      </c>
      <c r="D190" s="227" t="s">
        <v>243</v>
      </c>
      <c r="E190" s="232" t="s">
        <v>226</v>
      </c>
      <c r="F190" s="30">
        <v>374</v>
      </c>
      <c r="I190" s="50"/>
    </row>
    <row r="191" spans="1:9" s="14" customFormat="1" ht="15.75" x14ac:dyDescent="0.25">
      <c r="A191" s="38" t="s">
        <v>78</v>
      </c>
      <c r="B191" s="20" t="s">
        <v>70</v>
      </c>
      <c r="C191" s="20" t="s">
        <v>77</v>
      </c>
      <c r="D191" s="20"/>
      <c r="E191" s="21"/>
      <c r="F191" s="22">
        <f>F198+F192</f>
        <v>6920</v>
      </c>
      <c r="I191" s="50"/>
    </row>
    <row r="192" spans="1:9" s="14" customFormat="1" ht="37.5" x14ac:dyDescent="0.3">
      <c r="A192" s="19" t="s">
        <v>634</v>
      </c>
      <c r="B192" s="20" t="s">
        <v>70</v>
      </c>
      <c r="C192" s="20" t="s">
        <v>77</v>
      </c>
      <c r="D192" s="11" t="s">
        <v>333</v>
      </c>
      <c r="E192" s="21"/>
      <c r="F192" s="22">
        <f>F193</f>
        <v>5000</v>
      </c>
      <c r="I192" s="50"/>
    </row>
    <row r="193" spans="1:9 16365:16370" s="14" customFormat="1" ht="31.5" x14ac:dyDescent="0.25">
      <c r="A193" s="60" t="s">
        <v>635</v>
      </c>
      <c r="B193" s="20" t="s">
        <v>70</v>
      </c>
      <c r="C193" s="20" t="s">
        <v>77</v>
      </c>
      <c r="D193" s="26" t="s">
        <v>334</v>
      </c>
      <c r="E193" s="21"/>
      <c r="F193" s="22">
        <f>F194</f>
        <v>5000</v>
      </c>
      <c r="I193" s="50"/>
    </row>
    <row r="194" spans="1:9 16365:16370" s="14" customFormat="1" ht="47.25" x14ac:dyDescent="0.25">
      <c r="A194" s="49" t="s">
        <v>636</v>
      </c>
      <c r="B194" s="20" t="s">
        <v>70</v>
      </c>
      <c r="C194" s="20" t="s">
        <v>77</v>
      </c>
      <c r="D194" s="20" t="s">
        <v>335</v>
      </c>
      <c r="E194" s="21"/>
      <c r="F194" s="22">
        <f>F195</f>
        <v>5000</v>
      </c>
      <c r="I194" s="50"/>
    </row>
    <row r="195" spans="1:9 16365:16370" s="14" customFormat="1" ht="31.5" x14ac:dyDescent="0.25">
      <c r="A195" s="68" t="s">
        <v>878</v>
      </c>
      <c r="B195" s="40" t="s">
        <v>70</v>
      </c>
      <c r="C195" s="40" t="s">
        <v>77</v>
      </c>
      <c r="D195" s="40" t="s">
        <v>337</v>
      </c>
      <c r="E195" s="233"/>
      <c r="F195" s="35">
        <f>F196</f>
        <v>5000</v>
      </c>
      <c r="I195" s="50"/>
    </row>
    <row r="196" spans="1:9 16365:16370" s="14" customFormat="1" ht="15.75" x14ac:dyDescent="0.25">
      <c r="A196" s="44" t="s">
        <v>13</v>
      </c>
      <c r="B196" s="227" t="s">
        <v>70</v>
      </c>
      <c r="C196" s="227" t="s">
        <v>77</v>
      </c>
      <c r="D196" s="227" t="s">
        <v>337</v>
      </c>
      <c r="E196" s="232" t="s">
        <v>14</v>
      </c>
      <c r="F196" s="30">
        <f>F197</f>
        <v>5000</v>
      </c>
      <c r="I196" s="50"/>
    </row>
    <row r="197" spans="1:9 16365:16370" s="14" customFormat="1" ht="15.75" x14ac:dyDescent="0.25">
      <c r="A197" s="69" t="s">
        <v>2</v>
      </c>
      <c r="B197" s="227" t="s">
        <v>70</v>
      </c>
      <c r="C197" s="227" t="s">
        <v>77</v>
      </c>
      <c r="D197" s="227" t="s">
        <v>337</v>
      </c>
      <c r="E197" s="232" t="s">
        <v>387</v>
      </c>
      <c r="F197" s="30">
        <v>5000</v>
      </c>
      <c r="I197" s="50"/>
    </row>
    <row r="198" spans="1:9 16365:16370" s="14" customFormat="1" ht="15.75" x14ac:dyDescent="0.25">
      <c r="A198" s="38" t="s">
        <v>94</v>
      </c>
      <c r="B198" s="20" t="s">
        <v>70</v>
      </c>
      <c r="C198" s="20" t="s">
        <v>77</v>
      </c>
      <c r="D198" s="20" t="s">
        <v>236</v>
      </c>
      <c r="E198" s="61"/>
      <c r="F198" s="22">
        <f>F199</f>
        <v>1920</v>
      </c>
      <c r="I198" s="50"/>
    </row>
    <row r="199" spans="1:9 16365:16370" s="14" customFormat="1" ht="15.75" x14ac:dyDescent="0.25">
      <c r="A199" s="228" t="s">
        <v>92</v>
      </c>
      <c r="B199" s="32" t="s">
        <v>70</v>
      </c>
      <c r="C199" s="227" t="s">
        <v>77</v>
      </c>
      <c r="D199" s="232" t="s">
        <v>237</v>
      </c>
      <c r="E199" s="34"/>
      <c r="F199" s="30">
        <f>F200</f>
        <v>1920</v>
      </c>
      <c r="I199" s="50"/>
    </row>
    <row r="200" spans="1:9 16365:16370" s="14" customFormat="1" ht="15.75" x14ac:dyDescent="0.25">
      <c r="A200" s="31" t="s">
        <v>876</v>
      </c>
      <c r="B200" s="40" t="s">
        <v>70</v>
      </c>
      <c r="C200" s="40" t="s">
        <v>77</v>
      </c>
      <c r="D200" s="233" t="s">
        <v>235</v>
      </c>
      <c r="E200" s="41"/>
      <c r="F200" s="35">
        <f>F201</f>
        <v>1920</v>
      </c>
      <c r="I200" s="50"/>
    </row>
    <row r="201" spans="1:9 16365:16370" s="14" customFormat="1" ht="15.75" x14ac:dyDescent="0.25">
      <c r="A201" s="51" t="s">
        <v>13</v>
      </c>
      <c r="B201" s="227" t="s">
        <v>70</v>
      </c>
      <c r="C201" s="227" t="s">
        <v>77</v>
      </c>
      <c r="D201" s="227" t="s">
        <v>235</v>
      </c>
      <c r="E201" s="232">
        <v>800</v>
      </c>
      <c r="F201" s="30">
        <f>F202</f>
        <v>1920</v>
      </c>
      <c r="XEK201" s="2"/>
      <c r="XEL201" s="2"/>
      <c r="XEO201" s="2"/>
      <c r="XEP201" s="2"/>
    </row>
    <row r="202" spans="1:9 16365:16370" s="14" customFormat="1" ht="15.75" x14ac:dyDescent="0.25">
      <c r="A202" s="51" t="s">
        <v>2</v>
      </c>
      <c r="B202" s="227" t="s">
        <v>70</v>
      </c>
      <c r="C202" s="227" t="s">
        <v>77</v>
      </c>
      <c r="D202" s="227" t="s">
        <v>235</v>
      </c>
      <c r="E202" s="232">
        <v>870</v>
      </c>
      <c r="F202" s="30">
        <v>1920</v>
      </c>
      <c r="I202" s="50"/>
    </row>
    <row r="203" spans="1:9 16365:16370" s="14" customFormat="1" ht="15.75" x14ac:dyDescent="0.25">
      <c r="A203" s="38" t="s">
        <v>80</v>
      </c>
      <c r="B203" s="20" t="s">
        <v>70</v>
      </c>
      <c r="C203" s="20" t="s">
        <v>79</v>
      </c>
      <c r="D203" s="20"/>
      <c r="E203" s="21"/>
      <c r="F203" s="22">
        <f>F204+F223+F247+F270</f>
        <v>222538</v>
      </c>
      <c r="I203" s="50"/>
    </row>
    <row r="204" spans="1:9 16365:16370" s="14" customFormat="1" ht="31.5" x14ac:dyDescent="0.25">
      <c r="A204" s="19" t="s">
        <v>511</v>
      </c>
      <c r="B204" s="20" t="s">
        <v>70</v>
      </c>
      <c r="C204" s="20" t="s">
        <v>79</v>
      </c>
      <c r="D204" s="21" t="s">
        <v>231</v>
      </c>
      <c r="E204" s="21"/>
      <c r="F204" s="22">
        <f>F205+F217</f>
        <v>23862</v>
      </c>
      <c r="I204" s="50"/>
    </row>
    <row r="205" spans="1:9 16365:16370" s="14" customFormat="1" ht="31.5" x14ac:dyDescent="0.25">
      <c r="A205" s="24" t="s">
        <v>219</v>
      </c>
      <c r="B205" s="25" t="s">
        <v>70</v>
      </c>
      <c r="C205" s="25" t="s">
        <v>79</v>
      </c>
      <c r="D205" s="58" t="s">
        <v>241</v>
      </c>
      <c r="E205" s="59"/>
      <c r="F205" s="62">
        <f>F207</f>
        <v>23396</v>
      </c>
      <c r="I205" s="50"/>
    </row>
    <row r="206" spans="1:9 16365:16370" s="14" customFormat="1" ht="47.25" x14ac:dyDescent="0.25">
      <c r="A206" s="60" t="s">
        <v>242</v>
      </c>
      <c r="B206" s="20" t="s">
        <v>70</v>
      </c>
      <c r="C206" s="20" t="s">
        <v>79</v>
      </c>
      <c r="D206" s="26" t="s">
        <v>580</v>
      </c>
      <c r="E206" s="61"/>
      <c r="F206" s="63">
        <f>F207</f>
        <v>23396</v>
      </c>
      <c r="I206" s="50"/>
    </row>
    <row r="207" spans="1:9 16365:16370" s="14" customFormat="1" ht="15.75" x14ac:dyDescent="0.25">
      <c r="A207" s="70" t="s">
        <v>224</v>
      </c>
      <c r="B207" s="40" t="s">
        <v>70</v>
      </c>
      <c r="C207" s="40" t="s">
        <v>79</v>
      </c>
      <c r="D207" s="233" t="s">
        <v>581</v>
      </c>
      <c r="E207" s="233"/>
      <c r="F207" s="35">
        <f>F208+F213</f>
        <v>23396</v>
      </c>
      <c r="I207" s="50"/>
    </row>
    <row r="208" spans="1:9 16365:16370" s="14" customFormat="1" ht="47.25" x14ac:dyDescent="0.25">
      <c r="A208" s="229" t="s">
        <v>30</v>
      </c>
      <c r="B208" s="227" t="s">
        <v>70</v>
      </c>
      <c r="C208" s="227" t="s">
        <v>79</v>
      </c>
      <c r="D208" s="232" t="s">
        <v>581</v>
      </c>
      <c r="E208" s="232" t="s">
        <v>31</v>
      </c>
      <c r="F208" s="30">
        <f>F209</f>
        <v>20423</v>
      </c>
      <c r="I208" s="50"/>
    </row>
    <row r="209" spans="1:9" s="14" customFormat="1" ht="15.75" x14ac:dyDescent="0.25">
      <c r="A209" s="229" t="s">
        <v>33</v>
      </c>
      <c r="B209" s="227" t="s">
        <v>70</v>
      </c>
      <c r="C209" s="227" t="s">
        <v>79</v>
      </c>
      <c r="D209" s="232" t="s">
        <v>581</v>
      </c>
      <c r="E209" s="232" t="s">
        <v>32</v>
      </c>
      <c r="F209" s="30">
        <f>F210+F211+F212</f>
        <v>20423</v>
      </c>
      <c r="I209" s="50"/>
    </row>
    <row r="210" spans="1:9" s="14" customFormat="1" ht="15.75" x14ac:dyDescent="0.25">
      <c r="A210" s="228" t="s">
        <v>305</v>
      </c>
      <c r="B210" s="227" t="s">
        <v>70</v>
      </c>
      <c r="C210" s="227" t="s">
        <v>79</v>
      </c>
      <c r="D210" s="232" t="s">
        <v>581</v>
      </c>
      <c r="E210" s="232" t="s">
        <v>146</v>
      </c>
      <c r="F210" s="30">
        <f>12836+107</f>
        <v>12943</v>
      </c>
      <c r="I210" s="50"/>
    </row>
    <row r="211" spans="1:9" s="14" customFormat="1" ht="31.5" x14ac:dyDescent="0.25">
      <c r="A211" s="228" t="s">
        <v>145</v>
      </c>
      <c r="B211" s="227" t="s">
        <v>70</v>
      </c>
      <c r="C211" s="227" t="s">
        <v>79</v>
      </c>
      <c r="D211" s="232" t="s">
        <v>581</v>
      </c>
      <c r="E211" s="232" t="s">
        <v>147</v>
      </c>
      <c r="F211" s="30">
        <f>3001-314</f>
        <v>2687</v>
      </c>
      <c r="I211" s="50"/>
    </row>
    <row r="212" spans="1:9" s="14" customFormat="1" ht="31.5" x14ac:dyDescent="0.25">
      <c r="A212" s="228" t="s">
        <v>238</v>
      </c>
      <c r="B212" s="227" t="s">
        <v>70</v>
      </c>
      <c r="C212" s="227" t="s">
        <v>79</v>
      </c>
      <c r="D212" s="232" t="s">
        <v>581</v>
      </c>
      <c r="E212" s="232" t="s">
        <v>239</v>
      </c>
      <c r="F212" s="30">
        <f>4783+10</f>
        <v>4793</v>
      </c>
      <c r="I212" s="50"/>
    </row>
    <row r="213" spans="1:9" s="14" customFormat="1" ht="15.75" x14ac:dyDescent="0.25">
      <c r="A213" s="229" t="s">
        <v>22</v>
      </c>
      <c r="B213" s="227" t="s">
        <v>70</v>
      </c>
      <c r="C213" s="227" t="s">
        <v>79</v>
      </c>
      <c r="D213" s="232" t="s">
        <v>581</v>
      </c>
      <c r="E213" s="232" t="s">
        <v>15</v>
      </c>
      <c r="F213" s="30">
        <f>F214</f>
        <v>2973</v>
      </c>
      <c r="I213" s="50"/>
    </row>
    <row r="214" spans="1:9" s="14" customFormat="1" ht="31.5" x14ac:dyDescent="0.25">
      <c r="A214" s="229" t="s">
        <v>17</v>
      </c>
      <c r="B214" s="227" t="s">
        <v>70</v>
      </c>
      <c r="C214" s="227" t="s">
        <v>79</v>
      </c>
      <c r="D214" s="232" t="s">
        <v>581</v>
      </c>
      <c r="E214" s="232" t="s">
        <v>16</v>
      </c>
      <c r="F214" s="30">
        <f>F215+F216</f>
        <v>2973</v>
      </c>
      <c r="I214" s="50"/>
    </row>
    <row r="215" spans="1:9" s="14" customFormat="1" ht="31.5" x14ac:dyDescent="0.25">
      <c r="A215" s="44" t="s">
        <v>571</v>
      </c>
      <c r="B215" s="227" t="s">
        <v>70</v>
      </c>
      <c r="C215" s="227" t="s">
        <v>79</v>
      </c>
      <c r="D215" s="232" t="s">
        <v>581</v>
      </c>
      <c r="E215" s="232" t="s">
        <v>572</v>
      </c>
      <c r="F215" s="30">
        <v>1214</v>
      </c>
      <c r="I215" s="50"/>
    </row>
    <row r="216" spans="1:9" s="14" customFormat="1" ht="31.5" x14ac:dyDescent="0.25">
      <c r="A216" s="228" t="s">
        <v>140</v>
      </c>
      <c r="B216" s="227" t="s">
        <v>70</v>
      </c>
      <c r="C216" s="227" t="s">
        <v>79</v>
      </c>
      <c r="D216" s="232" t="s">
        <v>581</v>
      </c>
      <c r="E216" s="232" t="s">
        <v>141</v>
      </c>
      <c r="F216" s="30">
        <f>1749+10</f>
        <v>1759</v>
      </c>
      <c r="I216" s="50"/>
    </row>
    <row r="217" spans="1:9" s="14" customFormat="1" ht="15.75" x14ac:dyDescent="0.25">
      <c r="A217" s="24" t="s">
        <v>515</v>
      </c>
      <c r="B217" s="25" t="s">
        <v>70</v>
      </c>
      <c r="C217" s="25" t="s">
        <v>79</v>
      </c>
      <c r="D217" s="58" t="s">
        <v>516</v>
      </c>
      <c r="E217" s="232"/>
      <c r="F217" s="27">
        <f>F218</f>
        <v>466</v>
      </c>
      <c r="I217" s="50"/>
    </row>
    <row r="218" spans="1:9" s="14" customFormat="1" ht="31.5" x14ac:dyDescent="0.25">
      <c r="A218" s="66" t="s">
        <v>513</v>
      </c>
      <c r="B218" s="20" t="s">
        <v>70</v>
      </c>
      <c r="C218" s="20" t="s">
        <v>79</v>
      </c>
      <c r="D218" s="26" t="s">
        <v>514</v>
      </c>
      <c r="E218" s="232"/>
      <c r="F218" s="22">
        <f>F219</f>
        <v>466</v>
      </c>
      <c r="I218" s="50"/>
    </row>
    <row r="219" spans="1:9" s="14" customFormat="1" ht="15.75" x14ac:dyDescent="0.25">
      <c r="A219" s="31" t="s">
        <v>586</v>
      </c>
      <c r="B219" s="227" t="s">
        <v>70</v>
      </c>
      <c r="C219" s="227" t="s">
        <v>79</v>
      </c>
      <c r="D219" s="40" t="s">
        <v>589</v>
      </c>
      <c r="E219" s="233"/>
      <c r="F219" s="35">
        <f>F220</f>
        <v>466</v>
      </c>
      <c r="I219" s="50"/>
    </row>
    <row r="220" spans="1:9" s="14" customFormat="1" ht="15.75" x14ac:dyDescent="0.25">
      <c r="A220" s="228" t="s">
        <v>13</v>
      </c>
      <c r="B220" s="227" t="s">
        <v>70</v>
      </c>
      <c r="C220" s="227" t="s">
        <v>79</v>
      </c>
      <c r="D220" s="227" t="s">
        <v>589</v>
      </c>
      <c r="E220" s="232">
        <v>800</v>
      </c>
      <c r="F220" s="30">
        <f>F221</f>
        <v>466</v>
      </c>
      <c r="I220" s="50"/>
    </row>
    <row r="221" spans="1:9" s="14" customFormat="1" ht="15.75" x14ac:dyDescent="0.25">
      <c r="A221" s="228" t="s">
        <v>35</v>
      </c>
      <c r="B221" s="227" t="s">
        <v>70</v>
      </c>
      <c r="C221" s="227" t="s">
        <v>79</v>
      </c>
      <c r="D221" s="227" t="s">
        <v>589</v>
      </c>
      <c r="E221" s="232">
        <v>850</v>
      </c>
      <c r="F221" s="30">
        <f>F222</f>
        <v>466</v>
      </c>
      <c r="I221" s="50"/>
    </row>
    <row r="222" spans="1:9" s="14" customFormat="1" ht="15.75" x14ac:dyDescent="0.25">
      <c r="A222" s="228" t="s">
        <v>499</v>
      </c>
      <c r="B222" s="227" t="s">
        <v>70</v>
      </c>
      <c r="C222" s="227" t="s">
        <v>79</v>
      </c>
      <c r="D222" s="227" t="s">
        <v>589</v>
      </c>
      <c r="E222" s="232" t="s">
        <v>500</v>
      </c>
      <c r="F222" s="30">
        <v>466</v>
      </c>
      <c r="I222" s="50"/>
    </row>
    <row r="223" spans="1:9" s="14" customFormat="1" ht="47.25" x14ac:dyDescent="0.25">
      <c r="A223" s="19" t="s">
        <v>594</v>
      </c>
      <c r="B223" s="20" t="s">
        <v>59</v>
      </c>
      <c r="C223" s="20" t="s">
        <v>79</v>
      </c>
      <c r="D223" s="21" t="s">
        <v>354</v>
      </c>
      <c r="E223" s="21"/>
      <c r="F223" s="22">
        <f>F224</f>
        <v>14316</v>
      </c>
      <c r="I223" s="50"/>
    </row>
    <row r="224" spans="1:9" s="14" customFormat="1" ht="31.5" x14ac:dyDescent="0.25">
      <c r="A224" s="24" t="s">
        <v>150</v>
      </c>
      <c r="B224" s="25" t="s">
        <v>59</v>
      </c>
      <c r="C224" s="25" t="s">
        <v>79</v>
      </c>
      <c r="D224" s="58" t="s">
        <v>597</v>
      </c>
      <c r="E224" s="21"/>
      <c r="F224" s="22">
        <f>F225</f>
        <v>14316</v>
      </c>
      <c r="I224" s="50"/>
    </row>
    <row r="225" spans="1:9" s="14" customFormat="1" ht="31.5" x14ac:dyDescent="0.25">
      <c r="A225" s="60" t="s">
        <v>240</v>
      </c>
      <c r="B225" s="20" t="s">
        <v>59</v>
      </c>
      <c r="C225" s="20" t="s">
        <v>79</v>
      </c>
      <c r="D225" s="26" t="s">
        <v>598</v>
      </c>
      <c r="E225" s="61"/>
      <c r="F225" s="63">
        <f>F226+F230+F234+F239+F243</f>
        <v>14316</v>
      </c>
      <c r="I225" s="50"/>
    </row>
    <row r="226" spans="1:9" s="14" customFormat="1" ht="31.5" x14ac:dyDescent="0.25">
      <c r="A226" s="31" t="s">
        <v>55</v>
      </c>
      <c r="B226" s="40" t="s">
        <v>59</v>
      </c>
      <c r="C226" s="40" t="s">
        <v>79</v>
      </c>
      <c r="D226" s="33" t="s">
        <v>599</v>
      </c>
      <c r="E226" s="233"/>
      <c r="F226" s="35">
        <f>F227</f>
        <v>779</v>
      </c>
      <c r="I226" s="50"/>
    </row>
    <row r="227" spans="1:9" s="14" customFormat="1" ht="15.75" x14ac:dyDescent="0.25">
      <c r="A227" s="229" t="s">
        <v>22</v>
      </c>
      <c r="B227" s="32" t="s">
        <v>59</v>
      </c>
      <c r="C227" s="227" t="s">
        <v>79</v>
      </c>
      <c r="D227" s="29" t="s">
        <v>599</v>
      </c>
      <c r="E227" s="232" t="s">
        <v>15</v>
      </c>
      <c r="F227" s="30">
        <f>F228</f>
        <v>779</v>
      </c>
      <c r="I227" s="50"/>
    </row>
    <row r="228" spans="1:9" s="14" customFormat="1" ht="31.5" x14ac:dyDescent="0.25">
      <c r="A228" s="229" t="s">
        <v>17</v>
      </c>
      <c r="B228" s="227" t="s">
        <v>70</v>
      </c>
      <c r="C228" s="227" t="s">
        <v>79</v>
      </c>
      <c r="D228" s="29" t="s">
        <v>599</v>
      </c>
      <c r="E228" s="232" t="s">
        <v>16</v>
      </c>
      <c r="F228" s="30">
        <f>F229</f>
        <v>779</v>
      </c>
      <c r="I228" s="50"/>
    </row>
    <row r="229" spans="1:9" s="14" customFormat="1" ht="31.5" x14ac:dyDescent="0.25">
      <c r="A229" s="228" t="s">
        <v>140</v>
      </c>
      <c r="B229" s="227" t="s">
        <v>70</v>
      </c>
      <c r="C229" s="227" t="s">
        <v>79</v>
      </c>
      <c r="D229" s="29" t="s">
        <v>599</v>
      </c>
      <c r="E229" s="232" t="s">
        <v>141</v>
      </c>
      <c r="F229" s="30">
        <v>779</v>
      </c>
      <c r="I229" s="50"/>
    </row>
    <row r="230" spans="1:9" s="14" customFormat="1" ht="15.75" x14ac:dyDescent="0.25">
      <c r="A230" s="31" t="s">
        <v>595</v>
      </c>
      <c r="B230" s="40" t="s">
        <v>70</v>
      </c>
      <c r="C230" s="40" t="s">
        <v>79</v>
      </c>
      <c r="D230" s="33" t="s">
        <v>600</v>
      </c>
      <c r="E230" s="232"/>
      <c r="F230" s="30">
        <f>F231</f>
        <v>5037</v>
      </c>
      <c r="I230" s="50"/>
    </row>
    <row r="231" spans="1:9" s="14" customFormat="1" ht="15.75" x14ac:dyDescent="0.25">
      <c r="A231" s="229" t="s">
        <v>22</v>
      </c>
      <c r="B231" s="227" t="s">
        <v>70</v>
      </c>
      <c r="C231" s="227" t="s">
        <v>79</v>
      </c>
      <c r="D231" s="29" t="s">
        <v>600</v>
      </c>
      <c r="E231" s="232" t="s">
        <v>15</v>
      </c>
      <c r="F231" s="30">
        <f>F232</f>
        <v>5037</v>
      </c>
      <c r="I231" s="50"/>
    </row>
    <row r="232" spans="1:9" s="14" customFormat="1" ht="31.5" x14ac:dyDescent="0.25">
      <c r="A232" s="229" t="s">
        <v>17</v>
      </c>
      <c r="B232" s="32" t="s">
        <v>59</v>
      </c>
      <c r="C232" s="227" t="s">
        <v>79</v>
      </c>
      <c r="D232" s="29" t="s">
        <v>600</v>
      </c>
      <c r="E232" s="232" t="s">
        <v>16</v>
      </c>
      <c r="F232" s="30">
        <f>F233</f>
        <v>5037</v>
      </c>
      <c r="I232" s="50"/>
    </row>
    <row r="233" spans="1:9" s="14" customFormat="1" ht="31.5" x14ac:dyDescent="0.25">
      <c r="A233" s="228" t="s">
        <v>140</v>
      </c>
      <c r="B233" s="227" t="s">
        <v>70</v>
      </c>
      <c r="C233" s="227" t="s">
        <v>79</v>
      </c>
      <c r="D233" s="29" t="s">
        <v>600</v>
      </c>
      <c r="E233" s="232" t="s">
        <v>141</v>
      </c>
      <c r="F233" s="30">
        <v>5037</v>
      </c>
      <c r="I233" s="50"/>
    </row>
    <row r="234" spans="1:9" s="14" customFormat="1" ht="31.5" x14ac:dyDescent="0.25">
      <c r="A234" s="72" t="s">
        <v>596</v>
      </c>
      <c r="B234" s="40" t="s">
        <v>59</v>
      </c>
      <c r="C234" s="40" t="s">
        <v>79</v>
      </c>
      <c r="D234" s="233" t="s">
        <v>605</v>
      </c>
      <c r="E234" s="233"/>
      <c r="F234" s="35">
        <f>F235</f>
        <v>8381</v>
      </c>
      <c r="I234" s="50"/>
    </row>
    <row r="235" spans="1:9" s="14" customFormat="1" ht="15.75" x14ac:dyDescent="0.25">
      <c r="A235" s="51" t="s">
        <v>13</v>
      </c>
      <c r="B235" s="227" t="s">
        <v>70</v>
      </c>
      <c r="C235" s="227" t="s">
        <v>79</v>
      </c>
      <c r="D235" s="232" t="s">
        <v>605</v>
      </c>
      <c r="E235" s="232">
        <v>800</v>
      </c>
      <c r="F235" s="30">
        <f>F236</f>
        <v>8381</v>
      </c>
      <c r="I235" s="50"/>
    </row>
    <row r="236" spans="1:9" s="14" customFormat="1" ht="15.75" x14ac:dyDescent="0.25">
      <c r="A236" s="51" t="s">
        <v>35</v>
      </c>
      <c r="B236" s="32" t="s">
        <v>59</v>
      </c>
      <c r="C236" s="227" t="s">
        <v>79</v>
      </c>
      <c r="D236" s="232" t="s">
        <v>605</v>
      </c>
      <c r="E236" s="232">
        <v>850</v>
      </c>
      <c r="F236" s="30">
        <f>F237+F238</f>
        <v>8381</v>
      </c>
      <c r="I236" s="50"/>
    </row>
    <row r="237" spans="1:9" s="14" customFormat="1" ht="15.75" x14ac:dyDescent="0.25">
      <c r="A237" s="228" t="s">
        <v>148</v>
      </c>
      <c r="B237" s="227" t="s">
        <v>70</v>
      </c>
      <c r="C237" s="227" t="s">
        <v>79</v>
      </c>
      <c r="D237" s="232" t="s">
        <v>605</v>
      </c>
      <c r="E237" s="232" t="s">
        <v>149</v>
      </c>
      <c r="F237" s="30">
        <f>15379-7000</f>
        <v>8379</v>
      </c>
      <c r="I237" s="50"/>
    </row>
    <row r="238" spans="1:9" s="14" customFormat="1" ht="15.75" x14ac:dyDescent="0.25">
      <c r="A238" s="228" t="s">
        <v>499</v>
      </c>
      <c r="B238" s="227" t="s">
        <v>70</v>
      </c>
      <c r="C238" s="227" t="s">
        <v>79</v>
      </c>
      <c r="D238" s="232" t="s">
        <v>605</v>
      </c>
      <c r="E238" s="232" t="s">
        <v>500</v>
      </c>
      <c r="F238" s="30">
        <v>2</v>
      </c>
      <c r="I238" s="50"/>
    </row>
    <row r="239" spans="1:9" s="14" customFormat="1" ht="31.5" x14ac:dyDescent="0.25">
      <c r="A239" s="72" t="s">
        <v>866</v>
      </c>
      <c r="B239" s="40" t="s">
        <v>59</v>
      </c>
      <c r="C239" s="40" t="s">
        <v>79</v>
      </c>
      <c r="D239" s="233" t="s">
        <v>867</v>
      </c>
      <c r="E239" s="233"/>
      <c r="F239" s="35">
        <f>F240</f>
        <v>100</v>
      </c>
      <c r="I239" s="50"/>
    </row>
    <row r="240" spans="1:9" s="14" customFormat="1" ht="15.75" x14ac:dyDescent="0.25">
      <c r="A240" s="51" t="s">
        <v>13</v>
      </c>
      <c r="B240" s="227" t="s">
        <v>70</v>
      </c>
      <c r="C240" s="227" t="s">
        <v>79</v>
      </c>
      <c r="D240" s="232" t="s">
        <v>867</v>
      </c>
      <c r="E240" s="232">
        <v>800</v>
      </c>
      <c r="F240" s="30">
        <f>F241</f>
        <v>100</v>
      </c>
      <c r="I240" s="50"/>
    </row>
    <row r="241" spans="1:12" s="14" customFormat="1" ht="15.75" x14ac:dyDescent="0.25">
      <c r="A241" s="51" t="s">
        <v>35</v>
      </c>
      <c r="B241" s="32" t="s">
        <v>59</v>
      </c>
      <c r="C241" s="227" t="s">
        <v>79</v>
      </c>
      <c r="D241" s="232" t="s">
        <v>867</v>
      </c>
      <c r="E241" s="232">
        <v>850</v>
      </c>
      <c r="F241" s="30">
        <f>F242</f>
        <v>100</v>
      </c>
      <c r="I241" s="50"/>
    </row>
    <row r="242" spans="1:12" s="14" customFormat="1" ht="15.75" x14ac:dyDescent="0.25">
      <c r="A242" s="228" t="s">
        <v>148</v>
      </c>
      <c r="B242" s="227" t="s">
        <v>70</v>
      </c>
      <c r="C242" s="227" t="s">
        <v>79</v>
      </c>
      <c r="D242" s="232" t="s">
        <v>867</v>
      </c>
      <c r="E242" s="232" t="s">
        <v>149</v>
      </c>
      <c r="F242" s="30">
        <v>100</v>
      </c>
      <c r="I242" s="50"/>
    </row>
    <row r="243" spans="1:12" s="14" customFormat="1" ht="15.75" x14ac:dyDescent="0.25">
      <c r="A243" s="31" t="s">
        <v>838</v>
      </c>
      <c r="B243" s="40" t="s">
        <v>59</v>
      </c>
      <c r="C243" s="40" t="s">
        <v>79</v>
      </c>
      <c r="D243" s="33" t="s">
        <v>841</v>
      </c>
      <c r="E243" s="233"/>
      <c r="F243" s="35">
        <f>F244</f>
        <v>19</v>
      </c>
      <c r="I243" s="50"/>
    </row>
    <row r="244" spans="1:12" s="75" customFormat="1" ht="31.5" x14ac:dyDescent="0.25">
      <c r="A244" s="73" t="s">
        <v>491</v>
      </c>
      <c r="B244" s="227" t="s">
        <v>70</v>
      </c>
      <c r="C244" s="227" t="s">
        <v>79</v>
      </c>
      <c r="D244" s="29" t="s">
        <v>841</v>
      </c>
      <c r="E244" s="232" t="s">
        <v>37</v>
      </c>
      <c r="F244" s="30">
        <f>F245</f>
        <v>19</v>
      </c>
      <c r="G244" s="74"/>
      <c r="H244" s="74"/>
      <c r="K244" s="76"/>
      <c r="L244" s="76"/>
    </row>
    <row r="245" spans="1:12" s="75" customFormat="1" ht="15.75" x14ac:dyDescent="0.25">
      <c r="A245" s="228" t="s">
        <v>839</v>
      </c>
      <c r="B245" s="32" t="s">
        <v>59</v>
      </c>
      <c r="C245" s="227" t="s">
        <v>79</v>
      </c>
      <c r="D245" s="29" t="s">
        <v>841</v>
      </c>
      <c r="E245" s="232" t="s">
        <v>842</v>
      </c>
      <c r="F245" s="30">
        <f>F246</f>
        <v>19</v>
      </c>
      <c r="G245" s="74"/>
      <c r="H245" s="74"/>
      <c r="K245" s="76"/>
      <c r="L245" s="76"/>
    </row>
    <row r="246" spans="1:12" s="78" customFormat="1" ht="31.5" x14ac:dyDescent="0.25">
      <c r="A246" s="228" t="s">
        <v>840</v>
      </c>
      <c r="B246" s="227" t="s">
        <v>70</v>
      </c>
      <c r="C246" s="227" t="s">
        <v>79</v>
      </c>
      <c r="D246" s="29" t="s">
        <v>841</v>
      </c>
      <c r="E246" s="232" t="s">
        <v>843</v>
      </c>
      <c r="F246" s="30">
        <v>19</v>
      </c>
      <c r="G246" s="77"/>
      <c r="H246" s="77"/>
      <c r="K246" s="79"/>
      <c r="L246" s="79"/>
    </row>
    <row r="247" spans="1:12" s="75" customFormat="1" ht="47.25" x14ac:dyDescent="0.25">
      <c r="A247" s="19" t="s">
        <v>735</v>
      </c>
      <c r="B247" s="20" t="s">
        <v>59</v>
      </c>
      <c r="C247" s="20" t="s">
        <v>79</v>
      </c>
      <c r="D247" s="21" t="s">
        <v>590</v>
      </c>
      <c r="E247" s="232"/>
      <c r="F247" s="22">
        <f>F248</f>
        <v>161274</v>
      </c>
      <c r="G247" s="74"/>
      <c r="H247" s="74"/>
      <c r="K247" s="76"/>
      <c r="L247" s="76"/>
    </row>
    <row r="248" spans="1:12" s="75" customFormat="1" ht="47.25" x14ac:dyDescent="0.25">
      <c r="A248" s="60" t="s">
        <v>701</v>
      </c>
      <c r="B248" s="20" t="s">
        <v>70</v>
      </c>
      <c r="C248" s="20" t="s">
        <v>79</v>
      </c>
      <c r="D248" s="21" t="s">
        <v>702</v>
      </c>
      <c r="E248" s="232"/>
      <c r="F248" s="22">
        <f>F249</f>
        <v>161274</v>
      </c>
      <c r="G248" s="74"/>
      <c r="H248" s="74"/>
      <c r="K248" s="76"/>
      <c r="L248" s="76"/>
    </row>
    <row r="249" spans="1:12" s="75" customFormat="1" ht="63" x14ac:dyDescent="0.25">
      <c r="A249" s="31" t="s">
        <v>703</v>
      </c>
      <c r="B249" s="25" t="s">
        <v>59</v>
      </c>
      <c r="C249" s="25" t="s">
        <v>79</v>
      </c>
      <c r="D249" s="58" t="s">
        <v>704</v>
      </c>
      <c r="E249" s="59"/>
      <c r="F249" s="62">
        <f>F250</f>
        <v>161274</v>
      </c>
      <c r="G249" s="74"/>
      <c r="H249" s="74"/>
      <c r="K249" s="76"/>
      <c r="L249" s="76"/>
    </row>
    <row r="250" spans="1:12" s="75" customFormat="1" ht="31.5" x14ac:dyDescent="0.25">
      <c r="A250" s="31" t="s">
        <v>54</v>
      </c>
      <c r="B250" s="40" t="s">
        <v>59</v>
      </c>
      <c r="C250" s="40" t="s">
        <v>79</v>
      </c>
      <c r="D250" s="33" t="s">
        <v>705</v>
      </c>
      <c r="E250" s="233"/>
      <c r="F250" s="35">
        <f>F251+F257+F262</f>
        <v>161274</v>
      </c>
      <c r="G250" s="74"/>
      <c r="H250" s="74"/>
      <c r="K250" s="76"/>
      <c r="L250" s="76"/>
    </row>
    <row r="251" spans="1:12" s="75" customFormat="1" ht="15.75" x14ac:dyDescent="0.25">
      <c r="A251" s="31" t="s">
        <v>706</v>
      </c>
      <c r="B251" s="40" t="s">
        <v>70</v>
      </c>
      <c r="C251" s="40" t="s">
        <v>79</v>
      </c>
      <c r="D251" s="33" t="s">
        <v>707</v>
      </c>
      <c r="E251" s="233"/>
      <c r="F251" s="35">
        <f>F252</f>
        <v>22486</v>
      </c>
      <c r="G251" s="74"/>
      <c r="H251" s="74"/>
      <c r="K251" s="76"/>
      <c r="L251" s="76"/>
    </row>
    <row r="252" spans="1:12" s="75" customFormat="1" ht="47.25" x14ac:dyDescent="0.25">
      <c r="A252" s="229" t="s">
        <v>30</v>
      </c>
      <c r="B252" s="227" t="s">
        <v>59</v>
      </c>
      <c r="C252" s="227" t="s">
        <v>79</v>
      </c>
      <c r="D252" s="232" t="s">
        <v>707</v>
      </c>
      <c r="E252" s="232" t="s">
        <v>31</v>
      </c>
      <c r="F252" s="30">
        <f>F253</f>
        <v>22486</v>
      </c>
      <c r="G252" s="74"/>
      <c r="H252" s="74"/>
      <c r="K252" s="76"/>
      <c r="L252" s="76"/>
    </row>
    <row r="253" spans="1:12" s="75" customFormat="1" ht="15.75" x14ac:dyDescent="0.25">
      <c r="A253" s="229" t="s">
        <v>33</v>
      </c>
      <c r="B253" s="227" t="s">
        <v>59</v>
      </c>
      <c r="C253" s="227" t="s">
        <v>79</v>
      </c>
      <c r="D253" s="232" t="s">
        <v>707</v>
      </c>
      <c r="E253" s="232" t="s">
        <v>32</v>
      </c>
      <c r="F253" s="30">
        <f>F254+F255+F256</f>
        <v>22486</v>
      </c>
      <c r="G253" s="74"/>
      <c r="H253" s="74"/>
      <c r="K253" s="76"/>
      <c r="L253" s="76"/>
    </row>
    <row r="254" spans="1:12" s="75" customFormat="1" ht="15.75" x14ac:dyDescent="0.25">
      <c r="A254" s="228" t="s">
        <v>305</v>
      </c>
      <c r="B254" s="227" t="s">
        <v>59</v>
      </c>
      <c r="C254" s="227" t="s">
        <v>79</v>
      </c>
      <c r="D254" s="232" t="s">
        <v>707</v>
      </c>
      <c r="E254" s="232" t="s">
        <v>146</v>
      </c>
      <c r="F254" s="30">
        <f>16391+556</f>
        <v>16947</v>
      </c>
      <c r="G254" s="74"/>
      <c r="H254" s="74"/>
      <c r="K254" s="76"/>
      <c r="L254" s="76"/>
    </row>
    <row r="255" spans="1:12" s="75" customFormat="1" ht="31.5" x14ac:dyDescent="0.25">
      <c r="A255" s="228" t="s">
        <v>145</v>
      </c>
      <c r="B255" s="227" t="s">
        <v>59</v>
      </c>
      <c r="C255" s="227" t="s">
        <v>79</v>
      </c>
      <c r="D255" s="232" t="s">
        <v>707</v>
      </c>
      <c r="E255" s="232" t="s">
        <v>147</v>
      </c>
      <c r="F255" s="30">
        <f>340+81</f>
        <v>421</v>
      </c>
      <c r="G255" s="74"/>
      <c r="H255" s="74"/>
      <c r="K255" s="76"/>
      <c r="L255" s="76"/>
    </row>
    <row r="256" spans="1:12" s="75" customFormat="1" ht="31.5" x14ac:dyDescent="0.25">
      <c r="A256" s="228" t="s">
        <v>238</v>
      </c>
      <c r="B256" s="227" t="s">
        <v>59</v>
      </c>
      <c r="C256" s="227" t="s">
        <v>79</v>
      </c>
      <c r="D256" s="232" t="s">
        <v>707</v>
      </c>
      <c r="E256" s="232" t="s">
        <v>239</v>
      </c>
      <c r="F256" s="30">
        <f>4950+168</f>
        <v>5118</v>
      </c>
      <c r="G256" s="74"/>
      <c r="H256" s="74"/>
      <c r="K256" s="76"/>
      <c r="L256" s="76"/>
    </row>
    <row r="257" spans="1:12" s="75" customFormat="1" ht="15.75" x14ac:dyDescent="0.25">
      <c r="A257" s="31" t="s">
        <v>708</v>
      </c>
      <c r="B257" s="40" t="s">
        <v>59</v>
      </c>
      <c r="C257" s="40" t="s">
        <v>79</v>
      </c>
      <c r="D257" s="33" t="s">
        <v>709</v>
      </c>
      <c r="E257" s="233"/>
      <c r="F257" s="35">
        <f>F258</f>
        <v>112961</v>
      </c>
      <c r="G257" s="74"/>
      <c r="H257" s="74"/>
      <c r="K257" s="76"/>
      <c r="L257" s="76"/>
    </row>
    <row r="258" spans="1:12" s="75" customFormat="1" ht="47.25" x14ac:dyDescent="0.25">
      <c r="A258" s="229" t="s">
        <v>30</v>
      </c>
      <c r="B258" s="227" t="s">
        <v>59</v>
      </c>
      <c r="C258" s="227" t="s">
        <v>79</v>
      </c>
      <c r="D258" s="232" t="s">
        <v>709</v>
      </c>
      <c r="E258" s="232" t="s">
        <v>31</v>
      </c>
      <c r="F258" s="30">
        <f>F259</f>
        <v>112961</v>
      </c>
      <c r="G258" s="74"/>
      <c r="H258" s="74"/>
      <c r="K258" s="76"/>
      <c r="L258" s="76"/>
    </row>
    <row r="259" spans="1:12" s="75" customFormat="1" ht="15.75" x14ac:dyDescent="0.25">
      <c r="A259" s="229" t="s">
        <v>33</v>
      </c>
      <c r="B259" s="227" t="s">
        <v>59</v>
      </c>
      <c r="C259" s="227" t="s">
        <v>79</v>
      </c>
      <c r="D259" s="232" t="s">
        <v>709</v>
      </c>
      <c r="E259" s="232" t="s">
        <v>32</v>
      </c>
      <c r="F259" s="30">
        <f>F260+F261</f>
        <v>112961</v>
      </c>
      <c r="G259" s="74"/>
      <c r="H259" s="74"/>
      <c r="K259" s="76"/>
      <c r="L259" s="76"/>
    </row>
    <row r="260" spans="1:12" s="75" customFormat="1" ht="15.75" x14ac:dyDescent="0.25">
      <c r="A260" s="228" t="s">
        <v>305</v>
      </c>
      <c r="B260" s="227" t="s">
        <v>59</v>
      </c>
      <c r="C260" s="227" t="s">
        <v>79</v>
      </c>
      <c r="D260" s="232" t="s">
        <v>709</v>
      </c>
      <c r="E260" s="232" t="s">
        <v>146</v>
      </c>
      <c r="F260" s="30">
        <f>86425+335</f>
        <v>86760</v>
      </c>
      <c r="G260" s="74"/>
      <c r="H260" s="74"/>
      <c r="K260" s="76"/>
      <c r="L260" s="76"/>
    </row>
    <row r="261" spans="1:12" s="75" customFormat="1" ht="31.5" x14ac:dyDescent="0.25">
      <c r="A261" s="228" t="s">
        <v>238</v>
      </c>
      <c r="B261" s="227" t="s">
        <v>59</v>
      </c>
      <c r="C261" s="227" t="s">
        <v>79</v>
      </c>
      <c r="D261" s="232" t="s">
        <v>709</v>
      </c>
      <c r="E261" s="80" t="s">
        <v>239</v>
      </c>
      <c r="F261" s="30">
        <f>26100+101</f>
        <v>26201</v>
      </c>
      <c r="G261" s="74"/>
      <c r="H261" s="74"/>
      <c r="K261" s="76"/>
      <c r="L261" s="76"/>
    </row>
    <row r="262" spans="1:12" s="75" customFormat="1" ht="15.75" x14ac:dyDescent="0.25">
      <c r="A262" s="31" t="s">
        <v>710</v>
      </c>
      <c r="B262" s="40" t="s">
        <v>59</v>
      </c>
      <c r="C262" s="40" t="s">
        <v>79</v>
      </c>
      <c r="D262" s="33" t="s">
        <v>711</v>
      </c>
      <c r="E262" s="233"/>
      <c r="F262" s="35">
        <f>F263+F267</f>
        <v>25827</v>
      </c>
      <c r="G262" s="74"/>
      <c r="H262" s="74"/>
      <c r="K262" s="76"/>
      <c r="L262" s="76"/>
    </row>
    <row r="263" spans="1:12" s="75" customFormat="1" ht="31.5" x14ac:dyDescent="0.25">
      <c r="A263" s="228" t="s">
        <v>712</v>
      </c>
      <c r="B263" s="227" t="s">
        <v>59</v>
      </c>
      <c r="C263" s="227" t="s">
        <v>79</v>
      </c>
      <c r="D263" s="232" t="s">
        <v>711</v>
      </c>
      <c r="E263" s="232" t="s">
        <v>15</v>
      </c>
      <c r="F263" s="30">
        <f>F264</f>
        <v>25750</v>
      </c>
      <c r="G263" s="74"/>
      <c r="H263" s="74"/>
      <c r="K263" s="76"/>
      <c r="L263" s="76"/>
    </row>
    <row r="264" spans="1:12" s="75" customFormat="1" ht="31.5" x14ac:dyDescent="0.25">
      <c r="A264" s="228" t="s">
        <v>17</v>
      </c>
      <c r="B264" s="227" t="s">
        <v>59</v>
      </c>
      <c r="C264" s="227" t="s">
        <v>79</v>
      </c>
      <c r="D264" s="232" t="s">
        <v>711</v>
      </c>
      <c r="E264" s="232" t="s">
        <v>16</v>
      </c>
      <c r="F264" s="30">
        <f>F265+F266</f>
        <v>25750</v>
      </c>
      <c r="G264" s="74"/>
      <c r="H264" s="74"/>
      <c r="K264" s="76"/>
      <c r="L264" s="76"/>
    </row>
    <row r="265" spans="1:12" s="75" customFormat="1" ht="31.5" x14ac:dyDescent="0.25">
      <c r="A265" s="228" t="s">
        <v>643</v>
      </c>
      <c r="B265" s="227" t="s">
        <v>59</v>
      </c>
      <c r="C265" s="227" t="s">
        <v>79</v>
      </c>
      <c r="D265" s="232" t="s">
        <v>711</v>
      </c>
      <c r="E265" s="80" t="s">
        <v>572</v>
      </c>
      <c r="F265" s="30">
        <f>9310-335</f>
        <v>8975</v>
      </c>
      <c r="G265" s="74"/>
      <c r="H265" s="74"/>
      <c r="K265" s="76"/>
      <c r="L265" s="76"/>
    </row>
    <row r="266" spans="1:12" s="75" customFormat="1" ht="31.5" x14ac:dyDescent="0.25">
      <c r="A266" s="228" t="s">
        <v>140</v>
      </c>
      <c r="B266" s="227" t="s">
        <v>59</v>
      </c>
      <c r="C266" s="227" t="s">
        <v>79</v>
      </c>
      <c r="D266" s="232" t="s">
        <v>711</v>
      </c>
      <c r="E266" s="80" t="s">
        <v>141</v>
      </c>
      <c r="F266" s="30">
        <v>16775</v>
      </c>
      <c r="G266" s="74"/>
      <c r="H266" s="74"/>
      <c r="K266" s="76"/>
      <c r="L266" s="76"/>
    </row>
    <row r="267" spans="1:12" s="75" customFormat="1" ht="15.75" x14ac:dyDescent="0.25">
      <c r="A267" s="228" t="s">
        <v>13</v>
      </c>
      <c r="B267" s="227" t="s">
        <v>59</v>
      </c>
      <c r="C267" s="227" t="s">
        <v>79</v>
      </c>
      <c r="D267" s="232" t="s">
        <v>711</v>
      </c>
      <c r="E267" s="80" t="s">
        <v>14</v>
      </c>
      <c r="F267" s="30">
        <f>F268</f>
        <v>77</v>
      </c>
      <c r="G267" s="82"/>
      <c r="H267" s="82"/>
      <c r="K267" s="76"/>
      <c r="L267" s="76"/>
    </row>
    <row r="268" spans="1:12" s="75" customFormat="1" ht="15.75" x14ac:dyDescent="0.25">
      <c r="A268" s="229" t="s">
        <v>35</v>
      </c>
      <c r="B268" s="227" t="s">
        <v>59</v>
      </c>
      <c r="C268" s="227" t="s">
        <v>79</v>
      </c>
      <c r="D268" s="232" t="s">
        <v>711</v>
      </c>
      <c r="E268" s="80" t="s">
        <v>34</v>
      </c>
      <c r="F268" s="30">
        <f>F269</f>
        <v>77</v>
      </c>
      <c r="G268" s="82"/>
      <c r="H268" s="82"/>
      <c r="K268" s="76"/>
      <c r="L268" s="76"/>
    </row>
    <row r="269" spans="1:12" s="75" customFormat="1" ht="15.75" x14ac:dyDescent="0.25">
      <c r="A269" s="228" t="s">
        <v>142</v>
      </c>
      <c r="B269" s="227" t="s">
        <v>59</v>
      </c>
      <c r="C269" s="227" t="s">
        <v>79</v>
      </c>
      <c r="D269" s="232" t="s">
        <v>711</v>
      </c>
      <c r="E269" s="80" t="s">
        <v>143</v>
      </c>
      <c r="F269" s="30">
        <v>77</v>
      </c>
      <c r="G269" s="82"/>
      <c r="H269" s="82"/>
      <c r="K269" s="76"/>
      <c r="L269" s="76"/>
    </row>
    <row r="270" spans="1:12" s="75" customFormat="1" ht="15.75" x14ac:dyDescent="0.25">
      <c r="A270" s="38" t="s">
        <v>94</v>
      </c>
      <c r="B270" s="20" t="s">
        <v>70</v>
      </c>
      <c r="C270" s="20" t="s">
        <v>79</v>
      </c>
      <c r="D270" s="20" t="s">
        <v>236</v>
      </c>
      <c r="E270" s="61"/>
      <c r="F270" s="22">
        <f>F271</f>
        <v>23086</v>
      </c>
      <c r="G270" s="82"/>
      <c r="H270" s="82"/>
      <c r="K270" s="76"/>
      <c r="L270" s="76"/>
    </row>
    <row r="271" spans="1:12" s="75" customFormat="1" ht="15.75" x14ac:dyDescent="0.25">
      <c r="A271" s="228" t="s">
        <v>92</v>
      </c>
      <c r="B271" s="227" t="s">
        <v>70</v>
      </c>
      <c r="C271" s="227" t="s">
        <v>79</v>
      </c>
      <c r="D271" s="227" t="s">
        <v>237</v>
      </c>
      <c r="E271" s="80"/>
      <c r="F271" s="30">
        <f>F272+F276+F280</f>
        <v>23086</v>
      </c>
      <c r="G271" s="82"/>
      <c r="H271" s="82"/>
      <c r="K271" s="76"/>
      <c r="L271" s="76"/>
    </row>
    <row r="272" spans="1:12" s="75" customFormat="1" ht="15.75" x14ac:dyDescent="0.25">
      <c r="A272" s="31" t="s">
        <v>798</v>
      </c>
      <c r="B272" s="40" t="s">
        <v>70</v>
      </c>
      <c r="C272" s="40" t="s">
        <v>79</v>
      </c>
      <c r="D272" s="233" t="s">
        <v>816</v>
      </c>
      <c r="E272" s="233"/>
      <c r="F272" s="35">
        <f>F273</f>
        <v>22393</v>
      </c>
      <c r="G272" s="82"/>
      <c r="H272" s="82"/>
      <c r="K272" s="76"/>
      <c r="L272" s="76"/>
    </row>
    <row r="273" spans="1:16374" s="75" customFormat="1" ht="15.75" x14ac:dyDescent="0.25">
      <c r="A273" s="51" t="s">
        <v>13</v>
      </c>
      <c r="B273" s="227" t="s">
        <v>70</v>
      </c>
      <c r="C273" s="227" t="s">
        <v>79</v>
      </c>
      <c r="D273" s="232" t="s">
        <v>801</v>
      </c>
      <c r="E273" s="232" t="s">
        <v>14</v>
      </c>
      <c r="F273" s="30">
        <f>F274</f>
        <v>22393</v>
      </c>
      <c r="G273" s="82"/>
      <c r="H273" s="82"/>
      <c r="K273" s="76"/>
      <c r="L273" s="76"/>
    </row>
    <row r="274" spans="1:16374" s="75" customFormat="1" ht="15.75" x14ac:dyDescent="0.25">
      <c r="A274" s="228" t="s">
        <v>799</v>
      </c>
      <c r="B274" s="227" t="s">
        <v>70</v>
      </c>
      <c r="C274" s="227" t="s">
        <v>79</v>
      </c>
      <c r="D274" s="232" t="s">
        <v>801</v>
      </c>
      <c r="E274" s="232" t="s">
        <v>802</v>
      </c>
      <c r="F274" s="30">
        <f>F275</f>
        <v>22393</v>
      </c>
      <c r="G274" s="82"/>
      <c r="H274" s="82"/>
      <c r="K274" s="76"/>
      <c r="L274" s="76"/>
    </row>
    <row r="275" spans="1:16374" s="75" customFormat="1" ht="15.75" x14ac:dyDescent="0.25">
      <c r="A275" s="228" t="s">
        <v>800</v>
      </c>
      <c r="B275" s="227" t="s">
        <v>70</v>
      </c>
      <c r="C275" s="227" t="s">
        <v>79</v>
      </c>
      <c r="D275" s="232" t="s">
        <v>801</v>
      </c>
      <c r="E275" s="232" t="s">
        <v>803</v>
      </c>
      <c r="F275" s="30">
        <f>19225-80+3248</f>
        <v>22393</v>
      </c>
      <c r="G275" s="82"/>
      <c r="H275" s="82"/>
      <c r="K275" s="76"/>
      <c r="L275" s="76"/>
    </row>
    <row r="276" spans="1:16374" s="75" customFormat="1" ht="15.75" x14ac:dyDescent="0.25">
      <c r="A276" s="31" t="s">
        <v>766</v>
      </c>
      <c r="B276" s="227" t="s">
        <v>70</v>
      </c>
      <c r="C276" s="227" t="s">
        <v>79</v>
      </c>
      <c r="D276" s="40" t="s">
        <v>765</v>
      </c>
      <c r="E276" s="232"/>
      <c r="F276" s="35">
        <f>F277</f>
        <v>193</v>
      </c>
      <c r="G276" s="82"/>
      <c r="H276" s="82"/>
      <c r="K276" s="76"/>
      <c r="L276" s="76"/>
    </row>
    <row r="277" spans="1:16374" s="14" customFormat="1" ht="15.75" x14ac:dyDescent="0.25">
      <c r="A277" s="228" t="s">
        <v>13</v>
      </c>
      <c r="B277" s="227" t="s">
        <v>70</v>
      </c>
      <c r="C277" s="227" t="s">
        <v>79</v>
      </c>
      <c r="D277" s="227" t="s">
        <v>765</v>
      </c>
      <c r="E277" s="232" t="s">
        <v>14</v>
      </c>
      <c r="F277" s="30">
        <f>F278</f>
        <v>193</v>
      </c>
      <c r="XEQ277" s="15"/>
      <c r="XER277" s="15"/>
      <c r="XES277" s="2"/>
      <c r="XET277" s="2"/>
    </row>
    <row r="278" spans="1:16374" s="14" customFormat="1" ht="15.75" x14ac:dyDescent="0.25">
      <c r="A278" s="228" t="s">
        <v>35</v>
      </c>
      <c r="B278" s="227" t="s">
        <v>70</v>
      </c>
      <c r="C278" s="227" t="s">
        <v>79</v>
      </c>
      <c r="D278" s="227" t="s">
        <v>765</v>
      </c>
      <c r="E278" s="232" t="s">
        <v>34</v>
      </c>
      <c r="F278" s="30">
        <f>F279</f>
        <v>193</v>
      </c>
      <c r="I278" s="50"/>
    </row>
    <row r="279" spans="1:16374" s="14" customFormat="1" ht="15.75" x14ac:dyDescent="0.25">
      <c r="A279" s="228" t="s">
        <v>499</v>
      </c>
      <c r="B279" s="227" t="s">
        <v>70</v>
      </c>
      <c r="C279" s="227" t="s">
        <v>79</v>
      </c>
      <c r="D279" s="227" t="s">
        <v>765</v>
      </c>
      <c r="E279" s="232" t="s">
        <v>500</v>
      </c>
      <c r="F279" s="30">
        <v>193</v>
      </c>
      <c r="G279" s="76"/>
      <c r="H279" s="76"/>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c r="CK279" s="75"/>
      <c r="CL279" s="75"/>
      <c r="CM279" s="75"/>
      <c r="CN279" s="75"/>
      <c r="CO279" s="75"/>
      <c r="CP279" s="75"/>
      <c r="CQ279" s="75"/>
      <c r="CR279" s="75"/>
      <c r="CS279" s="75"/>
      <c r="CT279" s="75"/>
      <c r="CU279" s="75"/>
      <c r="CV279" s="75"/>
      <c r="CW279" s="75"/>
      <c r="CX279" s="75"/>
      <c r="CY279" s="75"/>
      <c r="CZ279" s="75"/>
      <c r="DA279" s="75"/>
      <c r="DB279" s="75"/>
      <c r="DC279" s="75"/>
      <c r="DD279" s="75"/>
      <c r="DE279" s="75"/>
      <c r="DF279" s="75"/>
      <c r="DG279" s="75"/>
      <c r="DH279" s="75"/>
      <c r="DI279" s="75"/>
      <c r="DJ279" s="75"/>
      <c r="DK279" s="75"/>
      <c r="DL279" s="75"/>
      <c r="DM279" s="75"/>
      <c r="DN279" s="75"/>
      <c r="DO279" s="75"/>
      <c r="DP279" s="75"/>
      <c r="DQ279" s="75"/>
      <c r="DR279" s="75"/>
      <c r="DS279" s="75"/>
      <c r="DT279" s="75"/>
      <c r="DU279" s="75"/>
      <c r="DV279" s="75"/>
      <c r="DW279" s="75"/>
      <c r="DX279" s="75"/>
      <c r="DY279" s="75"/>
      <c r="DZ279" s="75"/>
      <c r="EA279" s="75"/>
      <c r="EB279" s="75"/>
      <c r="EC279" s="75"/>
      <c r="ED279" s="75"/>
      <c r="EE279" s="75"/>
      <c r="EF279" s="75"/>
      <c r="EG279" s="75"/>
      <c r="EH279" s="75"/>
      <c r="EI279" s="75"/>
      <c r="EJ279" s="75"/>
      <c r="EK279" s="75"/>
      <c r="EL279" s="75"/>
      <c r="EM279" s="75"/>
      <c r="EN279" s="75"/>
      <c r="EO279" s="75"/>
      <c r="EP279" s="75"/>
      <c r="EQ279" s="75"/>
      <c r="ER279" s="75"/>
      <c r="ES279" s="75"/>
      <c r="ET279" s="75"/>
      <c r="EU279" s="75"/>
      <c r="EV279" s="75"/>
      <c r="EW279" s="75"/>
      <c r="EX279" s="75"/>
      <c r="EY279" s="75"/>
      <c r="EZ279" s="75"/>
      <c r="FA279" s="75"/>
      <c r="FB279" s="75"/>
      <c r="FC279" s="75"/>
      <c r="FD279" s="75"/>
      <c r="FE279" s="75"/>
      <c r="FF279" s="75"/>
      <c r="FG279" s="75"/>
      <c r="FH279" s="75"/>
      <c r="FI279" s="75"/>
      <c r="FJ279" s="75"/>
      <c r="FK279" s="75"/>
      <c r="FL279" s="75"/>
      <c r="FM279" s="75"/>
      <c r="FN279" s="75"/>
      <c r="FO279" s="75"/>
      <c r="FP279" s="75"/>
      <c r="FQ279" s="75"/>
      <c r="FR279" s="75"/>
      <c r="FS279" s="75"/>
      <c r="FT279" s="75"/>
      <c r="FU279" s="75"/>
      <c r="FV279" s="75"/>
      <c r="FW279" s="75"/>
      <c r="FX279" s="75"/>
      <c r="FY279" s="75"/>
      <c r="FZ279" s="75"/>
      <c r="GA279" s="75"/>
      <c r="GB279" s="75"/>
      <c r="GC279" s="75"/>
      <c r="GD279" s="75"/>
      <c r="GE279" s="75"/>
      <c r="GF279" s="75"/>
      <c r="GG279" s="75"/>
      <c r="GH279" s="75"/>
      <c r="GI279" s="75"/>
      <c r="GJ279" s="75"/>
      <c r="GK279" s="75"/>
      <c r="GL279" s="75"/>
      <c r="GM279" s="75"/>
      <c r="GN279" s="75"/>
      <c r="GO279" s="75"/>
      <c r="GP279" s="75"/>
      <c r="GQ279" s="75"/>
      <c r="GR279" s="75"/>
      <c r="GS279" s="75"/>
      <c r="GT279" s="75"/>
      <c r="GU279" s="75"/>
      <c r="GV279" s="75"/>
      <c r="GW279" s="75"/>
      <c r="GX279" s="75"/>
      <c r="GY279" s="75"/>
      <c r="GZ279" s="75"/>
      <c r="HA279" s="75"/>
      <c r="HB279" s="75"/>
      <c r="HC279" s="75"/>
      <c r="HD279" s="75"/>
      <c r="HE279" s="75"/>
      <c r="HF279" s="75"/>
      <c r="HG279" s="75"/>
      <c r="HH279" s="75"/>
      <c r="HI279" s="75"/>
      <c r="HJ279" s="75"/>
      <c r="HK279" s="75"/>
      <c r="HL279" s="75"/>
      <c r="HM279" s="75"/>
      <c r="HN279" s="75"/>
      <c r="HO279" s="75"/>
      <c r="HP279" s="75"/>
      <c r="HQ279" s="75"/>
      <c r="HR279" s="75"/>
      <c r="HS279" s="75"/>
      <c r="HT279" s="75"/>
      <c r="HU279" s="75"/>
      <c r="HV279" s="75"/>
      <c r="HW279" s="75"/>
      <c r="HX279" s="75"/>
      <c r="HY279" s="75"/>
      <c r="HZ279" s="75"/>
      <c r="IA279" s="75"/>
      <c r="IB279" s="75"/>
      <c r="IC279" s="75"/>
      <c r="ID279" s="75"/>
      <c r="IE279" s="75"/>
      <c r="IF279" s="75"/>
      <c r="IG279" s="75"/>
      <c r="IH279" s="75"/>
      <c r="II279" s="75"/>
      <c r="IJ279" s="75"/>
      <c r="IK279" s="75"/>
      <c r="IL279" s="75"/>
      <c r="IM279" s="75"/>
      <c r="IN279" s="75"/>
      <c r="IO279" s="75"/>
      <c r="IP279" s="75"/>
      <c r="IQ279" s="75"/>
      <c r="IR279" s="75"/>
      <c r="IS279" s="75"/>
      <c r="IT279" s="75"/>
      <c r="IU279" s="75"/>
      <c r="IV279" s="75"/>
      <c r="IW279" s="75"/>
      <c r="IX279" s="75"/>
      <c r="IY279" s="75"/>
      <c r="IZ279" s="75"/>
      <c r="JA279" s="75"/>
      <c r="JB279" s="75"/>
      <c r="JC279" s="75"/>
      <c r="JD279" s="75"/>
      <c r="JE279" s="75"/>
      <c r="JF279" s="75"/>
      <c r="JG279" s="75"/>
      <c r="JH279" s="75"/>
      <c r="JI279" s="75"/>
      <c r="JJ279" s="75"/>
      <c r="JK279" s="75"/>
      <c r="JL279" s="75"/>
      <c r="JM279" s="75"/>
      <c r="JN279" s="75"/>
      <c r="JO279" s="75"/>
      <c r="JP279" s="75"/>
      <c r="JQ279" s="75"/>
      <c r="JR279" s="75"/>
      <c r="JS279" s="75"/>
      <c r="JT279" s="75"/>
      <c r="JU279" s="75"/>
      <c r="JV279" s="75"/>
      <c r="JW279" s="75"/>
      <c r="JX279" s="75"/>
      <c r="JY279" s="75"/>
      <c r="JZ279" s="75"/>
      <c r="KA279" s="75"/>
      <c r="KB279" s="75"/>
      <c r="KC279" s="75"/>
      <c r="KD279" s="75"/>
      <c r="KE279" s="75"/>
      <c r="KF279" s="75"/>
      <c r="KG279" s="75"/>
      <c r="KH279" s="75"/>
      <c r="KI279" s="75"/>
      <c r="KJ279" s="75"/>
      <c r="KK279" s="75"/>
      <c r="KL279" s="75"/>
      <c r="KM279" s="75"/>
      <c r="KN279" s="75"/>
      <c r="KO279" s="75"/>
      <c r="KP279" s="75"/>
      <c r="KQ279" s="75"/>
      <c r="KR279" s="75"/>
      <c r="KS279" s="75"/>
      <c r="KT279" s="75"/>
      <c r="KU279" s="75"/>
      <c r="KV279" s="75"/>
      <c r="KW279" s="75"/>
      <c r="KX279" s="75"/>
      <c r="KY279" s="75"/>
      <c r="KZ279" s="75"/>
      <c r="LA279" s="75"/>
      <c r="LB279" s="75"/>
      <c r="LC279" s="75"/>
      <c r="LD279" s="75"/>
      <c r="LE279" s="75"/>
      <c r="LF279" s="75"/>
      <c r="LG279" s="75"/>
      <c r="LH279" s="75"/>
      <c r="LI279" s="75"/>
      <c r="LJ279" s="75"/>
      <c r="LK279" s="75"/>
      <c r="LL279" s="75"/>
      <c r="LM279" s="75"/>
      <c r="LN279" s="75"/>
      <c r="LO279" s="75"/>
      <c r="LP279" s="75"/>
      <c r="LQ279" s="75"/>
      <c r="LR279" s="75"/>
      <c r="LS279" s="75"/>
      <c r="LT279" s="75"/>
      <c r="LU279" s="75"/>
      <c r="LV279" s="75"/>
      <c r="LW279" s="75"/>
      <c r="LX279" s="75"/>
      <c r="LY279" s="75"/>
      <c r="LZ279" s="75"/>
      <c r="MA279" s="75"/>
      <c r="MB279" s="75"/>
      <c r="MC279" s="75"/>
      <c r="MD279" s="75"/>
      <c r="ME279" s="75"/>
      <c r="MF279" s="75"/>
      <c r="MG279" s="75"/>
      <c r="MH279" s="75"/>
      <c r="MI279" s="75"/>
      <c r="MJ279" s="75"/>
      <c r="MK279" s="75"/>
      <c r="ML279" s="75"/>
      <c r="MM279" s="75"/>
      <c r="MN279" s="75"/>
      <c r="MO279" s="75"/>
      <c r="MP279" s="75"/>
      <c r="MQ279" s="75"/>
      <c r="MR279" s="75"/>
      <c r="MS279" s="75"/>
      <c r="MT279" s="75"/>
      <c r="MU279" s="75"/>
      <c r="MV279" s="75"/>
      <c r="MW279" s="75"/>
      <c r="MX279" s="75"/>
      <c r="MY279" s="75"/>
      <c r="MZ279" s="75"/>
      <c r="NA279" s="75"/>
      <c r="NB279" s="75"/>
      <c r="NC279" s="75"/>
      <c r="ND279" s="75"/>
      <c r="NE279" s="75"/>
      <c r="NF279" s="75"/>
      <c r="NG279" s="75"/>
      <c r="NH279" s="75"/>
      <c r="NI279" s="75"/>
      <c r="NJ279" s="75"/>
      <c r="NK279" s="75"/>
      <c r="NL279" s="75"/>
      <c r="NM279" s="75"/>
      <c r="NN279" s="75"/>
      <c r="NO279" s="75"/>
      <c r="NP279" s="75"/>
      <c r="NQ279" s="75"/>
      <c r="NR279" s="75"/>
      <c r="NS279" s="75"/>
      <c r="NT279" s="75"/>
      <c r="NU279" s="75"/>
      <c r="NV279" s="75"/>
      <c r="NW279" s="75"/>
      <c r="NX279" s="75"/>
      <c r="NY279" s="75"/>
      <c r="NZ279" s="75"/>
      <c r="OA279" s="75"/>
      <c r="OB279" s="75"/>
      <c r="OC279" s="75"/>
      <c r="OD279" s="75"/>
      <c r="OE279" s="75"/>
      <c r="OF279" s="75"/>
      <c r="OG279" s="75"/>
      <c r="OH279" s="75"/>
      <c r="OI279" s="75"/>
      <c r="OJ279" s="75"/>
      <c r="OK279" s="75"/>
      <c r="OL279" s="75"/>
      <c r="OM279" s="75"/>
      <c r="ON279" s="75"/>
      <c r="OO279" s="75"/>
      <c r="OP279" s="75"/>
      <c r="OQ279" s="75"/>
      <c r="OR279" s="75"/>
      <c r="OS279" s="75"/>
      <c r="OT279" s="75"/>
      <c r="OU279" s="75"/>
      <c r="OV279" s="75"/>
      <c r="OW279" s="75"/>
      <c r="OX279" s="75"/>
      <c r="OY279" s="75"/>
      <c r="OZ279" s="75"/>
      <c r="PA279" s="75"/>
      <c r="PB279" s="75"/>
      <c r="PC279" s="75"/>
      <c r="PD279" s="75"/>
      <c r="PE279" s="75"/>
      <c r="PF279" s="75"/>
      <c r="PG279" s="75"/>
      <c r="PH279" s="75"/>
      <c r="PI279" s="75"/>
      <c r="PJ279" s="75"/>
      <c r="PK279" s="75"/>
      <c r="PL279" s="75"/>
      <c r="PM279" s="75"/>
      <c r="PN279" s="75"/>
      <c r="PO279" s="75"/>
      <c r="PP279" s="75"/>
      <c r="PQ279" s="75"/>
      <c r="PR279" s="75"/>
      <c r="PS279" s="75"/>
      <c r="PT279" s="75"/>
      <c r="PU279" s="75"/>
      <c r="PV279" s="75"/>
      <c r="PW279" s="75"/>
      <c r="PX279" s="75"/>
      <c r="PY279" s="75"/>
      <c r="PZ279" s="75"/>
      <c r="QA279" s="75"/>
      <c r="QB279" s="75"/>
      <c r="QC279" s="75"/>
      <c r="QD279" s="75"/>
      <c r="QE279" s="75"/>
      <c r="QF279" s="75"/>
      <c r="QG279" s="75"/>
      <c r="QH279" s="75"/>
      <c r="QI279" s="75"/>
      <c r="QJ279" s="75"/>
      <c r="QK279" s="75"/>
      <c r="QL279" s="75"/>
      <c r="QM279" s="75"/>
      <c r="QN279" s="75"/>
      <c r="QO279" s="75"/>
      <c r="QP279" s="75"/>
      <c r="QQ279" s="75"/>
      <c r="QR279" s="75"/>
      <c r="QS279" s="75"/>
      <c r="QT279" s="75"/>
      <c r="QU279" s="75"/>
      <c r="QV279" s="75"/>
      <c r="QW279" s="75"/>
      <c r="QX279" s="75"/>
      <c r="QY279" s="75"/>
      <c r="QZ279" s="75"/>
      <c r="RA279" s="75"/>
      <c r="RB279" s="75"/>
      <c r="RC279" s="75"/>
      <c r="RD279" s="75"/>
      <c r="RE279" s="75"/>
      <c r="RF279" s="75"/>
      <c r="RG279" s="75"/>
      <c r="RH279" s="75"/>
      <c r="RI279" s="75"/>
      <c r="RJ279" s="75"/>
      <c r="RK279" s="75"/>
      <c r="RL279" s="75"/>
      <c r="RM279" s="75"/>
      <c r="RN279" s="75"/>
      <c r="RO279" s="75"/>
      <c r="RP279" s="75"/>
      <c r="RQ279" s="75"/>
      <c r="RR279" s="75"/>
      <c r="RS279" s="75"/>
      <c r="RT279" s="75"/>
      <c r="RU279" s="75"/>
      <c r="RV279" s="75"/>
      <c r="RW279" s="75"/>
      <c r="RX279" s="75"/>
      <c r="RY279" s="75"/>
      <c r="RZ279" s="75"/>
      <c r="SA279" s="75"/>
      <c r="SB279" s="75"/>
      <c r="SC279" s="75"/>
      <c r="SD279" s="75"/>
      <c r="SE279" s="75"/>
      <c r="SF279" s="75"/>
      <c r="SG279" s="75"/>
      <c r="SH279" s="75"/>
      <c r="SI279" s="75"/>
      <c r="SJ279" s="75"/>
      <c r="SK279" s="75"/>
      <c r="SL279" s="75"/>
      <c r="SM279" s="75"/>
      <c r="SN279" s="75"/>
      <c r="SO279" s="75"/>
      <c r="SP279" s="75"/>
      <c r="SQ279" s="75"/>
      <c r="SR279" s="75"/>
      <c r="SS279" s="75"/>
      <c r="ST279" s="75"/>
      <c r="SU279" s="75"/>
      <c r="SV279" s="75"/>
      <c r="SW279" s="75"/>
      <c r="SX279" s="75"/>
      <c r="SY279" s="75"/>
      <c r="SZ279" s="75"/>
      <c r="TA279" s="75"/>
      <c r="TB279" s="75"/>
      <c r="TC279" s="75"/>
      <c r="TD279" s="75"/>
      <c r="TE279" s="75"/>
      <c r="TF279" s="75"/>
      <c r="TG279" s="75"/>
      <c r="TH279" s="75"/>
      <c r="TI279" s="75"/>
      <c r="TJ279" s="75"/>
      <c r="TK279" s="75"/>
      <c r="TL279" s="75"/>
      <c r="TM279" s="75"/>
      <c r="TN279" s="75"/>
      <c r="TO279" s="75"/>
      <c r="TP279" s="75"/>
      <c r="TQ279" s="75"/>
      <c r="TR279" s="75"/>
      <c r="TS279" s="75"/>
      <c r="TT279" s="75"/>
      <c r="TU279" s="75"/>
      <c r="TV279" s="75"/>
      <c r="TW279" s="75"/>
      <c r="TX279" s="75"/>
      <c r="TY279" s="75"/>
      <c r="TZ279" s="75"/>
      <c r="UA279" s="75"/>
      <c r="UB279" s="75"/>
      <c r="UC279" s="75"/>
      <c r="UD279" s="75"/>
      <c r="UE279" s="75"/>
      <c r="UF279" s="75"/>
      <c r="UG279" s="75"/>
      <c r="UH279" s="75"/>
      <c r="UI279" s="75"/>
      <c r="UJ279" s="75"/>
      <c r="UK279" s="75"/>
      <c r="UL279" s="75"/>
      <c r="UM279" s="75"/>
      <c r="UN279" s="75"/>
      <c r="UO279" s="75"/>
      <c r="UP279" s="75"/>
      <c r="UQ279" s="75"/>
      <c r="UR279" s="75"/>
      <c r="US279" s="75"/>
      <c r="UT279" s="75"/>
      <c r="UU279" s="75"/>
      <c r="UV279" s="75"/>
      <c r="UW279" s="75"/>
      <c r="UX279" s="75"/>
      <c r="UY279" s="75"/>
      <c r="UZ279" s="75"/>
      <c r="VA279" s="75"/>
      <c r="VB279" s="75"/>
      <c r="VC279" s="75"/>
      <c r="VD279" s="75"/>
      <c r="VE279" s="75"/>
      <c r="VF279" s="75"/>
      <c r="VG279" s="75"/>
      <c r="VH279" s="75"/>
      <c r="VI279" s="75"/>
      <c r="VJ279" s="75"/>
      <c r="VK279" s="75"/>
      <c r="VL279" s="75"/>
      <c r="VM279" s="75"/>
      <c r="VN279" s="75"/>
      <c r="VO279" s="75"/>
      <c r="VP279" s="75"/>
      <c r="VQ279" s="75"/>
      <c r="VR279" s="75"/>
      <c r="VS279" s="75"/>
      <c r="VT279" s="75"/>
      <c r="VU279" s="75"/>
      <c r="VV279" s="75"/>
      <c r="VW279" s="75"/>
      <c r="VX279" s="75"/>
      <c r="VY279" s="75"/>
      <c r="VZ279" s="75"/>
      <c r="WA279" s="75"/>
      <c r="WB279" s="75"/>
      <c r="WC279" s="75"/>
      <c r="WD279" s="75"/>
      <c r="WE279" s="75"/>
      <c r="WF279" s="75"/>
      <c r="WG279" s="75"/>
      <c r="WH279" s="75"/>
      <c r="WI279" s="75"/>
      <c r="WJ279" s="75"/>
      <c r="WK279" s="75"/>
      <c r="WL279" s="75"/>
      <c r="WM279" s="75"/>
      <c r="WN279" s="75"/>
      <c r="WO279" s="75"/>
      <c r="WP279" s="75"/>
      <c r="WQ279" s="75"/>
      <c r="WR279" s="75"/>
      <c r="WS279" s="75"/>
      <c r="WT279" s="75"/>
      <c r="WU279" s="75"/>
      <c r="WV279" s="75"/>
      <c r="WW279" s="75"/>
      <c r="WX279" s="75"/>
      <c r="WY279" s="75"/>
      <c r="WZ279" s="75"/>
      <c r="XA279" s="75"/>
      <c r="XB279" s="75"/>
      <c r="XC279" s="75"/>
      <c r="XD279" s="75"/>
      <c r="XE279" s="75"/>
      <c r="XF279" s="75"/>
      <c r="XG279" s="75"/>
      <c r="XH279" s="75"/>
      <c r="XI279" s="75"/>
      <c r="XJ279" s="75"/>
      <c r="XK279" s="75"/>
      <c r="XL279" s="75"/>
      <c r="XM279" s="75"/>
      <c r="XN279" s="75"/>
      <c r="XO279" s="75"/>
      <c r="XP279" s="75"/>
      <c r="XQ279" s="75"/>
      <c r="XR279" s="75"/>
      <c r="XS279" s="75"/>
      <c r="XT279" s="75"/>
      <c r="XU279" s="75"/>
      <c r="XV279" s="75"/>
      <c r="XW279" s="75"/>
      <c r="XX279" s="75"/>
      <c r="XY279" s="75"/>
      <c r="XZ279" s="75"/>
      <c r="YA279" s="75"/>
      <c r="YB279" s="75"/>
      <c r="YC279" s="75"/>
      <c r="YD279" s="75"/>
      <c r="YE279" s="75"/>
      <c r="YF279" s="75"/>
      <c r="YG279" s="75"/>
      <c r="YH279" s="75"/>
      <c r="YI279" s="75"/>
      <c r="YJ279" s="75"/>
      <c r="YK279" s="75"/>
      <c r="YL279" s="75"/>
      <c r="YM279" s="75"/>
      <c r="YN279" s="75"/>
      <c r="YO279" s="75"/>
      <c r="YP279" s="75"/>
      <c r="YQ279" s="75"/>
      <c r="YR279" s="75"/>
      <c r="YS279" s="75"/>
      <c r="YT279" s="75"/>
      <c r="YU279" s="75"/>
      <c r="YV279" s="75"/>
      <c r="YW279" s="75"/>
      <c r="YX279" s="75"/>
      <c r="YY279" s="75"/>
      <c r="YZ279" s="75"/>
      <c r="ZA279" s="75"/>
      <c r="ZB279" s="75"/>
      <c r="ZC279" s="75"/>
      <c r="ZD279" s="75"/>
      <c r="ZE279" s="75"/>
      <c r="ZF279" s="75"/>
      <c r="ZG279" s="75"/>
      <c r="ZH279" s="75"/>
      <c r="ZI279" s="75"/>
      <c r="ZJ279" s="75"/>
      <c r="ZK279" s="75"/>
      <c r="ZL279" s="75"/>
      <c r="ZM279" s="75"/>
      <c r="ZN279" s="75"/>
      <c r="ZO279" s="75"/>
      <c r="ZP279" s="75"/>
      <c r="ZQ279" s="75"/>
      <c r="ZR279" s="75"/>
      <c r="ZS279" s="75"/>
      <c r="ZT279" s="75"/>
      <c r="ZU279" s="75"/>
      <c r="ZV279" s="75"/>
      <c r="ZW279" s="75"/>
      <c r="ZX279" s="75"/>
      <c r="ZY279" s="75"/>
      <c r="ZZ279" s="75"/>
      <c r="AAA279" s="75"/>
      <c r="AAB279" s="75"/>
      <c r="AAC279" s="75"/>
      <c r="AAD279" s="75"/>
      <c r="AAE279" s="75"/>
      <c r="AAF279" s="75"/>
      <c r="AAG279" s="75"/>
      <c r="AAH279" s="75"/>
      <c r="AAI279" s="75"/>
      <c r="AAJ279" s="75"/>
      <c r="AAK279" s="75"/>
      <c r="AAL279" s="75"/>
      <c r="AAM279" s="75"/>
      <c r="AAN279" s="75"/>
      <c r="AAO279" s="75"/>
      <c r="AAP279" s="75"/>
      <c r="AAQ279" s="75"/>
      <c r="AAR279" s="75"/>
      <c r="AAS279" s="75"/>
      <c r="AAT279" s="75"/>
      <c r="AAU279" s="75"/>
      <c r="AAV279" s="75"/>
      <c r="AAW279" s="75"/>
      <c r="AAX279" s="75"/>
      <c r="AAY279" s="75"/>
      <c r="AAZ279" s="75"/>
      <c r="ABA279" s="75"/>
      <c r="ABB279" s="75"/>
      <c r="ABC279" s="75"/>
      <c r="ABD279" s="75"/>
      <c r="ABE279" s="75"/>
      <c r="ABF279" s="75"/>
      <c r="ABG279" s="75"/>
      <c r="ABH279" s="75"/>
      <c r="ABI279" s="75"/>
      <c r="ABJ279" s="75"/>
      <c r="ABK279" s="75"/>
      <c r="ABL279" s="75"/>
      <c r="ABM279" s="75"/>
      <c r="ABN279" s="75"/>
      <c r="ABO279" s="75"/>
      <c r="ABP279" s="75"/>
      <c r="ABQ279" s="75"/>
      <c r="ABR279" s="75"/>
      <c r="ABS279" s="75"/>
      <c r="ABT279" s="75"/>
      <c r="ABU279" s="75"/>
      <c r="ABV279" s="75"/>
      <c r="ABW279" s="75"/>
      <c r="ABX279" s="75"/>
      <c r="ABY279" s="75"/>
      <c r="ABZ279" s="75"/>
      <c r="ACA279" s="75"/>
      <c r="ACB279" s="75"/>
      <c r="ACC279" s="75"/>
      <c r="ACD279" s="75"/>
      <c r="ACE279" s="75"/>
      <c r="ACF279" s="75"/>
      <c r="ACG279" s="75"/>
      <c r="ACH279" s="75"/>
      <c r="ACI279" s="75"/>
      <c r="ACJ279" s="75"/>
      <c r="ACK279" s="75"/>
      <c r="ACL279" s="75"/>
      <c r="ACM279" s="75"/>
      <c r="ACN279" s="75"/>
      <c r="ACO279" s="75"/>
      <c r="ACP279" s="75"/>
      <c r="ACQ279" s="75"/>
      <c r="ACR279" s="75"/>
      <c r="ACS279" s="75"/>
      <c r="ACT279" s="75"/>
      <c r="ACU279" s="75"/>
      <c r="ACV279" s="75"/>
      <c r="ACW279" s="75"/>
      <c r="ACX279" s="75"/>
      <c r="ACY279" s="75"/>
      <c r="ACZ279" s="75"/>
      <c r="ADA279" s="75"/>
      <c r="ADB279" s="75"/>
      <c r="ADC279" s="75"/>
      <c r="ADD279" s="75"/>
      <c r="ADE279" s="75"/>
      <c r="ADF279" s="75"/>
      <c r="ADG279" s="75"/>
      <c r="ADH279" s="75"/>
      <c r="ADI279" s="75"/>
      <c r="ADJ279" s="75"/>
      <c r="ADK279" s="75"/>
      <c r="ADL279" s="75"/>
      <c r="ADM279" s="75"/>
      <c r="ADN279" s="75"/>
      <c r="ADO279" s="75"/>
      <c r="ADP279" s="75"/>
      <c r="ADQ279" s="75"/>
      <c r="ADR279" s="75"/>
      <c r="ADS279" s="75"/>
      <c r="ADT279" s="75"/>
      <c r="ADU279" s="75"/>
      <c r="ADV279" s="75"/>
      <c r="ADW279" s="75"/>
      <c r="ADX279" s="75"/>
      <c r="ADY279" s="75"/>
      <c r="ADZ279" s="75"/>
      <c r="AEA279" s="75"/>
      <c r="AEB279" s="75"/>
      <c r="AEC279" s="75"/>
      <c r="AED279" s="75"/>
      <c r="AEE279" s="75"/>
      <c r="AEF279" s="75"/>
      <c r="AEG279" s="75"/>
      <c r="AEH279" s="75"/>
      <c r="AEI279" s="75"/>
      <c r="AEJ279" s="75"/>
      <c r="AEK279" s="75"/>
      <c r="AEL279" s="75"/>
      <c r="AEM279" s="75"/>
      <c r="AEN279" s="75"/>
      <c r="AEO279" s="75"/>
      <c r="AEP279" s="75"/>
      <c r="AEQ279" s="75"/>
      <c r="AER279" s="75"/>
      <c r="AES279" s="75"/>
      <c r="AET279" s="75"/>
      <c r="AEU279" s="75"/>
      <c r="AEV279" s="75"/>
      <c r="AEW279" s="75"/>
      <c r="AEX279" s="75"/>
      <c r="AEY279" s="75"/>
      <c r="AEZ279" s="75"/>
      <c r="AFA279" s="75"/>
      <c r="AFB279" s="75"/>
      <c r="AFC279" s="75"/>
      <c r="AFD279" s="75"/>
      <c r="AFE279" s="75"/>
      <c r="AFF279" s="75"/>
      <c r="AFG279" s="75"/>
      <c r="AFH279" s="75"/>
      <c r="AFI279" s="75"/>
      <c r="AFJ279" s="75"/>
      <c r="AFK279" s="75"/>
      <c r="AFL279" s="75"/>
      <c r="AFM279" s="75"/>
      <c r="AFN279" s="75"/>
      <c r="AFO279" s="75"/>
      <c r="AFP279" s="75"/>
      <c r="AFQ279" s="75"/>
      <c r="AFR279" s="75"/>
      <c r="AFS279" s="75"/>
      <c r="AFT279" s="75"/>
      <c r="AFU279" s="75"/>
      <c r="AFV279" s="75"/>
      <c r="AFW279" s="75"/>
      <c r="AFX279" s="75"/>
      <c r="AFY279" s="75"/>
      <c r="AFZ279" s="75"/>
      <c r="AGA279" s="75"/>
      <c r="AGB279" s="75"/>
      <c r="AGC279" s="75"/>
      <c r="AGD279" s="75"/>
      <c r="AGE279" s="75"/>
      <c r="AGF279" s="75"/>
      <c r="AGG279" s="75"/>
      <c r="AGH279" s="75"/>
      <c r="AGI279" s="75"/>
      <c r="AGJ279" s="75"/>
      <c r="AGK279" s="75"/>
      <c r="AGL279" s="75"/>
      <c r="AGM279" s="75"/>
      <c r="AGN279" s="75"/>
      <c r="AGO279" s="75"/>
      <c r="AGP279" s="75"/>
      <c r="AGQ279" s="75"/>
      <c r="AGR279" s="75"/>
      <c r="AGS279" s="75"/>
      <c r="AGT279" s="75"/>
      <c r="AGU279" s="75"/>
      <c r="AGV279" s="75"/>
      <c r="AGW279" s="75"/>
      <c r="AGX279" s="75"/>
      <c r="AGY279" s="75"/>
      <c r="AGZ279" s="75"/>
      <c r="AHA279" s="75"/>
      <c r="AHB279" s="75"/>
      <c r="AHC279" s="75"/>
      <c r="AHD279" s="75"/>
      <c r="AHE279" s="75"/>
      <c r="AHF279" s="75"/>
      <c r="AHG279" s="75"/>
      <c r="AHH279" s="75"/>
      <c r="AHI279" s="75"/>
      <c r="AHJ279" s="75"/>
      <c r="AHK279" s="75"/>
      <c r="AHL279" s="75"/>
      <c r="AHM279" s="75"/>
      <c r="AHN279" s="75"/>
      <c r="AHO279" s="75"/>
      <c r="AHP279" s="75"/>
      <c r="AHQ279" s="75"/>
      <c r="AHR279" s="75"/>
      <c r="AHS279" s="75"/>
      <c r="AHT279" s="75"/>
      <c r="AHU279" s="75"/>
      <c r="AHV279" s="75"/>
      <c r="AHW279" s="75"/>
      <c r="AHX279" s="75"/>
      <c r="AHY279" s="75"/>
      <c r="AHZ279" s="75"/>
      <c r="AIA279" s="75"/>
      <c r="AIB279" s="75"/>
      <c r="AIC279" s="75"/>
      <c r="AID279" s="75"/>
      <c r="AIE279" s="75"/>
      <c r="AIF279" s="75"/>
      <c r="AIG279" s="75"/>
      <c r="AIH279" s="75"/>
      <c r="AII279" s="75"/>
      <c r="AIJ279" s="75"/>
      <c r="AIK279" s="75"/>
      <c r="AIL279" s="75"/>
      <c r="AIM279" s="75"/>
      <c r="AIN279" s="75"/>
      <c r="AIO279" s="75"/>
      <c r="AIP279" s="75"/>
      <c r="AIQ279" s="75"/>
      <c r="AIR279" s="75"/>
      <c r="AIS279" s="75"/>
      <c r="AIT279" s="75"/>
      <c r="AIU279" s="75"/>
      <c r="AIV279" s="75"/>
      <c r="AIW279" s="75"/>
      <c r="AIX279" s="75"/>
      <c r="AIY279" s="75"/>
      <c r="AIZ279" s="75"/>
      <c r="AJA279" s="75"/>
      <c r="AJB279" s="75"/>
      <c r="AJC279" s="75"/>
      <c r="AJD279" s="75"/>
      <c r="AJE279" s="75"/>
      <c r="AJF279" s="75"/>
      <c r="AJG279" s="75"/>
      <c r="AJH279" s="75"/>
      <c r="AJI279" s="75"/>
      <c r="AJJ279" s="75"/>
      <c r="AJK279" s="75"/>
      <c r="AJL279" s="75"/>
      <c r="AJM279" s="75"/>
      <c r="AJN279" s="75"/>
      <c r="AJO279" s="75"/>
      <c r="AJP279" s="75"/>
      <c r="AJQ279" s="75"/>
      <c r="AJR279" s="75"/>
      <c r="AJS279" s="75"/>
      <c r="AJT279" s="75"/>
      <c r="AJU279" s="75"/>
      <c r="AJV279" s="75"/>
      <c r="AJW279" s="75"/>
      <c r="AJX279" s="75"/>
      <c r="AJY279" s="75"/>
      <c r="AJZ279" s="75"/>
      <c r="AKA279" s="75"/>
      <c r="AKB279" s="75"/>
      <c r="AKC279" s="75"/>
      <c r="AKD279" s="75"/>
      <c r="AKE279" s="75"/>
      <c r="AKF279" s="75"/>
      <c r="AKG279" s="75"/>
      <c r="AKH279" s="75"/>
      <c r="AKI279" s="75"/>
      <c r="AKJ279" s="75"/>
      <c r="AKK279" s="75"/>
      <c r="AKL279" s="75"/>
      <c r="AKM279" s="75"/>
      <c r="AKN279" s="75"/>
      <c r="AKO279" s="75"/>
      <c r="AKP279" s="75"/>
      <c r="AKQ279" s="75"/>
      <c r="AKR279" s="75"/>
      <c r="AKS279" s="75"/>
      <c r="AKT279" s="75"/>
      <c r="AKU279" s="75"/>
      <c r="AKV279" s="75"/>
      <c r="AKW279" s="75"/>
      <c r="AKX279" s="75"/>
      <c r="AKY279" s="75"/>
      <c r="AKZ279" s="75"/>
      <c r="ALA279" s="75"/>
      <c r="ALB279" s="75"/>
      <c r="ALC279" s="75"/>
      <c r="ALD279" s="75"/>
      <c r="ALE279" s="75"/>
      <c r="ALF279" s="75"/>
      <c r="ALG279" s="75"/>
      <c r="ALH279" s="75"/>
      <c r="ALI279" s="75"/>
      <c r="ALJ279" s="75"/>
      <c r="ALK279" s="75"/>
      <c r="ALL279" s="75"/>
      <c r="ALM279" s="75"/>
      <c r="ALN279" s="75"/>
      <c r="ALO279" s="75"/>
      <c r="ALP279" s="75"/>
      <c r="ALQ279" s="75"/>
      <c r="ALR279" s="75"/>
      <c r="ALS279" s="75"/>
      <c r="ALT279" s="75"/>
      <c r="ALU279" s="75"/>
      <c r="ALV279" s="75"/>
      <c r="ALW279" s="75"/>
      <c r="ALX279" s="75"/>
      <c r="ALY279" s="75"/>
      <c r="ALZ279" s="75"/>
      <c r="AMA279" s="75"/>
      <c r="AMB279" s="75"/>
      <c r="AMC279" s="75"/>
      <c r="AMD279" s="75"/>
      <c r="AME279" s="75"/>
      <c r="AMF279" s="75"/>
      <c r="AMG279" s="75"/>
      <c r="AMH279" s="75"/>
      <c r="AMI279" s="75"/>
      <c r="AMJ279" s="75"/>
      <c r="AMK279" s="75"/>
      <c r="AML279" s="75"/>
      <c r="AMM279" s="75"/>
      <c r="AMN279" s="75"/>
      <c r="AMO279" s="75"/>
      <c r="AMP279" s="75"/>
      <c r="AMQ279" s="75"/>
      <c r="AMR279" s="75"/>
      <c r="AMS279" s="75"/>
      <c r="AMT279" s="75"/>
      <c r="AMU279" s="75"/>
      <c r="AMV279" s="75"/>
      <c r="AMW279" s="75"/>
      <c r="AMX279" s="75"/>
      <c r="AMY279" s="75"/>
      <c r="AMZ279" s="75"/>
      <c r="ANA279" s="75"/>
      <c r="ANB279" s="75"/>
      <c r="ANC279" s="75"/>
      <c r="AND279" s="75"/>
      <c r="ANE279" s="75"/>
      <c r="ANF279" s="75"/>
      <c r="ANG279" s="75"/>
      <c r="ANH279" s="75"/>
      <c r="ANI279" s="75"/>
      <c r="ANJ279" s="75"/>
      <c r="ANK279" s="75"/>
      <c r="ANL279" s="75"/>
      <c r="ANM279" s="75"/>
      <c r="ANN279" s="75"/>
      <c r="ANO279" s="75"/>
      <c r="ANP279" s="75"/>
      <c r="ANQ279" s="75"/>
      <c r="ANR279" s="75"/>
      <c r="ANS279" s="75"/>
      <c r="ANT279" s="75"/>
      <c r="ANU279" s="75"/>
      <c r="ANV279" s="75"/>
      <c r="ANW279" s="75"/>
      <c r="ANX279" s="75"/>
      <c r="ANY279" s="75"/>
      <c r="ANZ279" s="75"/>
      <c r="AOA279" s="75"/>
      <c r="AOB279" s="75"/>
      <c r="AOC279" s="75"/>
      <c r="AOD279" s="75"/>
      <c r="AOE279" s="75"/>
      <c r="AOF279" s="75"/>
      <c r="AOG279" s="75"/>
      <c r="AOH279" s="75"/>
      <c r="AOI279" s="75"/>
      <c r="AOJ279" s="75"/>
      <c r="AOK279" s="75"/>
      <c r="AOL279" s="75"/>
      <c r="AOM279" s="75"/>
      <c r="AON279" s="75"/>
      <c r="AOO279" s="75"/>
      <c r="AOP279" s="75"/>
      <c r="AOQ279" s="75"/>
      <c r="AOR279" s="75"/>
      <c r="AOS279" s="75"/>
      <c r="AOT279" s="75"/>
      <c r="AOU279" s="75"/>
      <c r="AOV279" s="75"/>
      <c r="AOW279" s="75"/>
      <c r="AOX279" s="75"/>
      <c r="AOY279" s="75"/>
      <c r="AOZ279" s="75"/>
      <c r="APA279" s="75"/>
      <c r="APB279" s="75"/>
      <c r="APC279" s="75"/>
      <c r="APD279" s="75"/>
      <c r="APE279" s="75"/>
      <c r="APF279" s="75"/>
      <c r="APG279" s="75"/>
      <c r="APH279" s="75"/>
      <c r="API279" s="75"/>
      <c r="APJ279" s="75"/>
      <c r="APK279" s="75"/>
      <c r="APL279" s="75"/>
      <c r="APM279" s="75"/>
      <c r="APN279" s="75"/>
      <c r="APO279" s="75"/>
      <c r="APP279" s="75"/>
      <c r="APQ279" s="75"/>
      <c r="APR279" s="75"/>
      <c r="APS279" s="75"/>
      <c r="APT279" s="75"/>
      <c r="APU279" s="75"/>
      <c r="APV279" s="75"/>
      <c r="APW279" s="75"/>
      <c r="APX279" s="75"/>
      <c r="APY279" s="75"/>
      <c r="APZ279" s="75"/>
      <c r="AQA279" s="75"/>
      <c r="AQB279" s="75"/>
      <c r="AQC279" s="75"/>
      <c r="AQD279" s="75"/>
      <c r="AQE279" s="75"/>
      <c r="AQF279" s="75"/>
      <c r="AQG279" s="75"/>
      <c r="AQH279" s="75"/>
      <c r="AQI279" s="75"/>
      <c r="AQJ279" s="75"/>
      <c r="AQK279" s="75"/>
      <c r="AQL279" s="75"/>
      <c r="AQM279" s="75"/>
      <c r="AQN279" s="75"/>
      <c r="AQO279" s="75"/>
      <c r="AQP279" s="75"/>
      <c r="AQQ279" s="75"/>
      <c r="AQR279" s="75"/>
      <c r="AQS279" s="75"/>
      <c r="AQT279" s="75"/>
      <c r="AQU279" s="75"/>
      <c r="AQV279" s="75"/>
      <c r="AQW279" s="75"/>
      <c r="AQX279" s="75"/>
      <c r="AQY279" s="75"/>
      <c r="AQZ279" s="75"/>
      <c r="ARA279" s="75"/>
      <c r="ARB279" s="75"/>
      <c r="ARC279" s="75"/>
      <c r="ARD279" s="75"/>
      <c r="ARE279" s="75"/>
      <c r="ARF279" s="75"/>
      <c r="ARG279" s="75"/>
      <c r="ARH279" s="75"/>
      <c r="ARI279" s="75"/>
      <c r="ARJ279" s="75"/>
      <c r="ARK279" s="75"/>
      <c r="ARL279" s="75"/>
      <c r="ARM279" s="75"/>
      <c r="ARN279" s="75"/>
      <c r="ARO279" s="75"/>
      <c r="ARP279" s="75"/>
      <c r="ARQ279" s="75"/>
      <c r="ARR279" s="75"/>
      <c r="ARS279" s="75"/>
      <c r="ART279" s="75"/>
      <c r="ARU279" s="75"/>
      <c r="ARV279" s="75"/>
      <c r="ARW279" s="75"/>
      <c r="ARX279" s="75"/>
      <c r="ARY279" s="75"/>
      <c r="ARZ279" s="75"/>
      <c r="ASA279" s="75"/>
      <c r="ASB279" s="75"/>
      <c r="ASC279" s="75"/>
      <c r="ASD279" s="75"/>
      <c r="ASE279" s="75"/>
      <c r="ASF279" s="75"/>
      <c r="ASG279" s="75"/>
      <c r="ASH279" s="75"/>
      <c r="ASI279" s="75"/>
      <c r="ASJ279" s="75"/>
      <c r="ASK279" s="75"/>
      <c r="ASL279" s="75"/>
      <c r="ASM279" s="75"/>
      <c r="ASN279" s="75"/>
      <c r="ASO279" s="75"/>
      <c r="ASP279" s="75"/>
      <c r="ASQ279" s="75"/>
      <c r="ASR279" s="75"/>
      <c r="ASS279" s="75"/>
      <c r="AST279" s="75"/>
      <c r="ASU279" s="75"/>
      <c r="ASV279" s="75"/>
      <c r="ASW279" s="75"/>
      <c r="ASX279" s="75"/>
      <c r="ASY279" s="75"/>
      <c r="ASZ279" s="75"/>
      <c r="ATA279" s="75"/>
      <c r="ATB279" s="75"/>
      <c r="ATC279" s="75"/>
      <c r="ATD279" s="75"/>
      <c r="ATE279" s="75"/>
      <c r="ATF279" s="75"/>
      <c r="ATG279" s="75"/>
      <c r="ATH279" s="75"/>
      <c r="ATI279" s="75"/>
      <c r="ATJ279" s="75"/>
      <c r="ATK279" s="75"/>
      <c r="ATL279" s="75"/>
      <c r="ATM279" s="75"/>
      <c r="ATN279" s="75"/>
      <c r="ATO279" s="75"/>
      <c r="ATP279" s="75"/>
      <c r="ATQ279" s="75"/>
      <c r="ATR279" s="75"/>
      <c r="ATS279" s="75"/>
      <c r="ATT279" s="75"/>
      <c r="ATU279" s="75"/>
      <c r="ATV279" s="75"/>
      <c r="ATW279" s="75"/>
      <c r="ATX279" s="75"/>
      <c r="ATY279" s="75"/>
      <c r="ATZ279" s="75"/>
      <c r="AUA279" s="75"/>
      <c r="AUB279" s="75"/>
      <c r="AUC279" s="75"/>
      <c r="AUD279" s="75"/>
      <c r="AUE279" s="75"/>
      <c r="AUF279" s="75"/>
      <c r="AUG279" s="75"/>
      <c r="AUH279" s="75"/>
      <c r="AUI279" s="75"/>
      <c r="AUJ279" s="75"/>
      <c r="AUK279" s="75"/>
      <c r="AUL279" s="75"/>
      <c r="AUM279" s="75"/>
      <c r="AUN279" s="75"/>
      <c r="AUO279" s="75"/>
      <c r="AUP279" s="75"/>
      <c r="AUQ279" s="75"/>
      <c r="AUR279" s="75"/>
      <c r="AUS279" s="75"/>
      <c r="AUT279" s="75"/>
      <c r="AUU279" s="75"/>
      <c r="AUV279" s="75"/>
      <c r="AUW279" s="75"/>
      <c r="AUX279" s="75"/>
      <c r="AUY279" s="75"/>
      <c r="AUZ279" s="75"/>
      <c r="AVA279" s="75"/>
      <c r="AVB279" s="75"/>
      <c r="AVC279" s="75"/>
      <c r="AVD279" s="75"/>
      <c r="AVE279" s="75"/>
      <c r="AVF279" s="75"/>
      <c r="AVG279" s="75"/>
      <c r="AVH279" s="75"/>
      <c r="AVI279" s="75"/>
      <c r="AVJ279" s="75"/>
      <c r="AVK279" s="75"/>
      <c r="AVL279" s="75"/>
      <c r="AVM279" s="75"/>
      <c r="AVN279" s="75"/>
      <c r="AVO279" s="75"/>
      <c r="AVP279" s="75"/>
      <c r="AVQ279" s="75"/>
      <c r="AVR279" s="75"/>
      <c r="AVS279" s="75"/>
      <c r="AVT279" s="75"/>
      <c r="AVU279" s="75"/>
      <c r="AVV279" s="75"/>
      <c r="AVW279" s="75"/>
      <c r="AVX279" s="75"/>
      <c r="AVY279" s="75"/>
      <c r="AVZ279" s="75"/>
      <c r="AWA279" s="75"/>
      <c r="AWB279" s="75"/>
      <c r="AWC279" s="75"/>
      <c r="AWD279" s="75"/>
      <c r="AWE279" s="75"/>
      <c r="AWF279" s="75"/>
      <c r="AWG279" s="75"/>
      <c r="AWH279" s="75"/>
      <c r="AWI279" s="75"/>
      <c r="AWJ279" s="75"/>
      <c r="AWK279" s="75"/>
      <c r="AWL279" s="75"/>
      <c r="AWM279" s="75"/>
      <c r="AWN279" s="75"/>
      <c r="AWO279" s="75"/>
      <c r="AWP279" s="75"/>
      <c r="AWQ279" s="75"/>
      <c r="AWR279" s="75"/>
      <c r="AWS279" s="75"/>
      <c r="AWT279" s="75"/>
      <c r="AWU279" s="75"/>
      <c r="AWV279" s="75"/>
      <c r="AWW279" s="75"/>
      <c r="AWX279" s="75"/>
      <c r="AWY279" s="75"/>
      <c r="AWZ279" s="75"/>
      <c r="AXA279" s="75"/>
      <c r="AXB279" s="75"/>
      <c r="AXC279" s="75"/>
      <c r="AXD279" s="75"/>
      <c r="AXE279" s="75"/>
      <c r="AXF279" s="75"/>
      <c r="AXG279" s="75"/>
      <c r="AXH279" s="75"/>
      <c r="AXI279" s="75"/>
      <c r="AXJ279" s="75"/>
      <c r="AXK279" s="75"/>
      <c r="AXL279" s="75"/>
      <c r="AXM279" s="75"/>
      <c r="AXN279" s="75"/>
      <c r="AXO279" s="75"/>
      <c r="AXP279" s="75"/>
      <c r="AXQ279" s="75"/>
      <c r="AXR279" s="75"/>
      <c r="AXS279" s="75"/>
      <c r="AXT279" s="75"/>
      <c r="AXU279" s="75"/>
      <c r="AXV279" s="75"/>
      <c r="AXW279" s="75"/>
      <c r="AXX279" s="75"/>
      <c r="AXY279" s="75"/>
      <c r="AXZ279" s="75"/>
      <c r="AYA279" s="75"/>
      <c r="AYB279" s="75"/>
      <c r="AYC279" s="75"/>
      <c r="AYD279" s="75"/>
      <c r="AYE279" s="75"/>
      <c r="AYF279" s="75"/>
      <c r="AYG279" s="75"/>
      <c r="AYH279" s="75"/>
      <c r="AYI279" s="75"/>
      <c r="AYJ279" s="75"/>
      <c r="AYK279" s="75"/>
      <c r="AYL279" s="75"/>
      <c r="AYM279" s="75"/>
      <c r="AYN279" s="75"/>
      <c r="AYO279" s="75"/>
      <c r="AYP279" s="75"/>
      <c r="AYQ279" s="75"/>
      <c r="AYR279" s="75"/>
      <c r="AYS279" s="75"/>
      <c r="AYT279" s="75"/>
      <c r="AYU279" s="75"/>
      <c r="AYV279" s="75"/>
      <c r="AYW279" s="75"/>
      <c r="AYX279" s="75"/>
      <c r="AYY279" s="75"/>
      <c r="AYZ279" s="75"/>
      <c r="AZA279" s="75"/>
      <c r="AZB279" s="75"/>
      <c r="AZC279" s="75"/>
      <c r="AZD279" s="75"/>
      <c r="AZE279" s="75"/>
      <c r="AZF279" s="75"/>
      <c r="AZG279" s="75"/>
      <c r="AZH279" s="75"/>
      <c r="AZI279" s="75"/>
      <c r="AZJ279" s="75"/>
      <c r="AZK279" s="75"/>
      <c r="AZL279" s="75"/>
      <c r="AZM279" s="75"/>
      <c r="AZN279" s="75"/>
      <c r="AZO279" s="75"/>
      <c r="AZP279" s="75"/>
      <c r="AZQ279" s="75"/>
      <c r="AZR279" s="75"/>
      <c r="AZS279" s="75"/>
      <c r="AZT279" s="75"/>
      <c r="AZU279" s="75"/>
      <c r="AZV279" s="75"/>
      <c r="AZW279" s="75"/>
      <c r="AZX279" s="75"/>
      <c r="AZY279" s="75"/>
      <c r="AZZ279" s="75"/>
      <c r="BAA279" s="75"/>
      <c r="BAB279" s="75"/>
      <c r="BAC279" s="75"/>
      <c r="BAD279" s="75"/>
      <c r="BAE279" s="75"/>
      <c r="BAF279" s="75"/>
      <c r="BAG279" s="75"/>
      <c r="BAH279" s="75"/>
      <c r="BAI279" s="75"/>
      <c r="BAJ279" s="75"/>
      <c r="BAK279" s="75"/>
      <c r="BAL279" s="75"/>
      <c r="BAM279" s="75"/>
      <c r="BAN279" s="75"/>
      <c r="BAO279" s="75"/>
      <c r="BAP279" s="75"/>
      <c r="BAQ279" s="75"/>
      <c r="BAR279" s="75"/>
      <c r="BAS279" s="75"/>
      <c r="BAT279" s="75"/>
      <c r="BAU279" s="75"/>
      <c r="BAV279" s="75"/>
      <c r="BAW279" s="75"/>
      <c r="BAX279" s="75"/>
      <c r="BAY279" s="75"/>
      <c r="BAZ279" s="75"/>
      <c r="BBA279" s="75"/>
      <c r="BBB279" s="75"/>
      <c r="BBC279" s="75"/>
      <c r="BBD279" s="75"/>
      <c r="BBE279" s="75"/>
      <c r="BBF279" s="75"/>
      <c r="BBG279" s="75"/>
      <c r="BBH279" s="75"/>
      <c r="BBI279" s="75"/>
      <c r="BBJ279" s="75"/>
      <c r="BBK279" s="75"/>
      <c r="BBL279" s="75"/>
      <c r="BBM279" s="75"/>
      <c r="BBN279" s="75"/>
      <c r="BBO279" s="75"/>
      <c r="BBP279" s="75"/>
      <c r="BBQ279" s="75"/>
      <c r="BBR279" s="75"/>
      <c r="BBS279" s="75"/>
      <c r="BBT279" s="75"/>
      <c r="BBU279" s="75"/>
      <c r="BBV279" s="75"/>
      <c r="BBW279" s="75"/>
      <c r="BBX279" s="75"/>
      <c r="BBY279" s="75"/>
      <c r="BBZ279" s="75"/>
      <c r="BCA279" s="75"/>
      <c r="BCB279" s="75"/>
      <c r="BCC279" s="75"/>
      <c r="BCD279" s="75"/>
      <c r="BCE279" s="75"/>
      <c r="BCF279" s="75"/>
      <c r="BCG279" s="75"/>
      <c r="BCH279" s="75"/>
      <c r="BCI279" s="75"/>
      <c r="BCJ279" s="75"/>
      <c r="BCK279" s="75"/>
      <c r="BCL279" s="75"/>
      <c r="BCM279" s="75"/>
      <c r="BCN279" s="75"/>
      <c r="BCO279" s="75"/>
      <c r="BCP279" s="75"/>
      <c r="BCQ279" s="75"/>
      <c r="BCR279" s="75"/>
      <c r="BCS279" s="75"/>
      <c r="BCT279" s="75"/>
      <c r="BCU279" s="75"/>
      <c r="BCV279" s="75"/>
      <c r="BCW279" s="75"/>
      <c r="BCX279" s="75"/>
      <c r="BCY279" s="75"/>
      <c r="BCZ279" s="75"/>
      <c r="BDA279" s="75"/>
      <c r="BDB279" s="75"/>
      <c r="BDC279" s="75"/>
      <c r="BDD279" s="75"/>
      <c r="BDE279" s="75"/>
      <c r="BDF279" s="75"/>
      <c r="BDG279" s="75"/>
      <c r="BDH279" s="75"/>
      <c r="BDI279" s="75"/>
      <c r="BDJ279" s="75"/>
      <c r="BDK279" s="75"/>
      <c r="BDL279" s="75"/>
      <c r="BDM279" s="75"/>
      <c r="BDN279" s="75"/>
      <c r="BDO279" s="75"/>
      <c r="BDP279" s="75"/>
      <c r="BDQ279" s="75"/>
      <c r="BDR279" s="75"/>
      <c r="BDS279" s="75"/>
      <c r="BDT279" s="75"/>
      <c r="BDU279" s="75"/>
      <c r="BDV279" s="75"/>
      <c r="BDW279" s="75"/>
      <c r="BDX279" s="75"/>
      <c r="BDY279" s="75"/>
      <c r="BDZ279" s="75"/>
      <c r="BEA279" s="75"/>
      <c r="BEB279" s="75"/>
      <c r="BEC279" s="75"/>
      <c r="BED279" s="75"/>
      <c r="BEE279" s="75"/>
      <c r="BEF279" s="75"/>
      <c r="BEG279" s="75"/>
      <c r="BEH279" s="75"/>
      <c r="BEI279" s="75"/>
      <c r="BEJ279" s="75"/>
      <c r="BEK279" s="75"/>
      <c r="BEL279" s="75"/>
      <c r="BEM279" s="75"/>
      <c r="BEN279" s="75"/>
      <c r="BEO279" s="75"/>
      <c r="BEP279" s="75"/>
      <c r="BEQ279" s="75"/>
      <c r="BER279" s="75"/>
      <c r="BES279" s="75"/>
      <c r="BET279" s="75"/>
      <c r="BEU279" s="75"/>
      <c r="BEV279" s="75"/>
      <c r="BEW279" s="75"/>
      <c r="BEX279" s="75"/>
      <c r="BEY279" s="75"/>
      <c r="BEZ279" s="75"/>
      <c r="BFA279" s="75"/>
      <c r="BFB279" s="75"/>
      <c r="BFC279" s="75"/>
      <c r="BFD279" s="75"/>
      <c r="BFE279" s="75"/>
      <c r="BFF279" s="75"/>
      <c r="BFG279" s="75"/>
      <c r="BFH279" s="75"/>
      <c r="BFI279" s="75"/>
      <c r="BFJ279" s="75"/>
      <c r="BFK279" s="75"/>
      <c r="BFL279" s="75"/>
      <c r="BFM279" s="75"/>
      <c r="BFN279" s="75"/>
      <c r="BFO279" s="75"/>
      <c r="BFP279" s="75"/>
      <c r="BFQ279" s="75"/>
      <c r="BFR279" s="75"/>
      <c r="BFS279" s="75"/>
      <c r="BFT279" s="75"/>
      <c r="BFU279" s="75"/>
      <c r="BFV279" s="75"/>
      <c r="BFW279" s="75"/>
      <c r="BFX279" s="75"/>
      <c r="BFY279" s="75"/>
      <c r="BFZ279" s="75"/>
      <c r="BGA279" s="75"/>
      <c r="BGB279" s="75"/>
      <c r="BGC279" s="75"/>
      <c r="BGD279" s="75"/>
      <c r="BGE279" s="75"/>
      <c r="BGF279" s="75"/>
      <c r="BGG279" s="75"/>
      <c r="BGH279" s="75"/>
      <c r="BGI279" s="75"/>
      <c r="BGJ279" s="75"/>
      <c r="BGK279" s="75"/>
      <c r="BGL279" s="75"/>
      <c r="BGM279" s="75"/>
      <c r="BGN279" s="75"/>
      <c r="BGO279" s="75"/>
      <c r="BGP279" s="75"/>
      <c r="BGQ279" s="75"/>
      <c r="BGR279" s="75"/>
      <c r="BGS279" s="75"/>
      <c r="BGT279" s="75"/>
      <c r="BGU279" s="75"/>
      <c r="BGV279" s="75"/>
      <c r="BGW279" s="75"/>
      <c r="BGX279" s="75"/>
      <c r="BGY279" s="75"/>
      <c r="BGZ279" s="75"/>
      <c r="BHA279" s="75"/>
      <c r="BHB279" s="75"/>
      <c r="BHC279" s="75"/>
      <c r="BHD279" s="75"/>
      <c r="BHE279" s="75"/>
      <c r="BHF279" s="75"/>
      <c r="BHG279" s="75"/>
      <c r="BHH279" s="75"/>
      <c r="BHI279" s="75"/>
      <c r="BHJ279" s="75"/>
      <c r="BHK279" s="75"/>
      <c r="BHL279" s="75"/>
      <c r="BHM279" s="75"/>
      <c r="BHN279" s="75"/>
      <c r="BHO279" s="75"/>
      <c r="BHP279" s="75"/>
      <c r="BHQ279" s="75"/>
      <c r="BHR279" s="75"/>
      <c r="BHS279" s="75"/>
      <c r="BHT279" s="75"/>
      <c r="BHU279" s="75"/>
      <c r="BHV279" s="75"/>
      <c r="BHW279" s="75"/>
      <c r="BHX279" s="75"/>
      <c r="BHY279" s="75"/>
      <c r="BHZ279" s="75"/>
      <c r="BIA279" s="75"/>
      <c r="BIB279" s="75"/>
      <c r="BIC279" s="75"/>
      <c r="BID279" s="75"/>
      <c r="BIE279" s="75"/>
      <c r="BIF279" s="75"/>
      <c r="BIG279" s="75"/>
      <c r="BIH279" s="75"/>
      <c r="BII279" s="75"/>
      <c r="BIJ279" s="75"/>
      <c r="BIK279" s="75"/>
      <c r="BIL279" s="75"/>
      <c r="BIM279" s="75"/>
      <c r="BIN279" s="75"/>
      <c r="BIO279" s="75"/>
      <c r="BIP279" s="75"/>
      <c r="BIQ279" s="75"/>
      <c r="BIR279" s="75"/>
      <c r="BIS279" s="75"/>
      <c r="BIT279" s="75"/>
      <c r="BIU279" s="75"/>
      <c r="BIV279" s="75"/>
      <c r="BIW279" s="75"/>
      <c r="BIX279" s="75"/>
      <c r="BIY279" s="75"/>
      <c r="BIZ279" s="75"/>
      <c r="BJA279" s="75"/>
      <c r="BJB279" s="75"/>
      <c r="BJC279" s="75"/>
      <c r="BJD279" s="75"/>
      <c r="BJE279" s="75"/>
      <c r="BJF279" s="75"/>
      <c r="BJG279" s="75"/>
      <c r="BJH279" s="75"/>
      <c r="BJI279" s="75"/>
      <c r="BJJ279" s="75"/>
      <c r="BJK279" s="75"/>
      <c r="BJL279" s="75"/>
      <c r="BJM279" s="75"/>
      <c r="BJN279" s="75"/>
      <c r="BJO279" s="75"/>
      <c r="BJP279" s="75"/>
      <c r="BJQ279" s="75"/>
      <c r="BJR279" s="75"/>
      <c r="BJS279" s="75"/>
      <c r="BJT279" s="75"/>
      <c r="BJU279" s="75"/>
      <c r="BJV279" s="75"/>
      <c r="BJW279" s="75"/>
      <c r="BJX279" s="75"/>
      <c r="BJY279" s="75"/>
      <c r="BJZ279" s="75"/>
      <c r="BKA279" s="75"/>
      <c r="BKB279" s="75"/>
      <c r="BKC279" s="75"/>
      <c r="BKD279" s="75"/>
      <c r="BKE279" s="75"/>
      <c r="BKF279" s="75"/>
      <c r="BKG279" s="75"/>
      <c r="BKH279" s="75"/>
      <c r="BKI279" s="75"/>
      <c r="BKJ279" s="75"/>
      <c r="BKK279" s="75"/>
      <c r="BKL279" s="75"/>
      <c r="BKM279" s="75"/>
      <c r="BKN279" s="75"/>
      <c r="BKO279" s="75"/>
      <c r="BKP279" s="75"/>
      <c r="BKQ279" s="75"/>
      <c r="BKR279" s="75"/>
      <c r="BKS279" s="75"/>
      <c r="BKT279" s="75"/>
      <c r="BKU279" s="75"/>
      <c r="BKV279" s="75"/>
      <c r="BKW279" s="75"/>
      <c r="BKX279" s="75"/>
      <c r="BKY279" s="75"/>
      <c r="BKZ279" s="75"/>
      <c r="BLA279" s="75"/>
      <c r="BLB279" s="75"/>
      <c r="BLC279" s="75"/>
      <c r="BLD279" s="75"/>
      <c r="BLE279" s="75"/>
      <c r="BLF279" s="75"/>
      <c r="BLG279" s="75"/>
      <c r="BLH279" s="75"/>
      <c r="BLI279" s="75"/>
      <c r="BLJ279" s="75"/>
      <c r="BLK279" s="75"/>
      <c r="BLL279" s="75"/>
      <c r="BLM279" s="75"/>
      <c r="BLN279" s="75"/>
      <c r="BLO279" s="75"/>
      <c r="BLP279" s="75"/>
      <c r="BLQ279" s="75"/>
      <c r="BLR279" s="75"/>
      <c r="BLS279" s="75"/>
      <c r="BLT279" s="75"/>
      <c r="BLU279" s="75"/>
      <c r="BLV279" s="75"/>
      <c r="BLW279" s="75"/>
      <c r="BLX279" s="75"/>
      <c r="BLY279" s="75"/>
      <c r="BLZ279" s="75"/>
      <c r="BMA279" s="75"/>
      <c r="BMB279" s="75"/>
      <c r="BMC279" s="75"/>
      <c r="BMD279" s="75"/>
      <c r="BME279" s="75"/>
      <c r="BMF279" s="75"/>
      <c r="BMG279" s="75"/>
      <c r="BMH279" s="75"/>
      <c r="BMI279" s="75"/>
      <c r="BMJ279" s="75"/>
      <c r="BMK279" s="75"/>
      <c r="BML279" s="75"/>
      <c r="BMM279" s="75"/>
      <c r="BMN279" s="75"/>
      <c r="BMO279" s="75"/>
      <c r="BMP279" s="75"/>
      <c r="BMQ279" s="75"/>
      <c r="BMR279" s="75"/>
      <c r="BMS279" s="75"/>
      <c r="BMT279" s="75"/>
      <c r="BMU279" s="75"/>
      <c r="BMV279" s="75"/>
      <c r="BMW279" s="75"/>
      <c r="BMX279" s="75"/>
      <c r="BMY279" s="75"/>
      <c r="BMZ279" s="75"/>
      <c r="BNA279" s="75"/>
      <c r="BNB279" s="75"/>
      <c r="BNC279" s="75"/>
      <c r="BND279" s="75"/>
      <c r="BNE279" s="75"/>
      <c r="BNF279" s="75"/>
      <c r="BNG279" s="75"/>
      <c r="BNH279" s="75"/>
      <c r="BNI279" s="75"/>
      <c r="BNJ279" s="75"/>
      <c r="BNK279" s="75"/>
      <c r="BNL279" s="75"/>
      <c r="BNM279" s="75"/>
      <c r="BNN279" s="75"/>
      <c r="BNO279" s="75"/>
      <c r="BNP279" s="75"/>
      <c r="BNQ279" s="75"/>
      <c r="BNR279" s="75"/>
      <c r="BNS279" s="75"/>
      <c r="BNT279" s="75"/>
      <c r="BNU279" s="75"/>
      <c r="BNV279" s="75"/>
      <c r="BNW279" s="75"/>
      <c r="BNX279" s="75"/>
      <c r="BNY279" s="75"/>
      <c r="BNZ279" s="75"/>
      <c r="BOA279" s="75"/>
      <c r="BOB279" s="75"/>
      <c r="BOC279" s="75"/>
      <c r="BOD279" s="75"/>
      <c r="BOE279" s="75"/>
      <c r="BOF279" s="75"/>
      <c r="BOG279" s="75"/>
      <c r="BOH279" s="75"/>
      <c r="BOI279" s="75"/>
      <c r="BOJ279" s="75"/>
      <c r="BOK279" s="75"/>
      <c r="BOL279" s="75"/>
      <c r="BOM279" s="75"/>
      <c r="BON279" s="75"/>
      <c r="BOO279" s="75"/>
      <c r="BOP279" s="75"/>
      <c r="BOQ279" s="75"/>
      <c r="BOR279" s="75"/>
      <c r="BOS279" s="75"/>
      <c r="BOT279" s="75"/>
      <c r="BOU279" s="75"/>
      <c r="BOV279" s="75"/>
      <c r="BOW279" s="75"/>
      <c r="BOX279" s="75"/>
      <c r="BOY279" s="75"/>
      <c r="BOZ279" s="75"/>
      <c r="BPA279" s="75"/>
      <c r="BPB279" s="75"/>
      <c r="BPC279" s="75"/>
      <c r="BPD279" s="75"/>
      <c r="BPE279" s="75"/>
      <c r="BPF279" s="75"/>
      <c r="BPG279" s="75"/>
      <c r="BPH279" s="75"/>
      <c r="BPI279" s="75"/>
      <c r="BPJ279" s="75"/>
      <c r="BPK279" s="75"/>
      <c r="BPL279" s="75"/>
      <c r="BPM279" s="75"/>
      <c r="BPN279" s="75"/>
      <c r="BPO279" s="75"/>
      <c r="BPP279" s="75"/>
      <c r="BPQ279" s="75"/>
      <c r="BPR279" s="75"/>
      <c r="BPS279" s="75"/>
      <c r="BPT279" s="75"/>
      <c r="BPU279" s="75"/>
      <c r="BPV279" s="75"/>
      <c r="BPW279" s="75"/>
      <c r="BPX279" s="75"/>
      <c r="BPY279" s="75"/>
      <c r="BPZ279" s="75"/>
      <c r="BQA279" s="75"/>
      <c r="BQB279" s="75"/>
      <c r="BQC279" s="75"/>
      <c r="BQD279" s="75"/>
      <c r="BQE279" s="75"/>
      <c r="BQF279" s="75"/>
      <c r="BQG279" s="75"/>
      <c r="BQH279" s="75"/>
      <c r="BQI279" s="75"/>
      <c r="BQJ279" s="75"/>
      <c r="BQK279" s="75"/>
      <c r="BQL279" s="75"/>
      <c r="BQM279" s="75"/>
      <c r="BQN279" s="75"/>
      <c r="BQO279" s="75"/>
      <c r="BQP279" s="75"/>
      <c r="BQQ279" s="75"/>
      <c r="BQR279" s="75"/>
      <c r="BQS279" s="75"/>
      <c r="BQT279" s="75"/>
      <c r="BQU279" s="75"/>
      <c r="BQV279" s="75"/>
      <c r="BQW279" s="75"/>
      <c r="BQX279" s="75"/>
      <c r="BQY279" s="75"/>
      <c r="BQZ279" s="75"/>
      <c r="BRA279" s="75"/>
      <c r="BRB279" s="75"/>
      <c r="BRC279" s="75"/>
      <c r="BRD279" s="75"/>
      <c r="BRE279" s="75"/>
      <c r="BRF279" s="75"/>
      <c r="BRG279" s="75"/>
      <c r="BRH279" s="75"/>
      <c r="BRI279" s="75"/>
      <c r="BRJ279" s="75"/>
      <c r="BRK279" s="75"/>
      <c r="BRL279" s="75"/>
      <c r="BRM279" s="75"/>
      <c r="BRN279" s="75"/>
      <c r="BRO279" s="75"/>
      <c r="BRP279" s="75"/>
      <c r="BRQ279" s="75"/>
      <c r="BRR279" s="75"/>
      <c r="BRS279" s="75"/>
      <c r="BRT279" s="75"/>
      <c r="BRU279" s="75"/>
      <c r="BRV279" s="75"/>
      <c r="BRW279" s="75"/>
      <c r="BRX279" s="75"/>
      <c r="BRY279" s="75"/>
      <c r="BRZ279" s="75"/>
      <c r="BSA279" s="75"/>
      <c r="BSB279" s="75"/>
      <c r="BSC279" s="75"/>
      <c r="BSD279" s="75"/>
      <c r="BSE279" s="75"/>
      <c r="BSF279" s="75"/>
      <c r="BSG279" s="75"/>
      <c r="BSH279" s="75"/>
      <c r="BSI279" s="75"/>
      <c r="BSJ279" s="75"/>
      <c r="BSK279" s="75"/>
      <c r="BSL279" s="75"/>
      <c r="BSM279" s="75"/>
      <c r="BSN279" s="75"/>
      <c r="BSO279" s="75"/>
      <c r="BSP279" s="75"/>
      <c r="BSQ279" s="75"/>
      <c r="BSR279" s="75"/>
      <c r="BSS279" s="75"/>
      <c r="BST279" s="75"/>
      <c r="BSU279" s="75"/>
      <c r="BSV279" s="75"/>
      <c r="BSW279" s="75"/>
      <c r="BSX279" s="75"/>
      <c r="BSY279" s="75"/>
      <c r="BSZ279" s="75"/>
      <c r="BTA279" s="75"/>
      <c r="BTB279" s="75"/>
      <c r="BTC279" s="75"/>
      <c r="BTD279" s="75"/>
      <c r="BTE279" s="75"/>
      <c r="BTF279" s="75"/>
      <c r="BTG279" s="75"/>
      <c r="BTH279" s="75"/>
      <c r="BTI279" s="75"/>
      <c r="BTJ279" s="75"/>
      <c r="BTK279" s="75"/>
      <c r="BTL279" s="75"/>
      <c r="BTM279" s="75"/>
      <c r="BTN279" s="75"/>
      <c r="BTO279" s="75"/>
      <c r="BTP279" s="75"/>
      <c r="BTQ279" s="75"/>
      <c r="BTR279" s="75"/>
      <c r="BTS279" s="75"/>
      <c r="BTT279" s="75"/>
      <c r="BTU279" s="75"/>
      <c r="BTV279" s="75"/>
      <c r="BTW279" s="75"/>
      <c r="BTX279" s="75"/>
      <c r="BTY279" s="75"/>
      <c r="BTZ279" s="75"/>
      <c r="BUA279" s="75"/>
      <c r="BUB279" s="75"/>
      <c r="BUC279" s="75"/>
      <c r="BUD279" s="75"/>
      <c r="BUE279" s="75"/>
      <c r="BUF279" s="75"/>
      <c r="BUG279" s="75"/>
      <c r="BUH279" s="75"/>
      <c r="BUI279" s="75"/>
      <c r="BUJ279" s="75"/>
      <c r="BUK279" s="75"/>
      <c r="BUL279" s="75"/>
      <c r="BUM279" s="75"/>
      <c r="BUN279" s="75"/>
      <c r="BUO279" s="75"/>
      <c r="BUP279" s="75"/>
      <c r="BUQ279" s="75"/>
      <c r="BUR279" s="75"/>
      <c r="BUS279" s="75"/>
      <c r="BUT279" s="75"/>
      <c r="BUU279" s="75"/>
      <c r="BUV279" s="75"/>
      <c r="BUW279" s="75"/>
      <c r="BUX279" s="75"/>
      <c r="BUY279" s="75"/>
      <c r="BUZ279" s="75"/>
      <c r="BVA279" s="75"/>
      <c r="BVB279" s="75"/>
      <c r="BVC279" s="75"/>
      <c r="BVD279" s="75"/>
      <c r="BVE279" s="75"/>
      <c r="BVF279" s="75"/>
      <c r="BVG279" s="75"/>
      <c r="BVH279" s="75"/>
      <c r="BVI279" s="75"/>
      <c r="BVJ279" s="75"/>
      <c r="BVK279" s="75"/>
      <c r="BVL279" s="75"/>
      <c r="BVM279" s="75"/>
      <c r="BVN279" s="75"/>
      <c r="BVO279" s="75"/>
      <c r="BVP279" s="75"/>
      <c r="BVQ279" s="75"/>
      <c r="BVR279" s="75"/>
      <c r="BVS279" s="75"/>
      <c r="BVT279" s="75"/>
      <c r="BVU279" s="75"/>
      <c r="BVV279" s="75"/>
      <c r="BVW279" s="75"/>
      <c r="BVX279" s="75"/>
      <c r="BVY279" s="75"/>
      <c r="BVZ279" s="75"/>
      <c r="BWA279" s="75"/>
      <c r="BWB279" s="75"/>
      <c r="BWC279" s="75"/>
      <c r="BWD279" s="75"/>
      <c r="BWE279" s="75"/>
      <c r="BWF279" s="75"/>
      <c r="BWG279" s="75"/>
      <c r="BWH279" s="75"/>
      <c r="BWI279" s="75"/>
      <c r="BWJ279" s="75"/>
      <c r="BWK279" s="75"/>
      <c r="BWL279" s="75"/>
      <c r="BWM279" s="75"/>
      <c r="BWN279" s="75"/>
      <c r="BWO279" s="75"/>
      <c r="BWP279" s="75"/>
      <c r="BWQ279" s="75"/>
      <c r="BWR279" s="75"/>
      <c r="BWS279" s="75"/>
      <c r="BWT279" s="75"/>
      <c r="BWU279" s="75"/>
      <c r="BWV279" s="75"/>
      <c r="BWW279" s="75"/>
      <c r="BWX279" s="75"/>
      <c r="BWY279" s="75"/>
      <c r="BWZ279" s="75"/>
      <c r="BXA279" s="75"/>
      <c r="BXB279" s="75"/>
      <c r="BXC279" s="75"/>
      <c r="BXD279" s="75"/>
      <c r="BXE279" s="75"/>
      <c r="BXF279" s="75"/>
      <c r="BXG279" s="75"/>
      <c r="BXH279" s="75"/>
      <c r="BXI279" s="75"/>
      <c r="BXJ279" s="75"/>
      <c r="BXK279" s="75"/>
      <c r="BXL279" s="75"/>
      <c r="BXM279" s="75"/>
      <c r="BXN279" s="75"/>
      <c r="BXO279" s="75"/>
      <c r="BXP279" s="75"/>
      <c r="BXQ279" s="75"/>
      <c r="BXR279" s="75"/>
      <c r="BXS279" s="75"/>
      <c r="BXT279" s="75"/>
      <c r="BXU279" s="75"/>
      <c r="BXV279" s="75"/>
      <c r="BXW279" s="75"/>
      <c r="BXX279" s="75"/>
      <c r="BXY279" s="75"/>
      <c r="BXZ279" s="75"/>
      <c r="BYA279" s="75"/>
      <c r="BYB279" s="75"/>
      <c r="BYC279" s="75"/>
      <c r="BYD279" s="75"/>
      <c r="BYE279" s="75"/>
      <c r="BYF279" s="75"/>
      <c r="BYG279" s="75"/>
      <c r="BYH279" s="75"/>
      <c r="BYI279" s="75"/>
      <c r="BYJ279" s="75"/>
      <c r="BYK279" s="75"/>
      <c r="BYL279" s="75"/>
      <c r="BYM279" s="75"/>
      <c r="BYN279" s="75"/>
      <c r="BYO279" s="75"/>
      <c r="BYP279" s="75"/>
      <c r="BYQ279" s="75"/>
      <c r="BYR279" s="75"/>
      <c r="BYS279" s="75"/>
      <c r="BYT279" s="75"/>
      <c r="BYU279" s="75"/>
      <c r="BYV279" s="75"/>
      <c r="BYW279" s="75"/>
      <c r="BYX279" s="75"/>
      <c r="BYY279" s="75"/>
      <c r="BYZ279" s="75"/>
      <c r="BZA279" s="75"/>
      <c r="BZB279" s="75"/>
      <c r="BZC279" s="75"/>
      <c r="BZD279" s="75"/>
      <c r="BZE279" s="75"/>
      <c r="BZF279" s="75"/>
      <c r="BZG279" s="75"/>
      <c r="BZH279" s="75"/>
      <c r="BZI279" s="75"/>
      <c r="BZJ279" s="75"/>
      <c r="BZK279" s="75"/>
      <c r="BZL279" s="75"/>
      <c r="BZM279" s="75"/>
      <c r="BZN279" s="75"/>
      <c r="BZO279" s="75"/>
      <c r="BZP279" s="75"/>
      <c r="BZQ279" s="75"/>
      <c r="BZR279" s="75"/>
      <c r="BZS279" s="75"/>
      <c r="BZT279" s="75"/>
      <c r="BZU279" s="75"/>
      <c r="BZV279" s="75"/>
      <c r="BZW279" s="75"/>
      <c r="BZX279" s="75"/>
      <c r="BZY279" s="75"/>
      <c r="BZZ279" s="75"/>
      <c r="CAA279" s="75"/>
      <c r="CAB279" s="75"/>
      <c r="CAC279" s="75"/>
      <c r="CAD279" s="75"/>
      <c r="CAE279" s="75"/>
      <c r="CAF279" s="75"/>
      <c r="CAG279" s="75"/>
      <c r="CAH279" s="75"/>
      <c r="CAI279" s="75"/>
      <c r="CAJ279" s="75"/>
      <c r="CAK279" s="75"/>
      <c r="CAL279" s="75"/>
      <c r="CAM279" s="75"/>
      <c r="CAN279" s="75"/>
      <c r="CAO279" s="75"/>
      <c r="CAP279" s="75"/>
      <c r="CAQ279" s="75"/>
      <c r="CAR279" s="75"/>
      <c r="CAS279" s="75"/>
      <c r="CAT279" s="75"/>
      <c r="CAU279" s="75"/>
      <c r="CAV279" s="75"/>
      <c r="CAW279" s="75"/>
      <c r="CAX279" s="75"/>
      <c r="CAY279" s="75"/>
      <c r="CAZ279" s="75"/>
      <c r="CBA279" s="75"/>
      <c r="CBB279" s="75"/>
      <c r="CBC279" s="75"/>
      <c r="CBD279" s="75"/>
      <c r="CBE279" s="75"/>
      <c r="CBF279" s="75"/>
      <c r="CBG279" s="75"/>
      <c r="CBH279" s="75"/>
      <c r="CBI279" s="75"/>
      <c r="CBJ279" s="75"/>
      <c r="CBK279" s="75"/>
      <c r="CBL279" s="75"/>
      <c r="CBM279" s="75"/>
      <c r="CBN279" s="75"/>
      <c r="CBO279" s="75"/>
      <c r="CBP279" s="75"/>
      <c r="CBQ279" s="75"/>
      <c r="CBR279" s="75"/>
      <c r="CBS279" s="75"/>
      <c r="CBT279" s="75"/>
      <c r="CBU279" s="75"/>
      <c r="CBV279" s="75"/>
      <c r="CBW279" s="75"/>
      <c r="CBX279" s="75"/>
      <c r="CBY279" s="75"/>
      <c r="CBZ279" s="75"/>
      <c r="CCA279" s="75"/>
      <c r="CCB279" s="75"/>
      <c r="CCC279" s="75"/>
      <c r="CCD279" s="75"/>
      <c r="CCE279" s="75"/>
      <c r="CCF279" s="75"/>
      <c r="CCG279" s="75"/>
      <c r="CCH279" s="75"/>
      <c r="CCI279" s="75"/>
      <c r="CCJ279" s="75"/>
      <c r="CCK279" s="75"/>
      <c r="CCL279" s="75"/>
      <c r="CCM279" s="75"/>
      <c r="CCN279" s="75"/>
      <c r="CCO279" s="75"/>
      <c r="CCP279" s="75"/>
      <c r="CCQ279" s="75"/>
      <c r="CCR279" s="75"/>
      <c r="CCS279" s="75"/>
      <c r="CCT279" s="75"/>
      <c r="CCU279" s="75"/>
      <c r="CCV279" s="75"/>
      <c r="CCW279" s="75"/>
      <c r="CCX279" s="75"/>
      <c r="CCY279" s="75"/>
      <c r="CCZ279" s="75"/>
      <c r="CDA279" s="75"/>
      <c r="CDB279" s="75"/>
      <c r="CDC279" s="75"/>
      <c r="CDD279" s="75"/>
      <c r="CDE279" s="75"/>
      <c r="CDF279" s="75"/>
      <c r="CDG279" s="75"/>
      <c r="CDH279" s="75"/>
      <c r="CDI279" s="75"/>
      <c r="CDJ279" s="75"/>
      <c r="CDK279" s="75"/>
      <c r="CDL279" s="75"/>
      <c r="CDM279" s="75"/>
      <c r="CDN279" s="75"/>
      <c r="CDO279" s="75"/>
      <c r="CDP279" s="75"/>
      <c r="CDQ279" s="75"/>
      <c r="CDR279" s="75"/>
      <c r="CDS279" s="75"/>
      <c r="CDT279" s="75"/>
      <c r="CDU279" s="75"/>
      <c r="CDV279" s="75"/>
      <c r="CDW279" s="75"/>
      <c r="CDX279" s="75"/>
      <c r="CDY279" s="75"/>
      <c r="CDZ279" s="75"/>
      <c r="CEA279" s="75"/>
      <c r="CEB279" s="75"/>
      <c r="CEC279" s="75"/>
      <c r="CED279" s="75"/>
      <c r="CEE279" s="75"/>
      <c r="CEF279" s="75"/>
      <c r="CEG279" s="75"/>
      <c r="CEH279" s="75"/>
      <c r="CEI279" s="75"/>
      <c r="CEJ279" s="75"/>
      <c r="CEK279" s="75"/>
      <c r="CEL279" s="75"/>
      <c r="CEM279" s="75"/>
      <c r="CEN279" s="75"/>
      <c r="CEO279" s="75"/>
      <c r="CEP279" s="75"/>
      <c r="CEQ279" s="75"/>
      <c r="CER279" s="75"/>
      <c r="CES279" s="75"/>
      <c r="CET279" s="75"/>
      <c r="CEU279" s="75"/>
      <c r="CEV279" s="75"/>
      <c r="CEW279" s="75"/>
      <c r="CEX279" s="75"/>
      <c r="CEY279" s="75"/>
      <c r="CEZ279" s="75"/>
      <c r="CFA279" s="75"/>
      <c r="CFB279" s="75"/>
      <c r="CFC279" s="75"/>
      <c r="CFD279" s="75"/>
      <c r="CFE279" s="75"/>
      <c r="CFF279" s="75"/>
      <c r="CFG279" s="75"/>
      <c r="CFH279" s="75"/>
      <c r="CFI279" s="75"/>
      <c r="CFJ279" s="75"/>
      <c r="CFK279" s="75"/>
      <c r="CFL279" s="75"/>
      <c r="CFM279" s="75"/>
      <c r="CFN279" s="75"/>
      <c r="CFO279" s="75"/>
      <c r="CFP279" s="75"/>
      <c r="CFQ279" s="75"/>
      <c r="CFR279" s="75"/>
      <c r="CFS279" s="75"/>
      <c r="CFT279" s="75"/>
      <c r="CFU279" s="75"/>
      <c r="CFV279" s="75"/>
      <c r="CFW279" s="75"/>
      <c r="CFX279" s="75"/>
      <c r="CFY279" s="75"/>
      <c r="CFZ279" s="75"/>
      <c r="CGA279" s="75"/>
      <c r="CGB279" s="75"/>
      <c r="CGC279" s="75"/>
      <c r="CGD279" s="75"/>
      <c r="CGE279" s="75"/>
      <c r="CGF279" s="75"/>
      <c r="CGG279" s="75"/>
      <c r="CGH279" s="75"/>
      <c r="CGI279" s="75"/>
      <c r="CGJ279" s="75"/>
      <c r="CGK279" s="75"/>
      <c r="CGL279" s="75"/>
      <c r="CGM279" s="75"/>
      <c r="CGN279" s="75"/>
      <c r="CGO279" s="75"/>
      <c r="CGP279" s="75"/>
      <c r="CGQ279" s="75"/>
      <c r="CGR279" s="75"/>
      <c r="CGS279" s="75"/>
      <c r="CGT279" s="75"/>
      <c r="CGU279" s="75"/>
      <c r="CGV279" s="75"/>
      <c r="CGW279" s="75"/>
      <c r="CGX279" s="75"/>
      <c r="CGY279" s="75"/>
      <c r="CGZ279" s="75"/>
      <c r="CHA279" s="75"/>
      <c r="CHB279" s="75"/>
      <c r="CHC279" s="75"/>
      <c r="CHD279" s="75"/>
      <c r="CHE279" s="75"/>
      <c r="CHF279" s="75"/>
      <c r="CHG279" s="75"/>
      <c r="CHH279" s="75"/>
      <c r="CHI279" s="75"/>
      <c r="CHJ279" s="75"/>
      <c r="CHK279" s="75"/>
      <c r="CHL279" s="75"/>
      <c r="CHM279" s="75"/>
      <c r="CHN279" s="75"/>
      <c r="CHO279" s="75"/>
      <c r="CHP279" s="75"/>
      <c r="CHQ279" s="75"/>
      <c r="CHR279" s="75"/>
      <c r="CHS279" s="75"/>
      <c r="CHT279" s="75"/>
      <c r="CHU279" s="75"/>
      <c r="CHV279" s="75"/>
      <c r="CHW279" s="75"/>
      <c r="CHX279" s="75"/>
      <c r="CHY279" s="75"/>
      <c r="CHZ279" s="75"/>
      <c r="CIA279" s="75"/>
      <c r="CIB279" s="75"/>
      <c r="CIC279" s="75"/>
      <c r="CID279" s="75"/>
      <c r="CIE279" s="75"/>
      <c r="CIF279" s="75"/>
      <c r="CIG279" s="75"/>
      <c r="CIH279" s="75"/>
      <c r="CII279" s="75"/>
      <c r="CIJ279" s="75"/>
      <c r="CIK279" s="75"/>
      <c r="CIL279" s="75"/>
      <c r="CIM279" s="75"/>
      <c r="CIN279" s="75"/>
      <c r="CIO279" s="75"/>
      <c r="CIP279" s="75"/>
      <c r="CIQ279" s="75"/>
      <c r="CIR279" s="75"/>
      <c r="CIS279" s="75"/>
      <c r="CIT279" s="75"/>
      <c r="CIU279" s="75"/>
      <c r="CIV279" s="75"/>
      <c r="CIW279" s="75"/>
      <c r="CIX279" s="75"/>
      <c r="CIY279" s="75"/>
      <c r="CIZ279" s="75"/>
      <c r="CJA279" s="75"/>
      <c r="CJB279" s="75"/>
      <c r="CJC279" s="75"/>
      <c r="CJD279" s="75"/>
      <c r="CJE279" s="75"/>
      <c r="CJF279" s="75"/>
      <c r="CJG279" s="75"/>
      <c r="CJH279" s="75"/>
      <c r="CJI279" s="75"/>
      <c r="CJJ279" s="75"/>
      <c r="CJK279" s="75"/>
      <c r="CJL279" s="75"/>
      <c r="CJM279" s="75"/>
      <c r="CJN279" s="75"/>
      <c r="CJO279" s="75"/>
      <c r="CJP279" s="75"/>
      <c r="CJQ279" s="75"/>
      <c r="CJR279" s="75"/>
      <c r="CJS279" s="75"/>
      <c r="CJT279" s="75"/>
      <c r="CJU279" s="75"/>
      <c r="CJV279" s="75"/>
      <c r="CJW279" s="75"/>
      <c r="CJX279" s="75"/>
      <c r="CJY279" s="75"/>
      <c r="CJZ279" s="75"/>
      <c r="CKA279" s="75"/>
      <c r="CKB279" s="75"/>
      <c r="CKC279" s="75"/>
      <c r="CKD279" s="75"/>
      <c r="CKE279" s="75"/>
      <c r="CKF279" s="75"/>
      <c r="CKG279" s="75"/>
      <c r="CKH279" s="75"/>
      <c r="CKI279" s="75"/>
      <c r="CKJ279" s="75"/>
      <c r="CKK279" s="75"/>
      <c r="CKL279" s="75"/>
      <c r="CKM279" s="75"/>
      <c r="CKN279" s="75"/>
      <c r="CKO279" s="75"/>
      <c r="CKP279" s="75"/>
      <c r="CKQ279" s="75"/>
      <c r="CKR279" s="75"/>
      <c r="CKS279" s="75"/>
      <c r="CKT279" s="75"/>
      <c r="CKU279" s="75"/>
      <c r="CKV279" s="75"/>
      <c r="CKW279" s="75"/>
      <c r="CKX279" s="75"/>
      <c r="CKY279" s="75"/>
      <c r="CKZ279" s="75"/>
      <c r="CLA279" s="75"/>
      <c r="CLB279" s="75"/>
      <c r="CLC279" s="75"/>
      <c r="CLD279" s="75"/>
      <c r="CLE279" s="75"/>
      <c r="CLF279" s="75"/>
      <c r="CLG279" s="75"/>
      <c r="CLH279" s="75"/>
      <c r="CLI279" s="75"/>
      <c r="CLJ279" s="75"/>
      <c r="CLK279" s="75"/>
      <c r="CLL279" s="75"/>
      <c r="CLM279" s="75"/>
      <c r="CLN279" s="75"/>
      <c r="CLO279" s="75"/>
      <c r="CLP279" s="75"/>
      <c r="CLQ279" s="75"/>
      <c r="CLR279" s="75"/>
      <c r="CLS279" s="75"/>
      <c r="CLT279" s="75"/>
      <c r="CLU279" s="75"/>
      <c r="CLV279" s="75"/>
      <c r="CLW279" s="75"/>
      <c r="CLX279" s="75"/>
      <c r="CLY279" s="75"/>
      <c r="CLZ279" s="75"/>
      <c r="CMA279" s="75"/>
      <c r="CMB279" s="75"/>
      <c r="CMC279" s="75"/>
      <c r="CMD279" s="75"/>
      <c r="CME279" s="75"/>
      <c r="CMF279" s="75"/>
      <c r="CMG279" s="75"/>
      <c r="CMH279" s="75"/>
      <c r="CMI279" s="75"/>
      <c r="CMJ279" s="75"/>
      <c r="CMK279" s="75"/>
      <c r="CML279" s="75"/>
      <c r="CMM279" s="75"/>
      <c r="CMN279" s="75"/>
      <c r="CMO279" s="75"/>
      <c r="CMP279" s="75"/>
      <c r="CMQ279" s="75"/>
      <c r="CMR279" s="75"/>
      <c r="CMS279" s="75"/>
      <c r="CMT279" s="75"/>
      <c r="CMU279" s="75"/>
      <c r="CMV279" s="75"/>
      <c r="CMW279" s="75"/>
      <c r="CMX279" s="75"/>
      <c r="CMY279" s="75"/>
      <c r="CMZ279" s="75"/>
      <c r="CNA279" s="75"/>
      <c r="CNB279" s="75"/>
      <c r="CNC279" s="75"/>
      <c r="CND279" s="75"/>
      <c r="CNE279" s="75"/>
      <c r="CNF279" s="75"/>
      <c r="CNG279" s="75"/>
      <c r="CNH279" s="75"/>
      <c r="CNI279" s="75"/>
      <c r="CNJ279" s="75"/>
      <c r="CNK279" s="75"/>
      <c r="CNL279" s="75"/>
      <c r="CNM279" s="75"/>
      <c r="CNN279" s="75"/>
      <c r="CNO279" s="75"/>
      <c r="CNP279" s="75"/>
      <c r="CNQ279" s="75"/>
      <c r="CNR279" s="75"/>
      <c r="CNS279" s="75"/>
      <c r="CNT279" s="75"/>
      <c r="CNU279" s="75"/>
      <c r="CNV279" s="75"/>
      <c r="CNW279" s="75"/>
      <c r="CNX279" s="75"/>
      <c r="CNY279" s="75"/>
      <c r="CNZ279" s="75"/>
      <c r="COA279" s="75"/>
      <c r="COB279" s="75"/>
      <c r="COC279" s="75"/>
      <c r="COD279" s="75"/>
      <c r="COE279" s="75"/>
      <c r="COF279" s="75"/>
      <c r="COG279" s="75"/>
      <c r="COH279" s="75"/>
      <c r="COI279" s="75"/>
      <c r="COJ279" s="75"/>
      <c r="COK279" s="75"/>
      <c r="COL279" s="75"/>
      <c r="COM279" s="75"/>
      <c r="CON279" s="75"/>
      <c r="COO279" s="75"/>
      <c r="COP279" s="75"/>
      <c r="COQ279" s="75"/>
      <c r="COR279" s="75"/>
      <c r="COS279" s="75"/>
      <c r="COT279" s="75"/>
      <c r="COU279" s="75"/>
      <c r="COV279" s="75"/>
      <c r="COW279" s="75"/>
      <c r="COX279" s="75"/>
      <c r="COY279" s="75"/>
      <c r="COZ279" s="75"/>
      <c r="CPA279" s="75"/>
      <c r="CPB279" s="75"/>
      <c r="CPC279" s="75"/>
      <c r="CPD279" s="75"/>
      <c r="CPE279" s="75"/>
      <c r="CPF279" s="75"/>
      <c r="CPG279" s="75"/>
      <c r="CPH279" s="75"/>
      <c r="CPI279" s="75"/>
      <c r="CPJ279" s="75"/>
      <c r="CPK279" s="75"/>
      <c r="CPL279" s="75"/>
      <c r="CPM279" s="75"/>
      <c r="CPN279" s="75"/>
      <c r="CPO279" s="75"/>
      <c r="CPP279" s="75"/>
      <c r="CPQ279" s="75"/>
      <c r="CPR279" s="75"/>
      <c r="CPS279" s="75"/>
      <c r="CPT279" s="75"/>
      <c r="CPU279" s="75"/>
      <c r="CPV279" s="75"/>
      <c r="CPW279" s="75"/>
      <c r="CPX279" s="75"/>
      <c r="CPY279" s="75"/>
      <c r="CPZ279" s="75"/>
      <c r="CQA279" s="75"/>
      <c r="CQB279" s="75"/>
      <c r="CQC279" s="75"/>
      <c r="CQD279" s="75"/>
      <c r="CQE279" s="75"/>
      <c r="CQF279" s="75"/>
      <c r="CQG279" s="75"/>
      <c r="CQH279" s="75"/>
      <c r="CQI279" s="75"/>
      <c r="CQJ279" s="75"/>
      <c r="CQK279" s="75"/>
      <c r="CQL279" s="75"/>
      <c r="CQM279" s="75"/>
      <c r="CQN279" s="75"/>
      <c r="CQO279" s="75"/>
      <c r="CQP279" s="75"/>
      <c r="CQQ279" s="75"/>
      <c r="CQR279" s="75"/>
      <c r="CQS279" s="75"/>
      <c r="CQT279" s="75"/>
      <c r="CQU279" s="75"/>
      <c r="CQV279" s="75"/>
      <c r="CQW279" s="75"/>
      <c r="CQX279" s="75"/>
      <c r="CQY279" s="75"/>
      <c r="CQZ279" s="75"/>
      <c r="CRA279" s="75"/>
      <c r="CRB279" s="75"/>
      <c r="CRC279" s="75"/>
      <c r="CRD279" s="75"/>
      <c r="CRE279" s="75"/>
      <c r="CRF279" s="75"/>
      <c r="CRG279" s="75"/>
      <c r="CRH279" s="75"/>
      <c r="CRI279" s="75"/>
      <c r="CRJ279" s="75"/>
      <c r="CRK279" s="75"/>
      <c r="CRL279" s="75"/>
      <c r="CRM279" s="75"/>
      <c r="CRN279" s="75"/>
      <c r="CRO279" s="75"/>
      <c r="CRP279" s="75"/>
      <c r="CRQ279" s="75"/>
      <c r="CRR279" s="75"/>
      <c r="CRS279" s="75"/>
      <c r="CRT279" s="75"/>
      <c r="CRU279" s="75"/>
      <c r="CRV279" s="75"/>
      <c r="CRW279" s="75"/>
      <c r="CRX279" s="75"/>
      <c r="CRY279" s="75"/>
      <c r="CRZ279" s="75"/>
      <c r="CSA279" s="75"/>
      <c r="CSB279" s="75"/>
      <c r="CSC279" s="75"/>
      <c r="CSD279" s="75"/>
      <c r="CSE279" s="75"/>
      <c r="CSF279" s="75"/>
      <c r="CSG279" s="75"/>
      <c r="CSH279" s="75"/>
      <c r="CSI279" s="75"/>
      <c r="CSJ279" s="75"/>
      <c r="CSK279" s="75"/>
      <c r="CSL279" s="75"/>
      <c r="CSM279" s="75"/>
      <c r="CSN279" s="75"/>
      <c r="CSO279" s="75"/>
      <c r="CSP279" s="75"/>
      <c r="CSQ279" s="75"/>
      <c r="CSR279" s="75"/>
      <c r="CSS279" s="75"/>
      <c r="CST279" s="75"/>
      <c r="CSU279" s="75"/>
      <c r="CSV279" s="75"/>
      <c r="CSW279" s="75"/>
      <c r="CSX279" s="75"/>
      <c r="CSY279" s="75"/>
      <c r="CSZ279" s="75"/>
      <c r="CTA279" s="75"/>
      <c r="CTB279" s="75"/>
      <c r="CTC279" s="75"/>
      <c r="CTD279" s="75"/>
      <c r="CTE279" s="75"/>
      <c r="CTF279" s="75"/>
      <c r="CTG279" s="75"/>
      <c r="CTH279" s="75"/>
      <c r="CTI279" s="75"/>
      <c r="CTJ279" s="75"/>
      <c r="CTK279" s="75"/>
      <c r="CTL279" s="75"/>
      <c r="CTM279" s="75"/>
      <c r="CTN279" s="75"/>
      <c r="CTO279" s="75"/>
      <c r="CTP279" s="75"/>
      <c r="CTQ279" s="75"/>
      <c r="CTR279" s="75"/>
      <c r="CTS279" s="75"/>
      <c r="CTT279" s="75"/>
      <c r="CTU279" s="75"/>
      <c r="CTV279" s="75"/>
      <c r="CTW279" s="75"/>
      <c r="CTX279" s="75"/>
      <c r="CTY279" s="75"/>
      <c r="CTZ279" s="75"/>
      <c r="CUA279" s="75"/>
      <c r="CUB279" s="75"/>
      <c r="CUC279" s="75"/>
      <c r="CUD279" s="75"/>
      <c r="CUE279" s="75"/>
      <c r="CUF279" s="75"/>
      <c r="CUG279" s="75"/>
      <c r="CUH279" s="75"/>
      <c r="CUI279" s="75"/>
      <c r="CUJ279" s="75"/>
      <c r="CUK279" s="75"/>
      <c r="CUL279" s="75"/>
      <c r="CUM279" s="75"/>
      <c r="CUN279" s="75"/>
      <c r="CUO279" s="75"/>
      <c r="CUP279" s="75"/>
      <c r="CUQ279" s="75"/>
      <c r="CUR279" s="75"/>
      <c r="CUS279" s="75"/>
      <c r="CUT279" s="75"/>
      <c r="CUU279" s="75"/>
      <c r="CUV279" s="75"/>
      <c r="CUW279" s="75"/>
      <c r="CUX279" s="75"/>
      <c r="CUY279" s="75"/>
      <c r="CUZ279" s="75"/>
      <c r="CVA279" s="75"/>
      <c r="CVB279" s="75"/>
      <c r="CVC279" s="75"/>
      <c r="CVD279" s="75"/>
      <c r="CVE279" s="75"/>
      <c r="CVF279" s="75"/>
      <c r="CVG279" s="75"/>
      <c r="CVH279" s="75"/>
      <c r="CVI279" s="75"/>
      <c r="CVJ279" s="75"/>
      <c r="CVK279" s="75"/>
      <c r="CVL279" s="75"/>
      <c r="CVM279" s="75"/>
      <c r="CVN279" s="75"/>
      <c r="CVO279" s="75"/>
      <c r="CVP279" s="75"/>
      <c r="CVQ279" s="75"/>
      <c r="CVR279" s="75"/>
      <c r="CVS279" s="75"/>
      <c r="CVT279" s="75"/>
      <c r="CVU279" s="75"/>
      <c r="CVV279" s="75"/>
      <c r="CVW279" s="75"/>
      <c r="CVX279" s="75"/>
      <c r="CVY279" s="75"/>
      <c r="CVZ279" s="75"/>
      <c r="CWA279" s="75"/>
      <c r="CWB279" s="75"/>
      <c r="CWC279" s="75"/>
      <c r="CWD279" s="75"/>
      <c r="CWE279" s="75"/>
      <c r="CWF279" s="75"/>
      <c r="CWG279" s="75"/>
      <c r="CWH279" s="75"/>
      <c r="CWI279" s="75"/>
      <c r="CWJ279" s="75"/>
      <c r="CWK279" s="75"/>
      <c r="CWL279" s="75"/>
      <c r="CWM279" s="75"/>
      <c r="CWN279" s="75"/>
      <c r="CWO279" s="75"/>
      <c r="CWP279" s="75"/>
      <c r="CWQ279" s="75"/>
      <c r="CWR279" s="75"/>
      <c r="CWS279" s="75"/>
      <c r="CWT279" s="75"/>
      <c r="CWU279" s="75"/>
      <c r="CWV279" s="75"/>
      <c r="CWW279" s="75"/>
      <c r="CWX279" s="75"/>
      <c r="CWY279" s="75"/>
      <c r="CWZ279" s="75"/>
      <c r="CXA279" s="75"/>
      <c r="CXB279" s="75"/>
      <c r="CXC279" s="75"/>
      <c r="CXD279" s="75"/>
      <c r="CXE279" s="75"/>
      <c r="CXF279" s="75"/>
      <c r="CXG279" s="75"/>
      <c r="CXH279" s="75"/>
      <c r="CXI279" s="75"/>
      <c r="CXJ279" s="75"/>
      <c r="CXK279" s="75"/>
      <c r="CXL279" s="75"/>
      <c r="CXM279" s="75"/>
      <c r="CXN279" s="75"/>
      <c r="CXO279" s="75"/>
      <c r="CXP279" s="75"/>
      <c r="CXQ279" s="75"/>
      <c r="CXR279" s="75"/>
      <c r="CXS279" s="75"/>
      <c r="CXT279" s="75"/>
      <c r="CXU279" s="75"/>
      <c r="CXV279" s="75"/>
      <c r="CXW279" s="75"/>
      <c r="CXX279" s="75"/>
      <c r="CXY279" s="75"/>
      <c r="CXZ279" s="75"/>
      <c r="CYA279" s="75"/>
      <c r="CYB279" s="75"/>
      <c r="CYC279" s="75"/>
      <c r="CYD279" s="75"/>
      <c r="CYE279" s="75"/>
      <c r="CYF279" s="75"/>
      <c r="CYG279" s="75"/>
      <c r="CYH279" s="75"/>
      <c r="CYI279" s="75"/>
      <c r="CYJ279" s="75"/>
      <c r="CYK279" s="75"/>
      <c r="CYL279" s="75"/>
      <c r="CYM279" s="75"/>
      <c r="CYN279" s="75"/>
      <c r="CYO279" s="75"/>
      <c r="CYP279" s="75"/>
      <c r="CYQ279" s="75"/>
      <c r="CYR279" s="75"/>
      <c r="CYS279" s="75"/>
      <c r="CYT279" s="75"/>
      <c r="CYU279" s="75"/>
      <c r="CYV279" s="75"/>
      <c r="CYW279" s="75"/>
      <c r="CYX279" s="75"/>
      <c r="CYY279" s="75"/>
      <c r="CYZ279" s="75"/>
      <c r="CZA279" s="75"/>
      <c r="CZB279" s="75"/>
      <c r="CZC279" s="75"/>
      <c r="CZD279" s="75"/>
      <c r="CZE279" s="75"/>
      <c r="CZF279" s="75"/>
      <c r="CZG279" s="75"/>
      <c r="CZH279" s="75"/>
      <c r="CZI279" s="75"/>
      <c r="CZJ279" s="75"/>
      <c r="CZK279" s="75"/>
      <c r="CZL279" s="75"/>
      <c r="CZM279" s="75"/>
      <c r="CZN279" s="75"/>
      <c r="CZO279" s="75"/>
      <c r="CZP279" s="75"/>
      <c r="CZQ279" s="75"/>
      <c r="CZR279" s="75"/>
      <c r="CZS279" s="75"/>
      <c r="CZT279" s="75"/>
      <c r="CZU279" s="75"/>
      <c r="CZV279" s="75"/>
      <c r="CZW279" s="75"/>
      <c r="CZX279" s="75"/>
      <c r="CZY279" s="75"/>
      <c r="CZZ279" s="75"/>
      <c r="DAA279" s="75"/>
      <c r="DAB279" s="75"/>
      <c r="DAC279" s="75"/>
      <c r="DAD279" s="75"/>
      <c r="DAE279" s="75"/>
      <c r="DAF279" s="75"/>
      <c r="DAG279" s="75"/>
      <c r="DAH279" s="75"/>
      <c r="DAI279" s="75"/>
      <c r="DAJ279" s="75"/>
      <c r="DAK279" s="75"/>
      <c r="DAL279" s="75"/>
      <c r="DAM279" s="75"/>
      <c r="DAN279" s="75"/>
      <c r="DAO279" s="75"/>
      <c r="DAP279" s="75"/>
      <c r="DAQ279" s="75"/>
      <c r="DAR279" s="75"/>
      <c r="DAS279" s="75"/>
      <c r="DAT279" s="75"/>
      <c r="DAU279" s="75"/>
      <c r="DAV279" s="75"/>
      <c r="DAW279" s="75"/>
      <c r="DAX279" s="75"/>
      <c r="DAY279" s="75"/>
      <c r="DAZ279" s="75"/>
      <c r="DBA279" s="75"/>
      <c r="DBB279" s="75"/>
      <c r="DBC279" s="75"/>
      <c r="DBD279" s="75"/>
      <c r="DBE279" s="75"/>
      <c r="DBF279" s="75"/>
      <c r="DBG279" s="75"/>
      <c r="DBH279" s="75"/>
      <c r="DBI279" s="75"/>
      <c r="DBJ279" s="75"/>
      <c r="DBK279" s="75"/>
      <c r="DBL279" s="75"/>
      <c r="DBM279" s="75"/>
      <c r="DBN279" s="75"/>
      <c r="DBO279" s="75"/>
      <c r="DBP279" s="75"/>
      <c r="DBQ279" s="75"/>
      <c r="DBR279" s="75"/>
      <c r="DBS279" s="75"/>
      <c r="DBT279" s="75"/>
      <c r="DBU279" s="75"/>
      <c r="DBV279" s="75"/>
      <c r="DBW279" s="75"/>
      <c r="DBX279" s="75"/>
      <c r="DBY279" s="75"/>
      <c r="DBZ279" s="75"/>
      <c r="DCA279" s="75"/>
      <c r="DCB279" s="75"/>
      <c r="DCC279" s="75"/>
      <c r="DCD279" s="75"/>
      <c r="DCE279" s="75"/>
      <c r="DCF279" s="75"/>
      <c r="DCG279" s="75"/>
      <c r="DCH279" s="75"/>
      <c r="DCI279" s="75"/>
      <c r="DCJ279" s="75"/>
      <c r="DCK279" s="75"/>
      <c r="DCL279" s="75"/>
      <c r="DCM279" s="75"/>
      <c r="DCN279" s="75"/>
      <c r="DCO279" s="75"/>
      <c r="DCP279" s="75"/>
      <c r="DCQ279" s="75"/>
      <c r="DCR279" s="75"/>
      <c r="DCS279" s="75"/>
      <c r="DCT279" s="75"/>
      <c r="DCU279" s="75"/>
      <c r="DCV279" s="75"/>
      <c r="DCW279" s="75"/>
      <c r="DCX279" s="75"/>
      <c r="DCY279" s="75"/>
      <c r="DCZ279" s="75"/>
      <c r="DDA279" s="75"/>
      <c r="DDB279" s="75"/>
      <c r="DDC279" s="75"/>
      <c r="DDD279" s="75"/>
      <c r="DDE279" s="75"/>
      <c r="DDF279" s="75"/>
      <c r="DDG279" s="75"/>
      <c r="DDH279" s="75"/>
      <c r="DDI279" s="75"/>
      <c r="DDJ279" s="75"/>
      <c r="DDK279" s="75"/>
      <c r="DDL279" s="75"/>
      <c r="DDM279" s="75"/>
      <c r="DDN279" s="75"/>
      <c r="DDO279" s="75"/>
      <c r="DDP279" s="75"/>
      <c r="DDQ279" s="75"/>
      <c r="DDR279" s="75"/>
      <c r="DDS279" s="75"/>
      <c r="DDT279" s="75"/>
      <c r="DDU279" s="75"/>
      <c r="DDV279" s="75"/>
      <c r="DDW279" s="75"/>
      <c r="DDX279" s="75"/>
      <c r="DDY279" s="75"/>
      <c r="DDZ279" s="75"/>
      <c r="DEA279" s="75"/>
      <c r="DEB279" s="75"/>
      <c r="DEC279" s="75"/>
      <c r="DED279" s="75"/>
      <c r="DEE279" s="75"/>
      <c r="DEF279" s="75"/>
      <c r="DEG279" s="75"/>
      <c r="DEH279" s="75"/>
      <c r="DEI279" s="75"/>
      <c r="DEJ279" s="75"/>
      <c r="DEK279" s="75"/>
      <c r="DEL279" s="75"/>
      <c r="DEM279" s="75"/>
      <c r="DEN279" s="75"/>
      <c r="DEO279" s="75"/>
      <c r="DEP279" s="75"/>
      <c r="DEQ279" s="75"/>
      <c r="DER279" s="75"/>
      <c r="DES279" s="75"/>
      <c r="DET279" s="75"/>
      <c r="DEU279" s="75"/>
      <c r="DEV279" s="75"/>
      <c r="DEW279" s="75"/>
      <c r="DEX279" s="75"/>
      <c r="DEY279" s="75"/>
      <c r="DEZ279" s="75"/>
      <c r="DFA279" s="75"/>
      <c r="DFB279" s="75"/>
      <c r="DFC279" s="75"/>
      <c r="DFD279" s="75"/>
      <c r="DFE279" s="75"/>
      <c r="DFF279" s="75"/>
      <c r="DFG279" s="75"/>
      <c r="DFH279" s="75"/>
      <c r="DFI279" s="75"/>
      <c r="DFJ279" s="75"/>
      <c r="DFK279" s="75"/>
      <c r="DFL279" s="75"/>
      <c r="DFM279" s="75"/>
      <c r="DFN279" s="75"/>
      <c r="DFO279" s="75"/>
      <c r="DFP279" s="75"/>
      <c r="DFQ279" s="75"/>
      <c r="DFR279" s="75"/>
      <c r="DFS279" s="75"/>
      <c r="DFT279" s="75"/>
      <c r="DFU279" s="75"/>
      <c r="DFV279" s="75"/>
      <c r="DFW279" s="75"/>
      <c r="DFX279" s="75"/>
      <c r="DFY279" s="75"/>
      <c r="DFZ279" s="75"/>
      <c r="DGA279" s="75"/>
      <c r="DGB279" s="75"/>
      <c r="DGC279" s="75"/>
      <c r="DGD279" s="75"/>
      <c r="DGE279" s="75"/>
      <c r="DGF279" s="75"/>
      <c r="DGG279" s="75"/>
      <c r="DGH279" s="75"/>
      <c r="DGI279" s="75"/>
      <c r="DGJ279" s="75"/>
      <c r="DGK279" s="75"/>
      <c r="DGL279" s="75"/>
      <c r="DGM279" s="75"/>
      <c r="DGN279" s="75"/>
      <c r="DGO279" s="75"/>
      <c r="DGP279" s="75"/>
      <c r="DGQ279" s="75"/>
      <c r="DGR279" s="75"/>
      <c r="DGS279" s="75"/>
      <c r="DGT279" s="75"/>
      <c r="DGU279" s="75"/>
      <c r="DGV279" s="75"/>
      <c r="DGW279" s="75"/>
      <c r="DGX279" s="75"/>
      <c r="DGY279" s="75"/>
      <c r="DGZ279" s="75"/>
      <c r="DHA279" s="75"/>
      <c r="DHB279" s="75"/>
      <c r="DHC279" s="75"/>
      <c r="DHD279" s="75"/>
      <c r="DHE279" s="75"/>
      <c r="DHF279" s="75"/>
      <c r="DHG279" s="75"/>
      <c r="DHH279" s="75"/>
      <c r="DHI279" s="75"/>
      <c r="DHJ279" s="75"/>
      <c r="DHK279" s="75"/>
      <c r="DHL279" s="75"/>
      <c r="DHM279" s="75"/>
      <c r="DHN279" s="75"/>
      <c r="DHO279" s="75"/>
      <c r="DHP279" s="75"/>
      <c r="DHQ279" s="75"/>
      <c r="DHR279" s="75"/>
      <c r="DHS279" s="75"/>
      <c r="DHT279" s="75"/>
      <c r="DHU279" s="75"/>
      <c r="DHV279" s="75"/>
      <c r="DHW279" s="75"/>
      <c r="DHX279" s="75"/>
      <c r="DHY279" s="75"/>
      <c r="DHZ279" s="75"/>
      <c r="DIA279" s="75"/>
      <c r="DIB279" s="75"/>
      <c r="DIC279" s="75"/>
      <c r="DID279" s="75"/>
      <c r="DIE279" s="75"/>
      <c r="DIF279" s="75"/>
      <c r="DIG279" s="75"/>
      <c r="DIH279" s="75"/>
      <c r="DII279" s="75"/>
      <c r="DIJ279" s="75"/>
      <c r="DIK279" s="75"/>
      <c r="DIL279" s="75"/>
      <c r="DIM279" s="75"/>
      <c r="DIN279" s="75"/>
      <c r="DIO279" s="75"/>
      <c r="DIP279" s="75"/>
      <c r="DIQ279" s="75"/>
      <c r="DIR279" s="75"/>
      <c r="DIS279" s="75"/>
      <c r="DIT279" s="75"/>
      <c r="DIU279" s="75"/>
      <c r="DIV279" s="75"/>
      <c r="DIW279" s="75"/>
      <c r="DIX279" s="75"/>
      <c r="DIY279" s="75"/>
      <c r="DIZ279" s="75"/>
      <c r="DJA279" s="75"/>
      <c r="DJB279" s="75"/>
      <c r="DJC279" s="75"/>
      <c r="DJD279" s="75"/>
      <c r="DJE279" s="75"/>
      <c r="DJF279" s="75"/>
      <c r="DJG279" s="75"/>
      <c r="DJH279" s="75"/>
      <c r="DJI279" s="75"/>
      <c r="DJJ279" s="75"/>
      <c r="DJK279" s="75"/>
      <c r="DJL279" s="75"/>
      <c r="DJM279" s="75"/>
      <c r="DJN279" s="75"/>
      <c r="DJO279" s="75"/>
      <c r="DJP279" s="75"/>
      <c r="DJQ279" s="75"/>
      <c r="DJR279" s="75"/>
      <c r="DJS279" s="75"/>
      <c r="DJT279" s="75"/>
      <c r="DJU279" s="75"/>
      <c r="DJV279" s="75"/>
      <c r="DJW279" s="75"/>
      <c r="DJX279" s="75"/>
      <c r="DJY279" s="75"/>
      <c r="DJZ279" s="75"/>
      <c r="DKA279" s="75"/>
      <c r="DKB279" s="75"/>
      <c r="DKC279" s="75"/>
      <c r="DKD279" s="75"/>
      <c r="DKE279" s="75"/>
      <c r="DKF279" s="75"/>
      <c r="DKG279" s="75"/>
      <c r="DKH279" s="75"/>
      <c r="DKI279" s="75"/>
      <c r="DKJ279" s="75"/>
      <c r="DKK279" s="75"/>
      <c r="DKL279" s="75"/>
      <c r="DKM279" s="75"/>
      <c r="DKN279" s="75"/>
      <c r="DKO279" s="75"/>
      <c r="DKP279" s="75"/>
      <c r="DKQ279" s="75"/>
      <c r="DKR279" s="75"/>
      <c r="DKS279" s="75"/>
      <c r="DKT279" s="75"/>
      <c r="DKU279" s="75"/>
      <c r="DKV279" s="75"/>
      <c r="DKW279" s="75"/>
      <c r="DKX279" s="75"/>
      <c r="DKY279" s="75"/>
      <c r="DKZ279" s="75"/>
      <c r="DLA279" s="75"/>
      <c r="DLB279" s="75"/>
      <c r="DLC279" s="75"/>
      <c r="DLD279" s="75"/>
      <c r="DLE279" s="75"/>
      <c r="DLF279" s="75"/>
      <c r="DLG279" s="75"/>
      <c r="DLH279" s="75"/>
      <c r="DLI279" s="75"/>
      <c r="DLJ279" s="75"/>
      <c r="DLK279" s="75"/>
      <c r="DLL279" s="75"/>
      <c r="DLM279" s="75"/>
      <c r="DLN279" s="75"/>
      <c r="DLO279" s="75"/>
      <c r="DLP279" s="75"/>
      <c r="DLQ279" s="75"/>
      <c r="DLR279" s="75"/>
      <c r="DLS279" s="75"/>
      <c r="DLT279" s="75"/>
      <c r="DLU279" s="75"/>
      <c r="DLV279" s="75"/>
      <c r="DLW279" s="75"/>
      <c r="DLX279" s="75"/>
      <c r="DLY279" s="75"/>
      <c r="DLZ279" s="75"/>
      <c r="DMA279" s="75"/>
      <c r="DMB279" s="75"/>
      <c r="DMC279" s="75"/>
      <c r="DMD279" s="75"/>
      <c r="DME279" s="75"/>
      <c r="DMF279" s="75"/>
      <c r="DMG279" s="75"/>
      <c r="DMH279" s="75"/>
      <c r="DMI279" s="75"/>
      <c r="DMJ279" s="75"/>
      <c r="DMK279" s="75"/>
      <c r="DML279" s="75"/>
      <c r="DMM279" s="75"/>
      <c r="DMN279" s="75"/>
      <c r="DMO279" s="75"/>
      <c r="DMP279" s="75"/>
      <c r="DMQ279" s="75"/>
      <c r="DMR279" s="75"/>
      <c r="DMS279" s="75"/>
      <c r="DMT279" s="75"/>
      <c r="DMU279" s="75"/>
      <c r="DMV279" s="75"/>
      <c r="DMW279" s="75"/>
      <c r="DMX279" s="75"/>
      <c r="DMY279" s="75"/>
      <c r="DMZ279" s="75"/>
      <c r="DNA279" s="75"/>
      <c r="DNB279" s="75"/>
      <c r="DNC279" s="75"/>
      <c r="DND279" s="75"/>
      <c r="DNE279" s="75"/>
      <c r="DNF279" s="75"/>
      <c r="DNG279" s="75"/>
      <c r="DNH279" s="75"/>
      <c r="DNI279" s="75"/>
      <c r="DNJ279" s="75"/>
      <c r="DNK279" s="75"/>
      <c r="DNL279" s="75"/>
      <c r="DNM279" s="75"/>
      <c r="DNN279" s="75"/>
      <c r="DNO279" s="75"/>
      <c r="DNP279" s="75"/>
      <c r="DNQ279" s="75"/>
      <c r="DNR279" s="75"/>
      <c r="DNS279" s="75"/>
      <c r="DNT279" s="75"/>
      <c r="DNU279" s="75"/>
      <c r="DNV279" s="75"/>
      <c r="DNW279" s="75"/>
      <c r="DNX279" s="75"/>
      <c r="DNY279" s="75"/>
      <c r="DNZ279" s="75"/>
      <c r="DOA279" s="75"/>
      <c r="DOB279" s="75"/>
      <c r="DOC279" s="75"/>
      <c r="DOD279" s="75"/>
      <c r="DOE279" s="75"/>
      <c r="DOF279" s="75"/>
      <c r="DOG279" s="75"/>
      <c r="DOH279" s="75"/>
      <c r="DOI279" s="75"/>
      <c r="DOJ279" s="75"/>
      <c r="DOK279" s="75"/>
      <c r="DOL279" s="75"/>
      <c r="DOM279" s="75"/>
      <c r="DON279" s="75"/>
      <c r="DOO279" s="75"/>
      <c r="DOP279" s="75"/>
      <c r="DOQ279" s="75"/>
      <c r="DOR279" s="75"/>
      <c r="DOS279" s="75"/>
      <c r="DOT279" s="75"/>
      <c r="DOU279" s="75"/>
      <c r="DOV279" s="75"/>
      <c r="DOW279" s="75"/>
      <c r="DOX279" s="75"/>
      <c r="DOY279" s="75"/>
      <c r="DOZ279" s="75"/>
      <c r="DPA279" s="75"/>
      <c r="DPB279" s="75"/>
      <c r="DPC279" s="75"/>
      <c r="DPD279" s="75"/>
      <c r="DPE279" s="75"/>
      <c r="DPF279" s="75"/>
      <c r="DPG279" s="75"/>
      <c r="DPH279" s="75"/>
      <c r="DPI279" s="75"/>
      <c r="DPJ279" s="75"/>
      <c r="DPK279" s="75"/>
      <c r="DPL279" s="75"/>
      <c r="DPM279" s="75"/>
      <c r="DPN279" s="75"/>
      <c r="DPO279" s="75"/>
      <c r="DPP279" s="75"/>
      <c r="DPQ279" s="75"/>
      <c r="DPR279" s="75"/>
      <c r="DPS279" s="75"/>
      <c r="DPT279" s="75"/>
      <c r="DPU279" s="75"/>
      <c r="DPV279" s="75"/>
      <c r="DPW279" s="75"/>
      <c r="DPX279" s="75"/>
      <c r="DPY279" s="75"/>
      <c r="DPZ279" s="75"/>
      <c r="DQA279" s="75"/>
      <c r="DQB279" s="75"/>
      <c r="DQC279" s="75"/>
      <c r="DQD279" s="75"/>
      <c r="DQE279" s="75"/>
      <c r="DQF279" s="75"/>
      <c r="DQG279" s="75"/>
      <c r="DQH279" s="75"/>
      <c r="DQI279" s="75"/>
      <c r="DQJ279" s="75"/>
      <c r="DQK279" s="75"/>
      <c r="DQL279" s="75"/>
      <c r="DQM279" s="75"/>
      <c r="DQN279" s="75"/>
      <c r="DQO279" s="75"/>
      <c r="DQP279" s="75"/>
      <c r="DQQ279" s="75"/>
      <c r="DQR279" s="75"/>
      <c r="DQS279" s="75"/>
      <c r="DQT279" s="75"/>
      <c r="DQU279" s="75"/>
      <c r="DQV279" s="75"/>
      <c r="DQW279" s="75"/>
      <c r="DQX279" s="75"/>
      <c r="DQY279" s="75"/>
      <c r="DQZ279" s="75"/>
      <c r="DRA279" s="75"/>
      <c r="DRB279" s="75"/>
      <c r="DRC279" s="75"/>
      <c r="DRD279" s="75"/>
      <c r="DRE279" s="75"/>
      <c r="DRF279" s="75"/>
      <c r="DRG279" s="75"/>
      <c r="DRH279" s="75"/>
      <c r="DRI279" s="75"/>
      <c r="DRJ279" s="75"/>
      <c r="DRK279" s="75"/>
      <c r="DRL279" s="75"/>
      <c r="DRM279" s="75"/>
      <c r="DRN279" s="75"/>
      <c r="DRO279" s="75"/>
      <c r="DRP279" s="75"/>
      <c r="DRQ279" s="75"/>
      <c r="DRR279" s="75"/>
      <c r="DRS279" s="75"/>
      <c r="DRT279" s="75"/>
      <c r="DRU279" s="75"/>
      <c r="DRV279" s="75"/>
      <c r="DRW279" s="75"/>
      <c r="DRX279" s="75"/>
      <c r="DRY279" s="75"/>
      <c r="DRZ279" s="75"/>
      <c r="DSA279" s="75"/>
      <c r="DSB279" s="75"/>
      <c r="DSC279" s="75"/>
      <c r="DSD279" s="75"/>
      <c r="DSE279" s="75"/>
      <c r="DSF279" s="75"/>
      <c r="DSG279" s="75"/>
      <c r="DSH279" s="75"/>
      <c r="DSI279" s="75"/>
      <c r="DSJ279" s="75"/>
      <c r="DSK279" s="75"/>
      <c r="DSL279" s="75"/>
      <c r="DSM279" s="75"/>
      <c r="DSN279" s="75"/>
      <c r="DSO279" s="75"/>
      <c r="DSP279" s="75"/>
      <c r="DSQ279" s="75"/>
      <c r="DSR279" s="75"/>
      <c r="DSS279" s="75"/>
      <c r="DST279" s="75"/>
      <c r="DSU279" s="75"/>
      <c r="DSV279" s="75"/>
      <c r="DSW279" s="75"/>
      <c r="DSX279" s="75"/>
      <c r="DSY279" s="75"/>
      <c r="DSZ279" s="75"/>
      <c r="DTA279" s="75"/>
      <c r="DTB279" s="75"/>
      <c r="DTC279" s="75"/>
      <c r="DTD279" s="75"/>
      <c r="DTE279" s="75"/>
      <c r="DTF279" s="75"/>
      <c r="DTG279" s="75"/>
      <c r="DTH279" s="75"/>
      <c r="DTI279" s="75"/>
      <c r="DTJ279" s="75"/>
      <c r="DTK279" s="75"/>
      <c r="DTL279" s="75"/>
      <c r="DTM279" s="75"/>
      <c r="DTN279" s="75"/>
      <c r="DTO279" s="75"/>
      <c r="DTP279" s="75"/>
      <c r="DTQ279" s="75"/>
      <c r="DTR279" s="75"/>
      <c r="DTS279" s="75"/>
      <c r="DTT279" s="75"/>
      <c r="DTU279" s="75"/>
      <c r="DTV279" s="75"/>
      <c r="DTW279" s="75"/>
      <c r="DTX279" s="75"/>
      <c r="DTY279" s="75"/>
      <c r="DTZ279" s="75"/>
      <c r="DUA279" s="75"/>
      <c r="DUB279" s="75"/>
      <c r="DUC279" s="75"/>
      <c r="DUD279" s="75"/>
      <c r="DUE279" s="75"/>
      <c r="DUF279" s="75"/>
      <c r="DUG279" s="75"/>
      <c r="DUH279" s="75"/>
      <c r="DUI279" s="75"/>
      <c r="DUJ279" s="75"/>
      <c r="DUK279" s="75"/>
      <c r="DUL279" s="75"/>
      <c r="DUM279" s="75"/>
      <c r="DUN279" s="75"/>
      <c r="DUO279" s="75"/>
      <c r="DUP279" s="75"/>
      <c r="DUQ279" s="75"/>
      <c r="DUR279" s="75"/>
      <c r="DUS279" s="75"/>
      <c r="DUT279" s="75"/>
      <c r="DUU279" s="75"/>
      <c r="DUV279" s="75"/>
      <c r="DUW279" s="75"/>
      <c r="DUX279" s="75"/>
      <c r="DUY279" s="75"/>
      <c r="DUZ279" s="75"/>
      <c r="DVA279" s="75"/>
      <c r="DVB279" s="75"/>
      <c r="DVC279" s="75"/>
      <c r="DVD279" s="75"/>
      <c r="DVE279" s="75"/>
      <c r="DVF279" s="75"/>
      <c r="DVG279" s="75"/>
      <c r="DVH279" s="75"/>
      <c r="DVI279" s="75"/>
      <c r="DVJ279" s="75"/>
      <c r="DVK279" s="75"/>
      <c r="DVL279" s="75"/>
      <c r="DVM279" s="75"/>
      <c r="DVN279" s="75"/>
      <c r="DVO279" s="75"/>
      <c r="DVP279" s="75"/>
      <c r="DVQ279" s="75"/>
      <c r="DVR279" s="75"/>
      <c r="DVS279" s="75"/>
      <c r="DVT279" s="75"/>
      <c r="DVU279" s="75"/>
      <c r="DVV279" s="75"/>
      <c r="DVW279" s="75"/>
      <c r="DVX279" s="75"/>
      <c r="DVY279" s="75"/>
      <c r="DVZ279" s="75"/>
      <c r="DWA279" s="75"/>
      <c r="DWB279" s="75"/>
      <c r="DWC279" s="75"/>
      <c r="DWD279" s="75"/>
      <c r="DWE279" s="75"/>
      <c r="DWF279" s="75"/>
      <c r="DWG279" s="75"/>
      <c r="DWH279" s="75"/>
      <c r="DWI279" s="75"/>
      <c r="DWJ279" s="75"/>
      <c r="DWK279" s="75"/>
      <c r="DWL279" s="75"/>
      <c r="DWM279" s="75"/>
      <c r="DWN279" s="75"/>
      <c r="DWO279" s="75"/>
      <c r="DWP279" s="75"/>
      <c r="DWQ279" s="75"/>
      <c r="DWR279" s="75"/>
      <c r="DWS279" s="75"/>
      <c r="DWT279" s="75"/>
      <c r="DWU279" s="75"/>
      <c r="DWV279" s="75"/>
      <c r="DWW279" s="75"/>
      <c r="DWX279" s="75"/>
      <c r="DWY279" s="75"/>
      <c r="DWZ279" s="75"/>
      <c r="DXA279" s="75"/>
      <c r="DXB279" s="75"/>
      <c r="DXC279" s="75"/>
      <c r="DXD279" s="75"/>
      <c r="DXE279" s="75"/>
      <c r="DXF279" s="75"/>
      <c r="DXG279" s="75"/>
      <c r="DXH279" s="75"/>
      <c r="DXI279" s="75"/>
      <c r="DXJ279" s="75"/>
      <c r="DXK279" s="75"/>
      <c r="DXL279" s="75"/>
      <c r="DXM279" s="75"/>
      <c r="DXN279" s="75"/>
      <c r="DXO279" s="75"/>
      <c r="DXP279" s="75"/>
      <c r="DXQ279" s="75"/>
      <c r="DXR279" s="75"/>
      <c r="DXS279" s="75"/>
      <c r="DXT279" s="75"/>
      <c r="DXU279" s="75"/>
      <c r="DXV279" s="75"/>
      <c r="DXW279" s="75"/>
      <c r="DXX279" s="75"/>
      <c r="DXY279" s="75"/>
      <c r="DXZ279" s="75"/>
      <c r="DYA279" s="75"/>
      <c r="DYB279" s="75"/>
      <c r="DYC279" s="75"/>
      <c r="DYD279" s="75"/>
      <c r="DYE279" s="75"/>
      <c r="DYF279" s="75"/>
      <c r="DYG279" s="75"/>
      <c r="DYH279" s="75"/>
      <c r="DYI279" s="75"/>
      <c r="DYJ279" s="75"/>
      <c r="DYK279" s="75"/>
      <c r="DYL279" s="75"/>
      <c r="DYM279" s="75"/>
      <c r="DYN279" s="75"/>
      <c r="DYO279" s="75"/>
      <c r="DYP279" s="75"/>
      <c r="DYQ279" s="75"/>
      <c r="DYR279" s="75"/>
      <c r="DYS279" s="75"/>
      <c r="DYT279" s="75"/>
      <c r="DYU279" s="75"/>
      <c r="DYV279" s="75"/>
      <c r="DYW279" s="75"/>
      <c r="DYX279" s="75"/>
      <c r="DYY279" s="75"/>
      <c r="DYZ279" s="75"/>
      <c r="DZA279" s="75"/>
      <c r="DZB279" s="75"/>
      <c r="DZC279" s="75"/>
      <c r="DZD279" s="75"/>
      <c r="DZE279" s="75"/>
      <c r="DZF279" s="75"/>
      <c r="DZG279" s="75"/>
      <c r="DZH279" s="75"/>
      <c r="DZI279" s="75"/>
      <c r="DZJ279" s="75"/>
      <c r="DZK279" s="75"/>
      <c r="DZL279" s="75"/>
      <c r="DZM279" s="75"/>
      <c r="DZN279" s="75"/>
      <c r="DZO279" s="75"/>
      <c r="DZP279" s="75"/>
      <c r="DZQ279" s="75"/>
      <c r="DZR279" s="75"/>
      <c r="DZS279" s="75"/>
      <c r="DZT279" s="75"/>
      <c r="DZU279" s="75"/>
      <c r="DZV279" s="75"/>
      <c r="DZW279" s="75"/>
      <c r="DZX279" s="75"/>
      <c r="DZY279" s="75"/>
      <c r="DZZ279" s="75"/>
      <c r="EAA279" s="75"/>
      <c r="EAB279" s="75"/>
      <c r="EAC279" s="75"/>
      <c r="EAD279" s="75"/>
      <c r="EAE279" s="75"/>
      <c r="EAF279" s="75"/>
      <c r="EAG279" s="75"/>
      <c r="EAH279" s="75"/>
      <c r="EAI279" s="75"/>
      <c r="EAJ279" s="75"/>
      <c r="EAK279" s="75"/>
      <c r="EAL279" s="75"/>
      <c r="EAM279" s="75"/>
      <c r="EAN279" s="75"/>
      <c r="EAO279" s="75"/>
      <c r="EAP279" s="75"/>
      <c r="EAQ279" s="75"/>
      <c r="EAR279" s="75"/>
      <c r="EAS279" s="75"/>
      <c r="EAT279" s="75"/>
      <c r="EAU279" s="75"/>
      <c r="EAV279" s="75"/>
      <c r="EAW279" s="75"/>
      <c r="EAX279" s="75"/>
      <c r="EAY279" s="75"/>
      <c r="EAZ279" s="75"/>
      <c r="EBA279" s="75"/>
      <c r="EBB279" s="75"/>
      <c r="EBC279" s="75"/>
      <c r="EBD279" s="75"/>
      <c r="EBE279" s="75"/>
      <c r="EBF279" s="75"/>
      <c r="EBG279" s="75"/>
      <c r="EBH279" s="75"/>
      <c r="EBI279" s="75"/>
      <c r="EBJ279" s="75"/>
      <c r="EBK279" s="75"/>
      <c r="EBL279" s="75"/>
      <c r="EBM279" s="75"/>
      <c r="EBN279" s="75"/>
      <c r="EBO279" s="75"/>
      <c r="EBP279" s="75"/>
      <c r="EBQ279" s="75"/>
      <c r="EBR279" s="75"/>
      <c r="EBS279" s="75"/>
      <c r="EBT279" s="75"/>
      <c r="EBU279" s="75"/>
      <c r="EBV279" s="75"/>
      <c r="EBW279" s="75"/>
      <c r="EBX279" s="75"/>
      <c r="EBY279" s="75"/>
      <c r="EBZ279" s="75"/>
      <c r="ECA279" s="75"/>
      <c r="ECB279" s="75"/>
      <c r="ECC279" s="75"/>
      <c r="ECD279" s="75"/>
      <c r="ECE279" s="75"/>
      <c r="ECF279" s="75"/>
      <c r="ECG279" s="75"/>
      <c r="ECH279" s="75"/>
      <c r="ECI279" s="75"/>
      <c r="ECJ279" s="75"/>
      <c r="ECK279" s="75"/>
      <c r="ECL279" s="75"/>
      <c r="ECM279" s="75"/>
      <c r="ECN279" s="75"/>
      <c r="ECO279" s="75"/>
      <c r="ECP279" s="75"/>
      <c r="ECQ279" s="75"/>
      <c r="ECR279" s="75"/>
      <c r="ECS279" s="75"/>
      <c r="ECT279" s="75"/>
      <c r="ECU279" s="75"/>
      <c r="ECV279" s="75"/>
      <c r="ECW279" s="75"/>
      <c r="ECX279" s="75"/>
      <c r="ECY279" s="75"/>
      <c r="ECZ279" s="75"/>
      <c r="EDA279" s="75"/>
      <c r="EDB279" s="75"/>
      <c r="EDC279" s="75"/>
      <c r="EDD279" s="75"/>
      <c r="EDE279" s="75"/>
      <c r="EDF279" s="75"/>
      <c r="EDG279" s="75"/>
      <c r="EDH279" s="75"/>
      <c r="EDI279" s="75"/>
      <c r="EDJ279" s="75"/>
      <c r="EDK279" s="75"/>
      <c r="EDL279" s="75"/>
      <c r="EDM279" s="75"/>
      <c r="EDN279" s="75"/>
      <c r="EDO279" s="75"/>
      <c r="EDP279" s="75"/>
      <c r="EDQ279" s="75"/>
      <c r="EDR279" s="75"/>
      <c r="EDS279" s="75"/>
      <c r="EDT279" s="75"/>
      <c r="EDU279" s="75"/>
      <c r="EDV279" s="75"/>
      <c r="EDW279" s="75"/>
      <c r="EDX279" s="75"/>
      <c r="EDY279" s="75"/>
      <c r="EDZ279" s="75"/>
      <c r="EEA279" s="75"/>
      <c r="EEB279" s="75"/>
      <c r="EEC279" s="75"/>
      <c r="EED279" s="75"/>
      <c r="EEE279" s="75"/>
      <c r="EEF279" s="75"/>
      <c r="EEG279" s="75"/>
      <c r="EEH279" s="75"/>
      <c r="EEI279" s="75"/>
      <c r="EEJ279" s="75"/>
      <c r="EEK279" s="75"/>
      <c r="EEL279" s="75"/>
      <c r="EEM279" s="75"/>
      <c r="EEN279" s="75"/>
      <c r="EEO279" s="75"/>
      <c r="EEP279" s="75"/>
      <c r="EEQ279" s="75"/>
      <c r="EER279" s="75"/>
      <c r="EES279" s="75"/>
      <c r="EET279" s="75"/>
      <c r="EEU279" s="75"/>
      <c r="EEV279" s="75"/>
      <c r="EEW279" s="75"/>
      <c r="EEX279" s="75"/>
      <c r="EEY279" s="75"/>
      <c r="EEZ279" s="75"/>
      <c r="EFA279" s="75"/>
      <c r="EFB279" s="75"/>
      <c r="EFC279" s="75"/>
      <c r="EFD279" s="75"/>
      <c r="EFE279" s="75"/>
      <c r="EFF279" s="75"/>
      <c r="EFG279" s="75"/>
      <c r="EFH279" s="75"/>
      <c r="EFI279" s="75"/>
      <c r="EFJ279" s="75"/>
      <c r="EFK279" s="75"/>
      <c r="EFL279" s="75"/>
      <c r="EFM279" s="75"/>
      <c r="EFN279" s="75"/>
      <c r="EFO279" s="75"/>
      <c r="EFP279" s="75"/>
      <c r="EFQ279" s="75"/>
      <c r="EFR279" s="75"/>
      <c r="EFS279" s="75"/>
      <c r="EFT279" s="75"/>
      <c r="EFU279" s="75"/>
      <c r="EFV279" s="75"/>
      <c r="EFW279" s="75"/>
      <c r="EFX279" s="75"/>
      <c r="EFY279" s="75"/>
      <c r="EFZ279" s="75"/>
      <c r="EGA279" s="75"/>
      <c r="EGB279" s="75"/>
      <c r="EGC279" s="75"/>
      <c r="EGD279" s="75"/>
      <c r="EGE279" s="75"/>
      <c r="EGF279" s="75"/>
      <c r="EGG279" s="75"/>
      <c r="EGH279" s="75"/>
      <c r="EGI279" s="75"/>
      <c r="EGJ279" s="75"/>
      <c r="EGK279" s="75"/>
      <c r="EGL279" s="75"/>
      <c r="EGM279" s="75"/>
      <c r="EGN279" s="75"/>
      <c r="EGO279" s="75"/>
      <c r="EGP279" s="75"/>
      <c r="EGQ279" s="75"/>
      <c r="EGR279" s="75"/>
      <c r="EGS279" s="75"/>
      <c r="EGT279" s="75"/>
      <c r="EGU279" s="75"/>
      <c r="EGV279" s="75"/>
      <c r="EGW279" s="75"/>
      <c r="EGX279" s="75"/>
      <c r="EGY279" s="75"/>
      <c r="EGZ279" s="75"/>
      <c r="EHA279" s="75"/>
      <c r="EHB279" s="75"/>
      <c r="EHC279" s="75"/>
      <c r="EHD279" s="75"/>
      <c r="EHE279" s="75"/>
      <c r="EHF279" s="75"/>
      <c r="EHG279" s="75"/>
      <c r="EHH279" s="75"/>
      <c r="EHI279" s="75"/>
      <c r="EHJ279" s="75"/>
      <c r="EHK279" s="75"/>
      <c r="EHL279" s="75"/>
      <c r="EHM279" s="75"/>
      <c r="EHN279" s="75"/>
      <c r="EHO279" s="75"/>
      <c r="EHP279" s="75"/>
      <c r="EHQ279" s="75"/>
      <c r="EHR279" s="75"/>
      <c r="EHS279" s="75"/>
      <c r="EHT279" s="75"/>
      <c r="EHU279" s="75"/>
      <c r="EHV279" s="75"/>
      <c r="EHW279" s="75"/>
      <c r="EHX279" s="75"/>
      <c r="EHY279" s="75"/>
      <c r="EHZ279" s="75"/>
      <c r="EIA279" s="75"/>
      <c r="EIB279" s="75"/>
      <c r="EIC279" s="75"/>
      <c r="EID279" s="75"/>
      <c r="EIE279" s="75"/>
      <c r="EIF279" s="75"/>
      <c r="EIG279" s="75"/>
      <c r="EIH279" s="75"/>
      <c r="EII279" s="75"/>
      <c r="EIJ279" s="75"/>
      <c r="EIK279" s="75"/>
      <c r="EIL279" s="75"/>
      <c r="EIM279" s="75"/>
      <c r="EIN279" s="75"/>
      <c r="EIO279" s="75"/>
      <c r="EIP279" s="75"/>
      <c r="EIQ279" s="75"/>
      <c r="EIR279" s="75"/>
      <c r="EIS279" s="75"/>
      <c r="EIT279" s="75"/>
      <c r="EIU279" s="75"/>
      <c r="EIV279" s="75"/>
      <c r="EIW279" s="75"/>
      <c r="EIX279" s="75"/>
      <c r="EIY279" s="75"/>
      <c r="EIZ279" s="75"/>
      <c r="EJA279" s="75"/>
      <c r="EJB279" s="75"/>
      <c r="EJC279" s="75"/>
      <c r="EJD279" s="75"/>
      <c r="EJE279" s="75"/>
      <c r="EJF279" s="75"/>
      <c r="EJG279" s="75"/>
      <c r="EJH279" s="75"/>
      <c r="EJI279" s="75"/>
      <c r="EJJ279" s="75"/>
      <c r="EJK279" s="75"/>
      <c r="EJL279" s="75"/>
      <c r="EJM279" s="75"/>
      <c r="EJN279" s="75"/>
      <c r="EJO279" s="75"/>
      <c r="EJP279" s="75"/>
      <c r="EJQ279" s="75"/>
      <c r="EJR279" s="75"/>
      <c r="EJS279" s="75"/>
      <c r="EJT279" s="75"/>
      <c r="EJU279" s="75"/>
      <c r="EJV279" s="75"/>
      <c r="EJW279" s="75"/>
      <c r="EJX279" s="75"/>
      <c r="EJY279" s="75"/>
      <c r="EJZ279" s="75"/>
      <c r="EKA279" s="75"/>
      <c r="EKB279" s="75"/>
      <c r="EKC279" s="75"/>
      <c r="EKD279" s="75"/>
      <c r="EKE279" s="75"/>
      <c r="EKF279" s="75"/>
      <c r="EKG279" s="75"/>
      <c r="EKH279" s="75"/>
      <c r="EKI279" s="75"/>
      <c r="EKJ279" s="75"/>
      <c r="EKK279" s="75"/>
      <c r="EKL279" s="75"/>
      <c r="EKM279" s="75"/>
      <c r="EKN279" s="75"/>
      <c r="EKO279" s="75"/>
      <c r="EKP279" s="75"/>
      <c r="EKQ279" s="75"/>
      <c r="EKR279" s="75"/>
      <c r="EKS279" s="75"/>
      <c r="EKT279" s="75"/>
      <c r="EKU279" s="75"/>
      <c r="EKV279" s="75"/>
      <c r="EKW279" s="75"/>
      <c r="EKX279" s="75"/>
      <c r="EKY279" s="75"/>
      <c r="EKZ279" s="75"/>
      <c r="ELA279" s="75"/>
      <c r="ELB279" s="75"/>
      <c r="ELC279" s="75"/>
      <c r="ELD279" s="75"/>
      <c r="ELE279" s="75"/>
      <c r="ELF279" s="75"/>
      <c r="ELG279" s="75"/>
      <c r="ELH279" s="75"/>
      <c r="ELI279" s="75"/>
      <c r="ELJ279" s="75"/>
      <c r="ELK279" s="75"/>
      <c r="ELL279" s="75"/>
      <c r="ELM279" s="75"/>
      <c r="ELN279" s="75"/>
      <c r="ELO279" s="75"/>
      <c r="ELP279" s="75"/>
      <c r="ELQ279" s="75"/>
      <c r="ELR279" s="75"/>
      <c r="ELS279" s="75"/>
      <c r="ELT279" s="75"/>
      <c r="ELU279" s="75"/>
      <c r="ELV279" s="75"/>
      <c r="ELW279" s="75"/>
      <c r="ELX279" s="75"/>
      <c r="ELY279" s="75"/>
      <c r="ELZ279" s="75"/>
      <c r="EMA279" s="75"/>
      <c r="EMB279" s="75"/>
      <c r="EMC279" s="75"/>
      <c r="EMD279" s="75"/>
      <c r="EME279" s="75"/>
      <c r="EMF279" s="75"/>
      <c r="EMG279" s="75"/>
      <c r="EMH279" s="75"/>
      <c r="EMI279" s="75"/>
      <c r="EMJ279" s="75"/>
      <c r="EMK279" s="75"/>
      <c r="EML279" s="75"/>
      <c r="EMM279" s="75"/>
      <c r="EMN279" s="75"/>
      <c r="EMO279" s="75"/>
      <c r="EMP279" s="75"/>
      <c r="EMQ279" s="75"/>
      <c r="EMR279" s="75"/>
      <c r="EMS279" s="75"/>
      <c r="EMT279" s="75"/>
      <c r="EMU279" s="75"/>
      <c r="EMV279" s="75"/>
      <c r="EMW279" s="75"/>
      <c r="EMX279" s="75"/>
      <c r="EMY279" s="75"/>
      <c r="EMZ279" s="75"/>
      <c r="ENA279" s="75"/>
      <c r="ENB279" s="75"/>
      <c r="ENC279" s="75"/>
      <c r="END279" s="75"/>
      <c r="ENE279" s="75"/>
      <c r="ENF279" s="75"/>
      <c r="ENG279" s="75"/>
      <c r="ENH279" s="75"/>
      <c r="ENI279" s="75"/>
      <c r="ENJ279" s="75"/>
      <c r="ENK279" s="75"/>
      <c r="ENL279" s="75"/>
      <c r="ENM279" s="75"/>
      <c r="ENN279" s="75"/>
      <c r="ENO279" s="75"/>
      <c r="ENP279" s="75"/>
      <c r="ENQ279" s="75"/>
      <c r="ENR279" s="75"/>
      <c r="ENS279" s="75"/>
      <c r="ENT279" s="75"/>
      <c r="ENU279" s="75"/>
      <c r="ENV279" s="75"/>
      <c r="ENW279" s="75"/>
      <c r="ENX279" s="75"/>
      <c r="ENY279" s="75"/>
      <c r="ENZ279" s="75"/>
      <c r="EOA279" s="75"/>
      <c r="EOB279" s="75"/>
      <c r="EOC279" s="75"/>
      <c r="EOD279" s="75"/>
      <c r="EOE279" s="75"/>
      <c r="EOF279" s="75"/>
      <c r="EOG279" s="75"/>
      <c r="EOH279" s="75"/>
      <c r="EOI279" s="75"/>
      <c r="EOJ279" s="75"/>
      <c r="EOK279" s="75"/>
      <c r="EOL279" s="75"/>
      <c r="EOM279" s="75"/>
      <c r="EON279" s="75"/>
      <c r="EOO279" s="75"/>
      <c r="EOP279" s="75"/>
      <c r="EOQ279" s="75"/>
      <c r="EOR279" s="75"/>
      <c r="EOS279" s="75"/>
      <c r="EOT279" s="75"/>
      <c r="EOU279" s="75"/>
      <c r="EOV279" s="75"/>
      <c r="EOW279" s="75"/>
      <c r="EOX279" s="75"/>
      <c r="EOY279" s="75"/>
      <c r="EOZ279" s="75"/>
      <c r="EPA279" s="75"/>
      <c r="EPB279" s="75"/>
      <c r="EPC279" s="75"/>
      <c r="EPD279" s="75"/>
      <c r="EPE279" s="75"/>
      <c r="EPF279" s="75"/>
      <c r="EPG279" s="75"/>
      <c r="EPH279" s="75"/>
      <c r="EPI279" s="75"/>
      <c r="EPJ279" s="75"/>
      <c r="EPK279" s="75"/>
      <c r="EPL279" s="75"/>
      <c r="EPM279" s="75"/>
      <c r="EPN279" s="75"/>
      <c r="EPO279" s="75"/>
      <c r="EPP279" s="75"/>
      <c r="EPQ279" s="75"/>
      <c r="EPR279" s="75"/>
      <c r="EPS279" s="75"/>
      <c r="EPT279" s="75"/>
      <c r="EPU279" s="75"/>
      <c r="EPV279" s="75"/>
      <c r="EPW279" s="75"/>
      <c r="EPX279" s="75"/>
      <c r="EPY279" s="75"/>
      <c r="EPZ279" s="75"/>
      <c r="EQA279" s="75"/>
      <c r="EQB279" s="75"/>
      <c r="EQC279" s="75"/>
      <c r="EQD279" s="75"/>
      <c r="EQE279" s="75"/>
      <c r="EQF279" s="75"/>
      <c r="EQG279" s="75"/>
      <c r="EQH279" s="75"/>
      <c r="EQI279" s="75"/>
      <c r="EQJ279" s="75"/>
      <c r="EQK279" s="75"/>
      <c r="EQL279" s="75"/>
      <c r="EQM279" s="75"/>
      <c r="EQN279" s="75"/>
      <c r="EQO279" s="75"/>
      <c r="EQP279" s="75"/>
      <c r="EQQ279" s="75"/>
      <c r="EQR279" s="75"/>
      <c r="EQS279" s="75"/>
      <c r="EQT279" s="75"/>
      <c r="EQU279" s="75"/>
      <c r="EQV279" s="75"/>
      <c r="EQW279" s="75"/>
      <c r="EQX279" s="75"/>
      <c r="EQY279" s="75"/>
      <c r="EQZ279" s="75"/>
      <c r="ERA279" s="75"/>
      <c r="ERB279" s="75"/>
      <c r="ERC279" s="75"/>
      <c r="ERD279" s="75"/>
      <c r="ERE279" s="75"/>
      <c r="ERF279" s="75"/>
      <c r="ERG279" s="75"/>
      <c r="ERH279" s="75"/>
      <c r="ERI279" s="75"/>
      <c r="ERJ279" s="75"/>
      <c r="ERK279" s="75"/>
      <c r="ERL279" s="75"/>
      <c r="ERM279" s="75"/>
      <c r="ERN279" s="75"/>
      <c r="ERO279" s="75"/>
      <c r="ERP279" s="75"/>
      <c r="ERQ279" s="75"/>
      <c r="ERR279" s="75"/>
      <c r="ERS279" s="75"/>
      <c r="ERT279" s="75"/>
      <c r="ERU279" s="75"/>
      <c r="ERV279" s="75"/>
      <c r="ERW279" s="75"/>
      <c r="ERX279" s="75"/>
      <c r="ERY279" s="75"/>
      <c r="ERZ279" s="75"/>
      <c r="ESA279" s="75"/>
      <c r="ESB279" s="75"/>
      <c r="ESC279" s="75"/>
      <c r="ESD279" s="75"/>
      <c r="ESE279" s="75"/>
      <c r="ESF279" s="75"/>
      <c r="ESG279" s="75"/>
      <c r="ESH279" s="75"/>
      <c r="ESI279" s="75"/>
      <c r="ESJ279" s="75"/>
      <c r="ESK279" s="75"/>
      <c r="ESL279" s="75"/>
      <c r="ESM279" s="75"/>
      <c r="ESN279" s="75"/>
      <c r="ESO279" s="75"/>
      <c r="ESP279" s="75"/>
      <c r="ESQ279" s="75"/>
      <c r="ESR279" s="75"/>
      <c r="ESS279" s="75"/>
      <c r="EST279" s="75"/>
      <c r="ESU279" s="75"/>
      <c r="ESV279" s="75"/>
      <c r="ESW279" s="75"/>
      <c r="ESX279" s="75"/>
      <c r="ESY279" s="75"/>
      <c r="ESZ279" s="75"/>
      <c r="ETA279" s="75"/>
      <c r="ETB279" s="75"/>
      <c r="ETC279" s="75"/>
      <c r="ETD279" s="75"/>
      <c r="ETE279" s="75"/>
      <c r="ETF279" s="75"/>
      <c r="ETG279" s="75"/>
      <c r="ETH279" s="75"/>
      <c r="ETI279" s="75"/>
      <c r="ETJ279" s="75"/>
      <c r="ETK279" s="75"/>
      <c r="ETL279" s="75"/>
      <c r="ETM279" s="75"/>
      <c r="ETN279" s="75"/>
      <c r="ETO279" s="75"/>
      <c r="ETP279" s="75"/>
      <c r="ETQ279" s="75"/>
      <c r="ETR279" s="75"/>
      <c r="ETS279" s="75"/>
      <c r="ETT279" s="75"/>
      <c r="ETU279" s="75"/>
      <c r="ETV279" s="75"/>
      <c r="ETW279" s="75"/>
      <c r="ETX279" s="75"/>
      <c r="ETY279" s="75"/>
      <c r="ETZ279" s="75"/>
      <c r="EUA279" s="75"/>
      <c r="EUB279" s="75"/>
      <c r="EUC279" s="75"/>
      <c r="EUD279" s="75"/>
      <c r="EUE279" s="75"/>
      <c r="EUF279" s="75"/>
      <c r="EUG279" s="75"/>
      <c r="EUH279" s="75"/>
      <c r="EUI279" s="75"/>
      <c r="EUJ279" s="75"/>
      <c r="EUK279" s="75"/>
      <c r="EUL279" s="75"/>
      <c r="EUM279" s="75"/>
      <c r="EUN279" s="75"/>
      <c r="EUO279" s="75"/>
      <c r="EUP279" s="75"/>
      <c r="EUQ279" s="75"/>
      <c r="EUR279" s="75"/>
      <c r="EUS279" s="75"/>
      <c r="EUT279" s="75"/>
      <c r="EUU279" s="75"/>
      <c r="EUV279" s="75"/>
      <c r="EUW279" s="75"/>
      <c r="EUX279" s="75"/>
      <c r="EUY279" s="75"/>
      <c r="EUZ279" s="75"/>
      <c r="EVA279" s="75"/>
      <c r="EVB279" s="75"/>
      <c r="EVC279" s="75"/>
      <c r="EVD279" s="75"/>
      <c r="EVE279" s="75"/>
      <c r="EVF279" s="75"/>
      <c r="EVG279" s="75"/>
      <c r="EVH279" s="75"/>
      <c r="EVI279" s="75"/>
      <c r="EVJ279" s="75"/>
      <c r="EVK279" s="75"/>
      <c r="EVL279" s="75"/>
      <c r="EVM279" s="75"/>
      <c r="EVN279" s="75"/>
      <c r="EVO279" s="75"/>
      <c r="EVP279" s="75"/>
      <c r="EVQ279" s="75"/>
      <c r="EVR279" s="75"/>
      <c r="EVS279" s="75"/>
      <c r="EVT279" s="75"/>
      <c r="EVU279" s="75"/>
      <c r="EVV279" s="75"/>
      <c r="EVW279" s="75"/>
      <c r="EVX279" s="75"/>
      <c r="EVY279" s="75"/>
      <c r="EVZ279" s="75"/>
      <c r="EWA279" s="75"/>
      <c r="EWB279" s="75"/>
      <c r="EWC279" s="75"/>
      <c r="EWD279" s="75"/>
      <c r="EWE279" s="75"/>
      <c r="EWF279" s="75"/>
      <c r="EWG279" s="75"/>
      <c r="EWH279" s="75"/>
      <c r="EWI279" s="75"/>
      <c r="EWJ279" s="75"/>
      <c r="EWK279" s="75"/>
      <c r="EWL279" s="75"/>
      <c r="EWM279" s="75"/>
      <c r="EWN279" s="75"/>
      <c r="EWO279" s="75"/>
      <c r="EWP279" s="75"/>
      <c r="EWQ279" s="75"/>
      <c r="EWR279" s="75"/>
      <c r="EWS279" s="75"/>
      <c r="EWT279" s="75"/>
      <c r="EWU279" s="75"/>
      <c r="EWV279" s="75"/>
      <c r="EWW279" s="75"/>
      <c r="EWX279" s="75"/>
      <c r="EWY279" s="75"/>
      <c r="EWZ279" s="75"/>
      <c r="EXA279" s="75"/>
      <c r="EXB279" s="75"/>
      <c r="EXC279" s="75"/>
      <c r="EXD279" s="75"/>
      <c r="EXE279" s="75"/>
      <c r="EXF279" s="75"/>
      <c r="EXG279" s="75"/>
      <c r="EXH279" s="75"/>
      <c r="EXI279" s="75"/>
      <c r="EXJ279" s="75"/>
      <c r="EXK279" s="75"/>
      <c r="EXL279" s="75"/>
      <c r="EXM279" s="75"/>
      <c r="EXN279" s="75"/>
      <c r="EXO279" s="75"/>
      <c r="EXP279" s="75"/>
      <c r="EXQ279" s="75"/>
      <c r="EXR279" s="75"/>
      <c r="EXS279" s="75"/>
      <c r="EXT279" s="75"/>
      <c r="EXU279" s="75"/>
      <c r="EXV279" s="75"/>
      <c r="EXW279" s="75"/>
      <c r="EXX279" s="75"/>
      <c r="EXY279" s="75"/>
      <c r="EXZ279" s="75"/>
      <c r="EYA279" s="75"/>
      <c r="EYB279" s="75"/>
      <c r="EYC279" s="75"/>
      <c r="EYD279" s="75"/>
      <c r="EYE279" s="75"/>
      <c r="EYF279" s="75"/>
      <c r="EYG279" s="75"/>
      <c r="EYH279" s="75"/>
      <c r="EYI279" s="75"/>
      <c r="EYJ279" s="75"/>
      <c r="EYK279" s="75"/>
      <c r="EYL279" s="75"/>
      <c r="EYM279" s="75"/>
      <c r="EYN279" s="75"/>
      <c r="EYO279" s="75"/>
      <c r="EYP279" s="75"/>
      <c r="EYQ279" s="75"/>
      <c r="EYR279" s="75"/>
      <c r="EYS279" s="75"/>
      <c r="EYT279" s="75"/>
      <c r="EYU279" s="75"/>
      <c r="EYV279" s="75"/>
      <c r="EYW279" s="75"/>
      <c r="EYX279" s="75"/>
      <c r="EYY279" s="75"/>
      <c r="EYZ279" s="75"/>
      <c r="EZA279" s="75"/>
      <c r="EZB279" s="75"/>
      <c r="EZC279" s="75"/>
      <c r="EZD279" s="75"/>
      <c r="EZE279" s="75"/>
      <c r="EZF279" s="75"/>
      <c r="EZG279" s="75"/>
      <c r="EZH279" s="75"/>
      <c r="EZI279" s="75"/>
      <c r="EZJ279" s="75"/>
      <c r="EZK279" s="75"/>
      <c r="EZL279" s="75"/>
      <c r="EZM279" s="75"/>
      <c r="EZN279" s="75"/>
      <c r="EZO279" s="75"/>
      <c r="EZP279" s="75"/>
      <c r="EZQ279" s="75"/>
      <c r="EZR279" s="75"/>
      <c r="EZS279" s="75"/>
      <c r="EZT279" s="75"/>
      <c r="EZU279" s="75"/>
      <c r="EZV279" s="75"/>
      <c r="EZW279" s="75"/>
      <c r="EZX279" s="75"/>
      <c r="EZY279" s="75"/>
      <c r="EZZ279" s="75"/>
      <c r="FAA279" s="75"/>
      <c r="FAB279" s="75"/>
      <c r="FAC279" s="75"/>
      <c r="FAD279" s="75"/>
      <c r="FAE279" s="75"/>
      <c r="FAF279" s="75"/>
      <c r="FAG279" s="75"/>
      <c r="FAH279" s="75"/>
      <c r="FAI279" s="75"/>
      <c r="FAJ279" s="75"/>
      <c r="FAK279" s="75"/>
      <c r="FAL279" s="75"/>
      <c r="FAM279" s="75"/>
      <c r="FAN279" s="75"/>
      <c r="FAO279" s="75"/>
      <c r="FAP279" s="75"/>
      <c r="FAQ279" s="75"/>
      <c r="FAR279" s="75"/>
      <c r="FAS279" s="75"/>
      <c r="FAT279" s="75"/>
      <c r="FAU279" s="75"/>
      <c r="FAV279" s="75"/>
      <c r="FAW279" s="75"/>
      <c r="FAX279" s="75"/>
      <c r="FAY279" s="75"/>
      <c r="FAZ279" s="75"/>
      <c r="FBA279" s="75"/>
      <c r="FBB279" s="75"/>
      <c r="FBC279" s="75"/>
      <c r="FBD279" s="75"/>
      <c r="FBE279" s="75"/>
      <c r="FBF279" s="75"/>
      <c r="FBG279" s="75"/>
      <c r="FBH279" s="75"/>
      <c r="FBI279" s="75"/>
      <c r="FBJ279" s="75"/>
      <c r="FBK279" s="75"/>
      <c r="FBL279" s="75"/>
      <c r="FBM279" s="75"/>
      <c r="FBN279" s="75"/>
      <c r="FBO279" s="75"/>
      <c r="FBP279" s="75"/>
      <c r="FBQ279" s="75"/>
      <c r="FBR279" s="75"/>
      <c r="FBS279" s="75"/>
      <c r="FBT279" s="75"/>
      <c r="FBU279" s="75"/>
      <c r="FBV279" s="75"/>
      <c r="FBW279" s="75"/>
      <c r="FBX279" s="75"/>
      <c r="FBY279" s="75"/>
      <c r="FBZ279" s="75"/>
      <c r="FCA279" s="75"/>
      <c r="FCB279" s="75"/>
      <c r="FCC279" s="75"/>
      <c r="FCD279" s="75"/>
      <c r="FCE279" s="75"/>
      <c r="FCF279" s="75"/>
      <c r="FCG279" s="75"/>
      <c r="FCH279" s="75"/>
      <c r="FCI279" s="75"/>
      <c r="FCJ279" s="75"/>
      <c r="FCK279" s="75"/>
      <c r="FCL279" s="75"/>
      <c r="FCM279" s="75"/>
      <c r="FCN279" s="75"/>
      <c r="FCO279" s="75"/>
      <c r="FCP279" s="75"/>
      <c r="FCQ279" s="75"/>
      <c r="FCR279" s="75"/>
      <c r="FCS279" s="75"/>
      <c r="FCT279" s="75"/>
      <c r="FCU279" s="75"/>
      <c r="FCV279" s="75"/>
      <c r="FCW279" s="75"/>
      <c r="FCX279" s="75"/>
      <c r="FCY279" s="75"/>
      <c r="FCZ279" s="75"/>
      <c r="FDA279" s="75"/>
      <c r="FDB279" s="75"/>
      <c r="FDC279" s="75"/>
      <c r="FDD279" s="75"/>
      <c r="FDE279" s="75"/>
      <c r="FDF279" s="75"/>
      <c r="FDG279" s="75"/>
      <c r="FDH279" s="75"/>
      <c r="FDI279" s="75"/>
      <c r="FDJ279" s="75"/>
      <c r="FDK279" s="75"/>
      <c r="FDL279" s="75"/>
      <c r="FDM279" s="75"/>
      <c r="FDN279" s="75"/>
      <c r="FDO279" s="75"/>
      <c r="FDP279" s="75"/>
      <c r="FDQ279" s="75"/>
      <c r="FDR279" s="75"/>
      <c r="FDS279" s="75"/>
      <c r="FDT279" s="75"/>
      <c r="FDU279" s="75"/>
      <c r="FDV279" s="75"/>
      <c r="FDW279" s="75"/>
      <c r="FDX279" s="75"/>
      <c r="FDY279" s="75"/>
      <c r="FDZ279" s="75"/>
      <c r="FEA279" s="75"/>
      <c r="FEB279" s="75"/>
      <c r="FEC279" s="75"/>
      <c r="FED279" s="75"/>
      <c r="FEE279" s="75"/>
      <c r="FEF279" s="75"/>
      <c r="FEG279" s="75"/>
      <c r="FEH279" s="75"/>
      <c r="FEI279" s="75"/>
      <c r="FEJ279" s="75"/>
      <c r="FEK279" s="75"/>
      <c r="FEL279" s="75"/>
      <c r="FEM279" s="75"/>
      <c r="FEN279" s="75"/>
      <c r="FEO279" s="75"/>
      <c r="FEP279" s="75"/>
      <c r="FEQ279" s="75"/>
      <c r="FER279" s="75"/>
      <c r="FES279" s="75"/>
      <c r="FET279" s="75"/>
      <c r="FEU279" s="75"/>
      <c r="FEV279" s="75"/>
      <c r="FEW279" s="75"/>
      <c r="FEX279" s="75"/>
      <c r="FEY279" s="75"/>
      <c r="FEZ279" s="75"/>
      <c r="FFA279" s="75"/>
      <c r="FFB279" s="75"/>
      <c r="FFC279" s="75"/>
      <c r="FFD279" s="75"/>
      <c r="FFE279" s="75"/>
      <c r="FFF279" s="75"/>
      <c r="FFG279" s="75"/>
      <c r="FFH279" s="75"/>
      <c r="FFI279" s="75"/>
      <c r="FFJ279" s="75"/>
      <c r="FFK279" s="75"/>
      <c r="FFL279" s="75"/>
      <c r="FFM279" s="75"/>
      <c r="FFN279" s="75"/>
      <c r="FFO279" s="75"/>
      <c r="FFP279" s="75"/>
      <c r="FFQ279" s="75"/>
      <c r="FFR279" s="75"/>
      <c r="FFS279" s="75"/>
      <c r="FFT279" s="75"/>
      <c r="FFU279" s="75"/>
      <c r="FFV279" s="75"/>
      <c r="FFW279" s="75"/>
      <c r="FFX279" s="75"/>
      <c r="FFY279" s="75"/>
      <c r="FFZ279" s="75"/>
      <c r="FGA279" s="75"/>
      <c r="FGB279" s="75"/>
      <c r="FGC279" s="75"/>
      <c r="FGD279" s="75"/>
      <c r="FGE279" s="75"/>
      <c r="FGF279" s="75"/>
      <c r="FGG279" s="75"/>
      <c r="FGH279" s="75"/>
      <c r="FGI279" s="75"/>
      <c r="FGJ279" s="75"/>
      <c r="FGK279" s="75"/>
      <c r="FGL279" s="75"/>
      <c r="FGM279" s="75"/>
      <c r="FGN279" s="75"/>
      <c r="FGO279" s="75"/>
      <c r="FGP279" s="75"/>
      <c r="FGQ279" s="75"/>
      <c r="FGR279" s="75"/>
      <c r="FGS279" s="75"/>
      <c r="FGT279" s="75"/>
      <c r="FGU279" s="75"/>
      <c r="FGV279" s="75"/>
      <c r="FGW279" s="75"/>
      <c r="FGX279" s="75"/>
      <c r="FGY279" s="75"/>
      <c r="FGZ279" s="75"/>
      <c r="FHA279" s="75"/>
      <c r="FHB279" s="75"/>
      <c r="FHC279" s="75"/>
      <c r="FHD279" s="75"/>
      <c r="FHE279" s="75"/>
      <c r="FHF279" s="75"/>
      <c r="FHG279" s="75"/>
      <c r="FHH279" s="75"/>
      <c r="FHI279" s="75"/>
      <c r="FHJ279" s="75"/>
      <c r="FHK279" s="75"/>
      <c r="FHL279" s="75"/>
      <c r="FHM279" s="75"/>
      <c r="FHN279" s="75"/>
      <c r="FHO279" s="75"/>
      <c r="FHP279" s="75"/>
      <c r="FHQ279" s="75"/>
      <c r="FHR279" s="75"/>
      <c r="FHS279" s="75"/>
      <c r="FHT279" s="75"/>
      <c r="FHU279" s="75"/>
      <c r="FHV279" s="75"/>
      <c r="FHW279" s="75"/>
      <c r="FHX279" s="75"/>
      <c r="FHY279" s="75"/>
      <c r="FHZ279" s="75"/>
      <c r="FIA279" s="75"/>
      <c r="FIB279" s="75"/>
      <c r="FIC279" s="75"/>
      <c r="FID279" s="75"/>
      <c r="FIE279" s="75"/>
      <c r="FIF279" s="75"/>
      <c r="FIG279" s="75"/>
      <c r="FIH279" s="75"/>
      <c r="FII279" s="75"/>
      <c r="FIJ279" s="75"/>
      <c r="FIK279" s="75"/>
      <c r="FIL279" s="75"/>
      <c r="FIM279" s="75"/>
      <c r="FIN279" s="75"/>
      <c r="FIO279" s="75"/>
      <c r="FIP279" s="75"/>
      <c r="FIQ279" s="75"/>
      <c r="FIR279" s="75"/>
      <c r="FIS279" s="75"/>
      <c r="FIT279" s="75"/>
      <c r="FIU279" s="75"/>
      <c r="FIV279" s="75"/>
      <c r="FIW279" s="75"/>
      <c r="FIX279" s="75"/>
      <c r="FIY279" s="75"/>
      <c r="FIZ279" s="75"/>
      <c r="FJA279" s="75"/>
      <c r="FJB279" s="75"/>
      <c r="FJC279" s="75"/>
      <c r="FJD279" s="75"/>
      <c r="FJE279" s="75"/>
      <c r="FJF279" s="75"/>
      <c r="FJG279" s="75"/>
      <c r="FJH279" s="75"/>
      <c r="FJI279" s="75"/>
      <c r="FJJ279" s="75"/>
      <c r="FJK279" s="75"/>
      <c r="FJL279" s="75"/>
      <c r="FJM279" s="75"/>
      <c r="FJN279" s="75"/>
      <c r="FJO279" s="75"/>
      <c r="FJP279" s="75"/>
      <c r="FJQ279" s="75"/>
      <c r="FJR279" s="75"/>
      <c r="FJS279" s="75"/>
      <c r="FJT279" s="75"/>
      <c r="FJU279" s="75"/>
      <c r="FJV279" s="75"/>
      <c r="FJW279" s="75"/>
      <c r="FJX279" s="75"/>
      <c r="FJY279" s="75"/>
      <c r="FJZ279" s="75"/>
      <c r="FKA279" s="75"/>
      <c r="FKB279" s="75"/>
      <c r="FKC279" s="75"/>
      <c r="FKD279" s="75"/>
      <c r="FKE279" s="75"/>
      <c r="FKF279" s="75"/>
      <c r="FKG279" s="75"/>
      <c r="FKH279" s="75"/>
      <c r="FKI279" s="75"/>
      <c r="FKJ279" s="75"/>
      <c r="FKK279" s="75"/>
      <c r="FKL279" s="75"/>
      <c r="FKM279" s="75"/>
      <c r="FKN279" s="75"/>
      <c r="FKO279" s="75"/>
      <c r="FKP279" s="75"/>
      <c r="FKQ279" s="75"/>
      <c r="FKR279" s="75"/>
      <c r="FKS279" s="75"/>
      <c r="FKT279" s="75"/>
      <c r="FKU279" s="75"/>
      <c r="FKV279" s="75"/>
      <c r="FKW279" s="75"/>
      <c r="FKX279" s="75"/>
      <c r="FKY279" s="75"/>
      <c r="FKZ279" s="75"/>
      <c r="FLA279" s="75"/>
      <c r="FLB279" s="75"/>
      <c r="FLC279" s="75"/>
      <c r="FLD279" s="75"/>
      <c r="FLE279" s="75"/>
      <c r="FLF279" s="75"/>
      <c r="FLG279" s="75"/>
      <c r="FLH279" s="75"/>
      <c r="FLI279" s="75"/>
      <c r="FLJ279" s="75"/>
      <c r="FLK279" s="75"/>
      <c r="FLL279" s="75"/>
      <c r="FLM279" s="75"/>
      <c r="FLN279" s="75"/>
      <c r="FLO279" s="75"/>
      <c r="FLP279" s="75"/>
      <c r="FLQ279" s="75"/>
      <c r="FLR279" s="75"/>
      <c r="FLS279" s="75"/>
      <c r="FLT279" s="75"/>
      <c r="FLU279" s="75"/>
      <c r="FLV279" s="75"/>
      <c r="FLW279" s="75"/>
      <c r="FLX279" s="75"/>
      <c r="FLY279" s="75"/>
      <c r="FLZ279" s="75"/>
      <c r="FMA279" s="75"/>
      <c r="FMB279" s="75"/>
      <c r="FMC279" s="75"/>
      <c r="FMD279" s="75"/>
      <c r="FME279" s="75"/>
      <c r="FMF279" s="75"/>
      <c r="FMG279" s="75"/>
      <c r="FMH279" s="75"/>
      <c r="FMI279" s="75"/>
      <c r="FMJ279" s="75"/>
      <c r="FMK279" s="75"/>
      <c r="FML279" s="75"/>
      <c r="FMM279" s="75"/>
      <c r="FMN279" s="75"/>
      <c r="FMO279" s="75"/>
      <c r="FMP279" s="75"/>
      <c r="FMQ279" s="75"/>
      <c r="FMR279" s="75"/>
      <c r="FMS279" s="75"/>
      <c r="FMT279" s="75"/>
      <c r="FMU279" s="75"/>
      <c r="FMV279" s="75"/>
      <c r="FMW279" s="75"/>
      <c r="FMX279" s="75"/>
      <c r="FMY279" s="75"/>
      <c r="FMZ279" s="75"/>
      <c r="FNA279" s="75"/>
      <c r="FNB279" s="75"/>
      <c r="FNC279" s="75"/>
      <c r="FND279" s="75"/>
      <c r="FNE279" s="75"/>
      <c r="FNF279" s="75"/>
      <c r="FNG279" s="75"/>
      <c r="FNH279" s="75"/>
      <c r="FNI279" s="75"/>
      <c r="FNJ279" s="75"/>
      <c r="FNK279" s="75"/>
      <c r="FNL279" s="75"/>
      <c r="FNM279" s="75"/>
      <c r="FNN279" s="75"/>
      <c r="FNO279" s="75"/>
      <c r="FNP279" s="75"/>
      <c r="FNQ279" s="75"/>
      <c r="FNR279" s="75"/>
      <c r="FNS279" s="75"/>
      <c r="FNT279" s="75"/>
      <c r="FNU279" s="75"/>
      <c r="FNV279" s="75"/>
      <c r="FNW279" s="75"/>
      <c r="FNX279" s="75"/>
      <c r="FNY279" s="75"/>
      <c r="FNZ279" s="75"/>
      <c r="FOA279" s="75"/>
      <c r="FOB279" s="75"/>
      <c r="FOC279" s="75"/>
      <c r="FOD279" s="75"/>
      <c r="FOE279" s="75"/>
      <c r="FOF279" s="75"/>
      <c r="FOG279" s="75"/>
      <c r="FOH279" s="75"/>
      <c r="FOI279" s="75"/>
      <c r="FOJ279" s="75"/>
      <c r="FOK279" s="75"/>
      <c r="FOL279" s="75"/>
      <c r="FOM279" s="75"/>
      <c r="FON279" s="75"/>
      <c r="FOO279" s="75"/>
      <c r="FOP279" s="75"/>
      <c r="FOQ279" s="75"/>
      <c r="FOR279" s="75"/>
      <c r="FOS279" s="75"/>
      <c r="FOT279" s="75"/>
      <c r="FOU279" s="75"/>
      <c r="FOV279" s="75"/>
      <c r="FOW279" s="75"/>
      <c r="FOX279" s="75"/>
      <c r="FOY279" s="75"/>
      <c r="FOZ279" s="75"/>
      <c r="FPA279" s="75"/>
      <c r="FPB279" s="75"/>
      <c r="FPC279" s="75"/>
      <c r="FPD279" s="75"/>
      <c r="FPE279" s="75"/>
      <c r="FPF279" s="75"/>
      <c r="FPG279" s="75"/>
      <c r="FPH279" s="75"/>
      <c r="FPI279" s="75"/>
      <c r="FPJ279" s="75"/>
      <c r="FPK279" s="75"/>
      <c r="FPL279" s="75"/>
      <c r="FPM279" s="75"/>
      <c r="FPN279" s="75"/>
      <c r="FPO279" s="75"/>
      <c r="FPP279" s="75"/>
      <c r="FPQ279" s="75"/>
      <c r="FPR279" s="75"/>
      <c r="FPS279" s="75"/>
      <c r="FPT279" s="75"/>
      <c r="FPU279" s="75"/>
      <c r="FPV279" s="75"/>
      <c r="FPW279" s="75"/>
      <c r="FPX279" s="75"/>
      <c r="FPY279" s="75"/>
      <c r="FPZ279" s="75"/>
      <c r="FQA279" s="75"/>
      <c r="FQB279" s="75"/>
      <c r="FQC279" s="75"/>
      <c r="FQD279" s="75"/>
      <c r="FQE279" s="75"/>
      <c r="FQF279" s="75"/>
      <c r="FQG279" s="75"/>
      <c r="FQH279" s="75"/>
      <c r="FQI279" s="75"/>
      <c r="FQJ279" s="75"/>
      <c r="FQK279" s="75"/>
      <c r="FQL279" s="75"/>
      <c r="FQM279" s="75"/>
      <c r="FQN279" s="75"/>
      <c r="FQO279" s="75"/>
      <c r="FQP279" s="75"/>
      <c r="FQQ279" s="75"/>
      <c r="FQR279" s="75"/>
      <c r="FQS279" s="75"/>
      <c r="FQT279" s="75"/>
      <c r="FQU279" s="75"/>
      <c r="FQV279" s="75"/>
      <c r="FQW279" s="75"/>
      <c r="FQX279" s="75"/>
      <c r="FQY279" s="75"/>
      <c r="FQZ279" s="75"/>
      <c r="FRA279" s="75"/>
      <c r="FRB279" s="75"/>
      <c r="FRC279" s="75"/>
      <c r="FRD279" s="75"/>
      <c r="FRE279" s="75"/>
      <c r="FRF279" s="75"/>
      <c r="FRG279" s="75"/>
      <c r="FRH279" s="75"/>
      <c r="FRI279" s="75"/>
      <c r="FRJ279" s="75"/>
      <c r="FRK279" s="75"/>
      <c r="FRL279" s="75"/>
      <c r="FRM279" s="75"/>
      <c r="FRN279" s="75"/>
      <c r="FRO279" s="75"/>
      <c r="FRP279" s="75"/>
      <c r="FRQ279" s="75"/>
      <c r="FRR279" s="75"/>
      <c r="FRS279" s="75"/>
      <c r="FRT279" s="75"/>
      <c r="FRU279" s="75"/>
      <c r="FRV279" s="75"/>
      <c r="FRW279" s="75"/>
      <c r="FRX279" s="75"/>
      <c r="FRY279" s="75"/>
      <c r="FRZ279" s="75"/>
      <c r="FSA279" s="75"/>
      <c r="FSB279" s="75"/>
      <c r="FSC279" s="75"/>
      <c r="FSD279" s="75"/>
      <c r="FSE279" s="75"/>
      <c r="FSF279" s="75"/>
      <c r="FSG279" s="75"/>
      <c r="FSH279" s="75"/>
      <c r="FSI279" s="75"/>
      <c r="FSJ279" s="75"/>
      <c r="FSK279" s="75"/>
      <c r="FSL279" s="75"/>
      <c r="FSM279" s="75"/>
      <c r="FSN279" s="75"/>
      <c r="FSO279" s="75"/>
      <c r="FSP279" s="75"/>
      <c r="FSQ279" s="75"/>
      <c r="FSR279" s="75"/>
      <c r="FSS279" s="75"/>
      <c r="FST279" s="75"/>
      <c r="FSU279" s="75"/>
      <c r="FSV279" s="75"/>
      <c r="FSW279" s="75"/>
      <c r="FSX279" s="75"/>
      <c r="FSY279" s="75"/>
      <c r="FSZ279" s="75"/>
      <c r="FTA279" s="75"/>
      <c r="FTB279" s="75"/>
      <c r="FTC279" s="75"/>
      <c r="FTD279" s="75"/>
      <c r="FTE279" s="75"/>
      <c r="FTF279" s="75"/>
      <c r="FTG279" s="75"/>
      <c r="FTH279" s="75"/>
      <c r="FTI279" s="75"/>
      <c r="FTJ279" s="75"/>
      <c r="FTK279" s="75"/>
      <c r="FTL279" s="75"/>
      <c r="FTM279" s="75"/>
      <c r="FTN279" s="75"/>
      <c r="FTO279" s="75"/>
      <c r="FTP279" s="75"/>
      <c r="FTQ279" s="75"/>
      <c r="FTR279" s="75"/>
      <c r="FTS279" s="75"/>
      <c r="FTT279" s="75"/>
      <c r="FTU279" s="75"/>
      <c r="FTV279" s="75"/>
      <c r="FTW279" s="75"/>
      <c r="FTX279" s="75"/>
      <c r="FTY279" s="75"/>
      <c r="FTZ279" s="75"/>
      <c r="FUA279" s="75"/>
      <c r="FUB279" s="75"/>
      <c r="FUC279" s="75"/>
      <c r="FUD279" s="75"/>
      <c r="FUE279" s="75"/>
      <c r="FUF279" s="75"/>
      <c r="FUG279" s="75"/>
      <c r="FUH279" s="75"/>
      <c r="FUI279" s="75"/>
      <c r="FUJ279" s="75"/>
      <c r="FUK279" s="75"/>
      <c r="FUL279" s="75"/>
      <c r="FUM279" s="75"/>
      <c r="FUN279" s="75"/>
      <c r="FUO279" s="75"/>
      <c r="FUP279" s="75"/>
      <c r="FUQ279" s="75"/>
      <c r="FUR279" s="75"/>
      <c r="FUS279" s="75"/>
      <c r="FUT279" s="75"/>
      <c r="FUU279" s="75"/>
      <c r="FUV279" s="75"/>
      <c r="FUW279" s="75"/>
      <c r="FUX279" s="75"/>
      <c r="FUY279" s="75"/>
      <c r="FUZ279" s="75"/>
      <c r="FVA279" s="75"/>
      <c r="FVB279" s="75"/>
      <c r="FVC279" s="75"/>
      <c r="FVD279" s="75"/>
      <c r="FVE279" s="75"/>
      <c r="FVF279" s="75"/>
      <c r="FVG279" s="75"/>
      <c r="FVH279" s="75"/>
      <c r="FVI279" s="75"/>
      <c r="FVJ279" s="75"/>
      <c r="FVK279" s="75"/>
      <c r="FVL279" s="75"/>
      <c r="FVM279" s="75"/>
      <c r="FVN279" s="75"/>
      <c r="FVO279" s="75"/>
      <c r="FVP279" s="75"/>
      <c r="FVQ279" s="75"/>
      <c r="FVR279" s="75"/>
      <c r="FVS279" s="75"/>
      <c r="FVT279" s="75"/>
      <c r="FVU279" s="75"/>
      <c r="FVV279" s="75"/>
      <c r="FVW279" s="75"/>
      <c r="FVX279" s="75"/>
      <c r="FVY279" s="75"/>
      <c r="FVZ279" s="75"/>
      <c r="FWA279" s="75"/>
      <c r="FWB279" s="75"/>
      <c r="FWC279" s="75"/>
      <c r="FWD279" s="75"/>
      <c r="FWE279" s="75"/>
      <c r="FWF279" s="75"/>
      <c r="FWG279" s="75"/>
      <c r="FWH279" s="75"/>
      <c r="FWI279" s="75"/>
      <c r="FWJ279" s="75"/>
      <c r="FWK279" s="75"/>
      <c r="FWL279" s="75"/>
      <c r="FWM279" s="75"/>
      <c r="FWN279" s="75"/>
      <c r="FWO279" s="75"/>
      <c r="FWP279" s="75"/>
      <c r="FWQ279" s="75"/>
      <c r="FWR279" s="75"/>
      <c r="FWS279" s="75"/>
      <c r="FWT279" s="75"/>
      <c r="FWU279" s="75"/>
      <c r="FWV279" s="75"/>
      <c r="FWW279" s="75"/>
      <c r="FWX279" s="75"/>
      <c r="FWY279" s="75"/>
      <c r="FWZ279" s="75"/>
      <c r="FXA279" s="75"/>
      <c r="FXB279" s="75"/>
      <c r="FXC279" s="75"/>
      <c r="FXD279" s="75"/>
      <c r="FXE279" s="75"/>
      <c r="FXF279" s="75"/>
      <c r="FXG279" s="75"/>
      <c r="FXH279" s="75"/>
      <c r="FXI279" s="75"/>
      <c r="FXJ279" s="75"/>
      <c r="FXK279" s="75"/>
      <c r="FXL279" s="75"/>
      <c r="FXM279" s="75"/>
      <c r="FXN279" s="75"/>
      <c r="FXO279" s="75"/>
      <c r="FXP279" s="75"/>
      <c r="FXQ279" s="75"/>
      <c r="FXR279" s="75"/>
      <c r="FXS279" s="75"/>
      <c r="FXT279" s="75"/>
      <c r="FXU279" s="75"/>
      <c r="FXV279" s="75"/>
      <c r="FXW279" s="75"/>
      <c r="FXX279" s="75"/>
      <c r="FXY279" s="75"/>
      <c r="FXZ279" s="75"/>
      <c r="FYA279" s="75"/>
      <c r="FYB279" s="75"/>
      <c r="FYC279" s="75"/>
      <c r="FYD279" s="75"/>
      <c r="FYE279" s="75"/>
      <c r="FYF279" s="75"/>
      <c r="FYG279" s="75"/>
      <c r="FYH279" s="75"/>
      <c r="FYI279" s="75"/>
      <c r="FYJ279" s="75"/>
      <c r="FYK279" s="75"/>
      <c r="FYL279" s="75"/>
      <c r="FYM279" s="75"/>
      <c r="FYN279" s="75"/>
      <c r="FYO279" s="75"/>
      <c r="FYP279" s="75"/>
      <c r="FYQ279" s="75"/>
      <c r="FYR279" s="75"/>
      <c r="FYS279" s="75"/>
      <c r="FYT279" s="75"/>
      <c r="FYU279" s="75"/>
      <c r="FYV279" s="75"/>
      <c r="FYW279" s="75"/>
      <c r="FYX279" s="75"/>
      <c r="FYY279" s="75"/>
      <c r="FYZ279" s="75"/>
      <c r="FZA279" s="75"/>
      <c r="FZB279" s="75"/>
      <c r="FZC279" s="75"/>
      <c r="FZD279" s="75"/>
      <c r="FZE279" s="75"/>
      <c r="FZF279" s="75"/>
      <c r="FZG279" s="75"/>
      <c r="FZH279" s="75"/>
      <c r="FZI279" s="75"/>
      <c r="FZJ279" s="75"/>
      <c r="FZK279" s="75"/>
      <c r="FZL279" s="75"/>
      <c r="FZM279" s="75"/>
      <c r="FZN279" s="75"/>
      <c r="FZO279" s="75"/>
      <c r="FZP279" s="75"/>
      <c r="FZQ279" s="75"/>
      <c r="FZR279" s="75"/>
      <c r="FZS279" s="75"/>
      <c r="FZT279" s="75"/>
      <c r="FZU279" s="75"/>
      <c r="FZV279" s="75"/>
      <c r="FZW279" s="75"/>
      <c r="FZX279" s="75"/>
      <c r="FZY279" s="75"/>
      <c r="FZZ279" s="75"/>
      <c r="GAA279" s="75"/>
      <c r="GAB279" s="75"/>
      <c r="GAC279" s="75"/>
      <c r="GAD279" s="75"/>
      <c r="GAE279" s="75"/>
      <c r="GAF279" s="75"/>
      <c r="GAG279" s="75"/>
      <c r="GAH279" s="75"/>
      <c r="GAI279" s="75"/>
      <c r="GAJ279" s="75"/>
      <c r="GAK279" s="75"/>
      <c r="GAL279" s="75"/>
      <c r="GAM279" s="75"/>
      <c r="GAN279" s="75"/>
      <c r="GAO279" s="75"/>
      <c r="GAP279" s="75"/>
      <c r="GAQ279" s="75"/>
      <c r="GAR279" s="75"/>
      <c r="GAS279" s="75"/>
      <c r="GAT279" s="75"/>
      <c r="GAU279" s="75"/>
      <c r="GAV279" s="75"/>
      <c r="GAW279" s="75"/>
      <c r="GAX279" s="75"/>
      <c r="GAY279" s="75"/>
      <c r="GAZ279" s="75"/>
      <c r="GBA279" s="75"/>
      <c r="GBB279" s="75"/>
      <c r="GBC279" s="75"/>
      <c r="GBD279" s="75"/>
      <c r="GBE279" s="75"/>
      <c r="GBF279" s="75"/>
      <c r="GBG279" s="75"/>
      <c r="GBH279" s="75"/>
      <c r="GBI279" s="75"/>
      <c r="GBJ279" s="75"/>
      <c r="GBK279" s="75"/>
      <c r="GBL279" s="75"/>
      <c r="GBM279" s="75"/>
      <c r="GBN279" s="75"/>
      <c r="GBO279" s="75"/>
      <c r="GBP279" s="75"/>
      <c r="GBQ279" s="75"/>
      <c r="GBR279" s="75"/>
      <c r="GBS279" s="75"/>
      <c r="GBT279" s="75"/>
      <c r="GBU279" s="75"/>
      <c r="GBV279" s="75"/>
      <c r="GBW279" s="75"/>
      <c r="GBX279" s="75"/>
      <c r="GBY279" s="75"/>
      <c r="GBZ279" s="75"/>
      <c r="GCA279" s="75"/>
      <c r="GCB279" s="75"/>
      <c r="GCC279" s="75"/>
      <c r="GCD279" s="75"/>
      <c r="GCE279" s="75"/>
      <c r="GCF279" s="75"/>
      <c r="GCG279" s="75"/>
      <c r="GCH279" s="75"/>
      <c r="GCI279" s="75"/>
      <c r="GCJ279" s="75"/>
      <c r="GCK279" s="75"/>
      <c r="GCL279" s="75"/>
      <c r="GCM279" s="75"/>
      <c r="GCN279" s="75"/>
      <c r="GCO279" s="75"/>
      <c r="GCP279" s="75"/>
      <c r="GCQ279" s="75"/>
      <c r="GCR279" s="75"/>
      <c r="GCS279" s="75"/>
      <c r="GCT279" s="75"/>
      <c r="GCU279" s="75"/>
      <c r="GCV279" s="75"/>
      <c r="GCW279" s="75"/>
      <c r="GCX279" s="75"/>
      <c r="GCY279" s="75"/>
      <c r="GCZ279" s="75"/>
      <c r="GDA279" s="75"/>
      <c r="GDB279" s="75"/>
      <c r="GDC279" s="75"/>
      <c r="GDD279" s="75"/>
      <c r="GDE279" s="75"/>
      <c r="GDF279" s="75"/>
      <c r="GDG279" s="75"/>
      <c r="GDH279" s="75"/>
      <c r="GDI279" s="75"/>
      <c r="GDJ279" s="75"/>
      <c r="GDK279" s="75"/>
      <c r="GDL279" s="75"/>
      <c r="GDM279" s="75"/>
      <c r="GDN279" s="75"/>
      <c r="GDO279" s="75"/>
      <c r="GDP279" s="75"/>
      <c r="GDQ279" s="75"/>
      <c r="GDR279" s="75"/>
      <c r="GDS279" s="75"/>
      <c r="GDT279" s="75"/>
      <c r="GDU279" s="75"/>
      <c r="GDV279" s="75"/>
      <c r="GDW279" s="75"/>
      <c r="GDX279" s="75"/>
      <c r="GDY279" s="75"/>
      <c r="GDZ279" s="75"/>
      <c r="GEA279" s="75"/>
      <c r="GEB279" s="75"/>
      <c r="GEC279" s="75"/>
      <c r="GED279" s="75"/>
      <c r="GEE279" s="75"/>
      <c r="GEF279" s="75"/>
      <c r="GEG279" s="75"/>
      <c r="GEH279" s="75"/>
      <c r="GEI279" s="75"/>
      <c r="GEJ279" s="75"/>
      <c r="GEK279" s="75"/>
      <c r="GEL279" s="75"/>
      <c r="GEM279" s="75"/>
      <c r="GEN279" s="75"/>
      <c r="GEO279" s="75"/>
      <c r="GEP279" s="75"/>
      <c r="GEQ279" s="75"/>
      <c r="GER279" s="75"/>
      <c r="GES279" s="75"/>
      <c r="GET279" s="75"/>
      <c r="GEU279" s="75"/>
      <c r="GEV279" s="75"/>
      <c r="GEW279" s="75"/>
      <c r="GEX279" s="75"/>
      <c r="GEY279" s="75"/>
      <c r="GEZ279" s="75"/>
      <c r="GFA279" s="75"/>
      <c r="GFB279" s="75"/>
      <c r="GFC279" s="75"/>
      <c r="GFD279" s="75"/>
      <c r="GFE279" s="75"/>
      <c r="GFF279" s="75"/>
      <c r="GFG279" s="75"/>
      <c r="GFH279" s="75"/>
      <c r="GFI279" s="75"/>
      <c r="GFJ279" s="75"/>
      <c r="GFK279" s="75"/>
      <c r="GFL279" s="75"/>
      <c r="GFM279" s="75"/>
      <c r="GFN279" s="75"/>
      <c r="GFO279" s="75"/>
      <c r="GFP279" s="75"/>
      <c r="GFQ279" s="75"/>
      <c r="GFR279" s="75"/>
      <c r="GFS279" s="75"/>
      <c r="GFT279" s="75"/>
      <c r="GFU279" s="75"/>
      <c r="GFV279" s="75"/>
      <c r="GFW279" s="75"/>
      <c r="GFX279" s="75"/>
      <c r="GFY279" s="75"/>
      <c r="GFZ279" s="75"/>
      <c r="GGA279" s="75"/>
      <c r="GGB279" s="75"/>
      <c r="GGC279" s="75"/>
      <c r="GGD279" s="75"/>
      <c r="GGE279" s="75"/>
      <c r="GGF279" s="75"/>
      <c r="GGG279" s="75"/>
      <c r="GGH279" s="75"/>
      <c r="GGI279" s="75"/>
      <c r="GGJ279" s="75"/>
      <c r="GGK279" s="75"/>
      <c r="GGL279" s="75"/>
      <c r="GGM279" s="75"/>
      <c r="GGN279" s="75"/>
      <c r="GGO279" s="75"/>
      <c r="GGP279" s="75"/>
      <c r="GGQ279" s="75"/>
      <c r="GGR279" s="75"/>
      <c r="GGS279" s="75"/>
      <c r="GGT279" s="75"/>
      <c r="GGU279" s="75"/>
      <c r="GGV279" s="75"/>
      <c r="GGW279" s="75"/>
      <c r="GGX279" s="75"/>
      <c r="GGY279" s="75"/>
      <c r="GGZ279" s="75"/>
      <c r="GHA279" s="75"/>
      <c r="GHB279" s="75"/>
      <c r="GHC279" s="75"/>
      <c r="GHD279" s="75"/>
      <c r="GHE279" s="75"/>
      <c r="GHF279" s="75"/>
      <c r="GHG279" s="75"/>
      <c r="GHH279" s="75"/>
      <c r="GHI279" s="75"/>
      <c r="GHJ279" s="75"/>
      <c r="GHK279" s="75"/>
      <c r="GHL279" s="75"/>
      <c r="GHM279" s="75"/>
      <c r="GHN279" s="75"/>
      <c r="GHO279" s="75"/>
      <c r="GHP279" s="75"/>
      <c r="GHQ279" s="75"/>
      <c r="GHR279" s="75"/>
      <c r="GHS279" s="75"/>
      <c r="GHT279" s="75"/>
      <c r="GHU279" s="75"/>
      <c r="GHV279" s="75"/>
      <c r="GHW279" s="75"/>
      <c r="GHX279" s="75"/>
      <c r="GHY279" s="75"/>
      <c r="GHZ279" s="75"/>
      <c r="GIA279" s="75"/>
      <c r="GIB279" s="75"/>
      <c r="GIC279" s="75"/>
      <c r="GID279" s="75"/>
      <c r="GIE279" s="75"/>
      <c r="GIF279" s="75"/>
      <c r="GIG279" s="75"/>
      <c r="GIH279" s="75"/>
      <c r="GII279" s="75"/>
      <c r="GIJ279" s="75"/>
      <c r="GIK279" s="75"/>
      <c r="GIL279" s="75"/>
      <c r="GIM279" s="75"/>
      <c r="GIN279" s="75"/>
      <c r="GIO279" s="75"/>
      <c r="GIP279" s="75"/>
      <c r="GIQ279" s="75"/>
      <c r="GIR279" s="75"/>
      <c r="GIS279" s="75"/>
      <c r="GIT279" s="75"/>
      <c r="GIU279" s="75"/>
      <c r="GIV279" s="75"/>
      <c r="GIW279" s="75"/>
      <c r="GIX279" s="75"/>
      <c r="GIY279" s="75"/>
      <c r="GIZ279" s="75"/>
      <c r="GJA279" s="75"/>
      <c r="GJB279" s="75"/>
      <c r="GJC279" s="75"/>
      <c r="GJD279" s="75"/>
      <c r="GJE279" s="75"/>
      <c r="GJF279" s="75"/>
      <c r="GJG279" s="75"/>
      <c r="GJH279" s="75"/>
      <c r="GJI279" s="75"/>
      <c r="GJJ279" s="75"/>
      <c r="GJK279" s="75"/>
      <c r="GJL279" s="75"/>
      <c r="GJM279" s="75"/>
      <c r="GJN279" s="75"/>
      <c r="GJO279" s="75"/>
      <c r="GJP279" s="75"/>
      <c r="GJQ279" s="75"/>
      <c r="GJR279" s="75"/>
      <c r="GJS279" s="75"/>
      <c r="GJT279" s="75"/>
      <c r="GJU279" s="75"/>
      <c r="GJV279" s="75"/>
      <c r="GJW279" s="75"/>
      <c r="GJX279" s="75"/>
      <c r="GJY279" s="75"/>
      <c r="GJZ279" s="75"/>
      <c r="GKA279" s="75"/>
      <c r="GKB279" s="75"/>
      <c r="GKC279" s="75"/>
      <c r="GKD279" s="75"/>
      <c r="GKE279" s="75"/>
      <c r="GKF279" s="75"/>
      <c r="GKG279" s="75"/>
      <c r="GKH279" s="75"/>
      <c r="GKI279" s="75"/>
      <c r="GKJ279" s="75"/>
      <c r="GKK279" s="75"/>
      <c r="GKL279" s="75"/>
      <c r="GKM279" s="75"/>
      <c r="GKN279" s="75"/>
      <c r="GKO279" s="75"/>
      <c r="GKP279" s="75"/>
      <c r="GKQ279" s="75"/>
      <c r="GKR279" s="75"/>
      <c r="GKS279" s="75"/>
      <c r="GKT279" s="75"/>
      <c r="GKU279" s="75"/>
      <c r="GKV279" s="75"/>
      <c r="GKW279" s="75"/>
      <c r="GKX279" s="75"/>
      <c r="GKY279" s="75"/>
      <c r="GKZ279" s="75"/>
      <c r="GLA279" s="75"/>
      <c r="GLB279" s="75"/>
      <c r="GLC279" s="75"/>
      <c r="GLD279" s="75"/>
      <c r="GLE279" s="75"/>
      <c r="GLF279" s="75"/>
      <c r="GLG279" s="75"/>
      <c r="GLH279" s="75"/>
      <c r="GLI279" s="75"/>
      <c r="GLJ279" s="75"/>
      <c r="GLK279" s="75"/>
      <c r="GLL279" s="75"/>
      <c r="GLM279" s="75"/>
      <c r="GLN279" s="75"/>
      <c r="GLO279" s="75"/>
      <c r="GLP279" s="75"/>
      <c r="GLQ279" s="75"/>
      <c r="GLR279" s="75"/>
      <c r="GLS279" s="75"/>
      <c r="GLT279" s="75"/>
      <c r="GLU279" s="75"/>
      <c r="GLV279" s="75"/>
      <c r="GLW279" s="75"/>
      <c r="GLX279" s="75"/>
      <c r="GLY279" s="75"/>
      <c r="GLZ279" s="75"/>
      <c r="GMA279" s="75"/>
      <c r="GMB279" s="75"/>
      <c r="GMC279" s="75"/>
      <c r="GMD279" s="75"/>
      <c r="GME279" s="75"/>
      <c r="GMF279" s="75"/>
      <c r="GMG279" s="75"/>
      <c r="GMH279" s="75"/>
      <c r="GMI279" s="75"/>
      <c r="GMJ279" s="75"/>
      <c r="GMK279" s="75"/>
      <c r="GML279" s="75"/>
      <c r="GMM279" s="75"/>
      <c r="GMN279" s="75"/>
      <c r="GMO279" s="75"/>
      <c r="GMP279" s="75"/>
      <c r="GMQ279" s="75"/>
      <c r="GMR279" s="75"/>
      <c r="GMS279" s="75"/>
      <c r="GMT279" s="75"/>
      <c r="GMU279" s="75"/>
      <c r="GMV279" s="75"/>
      <c r="GMW279" s="75"/>
      <c r="GMX279" s="75"/>
      <c r="GMY279" s="75"/>
      <c r="GMZ279" s="75"/>
      <c r="GNA279" s="75"/>
      <c r="GNB279" s="75"/>
      <c r="GNC279" s="75"/>
      <c r="GND279" s="75"/>
      <c r="GNE279" s="75"/>
      <c r="GNF279" s="75"/>
      <c r="GNG279" s="75"/>
      <c r="GNH279" s="75"/>
      <c r="GNI279" s="75"/>
      <c r="GNJ279" s="75"/>
      <c r="GNK279" s="75"/>
      <c r="GNL279" s="75"/>
      <c r="GNM279" s="75"/>
      <c r="GNN279" s="75"/>
      <c r="GNO279" s="75"/>
      <c r="GNP279" s="75"/>
      <c r="GNQ279" s="75"/>
      <c r="GNR279" s="75"/>
      <c r="GNS279" s="75"/>
      <c r="GNT279" s="75"/>
      <c r="GNU279" s="75"/>
      <c r="GNV279" s="75"/>
      <c r="GNW279" s="75"/>
      <c r="GNX279" s="75"/>
      <c r="GNY279" s="75"/>
      <c r="GNZ279" s="75"/>
      <c r="GOA279" s="75"/>
      <c r="GOB279" s="75"/>
      <c r="GOC279" s="75"/>
      <c r="GOD279" s="75"/>
      <c r="GOE279" s="75"/>
      <c r="GOF279" s="75"/>
      <c r="GOG279" s="75"/>
      <c r="GOH279" s="75"/>
      <c r="GOI279" s="75"/>
      <c r="GOJ279" s="75"/>
      <c r="GOK279" s="75"/>
      <c r="GOL279" s="75"/>
      <c r="GOM279" s="75"/>
      <c r="GON279" s="75"/>
      <c r="GOO279" s="75"/>
      <c r="GOP279" s="75"/>
      <c r="GOQ279" s="75"/>
      <c r="GOR279" s="75"/>
      <c r="GOS279" s="75"/>
      <c r="GOT279" s="75"/>
      <c r="GOU279" s="75"/>
      <c r="GOV279" s="75"/>
      <c r="GOW279" s="75"/>
      <c r="GOX279" s="75"/>
      <c r="GOY279" s="75"/>
      <c r="GOZ279" s="75"/>
      <c r="GPA279" s="75"/>
      <c r="GPB279" s="75"/>
      <c r="GPC279" s="75"/>
      <c r="GPD279" s="75"/>
      <c r="GPE279" s="75"/>
      <c r="GPF279" s="75"/>
      <c r="GPG279" s="75"/>
      <c r="GPH279" s="75"/>
      <c r="GPI279" s="75"/>
      <c r="GPJ279" s="75"/>
      <c r="GPK279" s="75"/>
      <c r="GPL279" s="75"/>
      <c r="GPM279" s="75"/>
      <c r="GPN279" s="75"/>
      <c r="GPO279" s="75"/>
      <c r="GPP279" s="75"/>
      <c r="GPQ279" s="75"/>
      <c r="GPR279" s="75"/>
      <c r="GPS279" s="75"/>
      <c r="GPT279" s="75"/>
      <c r="GPU279" s="75"/>
      <c r="GPV279" s="75"/>
      <c r="GPW279" s="75"/>
      <c r="GPX279" s="75"/>
      <c r="GPY279" s="75"/>
      <c r="GPZ279" s="75"/>
      <c r="GQA279" s="75"/>
      <c r="GQB279" s="75"/>
      <c r="GQC279" s="75"/>
      <c r="GQD279" s="75"/>
      <c r="GQE279" s="75"/>
      <c r="GQF279" s="75"/>
      <c r="GQG279" s="75"/>
      <c r="GQH279" s="75"/>
      <c r="GQI279" s="75"/>
      <c r="GQJ279" s="75"/>
      <c r="GQK279" s="75"/>
      <c r="GQL279" s="75"/>
      <c r="GQM279" s="75"/>
      <c r="GQN279" s="75"/>
      <c r="GQO279" s="75"/>
      <c r="GQP279" s="75"/>
      <c r="GQQ279" s="75"/>
      <c r="GQR279" s="75"/>
      <c r="GQS279" s="75"/>
      <c r="GQT279" s="75"/>
      <c r="GQU279" s="75"/>
      <c r="GQV279" s="75"/>
      <c r="GQW279" s="75"/>
      <c r="GQX279" s="75"/>
      <c r="GQY279" s="75"/>
      <c r="GQZ279" s="75"/>
      <c r="GRA279" s="75"/>
      <c r="GRB279" s="75"/>
      <c r="GRC279" s="75"/>
      <c r="GRD279" s="75"/>
      <c r="GRE279" s="75"/>
      <c r="GRF279" s="75"/>
      <c r="GRG279" s="75"/>
      <c r="GRH279" s="75"/>
      <c r="GRI279" s="75"/>
      <c r="GRJ279" s="75"/>
      <c r="GRK279" s="75"/>
      <c r="GRL279" s="75"/>
      <c r="GRM279" s="75"/>
      <c r="GRN279" s="75"/>
      <c r="GRO279" s="75"/>
      <c r="GRP279" s="75"/>
      <c r="GRQ279" s="75"/>
      <c r="GRR279" s="75"/>
      <c r="GRS279" s="75"/>
      <c r="GRT279" s="75"/>
      <c r="GRU279" s="75"/>
      <c r="GRV279" s="75"/>
      <c r="GRW279" s="75"/>
      <c r="GRX279" s="75"/>
      <c r="GRY279" s="75"/>
      <c r="GRZ279" s="75"/>
      <c r="GSA279" s="75"/>
      <c r="GSB279" s="75"/>
      <c r="GSC279" s="75"/>
      <c r="GSD279" s="75"/>
      <c r="GSE279" s="75"/>
      <c r="GSF279" s="75"/>
      <c r="GSG279" s="75"/>
      <c r="GSH279" s="75"/>
      <c r="GSI279" s="75"/>
      <c r="GSJ279" s="75"/>
      <c r="GSK279" s="75"/>
      <c r="GSL279" s="75"/>
      <c r="GSM279" s="75"/>
      <c r="GSN279" s="75"/>
      <c r="GSO279" s="75"/>
      <c r="GSP279" s="75"/>
      <c r="GSQ279" s="75"/>
      <c r="GSR279" s="75"/>
      <c r="GSS279" s="75"/>
      <c r="GST279" s="75"/>
      <c r="GSU279" s="75"/>
      <c r="GSV279" s="75"/>
      <c r="GSW279" s="75"/>
      <c r="GSX279" s="75"/>
      <c r="GSY279" s="75"/>
      <c r="GSZ279" s="75"/>
      <c r="GTA279" s="75"/>
      <c r="GTB279" s="75"/>
      <c r="GTC279" s="75"/>
      <c r="GTD279" s="75"/>
      <c r="GTE279" s="75"/>
      <c r="GTF279" s="75"/>
      <c r="GTG279" s="75"/>
      <c r="GTH279" s="75"/>
      <c r="GTI279" s="75"/>
      <c r="GTJ279" s="75"/>
      <c r="GTK279" s="75"/>
      <c r="GTL279" s="75"/>
      <c r="GTM279" s="75"/>
      <c r="GTN279" s="75"/>
      <c r="GTO279" s="75"/>
      <c r="GTP279" s="75"/>
      <c r="GTQ279" s="75"/>
      <c r="GTR279" s="75"/>
      <c r="GTS279" s="75"/>
      <c r="GTT279" s="75"/>
      <c r="GTU279" s="75"/>
      <c r="GTV279" s="75"/>
      <c r="GTW279" s="75"/>
      <c r="GTX279" s="75"/>
      <c r="GTY279" s="75"/>
      <c r="GTZ279" s="75"/>
      <c r="GUA279" s="75"/>
      <c r="GUB279" s="75"/>
      <c r="GUC279" s="75"/>
      <c r="GUD279" s="75"/>
      <c r="GUE279" s="75"/>
      <c r="GUF279" s="75"/>
      <c r="GUG279" s="75"/>
      <c r="GUH279" s="75"/>
      <c r="GUI279" s="75"/>
      <c r="GUJ279" s="75"/>
      <c r="GUK279" s="75"/>
      <c r="GUL279" s="75"/>
      <c r="GUM279" s="75"/>
      <c r="GUN279" s="75"/>
      <c r="GUO279" s="75"/>
      <c r="GUP279" s="75"/>
      <c r="GUQ279" s="75"/>
      <c r="GUR279" s="75"/>
      <c r="GUS279" s="75"/>
      <c r="GUT279" s="75"/>
      <c r="GUU279" s="75"/>
      <c r="GUV279" s="75"/>
      <c r="GUW279" s="75"/>
      <c r="GUX279" s="75"/>
      <c r="GUY279" s="75"/>
      <c r="GUZ279" s="75"/>
      <c r="GVA279" s="75"/>
      <c r="GVB279" s="75"/>
      <c r="GVC279" s="75"/>
      <c r="GVD279" s="75"/>
      <c r="GVE279" s="75"/>
      <c r="GVF279" s="75"/>
      <c r="GVG279" s="75"/>
      <c r="GVH279" s="75"/>
      <c r="GVI279" s="75"/>
      <c r="GVJ279" s="75"/>
      <c r="GVK279" s="75"/>
      <c r="GVL279" s="75"/>
      <c r="GVM279" s="75"/>
      <c r="GVN279" s="75"/>
      <c r="GVO279" s="75"/>
      <c r="GVP279" s="75"/>
      <c r="GVQ279" s="75"/>
      <c r="GVR279" s="75"/>
      <c r="GVS279" s="75"/>
      <c r="GVT279" s="75"/>
      <c r="GVU279" s="75"/>
      <c r="GVV279" s="75"/>
      <c r="GVW279" s="75"/>
      <c r="GVX279" s="75"/>
      <c r="GVY279" s="75"/>
      <c r="GVZ279" s="75"/>
      <c r="GWA279" s="75"/>
      <c r="GWB279" s="75"/>
      <c r="GWC279" s="75"/>
      <c r="GWD279" s="75"/>
      <c r="GWE279" s="75"/>
      <c r="GWF279" s="75"/>
      <c r="GWG279" s="75"/>
      <c r="GWH279" s="75"/>
      <c r="GWI279" s="75"/>
      <c r="GWJ279" s="75"/>
      <c r="GWK279" s="75"/>
      <c r="GWL279" s="75"/>
      <c r="GWM279" s="75"/>
      <c r="GWN279" s="75"/>
      <c r="GWO279" s="75"/>
      <c r="GWP279" s="75"/>
      <c r="GWQ279" s="75"/>
      <c r="GWR279" s="75"/>
      <c r="GWS279" s="75"/>
      <c r="GWT279" s="75"/>
      <c r="GWU279" s="75"/>
      <c r="GWV279" s="75"/>
      <c r="GWW279" s="75"/>
      <c r="GWX279" s="75"/>
      <c r="GWY279" s="75"/>
      <c r="GWZ279" s="75"/>
      <c r="GXA279" s="75"/>
      <c r="GXB279" s="75"/>
      <c r="GXC279" s="75"/>
      <c r="GXD279" s="75"/>
      <c r="GXE279" s="75"/>
      <c r="GXF279" s="75"/>
      <c r="GXG279" s="75"/>
      <c r="GXH279" s="75"/>
      <c r="GXI279" s="75"/>
      <c r="GXJ279" s="75"/>
      <c r="GXK279" s="75"/>
      <c r="GXL279" s="75"/>
      <c r="GXM279" s="75"/>
      <c r="GXN279" s="75"/>
      <c r="GXO279" s="75"/>
      <c r="GXP279" s="75"/>
      <c r="GXQ279" s="75"/>
      <c r="GXR279" s="75"/>
      <c r="GXS279" s="75"/>
      <c r="GXT279" s="75"/>
      <c r="GXU279" s="75"/>
      <c r="GXV279" s="75"/>
      <c r="GXW279" s="75"/>
      <c r="GXX279" s="75"/>
      <c r="GXY279" s="75"/>
      <c r="GXZ279" s="75"/>
      <c r="GYA279" s="75"/>
      <c r="GYB279" s="75"/>
      <c r="GYC279" s="75"/>
      <c r="GYD279" s="75"/>
      <c r="GYE279" s="75"/>
      <c r="GYF279" s="75"/>
      <c r="GYG279" s="75"/>
      <c r="GYH279" s="75"/>
      <c r="GYI279" s="75"/>
      <c r="GYJ279" s="75"/>
      <c r="GYK279" s="75"/>
      <c r="GYL279" s="75"/>
      <c r="GYM279" s="75"/>
      <c r="GYN279" s="75"/>
      <c r="GYO279" s="75"/>
      <c r="GYP279" s="75"/>
      <c r="GYQ279" s="75"/>
      <c r="GYR279" s="75"/>
      <c r="GYS279" s="75"/>
      <c r="GYT279" s="75"/>
      <c r="GYU279" s="75"/>
      <c r="GYV279" s="75"/>
      <c r="GYW279" s="75"/>
      <c r="GYX279" s="75"/>
      <c r="GYY279" s="75"/>
      <c r="GYZ279" s="75"/>
      <c r="GZA279" s="75"/>
      <c r="GZB279" s="75"/>
      <c r="GZC279" s="75"/>
      <c r="GZD279" s="75"/>
      <c r="GZE279" s="75"/>
      <c r="GZF279" s="75"/>
      <c r="GZG279" s="75"/>
      <c r="GZH279" s="75"/>
      <c r="GZI279" s="75"/>
      <c r="GZJ279" s="75"/>
      <c r="GZK279" s="75"/>
      <c r="GZL279" s="75"/>
      <c r="GZM279" s="75"/>
      <c r="GZN279" s="75"/>
      <c r="GZO279" s="75"/>
      <c r="GZP279" s="75"/>
      <c r="GZQ279" s="75"/>
      <c r="GZR279" s="75"/>
      <c r="GZS279" s="75"/>
      <c r="GZT279" s="75"/>
      <c r="GZU279" s="75"/>
      <c r="GZV279" s="75"/>
      <c r="GZW279" s="75"/>
      <c r="GZX279" s="75"/>
      <c r="GZY279" s="75"/>
      <c r="GZZ279" s="75"/>
      <c r="HAA279" s="75"/>
      <c r="HAB279" s="75"/>
      <c r="HAC279" s="75"/>
      <c r="HAD279" s="75"/>
      <c r="HAE279" s="75"/>
      <c r="HAF279" s="75"/>
      <c r="HAG279" s="75"/>
      <c r="HAH279" s="75"/>
      <c r="HAI279" s="75"/>
      <c r="HAJ279" s="75"/>
      <c r="HAK279" s="75"/>
      <c r="HAL279" s="75"/>
      <c r="HAM279" s="75"/>
      <c r="HAN279" s="75"/>
      <c r="HAO279" s="75"/>
      <c r="HAP279" s="75"/>
      <c r="HAQ279" s="75"/>
      <c r="HAR279" s="75"/>
      <c r="HAS279" s="75"/>
      <c r="HAT279" s="75"/>
      <c r="HAU279" s="75"/>
      <c r="HAV279" s="75"/>
      <c r="HAW279" s="75"/>
      <c r="HAX279" s="75"/>
      <c r="HAY279" s="75"/>
      <c r="HAZ279" s="75"/>
      <c r="HBA279" s="75"/>
      <c r="HBB279" s="75"/>
      <c r="HBC279" s="75"/>
      <c r="HBD279" s="75"/>
      <c r="HBE279" s="75"/>
      <c r="HBF279" s="75"/>
      <c r="HBG279" s="75"/>
      <c r="HBH279" s="75"/>
      <c r="HBI279" s="75"/>
      <c r="HBJ279" s="75"/>
      <c r="HBK279" s="75"/>
      <c r="HBL279" s="75"/>
      <c r="HBM279" s="75"/>
      <c r="HBN279" s="75"/>
      <c r="HBO279" s="75"/>
      <c r="HBP279" s="75"/>
      <c r="HBQ279" s="75"/>
      <c r="HBR279" s="75"/>
      <c r="HBS279" s="75"/>
      <c r="HBT279" s="75"/>
      <c r="HBU279" s="75"/>
      <c r="HBV279" s="75"/>
      <c r="HBW279" s="75"/>
      <c r="HBX279" s="75"/>
      <c r="HBY279" s="75"/>
      <c r="HBZ279" s="75"/>
      <c r="HCA279" s="75"/>
      <c r="HCB279" s="75"/>
      <c r="HCC279" s="75"/>
      <c r="HCD279" s="75"/>
      <c r="HCE279" s="75"/>
      <c r="HCF279" s="75"/>
      <c r="HCG279" s="75"/>
      <c r="HCH279" s="75"/>
      <c r="HCI279" s="75"/>
      <c r="HCJ279" s="75"/>
      <c r="HCK279" s="75"/>
      <c r="HCL279" s="75"/>
      <c r="HCM279" s="75"/>
      <c r="HCN279" s="75"/>
      <c r="HCO279" s="75"/>
      <c r="HCP279" s="75"/>
      <c r="HCQ279" s="75"/>
      <c r="HCR279" s="75"/>
      <c r="HCS279" s="75"/>
      <c r="HCT279" s="75"/>
      <c r="HCU279" s="75"/>
      <c r="HCV279" s="75"/>
      <c r="HCW279" s="75"/>
      <c r="HCX279" s="75"/>
      <c r="HCY279" s="75"/>
      <c r="HCZ279" s="75"/>
      <c r="HDA279" s="75"/>
      <c r="HDB279" s="75"/>
      <c r="HDC279" s="75"/>
      <c r="HDD279" s="75"/>
      <c r="HDE279" s="75"/>
      <c r="HDF279" s="75"/>
      <c r="HDG279" s="75"/>
      <c r="HDH279" s="75"/>
      <c r="HDI279" s="75"/>
      <c r="HDJ279" s="75"/>
      <c r="HDK279" s="75"/>
      <c r="HDL279" s="75"/>
      <c r="HDM279" s="75"/>
      <c r="HDN279" s="75"/>
      <c r="HDO279" s="75"/>
      <c r="HDP279" s="75"/>
      <c r="HDQ279" s="75"/>
      <c r="HDR279" s="75"/>
      <c r="HDS279" s="75"/>
      <c r="HDT279" s="75"/>
      <c r="HDU279" s="75"/>
      <c r="HDV279" s="75"/>
      <c r="HDW279" s="75"/>
      <c r="HDX279" s="75"/>
      <c r="HDY279" s="75"/>
      <c r="HDZ279" s="75"/>
      <c r="HEA279" s="75"/>
      <c r="HEB279" s="75"/>
      <c r="HEC279" s="75"/>
      <c r="HED279" s="75"/>
      <c r="HEE279" s="75"/>
      <c r="HEF279" s="75"/>
      <c r="HEG279" s="75"/>
      <c r="HEH279" s="75"/>
      <c r="HEI279" s="75"/>
      <c r="HEJ279" s="75"/>
      <c r="HEK279" s="75"/>
      <c r="HEL279" s="75"/>
      <c r="HEM279" s="75"/>
      <c r="HEN279" s="75"/>
      <c r="HEO279" s="75"/>
      <c r="HEP279" s="75"/>
      <c r="HEQ279" s="75"/>
      <c r="HER279" s="75"/>
      <c r="HES279" s="75"/>
      <c r="HET279" s="75"/>
      <c r="HEU279" s="75"/>
      <c r="HEV279" s="75"/>
      <c r="HEW279" s="75"/>
      <c r="HEX279" s="75"/>
      <c r="HEY279" s="75"/>
      <c r="HEZ279" s="75"/>
      <c r="HFA279" s="75"/>
      <c r="HFB279" s="75"/>
      <c r="HFC279" s="75"/>
      <c r="HFD279" s="75"/>
      <c r="HFE279" s="75"/>
      <c r="HFF279" s="75"/>
      <c r="HFG279" s="75"/>
      <c r="HFH279" s="75"/>
      <c r="HFI279" s="75"/>
      <c r="HFJ279" s="75"/>
      <c r="HFK279" s="75"/>
      <c r="HFL279" s="75"/>
      <c r="HFM279" s="75"/>
      <c r="HFN279" s="75"/>
      <c r="HFO279" s="75"/>
      <c r="HFP279" s="75"/>
      <c r="HFQ279" s="75"/>
      <c r="HFR279" s="75"/>
      <c r="HFS279" s="75"/>
      <c r="HFT279" s="75"/>
      <c r="HFU279" s="75"/>
      <c r="HFV279" s="75"/>
      <c r="HFW279" s="75"/>
      <c r="HFX279" s="75"/>
      <c r="HFY279" s="75"/>
      <c r="HFZ279" s="75"/>
      <c r="HGA279" s="75"/>
      <c r="HGB279" s="75"/>
      <c r="HGC279" s="75"/>
      <c r="HGD279" s="75"/>
      <c r="HGE279" s="75"/>
      <c r="HGF279" s="75"/>
      <c r="HGG279" s="75"/>
      <c r="HGH279" s="75"/>
      <c r="HGI279" s="75"/>
      <c r="HGJ279" s="75"/>
      <c r="HGK279" s="75"/>
      <c r="HGL279" s="75"/>
      <c r="HGM279" s="75"/>
      <c r="HGN279" s="75"/>
      <c r="HGO279" s="75"/>
      <c r="HGP279" s="75"/>
      <c r="HGQ279" s="75"/>
      <c r="HGR279" s="75"/>
      <c r="HGS279" s="75"/>
      <c r="HGT279" s="75"/>
      <c r="HGU279" s="75"/>
      <c r="HGV279" s="75"/>
      <c r="HGW279" s="75"/>
      <c r="HGX279" s="75"/>
      <c r="HGY279" s="75"/>
      <c r="HGZ279" s="75"/>
      <c r="HHA279" s="75"/>
      <c r="HHB279" s="75"/>
      <c r="HHC279" s="75"/>
      <c r="HHD279" s="75"/>
      <c r="HHE279" s="75"/>
      <c r="HHF279" s="75"/>
      <c r="HHG279" s="75"/>
      <c r="HHH279" s="75"/>
      <c r="HHI279" s="75"/>
      <c r="HHJ279" s="75"/>
      <c r="HHK279" s="75"/>
      <c r="HHL279" s="75"/>
      <c r="HHM279" s="75"/>
      <c r="HHN279" s="75"/>
      <c r="HHO279" s="75"/>
      <c r="HHP279" s="75"/>
      <c r="HHQ279" s="75"/>
      <c r="HHR279" s="75"/>
      <c r="HHS279" s="75"/>
      <c r="HHT279" s="75"/>
      <c r="HHU279" s="75"/>
      <c r="HHV279" s="75"/>
      <c r="HHW279" s="75"/>
      <c r="HHX279" s="75"/>
      <c r="HHY279" s="75"/>
      <c r="HHZ279" s="75"/>
      <c r="HIA279" s="75"/>
      <c r="HIB279" s="75"/>
      <c r="HIC279" s="75"/>
      <c r="HID279" s="75"/>
      <c r="HIE279" s="75"/>
      <c r="HIF279" s="75"/>
      <c r="HIG279" s="75"/>
      <c r="HIH279" s="75"/>
      <c r="HII279" s="75"/>
      <c r="HIJ279" s="75"/>
      <c r="HIK279" s="75"/>
      <c r="HIL279" s="75"/>
      <c r="HIM279" s="75"/>
      <c r="HIN279" s="75"/>
      <c r="HIO279" s="75"/>
      <c r="HIP279" s="75"/>
      <c r="HIQ279" s="75"/>
      <c r="HIR279" s="75"/>
      <c r="HIS279" s="75"/>
      <c r="HIT279" s="75"/>
      <c r="HIU279" s="75"/>
      <c r="HIV279" s="75"/>
      <c r="HIW279" s="75"/>
      <c r="HIX279" s="75"/>
      <c r="HIY279" s="75"/>
      <c r="HIZ279" s="75"/>
      <c r="HJA279" s="75"/>
      <c r="HJB279" s="75"/>
      <c r="HJC279" s="75"/>
      <c r="HJD279" s="75"/>
      <c r="HJE279" s="75"/>
      <c r="HJF279" s="75"/>
      <c r="HJG279" s="75"/>
      <c r="HJH279" s="75"/>
      <c r="HJI279" s="75"/>
      <c r="HJJ279" s="75"/>
      <c r="HJK279" s="75"/>
      <c r="HJL279" s="75"/>
      <c r="HJM279" s="75"/>
      <c r="HJN279" s="75"/>
      <c r="HJO279" s="75"/>
      <c r="HJP279" s="75"/>
      <c r="HJQ279" s="75"/>
      <c r="HJR279" s="75"/>
      <c r="HJS279" s="75"/>
      <c r="HJT279" s="75"/>
      <c r="HJU279" s="75"/>
      <c r="HJV279" s="75"/>
      <c r="HJW279" s="75"/>
      <c r="HJX279" s="75"/>
      <c r="HJY279" s="75"/>
      <c r="HJZ279" s="75"/>
      <c r="HKA279" s="75"/>
      <c r="HKB279" s="75"/>
      <c r="HKC279" s="75"/>
      <c r="HKD279" s="75"/>
      <c r="HKE279" s="75"/>
      <c r="HKF279" s="75"/>
      <c r="HKG279" s="75"/>
      <c r="HKH279" s="75"/>
      <c r="HKI279" s="75"/>
      <c r="HKJ279" s="75"/>
      <c r="HKK279" s="75"/>
      <c r="HKL279" s="75"/>
      <c r="HKM279" s="75"/>
      <c r="HKN279" s="75"/>
      <c r="HKO279" s="75"/>
      <c r="HKP279" s="75"/>
      <c r="HKQ279" s="75"/>
      <c r="HKR279" s="75"/>
      <c r="HKS279" s="75"/>
      <c r="HKT279" s="75"/>
      <c r="HKU279" s="75"/>
      <c r="HKV279" s="75"/>
      <c r="HKW279" s="75"/>
      <c r="HKX279" s="75"/>
      <c r="HKY279" s="75"/>
      <c r="HKZ279" s="75"/>
      <c r="HLA279" s="75"/>
      <c r="HLB279" s="75"/>
      <c r="HLC279" s="75"/>
      <c r="HLD279" s="75"/>
      <c r="HLE279" s="75"/>
      <c r="HLF279" s="75"/>
      <c r="HLG279" s="75"/>
      <c r="HLH279" s="75"/>
      <c r="HLI279" s="75"/>
      <c r="HLJ279" s="75"/>
      <c r="HLK279" s="75"/>
      <c r="HLL279" s="75"/>
      <c r="HLM279" s="75"/>
      <c r="HLN279" s="75"/>
      <c r="HLO279" s="75"/>
      <c r="HLP279" s="75"/>
      <c r="HLQ279" s="75"/>
      <c r="HLR279" s="75"/>
      <c r="HLS279" s="75"/>
      <c r="HLT279" s="75"/>
      <c r="HLU279" s="75"/>
      <c r="HLV279" s="75"/>
      <c r="HLW279" s="75"/>
      <c r="HLX279" s="75"/>
      <c r="HLY279" s="75"/>
      <c r="HLZ279" s="75"/>
      <c r="HMA279" s="75"/>
      <c r="HMB279" s="75"/>
      <c r="HMC279" s="75"/>
      <c r="HMD279" s="75"/>
      <c r="HME279" s="75"/>
      <c r="HMF279" s="75"/>
      <c r="HMG279" s="75"/>
      <c r="HMH279" s="75"/>
      <c r="HMI279" s="75"/>
      <c r="HMJ279" s="75"/>
      <c r="HMK279" s="75"/>
      <c r="HML279" s="75"/>
      <c r="HMM279" s="75"/>
      <c r="HMN279" s="75"/>
      <c r="HMO279" s="75"/>
      <c r="HMP279" s="75"/>
      <c r="HMQ279" s="75"/>
      <c r="HMR279" s="75"/>
      <c r="HMS279" s="75"/>
      <c r="HMT279" s="75"/>
      <c r="HMU279" s="75"/>
      <c r="HMV279" s="75"/>
      <c r="HMW279" s="75"/>
      <c r="HMX279" s="75"/>
      <c r="HMY279" s="75"/>
      <c r="HMZ279" s="75"/>
      <c r="HNA279" s="75"/>
      <c r="HNB279" s="75"/>
      <c r="HNC279" s="75"/>
      <c r="HND279" s="75"/>
      <c r="HNE279" s="75"/>
      <c r="HNF279" s="75"/>
      <c r="HNG279" s="75"/>
      <c r="HNH279" s="75"/>
      <c r="HNI279" s="75"/>
      <c r="HNJ279" s="75"/>
      <c r="HNK279" s="75"/>
      <c r="HNL279" s="75"/>
      <c r="HNM279" s="75"/>
      <c r="HNN279" s="75"/>
      <c r="HNO279" s="75"/>
      <c r="HNP279" s="75"/>
      <c r="HNQ279" s="75"/>
      <c r="HNR279" s="75"/>
      <c r="HNS279" s="75"/>
      <c r="HNT279" s="75"/>
      <c r="HNU279" s="75"/>
      <c r="HNV279" s="75"/>
      <c r="HNW279" s="75"/>
      <c r="HNX279" s="75"/>
      <c r="HNY279" s="75"/>
      <c r="HNZ279" s="75"/>
      <c r="HOA279" s="75"/>
      <c r="HOB279" s="75"/>
      <c r="HOC279" s="75"/>
      <c r="HOD279" s="75"/>
      <c r="HOE279" s="75"/>
      <c r="HOF279" s="75"/>
      <c r="HOG279" s="75"/>
      <c r="HOH279" s="75"/>
      <c r="HOI279" s="75"/>
      <c r="HOJ279" s="75"/>
      <c r="HOK279" s="75"/>
      <c r="HOL279" s="75"/>
      <c r="HOM279" s="75"/>
      <c r="HON279" s="75"/>
      <c r="HOO279" s="75"/>
      <c r="HOP279" s="75"/>
      <c r="HOQ279" s="75"/>
      <c r="HOR279" s="75"/>
      <c r="HOS279" s="75"/>
      <c r="HOT279" s="75"/>
      <c r="HOU279" s="75"/>
      <c r="HOV279" s="75"/>
      <c r="HOW279" s="75"/>
      <c r="HOX279" s="75"/>
      <c r="HOY279" s="75"/>
      <c r="HOZ279" s="75"/>
      <c r="HPA279" s="75"/>
      <c r="HPB279" s="75"/>
      <c r="HPC279" s="75"/>
      <c r="HPD279" s="75"/>
      <c r="HPE279" s="75"/>
      <c r="HPF279" s="75"/>
      <c r="HPG279" s="75"/>
      <c r="HPH279" s="75"/>
      <c r="HPI279" s="75"/>
      <c r="HPJ279" s="75"/>
      <c r="HPK279" s="75"/>
      <c r="HPL279" s="75"/>
      <c r="HPM279" s="75"/>
      <c r="HPN279" s="75"/>
      <c r="HPO279" s="75"/>
      <c r="HPP279" s="75"/>
      <c r="HPQ279" s="75"/>
      <c r="HPR279" s="75"/>
      <c r="HPS279" s="75"/>
      <c r="HPT279" s="75"/>
      <c r="HPU279" s="75"/>
      <c r="HPV279" s="75"/>
      <c r="HPW279" s="75"/>
      <c r="HPX279" s="75"/>
      <c r="HPY279" s="75"/>
      <c r="HPZ279" s="75"/>
      <c r="HQA279" s="75"/>
      <c r="HQB279" s="75"/>
      <c r="HQC279" s="75"/>
      <c r="HQD279" s="75"/>
      <c r="HQE279" s="75"/>
      <c r="HQF279" s="75"/>
      <c r="HQG279" s="75"/>
      <c r="HQH279" s="75"/>
      <c r="HQI279" s="75"/>
      <c r="HQJ279" s="75"/>
      <c r="HQK279" s="75"/>
      <c r="HQL279" s="75"/>
      <c r="HQM279" s="75"/>
      <c r="HQN279" s="75"/>
      <c r="HQO279" s="75"/>
      <c r="HQP279" s="75"/>
      <c r="HQQ279" s="75"/>
      <c r="HQR279" s="75"/>
      <c r="HQS279" s="75"/>
      <c r="HQT279" s="75"/>
      <c r="HQU279" s="75"/>
      <c r="HQV279" s="75"/>
      <c r="HQW279" s="75"/>
      <c r="HQX279" s="75"/>
      <c r="HQY279" s="75"/>
      <c r="HQZ279" s="75"/>
      <c r="HRA279" s="75"/>
      <c r="HRB279" s="75"/>
      <c r="HRC279" s="75"/>
      <c r="HRD279" s="75"/>
      <c r="HRE279" s="75"/>
      <c r="HRF279" s="75"/>
      <c r="HRG279" s="75"/>
      <c r="HRH279" s="75"/>
      <c r="HRI279" s="75"/>
      <c r="HRJ279" s="75"/>
      <c r="HRK279" s="75"/>
      <c r="HRL279" s="75"/>
      <c r="HRM279" s="75"/>
      <c r="HRN279" s="75"/>
      <c r="HRO279" s="75"/>
      <c r="HRP279" s="75"/>
      <c r="HRQ279" s="75"/>
      <c r="HRR279" s="75"/>
      <c r="HRS279" s="75"/>
      <c r="HRT279" s="75"/>
      <c r="HRU279" s="75"/>
      <c r="HRV279" s="75"/>
      <c r="HRW279" s="75"/>
      <c r="HRX279" s="75"/>
      <c r="HRY279" s="75"/>
      <c r="HRZ279" s="75"/>
      <c r="HSA279" s="75"/>
      <c r="HSB279" s="75"/>
      <c r="HSC279" s="75"/>
      <c r="HSD279" s="75"/>
      <c r="HSE279" s="75"/>
      <c r="HSF279" s="75"/>
      <c r="HSG279" s="75"/>
      <c r="HSH279" s="75"/>
      <c r="HSI279" s="75"/>
      <c r="HSJ279" s="75"/>
      <c r="HSK279" s="75"/>
      <c r="HSL279" s="75"/>
      <c r="HSM279" s="75"/>
      <c r="HSN279" s="75"/>
      <c r="HSO279" s="75"/>
      <c r="HSP279" s="75"/>
      <c r="HSQ279" s="75"/>
      <c r="HSR279" s="75"/>
      <c r="HSS279" s="75"/>
      <c r="HST279" s="75"/>
      <c r="HSU279" s="75"/>
      <c r="HSV279" s="75"/>
      <c r="HSW279" s="75"/>
      <c r="HSX279" s="75"/>
      <c r="HSY279" s="75"/>
      <c r="HSZ279" s="75"/>
      <c r="HTA279" s="75"/>
      <c r="HTB279" s="75"/>
      <c r="HTC279" s="75"/>
      <c r="HTD279" s="75"/>
      <c r="HTE279" s="75"/>
      <c r="HTF279" s="75"/>
      <c r="HTG279" s="75"/>
      <c r="HTH279" s="75"/>
      <c r="HTI279" s="75"/>
      <c r="HTJ279" s="75"/>
      <c r="HTK279" s="75"/>
      <c r="HTL279" s="75"/>
      <c r="HTM279" s="75"/>
      <c r="HTN279" s="75"/>
      <c r="HTO279" s="75"/>
      <c r="HTP279" s="75"/>
      <c r="HTQ279" s="75"/>
      <c r="HTR279" s="75"/>
      <c r="HTS279" s="75"/>
      <c r="HTT279" s="75"/>
      <c r="HTU279" s="75"/>
      <c r="HTV279" s="75"/>
      <c r="HTW279" s="75"/>
      <c r="HTX279" s="75"/>
      <c r="HTY279" s="75"/>
      <c r="HTZ279" s="75"/>
      <c r="HUA279" s="75"/>
      <c r="HUB279" s="75"/>
      <c r="HUC279" s="75"/>
      <c r="HUD279" s="75"/>
      <c r="HUE279" s="75"/>
      <c r="HUF279" s="75"/>
      <c r="HUG279" s="75"/>
      <c r="HUH279" s="75"/>
      <c r="HUI279" s="75"/>
      <c r="HUJ279" s="75"/>
      <c r="HUK279" s="75"/>
      <c r="HUL279" s="75"/>
      <c r="HUM279" s="75"/>
      <c r="HUN279" s="75"/>
      <c r="HUO279" s="75"/>
      <c r="HUP279" s="75"/>
      <c r="HUQ279" s="75"/>
      <c r="HUR279" s="75"/>
      <c r="HUS279" s="75"/>
      <c r="HUT279" s="75"/>
      <c r="HUU279" s="75"/>
      <c r="HUV279" s="75"/>
      <c r="HUW279" s="75"/>
      <c r="HUX279" s="75"/>
      <c r="HUY279" s="75"/>
      <c r="HUZ279" s="75"/>
      <c r="HVA279" s="75"/>
      <c r="HVB279" s="75"/>
      <c r="HVC279" s="75"/>
      <c r="HVD279" s="75"/>
      <c r="HVE279" s="75"/>
      <c r="HVF279" s="75"/>
      <c r="HVG279" s="75"/>
      <c r="HVH279" s="75"/>
      <c r="HVI279" s="75"/>
      <c r="HVJ279" s="75"/>
      <c r="HVK279" s="75"/>
      <c r="HVL279" s="75"/>
      <c r="HVM279" s="75"/>
      <c r="HVN279" s="75"/>
      <c r="HVO279" s="75"/>
      <c r="HVP279" s="75"/>
      <c r="HVQ279" s="75"/>
      <c r="HVR279" s="75"/>
      <c r="HVS279" s="75"/>
      <c r="HVT279" s="75"/>
      <c r="HVU279" s="75"/>
      <c r="HVV279" s="75"/>
      <c r="HVW279" s="75"/>
      <c r="HVX279" s="75"/>
      <c r="HVY279" s="75"/>
      <c r="HVZ279" s="75"/>
      <c r="HWA279" s="75"/>
      <c r="HWB279" s="75"/>
      <c r="HWC279" s="75"/>
      <c r="HWD279" s="75"/>
      <c r="HWE279" s="75"/>
      <c r="HWF279" s="75"/>
      <c r="HWG279" s="75"/>
      <c r="HWH279" s="75"/>
      <c r="HWI279" s="75"/>
      <c r="HWJ279" s="75"/>
      <c r="HWK279" s="75"/>
      <c r="HWL279" s="75"/>
      <c r="HWM279" s="75"/>
      <c r="HWN279" s="75"/>
      <c r="HWO279" s="75"/>
      <c r="HWP279" s="75"/>
      <c r="HWQ279" s="75"/>
      <c r="HWR279" s="75"/>
      <c r="HWS279" s="75"/>
      <c r="HWT279" s="75"/>
      <c r="HWU279" s="75"/>
      <c r="HWV279" s="75"/>
      <c r="HWW279" s="75"/>
      <c r="HWX279" s="75"/>
      <c r="HWY279" s="75"/>
      <c r="HWZ279" s="75"/>
      <c r="HXA279" s="75"/>
      <c r="HXB279" s="75"/>
      <c r="HXC279" s="75"/>
      <c r="HXD279" s="75"/>
      <c r="HXE279" s="75"/>
      <c r="HXF279" s="75"/>
      <c r="HXG279" s="75"/>
      <c r="HXH279" s="75"/>
      <c r="HXI279" s="75"/>
      <c r="HXJ279" s="75"/>
      <c r="HXK279" s="75"/>
      <c r="HXL279" s="75"/>
      <c r="HXM279" s="75"/>
      <c r="HXN279" s="75"/>
      <c r="HXO279" s="75"/>
      <c r="HXP279" s="75"/>
      <c r="HXQ279" s="75"/>
      <c r="HXR279" s="75"/>
      <c r="HXS279" s="75"/>
      <c r="HXT279" s="75"/>
      <c r="HXU279" s="75"/>
      <c r="HXV279" s="75"/>
      <c r="HXW279" s="75"/>
      <c r="HXX279" s="75"/>
      <c r="HXY279" s="75"/>
      <c r="HXZ279" s="75"/>
      <c r="HYA279" s="75"/>
      <c r="HYB279" s="75"/>
      <c r="HYC279" s="75"/>
      <c r="HYD279" s="75"/>
      <c r="HYE279" s="75"/>
      <c r="HYF279" s="75"/>
      <c r="HYG279" s="75"/>
      <c r="HYH279" s="75"/>
      <c r="HYI279" s="75"/>
      <c r="HYJ279" s="75"/>
      <c r="HYK279" s="75"/>
      <c r="HYL279" s="75"/>
      <c r="HYM279" s="75"/>
      <c r="HYN279" s="75"/>
      <c r="HYO279" s="75"/>
      <c r="HYP279" s="75"/>
      <c r="HYQ279" s="75"/>
      <c r="HYR279" s="75"/>
      <c r="HYS279" s="75"/>
      <c r="HYT279" s="75"/>
      <c r="HYU279" s="75"/>
      <c r="HYV279" s="75"/>
      <c r="HYW279" s="75"/>
      <c r="HYX279" s="75"/>
      <c r="HYY279" s="75"/>
      <c r="HYZ279" s="75"/>
      <c r="HZA279" s="75"/>
      <c r="HZB279" s="75"/>
      <c r="HZC279" s="75"/>
      <c r="HZD279" s="75"/>
      <c r="HZE279" s="75"/>
      <c r="HZF279" s="75"/>
      <c r="HZG279" s="75"/>
      <c r="HZH279" s="75"/>
      <c r="HZI279" s="75"/>
      <c r="HZJ279" s="75"/>
      <c r="HZK279" s="75"/>
      <c r="HZL279" s="75"/>
      <c r="HZM279" s="75"/>
      <c r="HZN279" s="75"/>
      <c r="HZO279" s="75"/>
      <c r="HZP279" s="75"/>
      <c r="HZQ279" s="75"/>
      <c r="HZR279" s="75"/>
      <c r="HZS279" s="75"/>
      <c r="HZT279" s="75"/>
      <c r="HZU279" s="75"/>
      <c r="HZV279" s="75"/>
      <c r="HZW279" s="75"/>
      <c r="HZX279" s="75"/>
      <c r="HZY279" s="75"/>
      <c r="HZZ279" s="75"/>
      <c r="IAA279" s="75"/>
      <c r="IAB279" s="75"/>
      <c r="IAC279" s="75"/>
      <c r="IAD279" s="75"/>
      <c r="IAE279" s="75"/>
      <c r="IAF279" s="75"/>
      <c r="IAG279" s="75"/>
      <c r="IAH279" s="75"/>
      <c r="IAI279" s="75"/>
      <c r="IAJ279" s="75"/>
      <c r="IAK279" s="75"/>
      <c r="IAL279" s="75"/>
      <c r="IAM279" s="75"/>
      <c r="IAN279" s="75"/>
      <c r="IAO279" s="75"/>
      <c r="IAP279" s="75"/>
      <c r="IAQ279" s="75"/>
      <c r="IAR279" s="75"/>
      <c r="IAS279" s="75"/>
      <c r="IAT279" s="75"/>
      <c r="IAU279" s="75"/>
      <c r="IAV279" s="75"/>
      <c r="IAW279" s="75"/>
      <c r="IAX279" s="75"/>
      <c r="IAY279" s="75"/>
      <c r="IAZ279" s="75"/>
      <c r="IBA279" s="75"/>
      <c r="IBB279" s="75"/>
      <c r="IBC279" s="75"/>
      <c r="IBD279" s="75"/>
      <c r="IBE279" s="75"/>
      <c r="IBF279" s="75"/>
      <c r="IBG279" s="75"/>
      <c r="IBH279" s="75"/>
      <c r="IBI279" s="75"/>
      <c r="IBJ279" s="75"/>
      <c r="IBK279" s="75"/>
      <c r="IBL279" s="75"/>
      <c r="IBM279" s="75"/>
      <c r="IBN279" s="75"/>
      <c r="IBO279" s="75"/>
      <c r="IBP279" s="75"/>
      <c r="IBQ279" s="75"/>
      <c r="IBR279" s="75"/>
      <c r="IBS279" s="75"/>
      <c r="IBT279" s="75"/>
      <c r="IBU279" s="75"/>
      <c r="IBV279" s="75"/>
      <c r="IBW279" s="75"/>
      <c r="IBX279" s="75"/>
      <c r="IBY279" s="75"/>
      <c r="IBZ279" s="75"/>
      <c r="ICA279" s="75"/>
      <c r="ICB279" s="75"/>
      <c r="ICC279" s="75"/>
      <c r="ICD279" s="75"/>
      <c r="ICE279" s="75"/>
      <c r="ICF279" s="75"/>
      <c r="ICG279" s="75"/>
      <c r="ICH279" s="75"/>
      <c r="ICI279" s="75"/>
      <c r="ICJ279" s="75"/>
      <c r="ICK279" s="75"/>
      <c r="ICL279" s="75"/>
      <c r="ICM279" s="75"/>
      <c r="ICN279" s="75"/>
      <c r="ICO279" s="75"/>
      <c r="ICP279" s="75"/>
      <c r="ICQ279" s="75"/>
      <c r="ICR279" s="75"/>
      <c r="ICS279" s="75"/>
      <c r="ICT279" s="75"/>
      <c r="ICU279" s="75"/>
      <c r="ICV279" s="75"/>
      <c r="ICW279" s="75"/>
      <c r="ICX279" s="75"/>
      <c r="ICY279" s="75"/>
      <c r="ICZ279" s="75"/>
      <c r="IDA279" s="75"/>
      <c r="IDB279" s="75"/>
      <c r="IDC279" s="75"/>
      <c r="IDD279" s="75"/>
      <c r="IDE279" s="75"/>
      <c r="IDF279" s="75"/>
      <c r="IDG279" s="75"/>
      <c r="IDH279" s="75"/>
      <c r="IDI279" s="75"/>
      <c r="IDJ279" s="75"/>
      <c r="IDK279" s="75"/>
      <c r="IDL279" s="75"/>
      <c r="IDM279" s="75"/>
      <c r="IDN279" s="75"/>
      <c r="IDO279" s="75"/>
      <c r="IDP279" s="75"/>
      <c r="IDQ279" s="75"/>
      <c r="IDR279" s="75"/>
      <c r="IDS279" s="75"/>
      <c r="IDT279" s="75"/>
      <c r="IDU279" s="75"/>
      <c r="IDV279" s="75"/>
      <c r="IDW279" s="75"/>
      <c r="IDX279" s="75"/>
      <c r="IDY279" s="75"/>
      <c r="IDZ279" s="75"/>
      <c r="IEA279" s="75"/>
      <c r="IEB279" s="75"/>
      <c r="IEC279" s="75"/>
      <c r="IED279" s="75"/>
      <c r="IEE279" s="75"/>
      <c r="IEF279" s="75"/>
      <c r="IEG279" s="75"/>
      <c r="IEH279" s="75"/>
      <c r="IEI279" s="75"/>
      <c r="IEJ279" s="75"/>
      <c r="IEK279" s="75"/>
      <c r="IEL279" s="75"/>
      <c r="IEM279" s="75"/>
      <c r="IEN279" s="75"/>
      <c r="IEO279" s="75"/>
      <c r="IEP279" s="75"/>
      <c r="IEQ279" s="75"/>
      <c r="IER279" s="75"/>
      <c r="IES279" s="75"/>
      <c r="IET279" s="75"/>
      <c r="IEU279" s="75"/>
      <c r="IEV279" s="75"/>
      <c r="IEW279" s="75"/>
      <c r="IEX279" s="75"/>
      <c r="IEY279" s="75"/>
      <c r="IEZ279" s="75"/>
      <c r="IFA279" s="75"/>
      <c r="IFB279" s="75"/>
      <c r="IFC279" s="75"/>
      <c r="IFD279" s="75"/>
      <c r="IFE279" s="75"/>
      <c r="IFF279" s="75"/>
      <c r="IFG279" s="75"/>
      <c r="IFH279" s="75"/>
      <c r="IFI279" s="75"/>
      <c r="IFJ279" s="75"/>
      <c r="IFK279" s="75"/>
      <c r="IFL279" s="75"/>
      <c r="IFM279" s="75"/>
      <c r="IFN279" s="75"/>
      <c r="IFO279" s="75"/>
      <c r="IFP279" s="75"/>
      <c r="IFQ279" s="75"/>
      <c r="IFR279" s="75"/>
      <c r="IFS279" s="75"/>
      <c r="IFT279" s="75"/>
      <c r="IFU279" s="75"/>
      <c r="IFV279" s="75"/>
      <c r="IFW279" s="75"/>
      <c r="IFX279" s="75"/>
      <c r="IFY279" s="75"/>
      <c r="IFZ279" s="75"/>
      <c r="IGA279" s="75"/>
      <c r="IGB279" s="75"/>
      <c r="IGC279" s="75"/>
      <c r="IGD279" s="75"/>
      <c r="IGE279" s="75"/>
      <c r="IGF279" s="75"/>
      <c r="IGG279" s="75"/>
      <c r="IGH279" s="75"/>
      <c r="IGI279" s="75"/>
      <c r="IGJ279" s="75"/>
      <c r="IGK279" s="75"/>
      <c r="IGL279" s="75"/>
      <c r="IGM279" s="75"/>
      <c r="IGN279" s="75"/>
      <c r="IGO279" s="75"/>
      <c r="IGP279" s="75"/>
      <c r="IGQ279" s="75"/>
      <c r="IGR279" s="75"/>
      <c r="IGS279" s="75"/>
      <c r="IGT279" s="75"/>
      <c r="IGU279" s="75"/>
      <c r="IGV279" s="75"/>
      <c r="IGW279" s="75"/>
      <c r="IGX279" s="75"/>
      <c r="IGY279" s="75"/>
      <c r="IGZ279" s="75"/>
      <c r="IHA279" s="75"/>
      <c r="IHB279" s="75"/>
      <c r="IHC279" s="75"/>
      <c r="IHD279" s="75"/>
      <c r="IHE279" s="75"/>
      <c r="IHF279" s="75"/>
      <c r="IHG279" s="75"/>
      <c r="IHH279" s="75"/>
      <c r="IHI279" s="75"/>
      <c r="IHJ279" s="75"/>
      <c r="IHK279" s="75"/>
      <c r="IHL279" s="75"/>
      <c r="IHM279" s="75"/>
      <c r="IHN279" s="75"/>
      <c r="IHO279" s="75"/>
      <c r="IHP279" s="75"/>
      <c r="IHQ279" s="75"/>
      <c r="IHR279" s="75"/>
      <c r="IHS279" s="75"/>
      <c r="IHT279" s="75"/>
      <c r="IHU279" s="75"/>
      <c r="IHV279" s="75"/>
      <c r="IHW279" s="75"/>
      <c r="IHX279" s="75"/>
      <c r="IHY279" s="75"/>
      <c r="IHZ279" s="75"/>
      <c r="IIA279" s="75"/>
      <c r="IIB279" s="75"/>
      <c r="IIC279" s="75"/>
      <c r="IID279" s="75"/>
      <c r="IIE279" s="75"/>
      <c r="IIF279" s="75"/>
      <c r="IIG279" s="75"/>
      <c r="IIH279" s="75"/>
      <c r="III279" s="75"/>
      <c r="IIJ279" s="75"/>
      <c r="IIK279" s="75"/>
      <c r="IIL279" s="75"/>
      <c r="IIM279" s="75"/>
      <c r="IIN279" s="75"/>
      <c r="IIO279" s="75"/>
      <c r="IIP279" s="75"/>
      <c r="IIQ279" s="75"/>
      <c r="IIR279" s="75"/>
      <c r="IIS279" s="75"/>
      <c r="IIT279" s="75"/>
      <c r="IIU279" s="75"/>
      <c r="IIV279" s="75"/>
      <c r="IIW279" s="75"/>
      <c r="IIX279" s="75"/>
      <c r="IIY279" s="75"/>
      <c r="IIZ279" s="75"/>
      <c r="IJA279" s="75"/>
      <c r="IJB279" s="75"/>
      <c r="IJC279" s="75"/>
      <c r="IJD279" s="75"/>
      <c r="IJE279" s="75"/>
      <c r="IJF279" s="75"/>
      <c r="IJG279" s="75"/>
      <c r="IJH279" s="75"/>
      <c r="IJI279" s="75"/>
      <c r="IJJ279" s="75"/>
      <c r="IJK279" s="75"/>
      <c r="IJL279" s="75"/>
      <c r="IJM279" s="75"/>
      <c r="IJN279" s="75"/>
      <c r="IJO279" s="75"/>
      <c r="IJP279" s="75"/>
      <c r="IJQ279" s="75"/>
      <c r="IJR279" s="75"/>
      <c r="IJS279" s="75"/>
      <c r="IJT279" s="75"/>
      <c r="IJU279" s="75"/>
      <c r="IJV279" s="75"/>
      <c r="IJW279" s="75"/>
      <c r="IJX279" s="75"/>
      <c r="IJY279" s="75"/>
      <c r="IJZ279" s="75"/>
      <c r="IKA279" s="75"/>
      <c r="IKB279" s="75"/>
      <c r="IKC279" s="75"/>
      <c r="IKD279" s="75"/>
      <c r="IKE279" s="75"/>
      <c r="IKF279" s="75"/>
      <c r="IKG279" s="75"/>
      <c r="IKH279" s="75"/>
      <c r="IKI279" s="75"/>
      <c r="IKJ279" s="75"/>
      <c r="IKK279" s="75"/>
      <c r="IKL279" s="75"/>
      <c r="IKM279" s="75"/>
      <c r="IKN279" s="75"/>
      <c r="IKO279" s="75"/>
      <c r="IKP279" s="75"/>
      <c r="IKQ279" s="75"/>
      <c r="IKR279" s="75"/>
      <c r="IKS279" s="75"/>
      <c r="IKT279" s="75"/>
      <c r="IKU279" s="75"/>
      <c r="IKV279" s="75"/>
      <c r="IKW279" s="75"/>
      <c r="IKX279" s="75"/>
      <c r="IKY279" s="75"/>
      <c r="IKZ279" s="75"/>
      <c r="ILA279" s="75"/>
      <c r="ILB279" s="75"/>
      <c r="ILC279" s="75"/>
      <c r="ILD279" s="75"/>
      <c r="ILE279" s="75"/>
      <c r="ILF279" s="75"/>
      <c r="ILG279" s="75"/>
      <c r="ILH279" s="75"/>
      <c r="ILI279" s="75"/>
      <c r="ILJ279" s="75"/>
      <c r="ILK279" s="75"/>
      <c r="ILL279" s="75"/>
      <c r="ILM279" s="75"/>
      <c r="ILN279" s="75"/>
      <c r="ILO279" s="75"/>
      <c r="ILP279" s="75"/>
      <c r="ILQ279" s="75"/>
      <c r="ILR279" s="75"/>
      <c r="ILS279" s="75"/>
      <c r="ILT279" s="75"/>
      <c r="ILU279" s="75"/>
      <c r="ILV279" s="75"/>
      <c r="ILW279" s="75"/>
      <c r="ILX279" s="75"/>
      <c r="ILY279" s="75"/>
      <c r="ILZ279" s="75"/>
      <c r="IMA279" s="75"/>
      <c r="IMB279" s="75"/>
      <c r="IMC279" s="75"/>
      <c r="IMD279" s="75"/>
      <c r="IME279" s="75"/>
      <c r="IMF279" s="75"/>
      <c r="IMG279" s="75"/>
      <c r="IMH279" s="75"/>
      <c r="IMI279" s="75"/>
      <c r="IMJ279" s="75"/>
      <c r="IMK279" s="75"/>
      <c r="IML279" s="75"/>
      <c r="IMM279" s="75"/>
      <c r="IMN279" s="75"/>
      <c r="IMO279" s="75"/>
      <c r="IMP279" s="75"/>
      <c r="IMQ279" s="75"/>
      <c r="IMR279" s="75"/>
      <c r="IMS279" s="75"/>
      <c r="IMT279" s="75"/>
      <c r="IMU279" s="75"/>
      <c r="IMV279" s="75"/>
      <c r="IMW279" s="75"/>
      <c r="IMX279" s="75"/>
      <c r="IMY279" s="75"/>
      <c r="IMZ279" s="75"/>
      <c r="INA279" s="75"/>
      <c r="INB279" s="75"/>
      <c r="INC279" s="75"/>
      <c r="IND279" s="75"/>
      <c r="INE279" s="75"/>
      <c r="INF279" s="75"/>
      <c r="ING279" s="75"/>
      <c r="INH279" s="75"/>
      <c r="INI279" s="75"/>
      <c r="INJ279" s="75"/>
      <c r="INK279" s="75"/>
      <c r="INL279" s="75"/>
      <c r="INM279" s="75"/>
      <c r="INN279" s="75"/>
      <c r="INO279" s="75"/>
      <c r="INP279" s="75"/>
      <c r="INQ279" s="75"/>
      <c r="INR279" s="75"/>
      <c r="INS279" s="75"/>
      <c r="INT279" s="75"/>
      <c r="INU279" s="75"/>
      <c r="INV279" s="75"/>
      <c r="INW279" s="75"/>
      <c r="INX279" s="75"/>
      <c r="INY279" s="75"/>
      <c r="INZ279" s="75"/>
      <c r="IOA279" s="75"/>
      <c r="IOB279" s="75"/>
      <c r="IOC279" s="75"/>
      <c r="IOD279" s="75"/>
      <c r="IOE279" s="75"/>
      <c r="IOF279" s="75"/>
      <c r="IOG279" s="75"/>
      <c r="IOH279" s="75"/>
      <c r="IOI279" s="75"/>
      <c r="IOJ279" s="75"/>
      <c r="IOK279" s="75"/>
      <c r="IOL279" s="75"/>
      <c r="IOM279" s="75"/>
      <c r="ION279" s="75"/>
      <c r="IOO279" s="75"/>
      <c r="IOP279" s="75"/>
      <c r="IOQ279" s="75"/>
      <c r="IOR279" s="75"/>
      <c r="IOS279" s="75"/>
      <c r="IOT279" s="75"/>
      <c r="IOU279" s="75"/>
      <c r="IOV279" s="75"/>
      <c r="IOW279" s="75"/>
      <c r="IOX279" s="75"/>
      <c r="IOY279" s="75"/>
      <c r="IOZ279" s="75"/>
      <c r="IPA279" s="75"/>
      <c r="IPB279" s="75"/>
      <c r="IPC279" s="75"/>
      <c r="IPD279" s="75"/>
      <c r="IPE279" s="75"/>
      <c r="IPF279" s="75"/>
      <c r="IPG279" s="75"/>
      <c r="IPH279" s="75"/>
      <c r="IPI279" s="75"/>
      <c r="IPJ279" s="75"/>
      <c r="IPK279" s="75"/>
      <c r="IPL279" s="75"/>
      <c r="IPM279" s="75"/>
      <c r="IPN279" s="75"/>
      <c r="IPO279" s="75"/>
      <c r="IPP279" s="75"/>
      <c r="IPQ279" s="75"/>
      <c r="IPR279" s="75"/>
      <c r="IPS279" s="75"/>
      <c r="IPT279" s="75"/>
      <c r="IPU279" s="75"/>
      <c r="IPV279" s="75"/>
      <c r="IPW279" s="75"/>
      <c r="IPX279" s="75"/>
      <c r="IPY279" s="75"/>
      <c r="IPZ279" s="75"/>
      <c r="IQA279" s="75"/>
      <c r="IQB279" s="75"/>
      <c r="IQC279" s="75"/>
      <c r="IQD279" s="75"/>
      <c r="IQE279" s="75"/>
      <c r="IQF279" s="75"/>
      <c r="IQG279" s="75"/>
      <c r="IQH279" s="75"/>
      <c r="IQI279" s="75"/>
      <c r="IQJ279" s="75"/>
      <c r="IQK279" s="75"/>
      <c r="IQL279" s="75"/>
      <c r="IQM279" s="75"/>
      <c r="IQN279" s="75"/>
      <c r="IQO279" s="75"/>
      <c r="IQP279" s="75"/>
      <c r="IQQ279" s="75"/>
      <c r="IQR279" s="75"/>
      <c r="IQS279" s="75"/>
      <c r="IQT279" s="75"/>
      <c r="IQU279" s="75"/>
      <c r="IQV279" s="75"/>
      <c r="IQW279" s="75"/>
      <c r="IQX279" s="75"/>
      <c r="IQY279" s="75"/>
      <c r="IQZ279" s="75"/>
      <c r="IRA279" s="75"/>
      <c r="IRB279" s="75"/>
      <c r="IRC279" s="75"/>
      <c r="IRD279" s="75"/>
      <c r="IRE279" s="75"/>
      <c r="IRF279" s="75"/>
      <c r="IRG279" s="75"/>
      <c r="IRH279" s="75"/>
      <c r="IRI279" s="75"/>
      <c r="IRJ279" s="75"/>
      <c r="IRK279" s="75"/>
      <c r="IRL279" s="75"/>
      <c r="IRM279" s="75"/>
      <c r="IRN279" s="75"/>
      <c r="IRO279" s="75"/>
      <c r="IRP279" s="75"/>
      <c r="IRQ279" s="75"/>
      <c r="IRR279" s="75"/>
      <c r="IRS279" s="75"/>
      <c r="IRT279" s="75"/>
      <c r="IRU279" s="75"/>
      <c r="IRV279" s="75"/>
      <c r="IRW279" s="75"/>
      <c r="IRX279" s="75"/>
      <c r="IRY279" s="75"/>
      <c r="IRZ279" s="75"/>
      <c r="ISA279" s="75"/>
      <c r="ISB279" s="75"/>
      <c r="ISC279" s="75"/>
      <c r="ISD279" s="75"/>
      <c r="ISE279" s="75"/>
      <c r="ISF279" s="75"/>
      <c r="ISG279" s="75"/>
      <c r="ISH279" s="75"/>
      <c r="ISI279" s="75"/>
      <c r="ISJ279" s="75"/>
      <c r="ISK279" s="75"/>
      <c r="ISL279" s="75"/>
      <c r="ISM279" s="75"/>
      <c r="ISN279" s="75"/>
      <c r="ISO279" s="75"/>
      <c r="ISP279" s="75"/>
      <c r="ISQ279" s="75"/>
      <c r="ISR279" s="75"/>
      <c r="ISS279" s="75"/>
      <c r="IST279" s="75"/>
      <c r="ISU279" s="75"/>
      <c r="ISV279" s="75"/>
      <c r="ISW279" s="75"/>
      <c r="ISX279" s="75"/>
      <c r="ISY279" s="75"/>
      <c r="ISZ279" s="75"/>
      <c r="ITA279" s="75"/>
      <c r="ITB279" s="75"/>
      <c r="ITC279" s="75"/>
      <c r="ITD279" s="75"/>
      <c r="ITE279" s="75"/>
      <c r="ITF279" s="75"/>
      <c r="ITG279" s="75"/>
      <c r="ITH279" s="75"/>
      <c r="ITI279" s="75"/>
      <c r="ITJ279" s="75"/>
      <c r="ITK279" s="75"/>
      <c r="ITL279" s="75"/>
      <c r="ITM279" s="75"/>
      <c r="ITN279" s="75"/>
      <c r="ITO279" s="75"/>
      <c r="ITP279" s="75"/>
      <c r="ITQ279" s="75"/>
      <c r="ITR279" s="75"/>
      <c r="ITS279" s="75"/>
      <c r="ITT279" s="75"/>
      <c r="ITU279" s="75"/>
      <c r="ITV279" s="75"/>
      <c r="ITW279" s="75"/>
      <c r="ITX279" s="75"/>
      <c r="ITY279" s="75"/>
      <c r="ITZ279" s="75"/>
      <c r="IUA279" s="75"/>
      <c r="IUB279" s="75"/>
      <c r="IUC279" s="75"/>
      <c r="IUD279" s="75"/>
      <c r="IUE279" s="75"/>
      <c r="IUF279" s="75"/>
      <c r="IUG279" s="75"/>
      <c r="IUH279" s="75"/>
      <c r="IUI279" s="75"/>
      <c r="IUJ279" s="75"/>
      <c r="IUK279" s="75"/>
      <c r="IUL279" s="75"/>
      <c r="IUM279" s="75"/>
      <c r="IUN279" s="75"/>
      <c r="IUO279" s="75"/>
      <c r="IUP279" s="75"/>
      <c r="IUQ279" s="75"/>
      <c r="IUR279" s="75"/>
      <c r="IUS279" s="75"/>
      <c r="IUT279" s="75"/>
      <c r="IUU279" s="75"/>
      <c r="IUV279" s="75"/>
      <c r="IUW279" s="75"/>
      <c r="IUX279" s="75"/>
      <c r="IUY279" s="75"/>
      <c r="IUZ279" s="75"/>
      <c r="IVA279" s="75"/>
      <c r="IVB279" s="75"/>
      <c r="IVC279" s="75"/>
      <c r="IVD279" s="75"/>
      <c r="IVE279" s="75"/>
      <c r="IVF279" s="75"/>
      <c r="IVG279" s="75"/>
      <c r="IVH279" s="75"/>
      <c r="IVI279" s="75"/>
      <c r="IVJ279" s="75"/>
      <c r="IVK279" s="75"/>
      <c r="IVL279" s="75"/>
      <c r="IVM279" s="75"/>
      <c r="IVN279" s="75"/>
      <c r="IVO279" s="75"/>
      <c r="IVP279" s="75"/>
      <c r="IVQ279" s="75"/>
      <c r="IVR279" s="75"/>
      <c r="IVS279" s="75"/>
      <c r="IVT279" s="75"/>
      <c r="IVU279" s="75"/>
      <c r="IVV279" s="75"/>
      <c r="IVW279" s="75"/>
      <c r="IVX279" s="75"/>
      <c r="IVY279" s="75"/>
      <c r="IVZ279" s="75"/>
      <c r="IWA279" s="75"/>
      <c r="IWB279" s="75"/>
      <c r="IWC279" s="75"/>
      <c r="IWD279" s="75"/>
      <c r="IWE279" s="75"/>
      <c r="IWF279" s="75"/>
      <c r="IWG279" s="75"/>
      <c r="IWH279" s="75"/>
      <c r="IWI279" s="75"/>
      <c r="IWJ279" s="75"/>
      <c r="IWK279" s="75"/>
      <c r="IWL279" s="75"/>
      <c r="IWM279" s="75"/>
      <c r="IWN279" s="75"/>
      <c r="IWO279" s="75"/>
      <c r="IWP279" s="75"/>
      <c r="IWQ279" s="75"/>
      <c r="IWR279" s="75"/>
      <c r="IWS279" s="75"/>
      <c r="IWT279" s="75"/>
      <c r="IWU279" s="75"/>
      <c r="IWV279" s="75"/>
      <c r="IWW279" s="75"/>
      <c r="IWX279" s="75"/>
      <c r="IWY279" s="75"/>
      <c r="IWZ279" s="75"/>
      <c r="IXA279" s="75"/>
      <c r="IXB279" s="75"/>
      <c r="IXC279" s="75"/>
      <c r="IXD279" s="75"/>
      <c r="IXE279" s="75"/>
      <c r="IXF279" s="75"/>
      <c r="IXG279" s="75"/>
      <c r="IXH279" s="75"/>
      <c r="IXI279" s="75"/>
      <c r="IXJ279" s="75"/>
      <c r="IXK279" s="75"/>
      <c r="IXL279" s="75"/>
      <c r="IXM279" s="75"/>
      <c r="IXN279" s="75"/>
      <c r="IXO279" s="75"/>
      <c r="IXP279" s="75"/>
      <c r="IXQ279" s="75"/>
      <c r="IXR279" s="75"/>
      <c r="IXS279" s="75"/>
      <c r="IXT279" s="75"/>
      <c r="IXU279" s="75"/>
      <c r="IXV279" s="75"/>
      <c r="IXW279" s="75"/>
      <c r="IXX279" s="75"/>
      <c r="IXY279" s="75"/>
      <c r="IXZ279" s="75"/>
      <c r="IYA279" s="75"/>
      <c r="IYB279" s="75"/>
      <c r="IYC279" s="75"/>
      <c r="IYD279" s="75"/>
      <c r="IYE279" s="75"/>
      <c r="IYF279" s="75"/>
      <c r="IYG279" s="75"/>
      <c r="IYH279" s="75"/>
      <c r="IYI279" s="75"/>
      <c r="IYJ279" s="75"/>
      <c r="IYK279" s="75"/>
      <c r="IYL279" s="75"/>
      <c r="IYM279" s="75"/>
      <c r="IYN279" s="75"/>
      <c r="IYO279" s="75"/>
      <c r="IYP279" s="75"/>
      <c r="IYQ279" s="75"/>
      <c r="IYR279" s="75"/>
      <c r="IYS279" s="75"/>
      <c r="IYT279" s="75"/>
      <c r="IYU279" s="75"/>
      <c r="IYV279" s="75"/>
      <c r="IYW279" s="75"/>
      <c r="IYX279" s="75"/>
      <c r="IYY279" s="75"/>
      <c r="IYZ279" s="75"/>
      <c r="IZA279" s="75"/>
      <c r="IZB279" s="75"/>
      <c r="IZC279" s="75"/>
      <c r="IZD279" s="75"/>
      <c r="IZE279" s="75"/>
      <c r="IZF279" s="75"/>
      <c r="IZG279" s="75"/>
      <c r="IZH279" s="75"/>
      <c r="IZI279" s="75"/>
      <c r="IZJ279" s="75"/>
      <c r="IZK279" s="75"/>
      <c r="IZL279" s="75"/>
      <c r="IZM279" s="75"/>
      <c r="IZN279" s="75"/>
      <c r="IZO279" s="75"/>
      <c r="IZP279" s="75"/>
      <c r="IZQ279" s="75"/>
      <c r="IZR279" s="75"/>
      <c r="IZS279" s="75"/>
      <c r="IZT279" s="75"/>
      <c r="IZU279" s="75"/>
      <c r="IZV279" s="75"/>
      <c r="IZW279" s="75"/>
      <c r="IZX279" s="75"/>
      <c r="IZY279" s="75"/>
      <c r="IZZ279" s="75"/>
      <c r="JAA279" s="75"/>
      <c r="JAB279" s="75"/>
      <c r="JAC279" s="75"/>
      <c r="JAD279" s="75"/>
      <c r="JAE279" s="75"/>
      <c r="JAF279" s="75"/>
      <c r="JAG279" s="75"/>
      <c r="JAH279" s="75"/>
      <c r="JAI279" s="75"/>
      <c r="JAJ279" s="75"/>
      <c r="JAK279" s="75"/>
      <c r="JAL279" s="75"/>
      <c r="JAM279" s="75"/>
      <c r="JAN279" s="75"/>
      <c r="JAO279" s="75"/>
      <c r="JAP279" s="75"/>
      <c r="JAQ279" s="75"/>
      <c r="JAR279" s="75"/>
      <c r="JAS279" s="75"/>
      <c r="JAT279" s="75"/>
      <c r="JAU279" s="75"/>
      <c r="JAV279" s="75"/>
      <c r="JAW279" s="75"/>
      <c r="JAX279" s="75"/>
      <c r="JAY279" s="75"/>
      <c r="JAZ279" s="75"/>
      <c r="JBA279" s="75"/>
      <c r="JBB279" s="75"/>
      <c r="JBC279" s="75"/>
      <c r="JBD279" s="75"/>
      <c r="JBE279" s="75"/>
      <c r="JBF279" s="75"/>
      <c r="JBG279" s="75"/>
      <c r="JBH279" s="75"/>
      <c r="JBI279" s="75"/>
      <c r="JBJ279" s="75"/>
      <c r="JBK279" s="75"/>
      <c r="JBL279" s="75"/>
      <c r="JBM279" s="75"/>
      <c r="JBN279" s="75"/>
      <c r="JBO279" s="75"/>
      <c r="JBP279" s="75"/>
      <c r="JBQ279" s="75"/>
      <c r="JBR279" s="75"/>
      <c r="JBS279" s="75"/>
      <c r="JBT279" s="75"/>
      <c r="JBU279" s="75"/>
      <c r="JBV279" s="75"/>
      <c r="JBW279" s="75"/>
      <c r="JBX279" s="75"/>
      <c r="JBY279" s="75"/>
      <c r="JBZ279" s="75"/>
      <c r="JCA279" s="75"/>
      <c r="JCB279" s="75"/>
      <c r="JCC279" s="75"/>
      <c r="JCD279" s="75"/>
      <c r="JCE279" s="75"/>
      <c r="JCF279" s="75"/>
      <c r="JCG279" s="75"/>
      <c r="JCH279" s="75"/>
      <c r="JCI279" s="75"/>
      <c r="JCJ279" s="75"/>
      <c r="JCK279" s="75"/>
      <c r="JCL279" s="75"/>
      <c r="JCM279" s="75"/>
      <c r="JCN279" s="75"/>
      <c r="JCO279" s="75"/>
      <c r="JCP279" s="75"/>
      <c r="JCQ279" s="75"/>
      <c r="JCR279" s="75"/>
      <c r="JCS279" s="75"/>
      <c r="JCT279" s="75"/>
      <c r="JCU279" s="75"/>
      <c r="JCV279" s="75"/>
      <c r="JCW279" s="75"/>
      <c r="JCX279" s="75"/>
      <c r="JCY279" s="75"/>
      <c r="JCZ279" s="75"/>
      <c r="JDA279" s="75"/>
      <c r="JDB279" s="75"/>
      <c r="JDC279" s="75"/>
      <c r="JDD279" s="75"/>
      <c r="JDE279" s="75"/>
      <c r="JDF279" s="75"/>
      <c r="JDG279" s="75"/>
      <c r="JDH279" s="75"/>
      <c r="JDI279" s="75"/>
      <c r="JDJ279" s="75"/>
      <c r="JDK279" s="75"/>
      <c r="JDL279" s="75"/>
      <c r="JDM279" s="75"/>
      <c r="JDN279" s="75"/>
      <c r="JDO279" s="75"/>
      <c r="JDP279" s="75"/>
      <c r="JDQ279" s="75"/>
      <c r="JDR279" s="75"/>
      <c r="JDS279" s="75"/>
      <c r="JDT279" s="75"/>
      <c r="JDU279" s="75"/>
      <c r="JDV279" s="75"/>
      <c r="JDW279" s="75"/>
      <c r="JDX279" s="75"/>
      <c r="JDY279" s="75"/>
      <c r="JDZ279" s="75"/>
      <c r="JEA279" s="75"/>
      <c r="JEB279" s="75"/>
      <c r="JEC279" s="75"/>
      <c r="JED279" s="75"/>
      <c r="JEE279" s="75"/>
      <c r="JEF279" s="75"/>
      <c r="JEG279" s="75"/>
      <c r="JEH279" s="75"/>
      <c r="JEI279" s="75"/>
      <c r="JEJ279" s="75"/>
      <c r="JEK279" s="75"/>
      <c r="JEL279" s="75"/>
      <c r="JEM279" s="75"/>
      <c r="JEN279" s="75"/>
      <c r="JEO279" s="75"/>
      <c r="JEP279" s="75"/>
      <c r="JEQ279" s="75"/>
      <c r="JER279" s="75"/>
      <c r="JES279" s="75"/>
      <c r="JET279" s="75"/>
      <c r="JEU279" s="75"/>
      <c r="JEV279" s="75"/>
      <c r="JEW279" s="75"/>
      <c r="JEX279" s="75"/>
      <c r="JEY279" s="75"/>
      <c r="JEZ279" s="75"/>
      <c r="JFA279" s="75"/>
      <c r="JFB279" s="75"/>
      <c r="JFC279" s="75"/>
      <c r="JFD279" s="75"/>
      <c r="JFE279" s="75"/>
      <c r="JFF279" s="75"/>
      <c r="JFG279" s="75"/>
      <c r="JFH279" s="75"/>
      <c r="JFI279" s="75"/>
      <c r="JFJ279" s="75"/>
      <c r="JFK279" s="75"/>
      <c r="JFL279" s="75"/>
      <c r="JFM279" s="75"/>
      <c r="JFN279" s="75"/>
      <c r="JFO279" s="75"/>
      <c r="JFP279" s="75"/>
      <c r="JFQ279" s="75"/>
      <c r="JFR279" s="75"/>
      <c r="JFS279" s="75"/>
      <c r="JFT279" s="75"/>
      <c r="JFU279" s="75"/>
      <c r="JFV279" s="75"/>
      <c r="JFW279" s="75"/>
      <c r="JFX279" s="75"/>
      <c r="JFY279" s="75"/>
      <c r="JFZ279" s="75"/>
      <c r="JGA279" s="75"/>
      <c r="JGB279" s="75"/>
      <c r="JGC279" s="75"/>
      <c r="JGD279" s="75"/>
      <c r="JGE279" s="75"/>
      <c r="JGF279" s="75"/>
      <c r="JGG279" s="75"/>
      <c r="JGH279" s="75"/>
      <c r="JGI279" s="75"/>
      <c r="JGJ279" s="75"/>
      <c r="JGK279" s="75"/>
      <c r="JGL279" s="75"/>
      <c r="JGM279" s="75"/>
      <c r="JGN279" s="75"/>
      <c r="JGO279" s="75"/>
      <c r="JGP279" s="75"/>
      <c r="JGQ279" s="75"/>
      <c r="JGR279" s="75"/>
      <c r="JGS279" s="75"/>
      <c r="JGT279" s="75"/>
      <c r="JGU279" s="75"/>
      <c r="JGV279" s="75"/>
      <c r="JGW279" s="75"/>
      <c r="JGX279" s="75"/>
      <c r="JGY279" s="75"/>
      <c r="JGZ279" s="75"/>
      <c r="JHA279" s="75"/>
      <c r="JHB279" s="75"/>
      <c r="JHC279" s="75"/>
      <c r="JHD279" s="75"/>
      <c r="JHE279" s="75"/>
      <c r="JHF279" s="75"/>
      <c r="JHG279" s="75"/>
      <c r="JHH279" s="75"/>
      <c r="JHI279" s="75"/>
      <c r="JHJ279" s="75"/>
      <c r="JHK279" s="75"/>
      <c r="JHL279" s="75"/>
      <c r="JHM279" s="75"/>
      <c r="JHN279" s="75"/>
      <c r="JHO279" s="75"/>
      <c r="JHP279" s="75"/>
      <c r="JHQ279" s="75"/>
      <c r="JHR279" s="75"/>
      <c r="JHS279" s="75"/>
      <c r="JHT279" s="75"/>
      <c r="JHU279" s="75"/>
      <c r="JHV279" s="75"/>
      <c r="JHW279" s="75"/>
      <c r="JHX279" s="75"/>
      <c r="JHY279" s="75"/>
      <c r="JHZ279" s="75"/>
      <c r="JIA279" s="75"/>
      <c r="JIB279" s="75"/>
      <c r="JIC279" s="75"/>
      <c r="JID279" s="75"/>
      <c r="JIE279" s="75"/>
      <c r="JIF279" s="75"/>
      <c r="JIG279" s="75"/>
      <c r="JIH279" s="75"/>
      <c r="JII279" s="75"/>
      <c r="JIJ279" s="75"/>
      <c r="JIK279" s="75"/>
      <c r="JIL279" s="75"/>
      <c r="JIM279" s="75"/>
      <c r="JIN279" s="75"/>
      <c r="JIO279" s="75"/>
      <c r="JIP279" s="75"/>
      <c r="JIQ279" s="75"/>
      <c r="JIR279" s="75"/>
      <c r="JIS279" s="75"/>
      <c r="JIT279" s="75"/>
      <c r="JIU279" s="75"/>
      <c r="JIV279" s="75"/>
      <c r="JIW279" s="75"/>
      <c r="JIX279" s="75"/>
      <c r="JIY279" s="75"/>
      <c r="JIZ279" s="75"/>
      <c r="JJA279" s="75"/>
      <c r="JJB279" s="75"/>
      <c r="JJC279" s="75"/>
      <c r="JJD279" s="75"/>
      <c r="JJE279" s="75"/>
      <c r="JJF279" s="75"/>
      <c r="JJG279" s="75"/>
      <c r="JJH279" s="75"/>
      <c r="JJI279" s="75"/>
      <c r="JJJ279" s="75"/>
      <c r="JJK279" s="75"/>
      <c r="JJL279" s="75"/>
      <c r="JJM279" s="75"/>
      <c r="JJN279" s="75"/>
      <c r="JJO279" s="75"/>
      <c r="JJP279" s="75"/>
      <c r="JJQ279" s="75"/>
      <c r="JJR279" s="75"/>
      <c r="JJS279" s="75"/>
      <c r="JJT279" s="75"/>
      <c r="JJU279" s="75"/>
      <c r="JJV279" s="75"/>
      <c r="JJW279" s="75"/>
      <c r="JJX279" s="75"/>
      <c r="JJY279" s="75"/>
      <c r="JJZ279" s="75"/>
      <c r="JKA279" s="75"/>
      <c r="JKB279" s="75"/>
      <c r="JKC279" s="75"/>
      <c r="JKD279" s="75"/>
      <c r="JKE279" s="75"/>
      <c r="JKF279" s="75"/>
      <c r="JKG279" s="75"/>
      <c r="JKH279" s="75"/>
      <c r="JKI279" s="75"/>
      <c r="JKJ279" s="75"/>
      <c r="JKK279" s="75"/>
      <c r="JKL279" s="75"/>
      <c r="JKM279" s="75"/>
      <c r="JKN279" s="75"/>
      <c r="JKO279" s="75"/>
      <c r="JKP279" s="75"/>
      <c r="JKQ279" s="75"/>
      <c r="JKR279" s="75"/>
      <c r="JKS279" s="75"/>
      <c r="JKT279" s="75"/>
      <c r="JKU279" s="75"/>
      <c r="JKV279" s="75"/>
      <c r="JKW279" s="75"/>
      <c r="JKX279" s="75"/>
      <c r="JKY279" s="75"/>
      <c r="JKZ279" s="75"/>
      <c r="JLA279" s="75"/>
      <c r="JLB279" s="75"/>
      <c r="JLC279" s="75"/>
      <c r="JLD279" s="75"/>
      <c r="JLE279" s="75"/>
      <c r="JLF279" s="75"/>
      <c r="JLG279" s="75"/>
      <c r="JLH279" s="75"/>
      <c r="JLI279" s="75"/>
      <c r="JLJ279" s="75"/>
      <c r="JLK279" s="75"/>
      <c r="JLL279" s="75"/>
      <c r="JLM279" s="75"/>
      <c r="JLN279" s="75"/>
      <c r="JLO279" s="75"/>
      <c r="JLP279" s="75"/>
      <c r="JLQ279" s="75"/>
      <c r="JLR279" s="75"/>
      <c r="JLS279" s="75"/>
      <c r="JLT279" s="75"/>
      <c r="JLU279" s="75"/>
      <c r="JLV279" s="75"/>
      <c r="JLW279" s="75"/>
      <c r="JLX279" s="75"/>
      <c r="JLY279" s="75"/>
      <c r="JLZ279" s="75"/>
      <c r="JMA279" s="75"/>
      <c r="JMB279" s="75"/>
      <c r="JMC279" s="75"/>
      <c r="JMD279" s="75"/>
      <c r="JME279" s="75"/>
      <c r="JMF279" s="75"/>
      <c r="JMG279" s="75"/>
      <c r="JMH279" s="75"/>
      <c r="JMI279" s="75"/>
      <c r="JMJ279" s="75"/>
      <c r="JMK279" s="75"/>
      <c r="JML279" s="75"/>
      <c r="JMM279" s="75"/>
      <c r="JMN279" s="75"/>
      <c r="JMO279" s="75"/>
      <c r="JMP279" s="75"/>
      <c r="JMQ279" s="75"/>
      <c r="JMR279" s="75"/>
      <c r="JMS279" s="75"/>
      <c r="JMT279" s="75"/>
      <c r="JMU279" s="75"/>
      <c r="JMV279" s="75"/>
      <c r="JMW279" s="75"/>
      <c r="JMX279" s="75"/>
      <c r="JMY279" s="75"/>
      <c r="JMZ279" s="75"/>
      <c r="JNA279" s="75"/>
      <c r="JNB279" s="75"/>
      <c r="JNC279" s="75"/>
      <c r="JND279" s="75"/>
      <c r="JNE279" s="75"/>
      <c r="JNF279" s="75"/>
      <c r="JNG279" s="75"/>
      <c r="JNH279" s="75"/>
      <c r="JNI279" s="75"/>
      <c r="JNJ279" s="75"/>
      <c r="JNK279" s="75"/>
      <c r="JNL279" s="75"/>
      <c r="JNM279" s="75"/>
      <c r="JNN279" s="75"/>
      <c r="JNO279" s="75"/>
      <c r="JNP279" s="75"/>
      <c r="JNQ279" s="75"/>
      <c r="JNR279" s="75"/>
      <c r="JNS279" s="75"/>
      <c r="JNT279" s="75"/>
      <c r="JNU279" s="75"/>
      <c r="JNV279" s="75"/>
      <c r="JNW279" s="75"/>
      <c r="JNX279" s="75"/>
      <c r="JNY279" s="75"/>
      <c r="JNZ279" s="75"/>
      <c r="JOA279" s="75"/>
      <c r="JOB279" s="75"/>
      <c r="JOC279" s="75"/>
      <c r="JOD279" s="75"/>
      <c r="JOE279" s="75"/>
      <c r="JOF279" s="75"/>
      <c r="JOG279" s="75"/>
      <c r="JOH279" s="75"/>
      <c r="JOI279" s="75"/>
      <c r="JOJ279" s="75"/>
      <c r="JOK279" s="75"/>
      <c r="JOL279" s="75"/>
      <c r="JOM279" s="75"/>
      <c r="JON279" s="75"/>
      <c r="JOO279" s="75"/>
      <c r="JOP279" s="75"/>
      <c r="JOQ279" s="75"/>
      <c r="JOR279" s="75"/>
      <c r="JOS279" s="75"/>
      <c r="JOT279" s="75"/>
      <c r="JOU279" s="75"/>
      <c r="JOV279" s="75"/>
      <c r="JOW279" s="75"/>
      <c r="JOX279" s="75"/>
      <c r="JOY279" s="75"/>
      <c r="JOZ279" s="75"/>
      <c r="JPA279" s="75"/>
      <c r="JPB279" s="75"/>
      <c r="JPC279" s="75"/>
      <c r="JPD279" s="75"/>
      <c r="JPE279" s="75"/>
      <c r="JPF279" s="75"/>
      <c r="JPG279" s="75"/>
      <c r="JPH279" s="75"/>
      <c r="JPI279" s="75"/>
      <c r="JPJ279" s="75"/>
      <c r="JPK279" s="75"/>
      <c r="JPL279" s="75"/>
      <c r="JPM279" s="75"/>
      <c r="JPN279" s="75"/>
      <c r="JPO279" s="75"/>
      <c r="JPP279" s="75"/>
      <c r="JPQ279" s="75"/>
      <c r="JPR279" s="75"/>
      <c r="JPS279" s="75"/>
      <c r="JPT279" s="75"/>
      <c r="JPU279" s="75"/>
      <c r="JPV279" s="75"/>
      <c r="JPW279" s="75"/>
      <c r="JPX279" s="75"/>
      <c r="JPY279" s="75"/>
      <c r="JPZ279" s="75"/>
      <c r="JQA279" s="75"/>
      <c r="JQB279" s="75"/>
      <c r="JQC279" s="75"/>
      <c r="JQD279" s="75"/>
      <c r="JQE279" s="75"/>
      <c r="JQF279" s="75"/>
      <c r="JQG279" s="75"/>
      <c r="JQH279" s="75"/>
      <c r="JQI279" s="75"/>
      <c r="JQJ279" s="75"/>
      <c r="JQK279" s="75"/>
      <c r="JQL279" s="75"/>
      <c r="JQM279" s="75"/>
      <c r="JQN279" s="75"/>
      <c r="JQO279" s="75"/>
      <c r="JQP279" s="75"/>
      <c r="JQQ279" s="75"/>
      <c r="JQR279" s="75"/>
      <c r="JQS279" s="75"/>
      <c r="JQT279" s="75"/>
      <c r="JQU279" s="75"/>
      <c r="JQV279" s="75"/>
      <c r="JQW279" s="75"/>
      <c r="JQX279" s="75"/>
      <c r="JQY279" s="75"/>
      <c r="JQZ279" s="75"/>
      <c r="JRA279" s="75"/>
      <c r="JRB279" s="75"/>
      <c r="JRC279" s="75"/>
      <c r="JRD279" s="75"/>
      <c r="JRE279" s="75"/>
      <c r="JRF279" s="75"/>
      <c r="JRG279" s="75"/>
      <c r="JRH279" s="75"/>
      <c r="JRI279" s="75"/>
      <c r="JRJ279" s="75"/>
      <c r="JRK279" s="75"/>
      <c r="JRL279" s="75"/>
      <c r="JRM279" s="75"/>
      <c r="JRN279" s="75"/>
      <c r="JRO279" s="75"/>
      <c r="JRP279" s="75"/>
      <c r="JRQ279" s="75"/>
      <c r="JRR279" s="75"/>
      <c r="JRS279" s="75"/>
      <c r="JRT279" s="75"/>
      <c r="JRU279" s="75"/>
      <c r="JRV279" s="75"/>
      <c r="JRW279" s="75"/>
      <c r="JRX279" s="75"/>
      <c r="JRY279" s="75"/>
      <c r="JRZ279" s="75"/>
      <c r="JSA279" s="75"/>
      <c r="JSB279" s="75"/>
      <c r="JSC279" s="75"/>
      <c r="JSD279" s="75"/>
      <c r="JSE279" s="75"/>
      <c r="JSF279" s="75"/>
      <c r="JSG279" s="75"/>
      <c r="JSH279" s="75"/>
      <c r="JSI279" s="75"/>
      <c r="JSJ279" s="75"/>
      <c r="JSK279" s="75"/>
      <c r="JSL279" s="75"/>
      <c r="JSM279" s="75"/>
      <c r="JSN279" s="75"/>
      <c r="JSO279" s="75"/>
      <c r="JSP279" s="75"/>
      <c r="JSQ279" s="75"/>
      <c r="JSR279" s="75"/>
      <c r="JSS279" s="75"/>
      <c r="JST279" s="75"/>
      <c r="JSU279" s="75"/>
      <c r="JSV279" s="75"/>
      <c r="JSW279" s="75"/>
      <c r="JSX279" s="75"/>
      <c r="JSY279" s="75"/>
      <c r="JSZ279" s="75"/>
      <c r="JTA279" s="75"/>
      <c r="JTB279" s="75"/>
      <c r="JTC279" s="75"/>
      <c r="JTD279" s="75"/>
      <c r="JTE279" s="75"/>
      <c r="JTF279" s="75"/>
      <c r="JTG279" s="75"/>
      <c r="JTH279" s="75"/>
      <c r="JTI279" s="75"/>
      <c r="JTJ279" s="75"/>
      <c r="JTK279" s="75"/>
      <c r="JTL279" s="75"/>
      <c r="JTM279" s="75"/>
      <c r="JTN279" s="75"/>
      <c r="JTO279" s="75"/>
      <c r="JTP279" s="75"/>
      <c r="JTQ279" s="75"/>
      <c r="JTR279" s="75"/>
      <c r="JTS279" s="75"/>
      <c r="JTT279" s="75"/>
      <c r="JTU279" s="75"/>
      <c r="JTV279" s="75"/>
      <c r="JTW279" s="75"/>
      <c r="JTX279" s="75"/>
      <c r="JTY279" s="75"/>
      <c r="JTZ279" s="75"/>
      <c r="JUA279" s="75"/>
      <c r="JUB279" s="75"/>
      <c r="JUC279" s="75"/>
      <c r="JUD279" s="75"/>
      <c r="JUE279" s="75"/>
      <c r="JUF279" s="75"/>
      <c r="JUG279" s="75"/>
      <c r="JUH279" s="75"/>
      <c r="JUI279" s="75"/>
      <c r="JUJ279" s="75"/>
      <c r="JUK279" s="75"/>
      <c r="JUL279" s="75"/>
      <c r="JUM279" s="75"/>
      <c r="JUN279" s="75"/>
      <c r="JUO279" s="75"/>
      <c r="JUP279" s="75"/>
      <c r="JUQ279" s="75"/>
      <c r="JUR279" s="75"/>
      <c r="JUS279" s="75"/>
      <c r="JUT279" s="75"/>
      <c r="JUU279" s="75"/>
      <c r="JUV279" s="75"/>
      <c r="JUW279" s="75"/>
      <c r="JUX279" s="75"/>
      <c r="JUY279" s="75"/>
      <c r="JUZ279" s="75"/>
      <c r="JVA279" s="75"/>
      <c r="JVB279" s="75"/>
      <c r="JVC279" s="75"/>
      <c r="JVD279" s="75"/>
      <c r="JVE279" s="75"/>
      <c r="JVF279" s="75"/>
      <c r="JVG279" s="75"/>
      <c r="JVH279" s="75"/>
      <c r="JVI279" s="75"/>
      <c r="JVJ279" s="75"/>
      <c r="JVK279" s="75"/>
      <c r="JVL279" s="75"/>
      <c r="JVM279" s="75"/>
      <c r="JVN279" s="75"/>
      <c r="JVO279" s="75"/>
      <c r="JVP279" s="75"/>
      <c r="JVQ279" s="75"/>
      <c r="JVR279" s="75"/>
      <c r="JVS279" s="75"/>
      <c r="JVT279" s="75"/>
      <c r="JVU279" s="75"/>
      <c r="JVV279" s="75"/>
      <c r="JVW279" s="75"/>
      <c r="JVX279" s="75"/>
      <c r="JVY279" s="75"/>
      <c r="JVZ279" s="75"/>
      <c r="JWA279" s="75"/>
      <c r="JWB279" s="75"/>
      <c r="JWC279" s="75"/>
      <c r="JWD279" s="75"/>
      <c r="JWE279" s="75"/>
      <c r="JWF279" s="75"/>
      <c r="JWG279" s="75"/>
      <c r="JWH279" s="75"/>
      <c r="JWI279" s="75"/>
      <c r="JWJ279" s="75"/>
      <c r="JWK279" s="75"/>
      <c r="JWL279" s="75"/>
      <c r="JWM279" s="75"/>
      <c r="JWN279" s="75"/>
      <c r="JWO279" s="75"/>
      <c r="JWP279" s="75"/>
      <c r="JWQ279" s="75"/>
      <c r="JWR279" s="75"/>
      <c r="JWS279" s="75"/>
      <c r="JWT279" s="75"/>
      <c r="JWU279" s="75"/>
      <c r="JWV279" s="75"/>
      <c r="JWW279" s="75"/>
      <c r="JWX279" s="75"/>
      <c r="JWY279" s="75"/>
      <c r="JWZ279" s="75"/>
      <c r="JXA279" s="75"/>
      <c r="JXB279" s="75"/>
      <c r="JXC279" s="75"/>
      <c r="JXD279" s="75"/>
      <c r="JXE279" s="75"/>
      <c r="JXF279" s="75"/>
      <c r="JXG279" s="75"/>
      <c r="JXH279" s="75"/>
      <c r="JXI279" s="75"/>
      <c r="JXJ279" s="75"/>
      <c r="JXK279" s="75"/>
      <c r="JXL279" s="75"/>
      <c r="JXM279" s="75"/>
      <c r="JXN279" s="75"/>
      <c r="JXO279" s="75"/>
      <c r="JXP279" s="75"/>
      <c r="JXQ279" s="75"/>
      <c r="JXR279" s="75"/>
      <c r="JXS279" s="75"/>
      <c r="JXT279" s="75"/>
      <c r="JXU279" s="75"/>
      <c r="JXV279" s="75"/>
      <c r="JXW279" s="75"/>
      <c r="JXX279" s="75"/>
      <c r="JXY279" s="75"/>
      <c r="JXZ279" s="75"/>
      <c r="JYA279" s="75"/>
      <c r="JYB279" s="75"/>
      <c r="JYC279" s="75"/>
      <c r="JYD279" s="75"/>
      <c r="JYE279" s="75"/>
      <c r="JYF279" s="75"/>
      <c r="JYG279" s="75"/>
      <c r="JYH279" s="75"/>
      <c r="JYI279" s="75"/>
      <c r="JYJ279" s="75"/>
      <c r="JYK279" s="75"/>
      <c r="JYL279" s="75"/>
      <c r="JYM279" s="75"/>
      <c r="JYN279" s="75"/>
      <c r="JYO279" s="75"/>
      <c r="JYP279" s="75"/>
      <c r="JYQ279" s="75"/>
      <c r="JYR279" s="75"/>
      <c r="JYS279" s="75"/>
      <c r="JYT279" s="75"/>
      <c r="JYU279" s="75"/>
      <c r="JYV279" s="75"/>
      <c r="JYW279" s="75"/>
      <c r="JYX279" s="75"/>
      <c r="JYY279" s="75"/>
      <c r="JYZ279" s="75"/>
      <c r="JZA279" s="75"/>
      <c r="JZB279" s="75"/>
      <c r="JZC279" s="75"/>
      <c r="JZD279" s="75"/>
      <c r="JZE279" s="75"/>
      <c r="JZF279" s="75"/>
      <c r="JZG279" s="75"/>
      <c r="JZH279" s="75"/>
      <c r="JZI279" s="75"/>
      <c r="JZJ279" s="75"/>
      <c r="JZK279" s="75"/>
      <c r="JZL279" s="75"/>
      <c r="JZM279" s="75"/>
      <c r="JZN279" s="75"/>
      <c r="JZO279" s="75"/>
      <c r="JZP279" s="75"/>
      <c r="JZQ279" s="75"/>
      <c r="JZR279" s="75"/>
      <c r="JZS279" s="75"/>
      <c r="JZT279" s="75"/>
      <c r="JZU279" s="75"/>
      <c r="JZV279" s="75"/>
      <c r="JZW279" s="75"/>
      <c r="JZX279" s="75"/>
      <c r="JZY279" s="75"/>
      <c r="JZZ279" s="75"/>
      <c r="KAA279" s="75"/>
      <c r="KAB279" s="75"/>
      <c r="KAC279" s="75"/>
      <c r="KAD279" s="75"/>
      <c r="KAE279" s="75"/>
      <c r="KAF279" s="75"/>
      <c r="KAG279" s="75"/>
      <c r="KAH279" s="75"/>
      <c r="KAI279" s="75"/>
      <c r="KAJ279" s="75"/>
      <c r="KAK279" s="75"/>
      <c r="KAL279" s="75"/>
      <c r="KAM279" s="75"/>
      <c r="KAN279" s="75"/>
      <c r="KAO279" s="75"/>
      <c r="KAP279" s="75"/>
      <c r="KAQ279" s="75"/>
      <c r="KAR279" s="75"/>
      <c r="KAS279" s="75"/>
      <c r="KAT279" s="75"/>
      <c r="KAU279" s="75"/>
      <c r="KAV279" s="75"/>
      <c r="KAW279" s="75"/>
      <c r="KAX279" s="75"/>
      <c r="KAY279" s="75"/>
      <c r="KAZ279" s="75"/>
      <c r="KBA279" s="75"/>
      <c r="KBB279" s="75"/>
      <c r="KBC279" s="75"/>
      <c r="KBD279" s="75"/>
      <c r="KBE279" s="75"/>
      <c r="KBF279" s="75"/>
      <c r="KBG279" s="75"/>
      <c r="KBH279" s="75"/>
      <c r="KBI279" s="75"/>
      <c r="KBJ279" s="75"/>
      <c r="KBK279" s="75"/>
      <c r="KBL279" s="75"/>
      <c r="KBM279" s="75"/>
      <c r="KBN279" s="75"/>
      <c r="KBO279" s="75"/>
      <c r="KBP279" s="75"/>
      <c r="KBQ279" s="75"/>
      <c r="KBR279" s="75"/>
      <c r="KBS279" s="75"/>
      <c r="KBT279" s="75"/>
      <c r="KBU279" s="75"/>
      <c r="KBV279" s="75"/>
      <c r="KBW279" s="75"/>
      <c r="KBX279" s="75"/>
      <c r="KBY279" s="75"/>
      <c r="KBZ279" s="75"/>
      <c r="KCA279" s="75"/>
      <c r="KCB279" s="75"/>
      <c r="KCC279" s="75"/>
      <c r="KCD279" s="75"/>
      <c r="KCE279" s="75"/>
      <c r="KCF279" s="75"/>
      <c r="KCG279" s="75"/>
      <c r="KCH279" s="75"/>
      <c r="KCI279" s="75"/>
      <c r="KCJ279" s="75"/>
      <c r="KCK279" s="75"/>
      <c r="KCL279" s="75"/>
      <c r="KCM279" s="75"/>
      <c r="KCN279" s="75"/>
      <c r="KCO279" s="75"/>
      <c r="KCP279" s="75"/>
      <c r="KCQ279" s="75"/>
      <c r="KCR279" s="75"/>
      <c r="KCS279" s="75"/>
      <c r="KCT279" s="75"/>
      <c r="KCU279" s="75"/>
      <c r="KCV279" s="75"/>
      <c r="KCW279" s="75"/>
      <c r="KCX279" s="75"/>
      <c r="KCY279" s="75"/>
      <c r="KCZ279" s="75"/>
      <c r="KDA279" s="75"/>
      <c r="KDB279" s="75"/>
      <c r="KDC279" s="75"/>
      <c r="KDD279" s="75"/>
      <c r="KDE279" s="75"/>
      <c r="KDF279" s="75"/>
      <c r="KDG279" s="75"/>
      <c r="KDH279" s="75"/>
      <c r="KDI279" s="75"/>
      <c r="KDJ279" s="75"/>
      <c r="KDK279" s="75"/>
      <c r="KDL279" s="75"/>
      <c r="KDM279" s="75"/>
      <c r="KDN279" s="75"/>
      <c r="KDO279" s="75"/>
      <c r="KDP279" s="75"/>
      <c r="KDQ279" s="75"/>
      <c r="KDR279" s="75"/>
      <c r="KDS279" s="75"/>
      <c r="KDT279" s="75"/>
      <c r="KDU279" s="75"/>
      <c r="KDV279" s="75"/>
      <c r="KDW279" s="75"/>
      <c r="KDX279" s="75"/>
      <c r="KDY279" s="75"/>
      <c r="KDZ279" s="75"/>
      <c r="KEA279" s="75"/>
      <c r="KEB279" s="75"/>
      <c r="KEC279" s="75"/>
      <c r="KED279" s="75"/>
      <c r="KEE279" s="75"/>
      <c r="KEF279" s="75"/>
      <c r="KEG279" s="75"/>
      <c r="KEH279" s="75"/>
      <c r="KEI279" s="75"/>
      <c r="KEJ279" s="75"/>
      <c r="KEK279" s="75"/>
      <c r="KEL279" s="75"/>
      <c r="KEM279" s="75"/>
      <c r="KEN279" s="75"/>
      <c r="KEO279" s="75"/>
      <c r="KEP279" s="75"/>
      <c r="KEQ279" s="75"/>
      <c r="KER279" s="75"/>
      <c r="KES279" s="75"/>
      <c r="KET279" s="75"/>
      <c r="KEU279" s="75"/>
      <c r="KEV279" s="75"/>
      <c r="KEW279" s="75"/>
      <c r="KEX279" s="75"/>
      <c r="KEY279" s="75"/>
      <c r="KEZ279" s="75"/>
      <c r="KFA279" s="75"/>
      <c r="KFB279" s="75"/>
      <c r="KFC279" s="75"/>
      <c r="KFD279" s="75"/>
      <c r="KFE279" s="75"/>
      <c r="KFF279" s="75"/>
      <c r="KFG279" s="75"/>
      <c r="KFH279" s="75"/>
      <c r="KFI279" s="75"/>
      <c r="KFJ279" s="75"/>
      <c r="KFK279" s="75"/>
      <c r="KFL279" s="75"/>
      <c r="KFM279" s="75"/>
      <c r="KFN279" s="75"/>
      <c r="KFO279" s="75"/>
      <c r="KFP279" s="75"/>
      <c r="KFQ279" s="75"/>
      <c r="KFR279" s="75"/>
      <c r="KFS279" s="75"/>
      <c r="KFT279" s="75"/>
      <c r="KFU279" s="75"/>
      <c r="KFV279" s="75"/>
      <c r="KFW279" s="75"/>
      <c r="KFX279" s="75"/>
      <c r="KFY279" s="75"/>
      <c r="KFZ279" s="75"/>
      <c r="KGA279" s="75"/>
      <c r="KGB279" s="75"/>
      <c r="KGC279" s="75"/>
      <c r="KGD279" s="75"/>
      <c r="KGE279" s="75"/>
      <c r="KGF279" s="75"/>
      <c r="KGG279" s="75"/>
      <c r="KGH279" s="75"/>
      <c r="KGI279" s="75"/>
      <c r="KGJ279" s="75"/>
      <c r="KGK279" s="75"/>
      <c r="KGL279" s="75"/>
      <c r="KGM279" s="75"/>
      <c r="KGN279" s="75"/>
      <c r="KGO279" s="75"/>
      <c r="KGP279" s="75"/>
      <c r="KGQ279" s="75"/>
      <c r="KGR279" s="75"/>
      <c r="KGS279" s="75"/>
      <c r="KGT279" s="75"/>
      <c r="KGU279" s="75"/>
      <c r="KGV279" s="75"/>
      <c r="KGW279" s="75"/>
      <c r="KGX279" s="75"/>
      <c r="KGY279" s="75"/>
      <c r="KGZ279" s="75"/>
      <c r="KHA279" s="75"/>
      <c r="KHB279" s="75"/>
      <c r="KHC279" s="75"/>
      <c r="KHD279" s="75"/>
      <c r="KHE279" s="75"/>
      <c r="KHF279" s="75"/>
      <c r="KHG279" s="75"/>
      <c r="KHH279" s="75"/>
      <c r="KHI279" s="75"/>
      <c r="KHJ279" s="75"/>
      <c r="KHK279" s="75"/>
      <c r="KHL279" s="75"/>
      <c r="KHM279" s="75"/>
      <c r="KHN279" s="75"/>
      <c r="KHO279" s="75"/>
      <c r="KHP279" s="75"/>
      <c r="KHQ279" s="75"/>
      <c r="KHR279" s="75"/>
      <c r="KHS279" s="75"/>
      <c r="KHT279" s="75"/>
      <c r="KHU279" s="75"/>
      <c r="KHV279" s="75"/>
      <c r="KHW279" s="75"/>
      <c r="KHX279" s="75"/>
      <c r="KHY279" s="75"/>
      <c r="KHZ279" s="75"/>
      <c r="KIA279" s="75"/>
      <c r="KIB279" s="75"/>
      <c r="KIC279" s="75"/>
      <c r="KID279" s="75"/>
      <c r="KIE279" s="75"/>
      <c r="KIF279" s="75"/>
      <c r="KIG279" s="75"/>
      <c r="KIH279" s="75"/>
      <c r="KII279" s="75"/>
      <c r="KIJ279" s="75"/>
      <c r="KIK279" s="75"/>
      <c r="KIL279" s="75"/>
      <c r="KIM279" s="75"/>
      <c r="KIN279" s="75"/>
      <c r="KIO279" s="75"/>
      <c r="KIP279" s="75"/>
      <c r="KIQ279" s="75"/>
      <c r="KIR279" s="75"/>
      <c r="KIS279" s="75"/>
      <c r="KIT279" s="75"/>
      <c r="KIU279" s="75"/>
      <c r="KIV279" s="75"/>
      <c r="KIW279" s="75"/>
      <c r="KIX279" s="75"/>
      <c r="KIY279" s="75"/>
      <c r="KIZ279" s="75"/>
      <c r="KJA279" s="75"/>
      <c r="KJB279" s="75"/>
      <c r="KJC279" s="75"/>
      <c r="KJD279" s="75"/>
      <c r="KJE279" s="75"/>
      <c r="KJF279" s="75"/>
      <c r="KJG279" s="75"/>
      <c r="KJH279" s="75"/>
      <c r="KJI279" s="75"/>
      <c r="KJJ279" s="75"/>
      <c r="KJK279" s="75"/>
      <c r="KJL279" s="75"/>
      <c r="KJM279" s="75"/>
      <c r="KJN279" s="75"/>
      <c r="KJO279" s="75"/>
      <c r="KJP279" s="75"/>
      <c r="KJQ279" s="75"/>
      <c r="KJR279" s="75"/>
      <c r="KJS279" s="75"/>
      <c r="KJT279" s="75"/>
      <c r="KJU279" s="75"/>
      <c r="KJV279" s="75"/>
      <c r="KJW279" s="75"/>
      <c r="KJX279" s="75"/>
      <c r="KJY279" s="75"/>
      <c r="KJZ279" s="75"/>
      <c r="KKA279" s="75"/>
      <c r="KKB279" s="75"/>
      <c r="KKC279" s="75"/>
      <c r="KKD279" s="75"/>
      <c r="KKE279" s="75"/>
      <c r="KKF279" s="75"/>
      <c r="KKG279" s="75"/>
      <c r="KKH279" s="75"/>
      <c r="KKI279" s="75"/>
      <c r="KKJ279" s="75"/>
      <c r="KKK279" s="75"/>
      <c r="KKL279" s="75"/>
      <c r="KKM279" s="75"/>
      <c r="KKN279" s="75"/>
      <c r="KKO279" s="75"/>
      <c r="KKP279" s="75"/>
      <c r="KKQ279" s="75"/>
      <c r="KKR279" s="75"/>
      <c r="KKS279" s="75"/>
      <c r="KKT279" s="75"/>
      <c r="KKU279" s="75"/>
      <c r="KKV279" s="75"/>
      <c r="KKW279" s="75"/>
      <c r="KKX279" s="75"/>
      <c r="KKY279" s="75"/>
      <c r="KKZ279" s="75"/>
      <c r="KLA279" s="75"/>
      <c r="KLB279" s="75"/>
      <c r="KLC279" s="75"/>
      <c r="KLD279" s="75"/>
      <c r="KLE279" s="75"/>
      <c r="KLF279" s="75"/>
      <c r="KLG279" s="75"/>
      <c r="KLH279" s="75"/>
      <c r="KLI279" s="75"/>
      <c r="KLJ279" s="75"/>
      <c r="KLK279" s="75"/>
      <c r="KLL279" s="75"/>
      <c r="KLM279" s="75"/>
      <c r="KLN279" s="75"/>
      <c r="KLO279" s="75"/>
      <c r="KLP279" s="75"/>
      <c r="KLQ279" s="75"/>
      <c r="KLR279" s="75"/>
      <c r="KLS279" s="75"/>
      <c r="KLT279" s="75"/>
      <c r="KLU279" s="75"/>
      <c r="KLV279" s="75"/>
      <c r="KLW279" s="75"/>
      <c r="KLX279" s="75"/>
      <c r="KLY279" s="75"/>
      <c r="KLZ279" s="75"/>
      <c r="KMA279" s="75"/>
      <c r="KMB279" s="75"/>
      <c r="KMC279" s="75"/>
      <c r="KMD279" s="75"/>
      <c r="KME279" s="75"/>
      <c r="KMF279" s="75"/>
      <c r="KMG279" s="75"/>
      <c r="KMH279" s="75"/>
      <c r="KMI279" s="75"/>
      <c r="KMJ279" s="75"/>
      <c r="KMK279" s="75"/>
      <c r="KML279" s="75"/>
      <c r="KMM279" s="75"/>
      <c r="KMN279" s="75"/>
      <c r="KMO279" s="75"/>
      <c r="KMP279" s="75"/>
      <c r="KMQ279" s="75"/>
      <c r="KMR279" s="75"/>
      <c r="KMS279" s="75"/>
      <c r="KMT279" s="75"/>
      <c r="KMU279" s="75"/>
      <c r="KMV279" s="75"/>
      <c r="KMW279" s="75"/>
      <c r="KMX279" s="75"/>
      <c r="KMY279" s="75"/>
      <c r="KMZ279" s="75"/>
      <c r="KNA279" s="75"/>
      <c r="KNB279" s="75"/>
      <c r="KNC279" s="75"/>
      <c r="KND279" s="75"/>
      <c r="KNE279" s="75"/>
      <c r="KNF279" s="75"/>
      <c r="KNG279" s="75"/>
      <c r="KNH279" s="75"/>
      <c r="KNI279" s="75"/>
      <c r="KNJ279" s="75"/>
      <c r="KNK279" s="75"/>
      <c r="KNL279" s="75"/>
      <c r="KNM279" s="75"/>
      <c r="KNN279" s="75"/>
      <c r="KNO279" s="75"/>
      <c r="KNP279" s="75"/>
      <c r="KNQ279" s="75"/>
      <c r="KNR279" s="75"/>
      <c r="KNS279" s="75"/>
      <c r="KNT279" s="75"/>
      <c r="KNU279" s="75"/>
      <c r="KNV279" s="75"/>
      <c r="KNW279" s="75"/>
      <c r="KNX279" s="75"/>
      <c r="KNY279" s="75"/>
      <c r="KNZ279" s="75"/>
      <c r="KOA279" s="75"/>
      <c r="KOB279" s="75"/>
      <c r="KOC279" s="75"/>
      <c r="KOD279" s="75"/>
      <c r="KOE279" s="75"/>
      <c r="KOF279" s="75"/>
      <c r="KOG279" s="75"/>
      <c r="KOH279" s="75"/>
      <c r="KOI279" s="75"/>
      <c r="KOJ279" s="75"/>
      <c r="KOK279" s="75"/>
      <c r="KOL279" s="75"/>
      <c r="KOM279" s="75"/>
      <c r="KON279" s="75"/>
      <c r="KOO279" s="75"/>
      <c r="KOP279" s="75"/>
      <c r="KOQ279" s="75"/>
      <c r="KOR279" s="75"/>
      <c r="KOS279" s="75"/>
      <c r="KOT279" s="75"/>
      <c r="KOU279" s="75"/>
      <c r="KOV279" s="75"/>
      <c r="KOW279" s="75"/>
      <c r="KOX279" s="75"/>
      <c r="KOY279" s="75"/>
      <c r="KOZ279" s="75"/>
      <c r="KPA279" s="75"/>
      <c r="KPB279" s="75"/>
      <c r="KPC279" s="75"/>
      <c r="KPD279" s="75"/>
      <c r="KPE279" s="75"/>
      <c r="KPF279" s="75"/>
      <c r="KPG279" s="75"/>
      <c r="KPH279" s="75"/>
      <c r="KPI279" s="75"/>
      <c r="KPJ279" s="75"/>
      <c r="KPK279" s="75"/>
      <c r="KPL279" s="75"/>
      <c r="KPM279" s="75"/>
      <c r="KPN279" s="75"/>
      <c r="KPO279" s="75"/>
      <c r="KPP279" s="75"/>
      <c r="KPQ279" s="75"/>
      <c r="KPR279" s="75"/>
      <c r="KPS279" s="75"/>
      <c r="KPT279" s="75"/>
      <c r="KPU279" s="75"/>
      <c r="KPV279" s="75"/>
      <c r="KPW279" s="75"/>
      <c r="KPX279" s="75"/>
      <c r="KPY279" s="75"/>
      <c r="KPZ279" s="75"/>
      <c r="KQA279" s="75"/>
      <c r="KQB279" s="75"/>
      <c r="KQC279" s="75"/>
      <c r="KQD279" s="75"/>
      <c r="KQE279" s="75"/>
      <c r="KQF279" s="75"/>
      <c r="KQG279" s="75"/>
      <c r="KQH279" s="75"/>
      <c r="KQI279" s="75"/>
      <c r="KQJ279" s="75"/>
      <c r="KQK279" s="75"/>
      <c r="KQL279" s="75"/>
      <c r="KQM279" s="75"/>
      <c r="KQN279" s="75"/>
      <c r="KQO279" s="75"/>
      <c r="KQP279" s="75"/>
      <c r="KQQ279" s="75"/>
      <c r="KQR279" s="75"/>
      <c r="KQS279" s="75"/>
      <c r="KQT279" s="75"/>
      <c r="KQU279" s="75"/>
      <c r="KQV279" s="75"/>
      <c r="KQW279" s="75"/>
      <c r="KQX279" s="75"/>
      <c r="KQY279" s="75"/>
      <c r="KQZ279" s="75"/>
      <c r="KRA279" s="75"/>
      <c r="KRB279" s="75"/>
      <c r="KRC279" s="75"/>
      <c r="KRD279" s="75"/>
      <c r="KRE279" s="75"/>
      <c r="KRF279" s="75"/>
      <c r="KRG279" s="75"/>
      <c r="KRH279" s="75"/>
      <c r="KRI279" s="75"/>
      <c r="KRJ279" s="75"/>
      <c r="KRK279" s="75"/>
      <c r="KRL279" s="75"/>
      <c r="KRM279" s="75"/>
      <c r="KRN279" s="75"/>
      <c r="KRO279" s="75"/>
      <c r="KRP279" s="75"/>
      <c r="KRQ279" s="75"/>
      <c r="KRR279" s="75"/>
      <c r="KRS279" s="75"/>
      <c r="KRT279" s="75"/>
      <c r="KRU279" s="75"/>
      <c r="KRV279" s="75"/>
      <c r="KRW279" s="75"/>
      <c r="KRX279" s="75"/>
      <c r="KRY279" s="75"/>
      <c r="KRZ279" s="75"/>
      <c r="KSA279" s="75"/>
      <c r="KSB279" s="75"/>
      <c r="KSC279" s="75"/>
      <c r="KSD279" s="75"/>
      <c r="KSE279" s="75"/>
      <c r="KSF279" s="75"/>
      <c r="KSG279" s="75"/>
      <c r="KSH279" s="75"/>
      <c r="KSI279" s="75"/>
      <c r="KSJ279" s="75"/>
      <c r="KSK279" s="75"/>
      <c r="KSL279" s="75"/>
      <c r="KSM279" s="75"/>
      <c r="KSN279" s="75"/>
      <c r="KSO279" s="75"/>
      <c r="KSP279" s="75"/>
      <c r="KSQ279" s="75"/>
      <c r="KSR279" s="75"/>
      <c r="KSS279" s="75"/>
      <c r="KST279" s="75"/>
      <c r="KSU279" s="75"/>
      <c r="KSV279" s="75"/>
      <c r="KSW279" s="75"/>
      <c r="KSX279" s="75"/>
      <c r="KSY279" s="75"/>
      <c r="KSZ279" s="75"/>
      <c r="KTA279" s="75"/>
      <c r="KTB279" s="75"/>
      <c r="KTC279" s="75"/>
      <c r="KTD279" s="75"/>
      <c r="KTE279" s="75"/>
      <c r="KTF279" s="75"/>
      <c r="KTG279" s="75"/>
      <c r="KTH279" s="75"/>
      <c r="KTI279" s="75"/>
      <c r="KTJ279" s="75"/>
      <c r="KTK279" s="75"/>
      <c r="KTL279" s="75"/>
      <c r="KTM279" s="75"/>
      <c r="KTN279" s="75"/>
      <c r="KTO279" s="75"/>
      <c r="KTP279" s="75"/>
      <c r="KTQ279" s="75"/>
      <c r="KTR279" s="75"/>
      <c r="KTS279" s="75"/>
      <c r="KTT279" s="75"/>
      <c r="KTU279" s="75"/>
      <c r="KTV279" s="75"/>
      <c r="KTW279" s="75"/>
      <c r="KTX279" s="75"/>
      <c r="KTY279" s="75"/>
      <c r="KTZ279" s="75"/>
      <c r="KUA279" s="75"/>
      <c r="KUB279" s="75"/>
      <c r="KUC279" s="75"/>
      <c r="KUD279" s="75"/>
      <c r="KUE279" s="75"/>
      <c r="KUF279" s="75"/>
      <c r="KUG279" s="75"/>
      <c r="KUH279" s="75"/>
      <c r="KUI279" s="75"/>
      <c r="KUJ279" s="75"/>
      <c r="KUK279" s="75"/>
      <c r="KUL279" s="75"/>
      <c r="KUM279" s="75"/>
      <c r="KUN279" s="75"/>
      <c r="KUO279" s="75"/>
      <c r="KUP279" s="75"/>
      <c r="KUQ279" s="75"/>
      <c r="KUR279" s="75"/>
      <c r="KUS279" s="75"/>
      <c r="KUT279" s="75"/>
      <c r="KUU279" s="75"/>
      <c r="KUV279" s="75"/>
      <c r="KUW279" s="75"/>
      <c r="KUX279" s="75"/>
      <c r="KUY279" s="75"/>
      <c r="KUZ279" s="75"/>
      <c r="KVA279" s="75"/>
      <c r="KVB279" s="75"/>
      <c r="KVC279" s="75"/>
      <c r="KVD279" s="75"/>
      <c r="KVE279" s="75"/>
      <c r="KVF279" s="75"/>
      <c r="KVG279" s="75"/>
      <c r="KVH279" s="75"/>
      <c r="KVI279" s="75"/>
      <c r="KVJ279" s="75"/>
      <c r="KVK279" s="75"/>
      <c r="KVL279" s="75"/>
      <c r="KVM279" s="75"/>
      <c r="KVN279" s="75"/>
      <c r="KVO279" s="75"/>
      <c r="KVP279" s="75"/>
      <c r="KVQ279" s="75"/>
      <c r="KVR279" s="75"/>
      <c r="KVS279" s="75"/>
      <c r="KVT279" s="75"/>
      <c r="KVU279" s="75"/>
      <c r="KVV279" s="75"/>
      <c r="KVW279" s="75"/>
      <c r="KVX279" s="75"/>
      <c r="KVY279" s="75"/>
      <c r="KVZ279" s="75"/>
      <c r="KWA279" s="75"/>
      <c r="KWB279" s="75"/>
      <c r="KWC279" s="75"/>
      <c r="KWD279" s="75"/>
      <c r="KWE279" s="75"/>
      <c r="KWF279" s="75"/>
      <c r="KWG279" s="75"/>
      <c r="KWH279" s="75"/>
      <c r="KWI279" s="75"/>
      <c r="KWJ279" s="75"/>
      <c r="KWK279" s="75"/>
      <c r="KWL279" s="75"/>
      <c r="KWM279" s="75"/>
      <c r="KWN279" s="75"/>
      <c r="KWO279" s="75"/>
      <c r="KWP279" s="75"/>
      <c r="KWQ279" s="75"/>
      <c r="KWR279" s="75"/>
      <c r="KWS279" s="75"/>
      <c r="KWT279" s="75"/>
      <c r="KWU279" s="75"/>
      <c r="KWV279" s="75"/>
      <c r="KWW279" s="75"/>
      <c r="KWX279" s="75"/>
      <c r="KWY279" s="75"/>
      <c r="KWZ279" s="75"/>
      <c r="KXA279" s="75"/>
      <c r="KXB279" s="75"/>
      <c r="KXC279" s="75"/>
      <c r="KXD279" s="75"/>
      <c r="KXE279" s="75"/>
      <c r="KXF279" s="75"/>
      <c r="KXG279" s="75"/>
      <c r="KXH279" s="75"/>
      <c r="KXI279" s="75"/>
      <c r="KXJ279" s="75"/>
      <c r="KXK279" s="75"/>
      <c r="KXL279" s="75"/>
      <c r="KXM279" s="75"/>
      <c r="KXN279" s="75"/>
      <c r="KXO279" s="75"/>
      <c r="KXP279" s="75"/>
      <c r="KXQ279" s="75"/>
      <c r="KXR279" s="75"/>
      <c r="KXS279" s="75"/>
      <c r="KXT279" s="75"/>
      <c r="KXU279" s="75"/>
      <c r="KXV279" s="75"/>
      <c r="KXW279" s="75"/>
      <c r="KXX279" s="75"/>
      <c r="KXY279" s="75"/>
      <c r="KXZ279" s="75"/>
      <c r="KYA279" s="75"/>
      <c r="KYB279" s="75"/>
      <c r="KYC279" s="75"/>
      <c r="KYD279" s="75"/>
      <c r="KYE279" s="75"/>
      <c r="KYF279" s="75"/>
      <c r="KYG279" s="75"/>
      <c r="KYH279" s="75"/>
      <c r="KYI279" s="75"/>
      <c r="KYJ279" s="75"/>
      <c r="KYK279" s="75"/>
      <c r="KYL279" s="75"/>
      <c r="KYM279" s="75"/>
      <c r="KYN279" s="75"/>
      <c r="KYO279" s="75"/>
      <c r="KYP279" s="75"/>
      <c r="KYQ279" s="75"/>
      <c r="KYR279" s="75"/>
      <c r="KYS279" s="75"/>
      <c r="KYT279" s="75"/>
      <c r="KYU279" s="75"/>
      <c r="KYV279" s="75"/>
      <c r="KYW279" s="75"/>
      <c r="KYX279" s="75"/>
      <c r="KYY279" s="75"/>
      <c r="KYZ279" s="75"/>
      <c r="KZA279" s="75"/>
      <c r="KZB279" s="75"/>
      <c r="KZC279" s="75"/>
      <c r="KZD279" s="75"/>
      <c r="KZE279" s="75"/>
      <c r="KZF279" s="75"/>
      <c r="KZG279" s="75"/>
      <c r="KZH279" s="75"/>
      <c r="KZI279" s="75"/>
      <c r="KZJ279" s="75"/>
      <c r="KZK279" s="75"/>
      <c r="KZL279" s="75"/>
      <c r="KZM279" s="75"/>
      <c r="KZN279" s="75"/>
      <c r="KZO279" s="75"/>
      <c r="KZP279" s="75"/>
      <c r="KZQ279" s="75"/>
      <c r="KZR279" s="75"/>
      <c r="KZS279" s="75"/>
      <c r="KZT279" s="75"/>
      <c r="KZU279" s="75"/>
      <c r="KZV279" s="75"/>
      <c r="KZW279" s="75"/>
      <c r="KZX279" s="75"/>
      <c r="KZY279" s="75"/>
      <c r="KZZ279" s="75"/>
      <c r="LAA279" s="75"/>
      <c r="LAB279" s="75"/>
      <c r="LAC279" s="75"/>
      <c r="LAD279" s="75"/>
      <c r="LAE279" s="75"/>
      <c r="LAF279" s="75"/>
      <c r="LAG279" s="75"/>
      <c r="LAH279" s="75"/>
      <c r="LAI279" s="75"/>
      <c r="LAJ279" s="75"/>
      <c r="LAK279" s="75"/>
      <c r="LAL279" s="75"/>
      <c r="LAM279" s="75"/>
      <c r="LAN279" s="75"/>
      <c r="LAO279" s="75"/>
      <c r="LAP279" s="75"/>
      <c r="LAQ279" s="75"/>
      <c r="LAR279" s="75"/>
      <c r="LAS279" s="75"/>
      <c r="LAT279" s="75"/>
      <c r="LAU279" s="75"/>
      <c r="LAV279" s="75"/>
      <c r="LAW279" s="75"/>
      <c r="LAX279" s="75"/>
      <c r="LAY279" s="75"/>
      <c r="LAZ279" s="75"/>
      <c r="LBA279" s="75"/>
      <c r="LBB279" s="75"/>
      <c r="LBC279" s="75"/>
      <c r="LBD279" s="75"/>
      <c r="LBE279" s="75"/>
      <c r="LBF279" s="75"/>
      <c r="LBG279" s="75"/>
      <c r="LBH279" s="75"/>
      <c r="LBI279" s="75"/>
      <c r="LBJ279" s="75"/>
      <c r="LBK279" s="75"/>
      <c r="LBL279" s="75"/>
      <c r="LBM279" s="75"/>
      <c r="LBN279" s="75"/>
      <c r="LBO279" s="75"/>
      <c r="LBP279" s="75"/>
      <c r="LBQ279" s="75"/>
      <c r="LBR279" s="75"/>
      <c r="LBS279" s="75"/>
      <c r="LBT279" s="75"/>
      <c r="LBU279" s="75"/>
      <c r="LBV279" s="75"/>
      <c r="LBW279" s="75"/>
      <c r="LBX279" s="75"/>
      <c r="LBY279" s="75"/>
      <c r="LBZ279" s="75"/>
      <c r="LCA279" s="75"/>
      <c r="LCB279" s="75"/>
      <c r="LCC279" s="75"/>
      <c r="LCD279" s="75"/>
      <c r="LCE279" s="75"/>
      <c r="LCF279" s="75"/>
      <c r="LCG279" s="75"/>
      <c r="LCH279" s="75"/>
      <c r="LCI279" s="75"/>
      <c r="LCJ279" s="75"/>
      <c r="LCK279" s="75"/>
      <c r="LCL279" s="75"/>
      <c r="LCM279" s="75"/>
      <c r="LCN279" s="75"/>
      <c r="LCO279" s="75"/>
      <c r="LCP279" s="75"/>
      <c r="LCQ279" s="75"/>
      <c r="LCR279" s="75"/>
      <c r="LCS279" s="75"/>
      <c r="LCT279" s="75"/>
      <c r="LCU279" s="75"/>
      <c r="LCV279" s="75"/>
      <c r="LCW279" s="75"/>
      <c r="LCX279" s="75"/>
      <c r="LCY279" s="75"/>
      <c r="LCZ279" s="75"/>
      <c r="LDA279" s="75"/>
      <c r="LDB279" s="75"/>
      <c r="LDC279" s="75"/>
      <c r="LDD279" s="75"/>
      <c r="LDE279" s="75"/>
      <c r="LDF279" s="75"/>
      <c r="LDG279" s="75"/>
      <c r="LDH279" s="75"/>
      <c r="LDI279" s="75"/>
      <c r="LDJ279" s="75"/>
      <c r="LDK279" s="75"/>
      <c r="LDL279" s="75"/>
      <c r="LDM279" s="75"/>
      <c r="LDN279" s="75"/>
      <c r="LDO279" s="75"/>
      <c r="LDP279" s="75"/>
      <c r="LDQ279" s="75"/>
      <c r="LDR279" s="75"/>
      <c r="LDS279" s="75"/>
      <c r="LDT279" s="75"/>
      <c r="LDU279" s="75"/>
      <c r="LDV279" s="75"/>
      <c r="LDW279" s="75"/>
      <c r="LDX279" s="75"/>
      <c r="LDY279" s="75"/>
      <c r="LDZ279" s="75"/>
      <c r="LEA279" s="75"/>
      <c r="LEB279" s="75"/>
      <c r="LEC279" s="75"/>
      <c r="LED279" s="75"/>
      <c r="LEE279" s="75"/>
      <c r="LEF279" s="75"/>
      <c r="LEG279" s="75"/>
      <c r="LEH279" s="75"/>
      <c r="LEI279" s="75"/>
      <c r="LEJ279" s="75"/>
      <c r="LEK279" s="75"/>
      <c r="LEL279" s="75"/>
      <c r="LEM279" s="75"/>
      <c r="LEN279" s="75"/>
      <c r="LEO279" s="75"/>
      <c r="LEP279" s="75"/>
      <c r="LEQ279" s="75"/>
      <c r="LER279" s="75"/>
      <c r="LES279" s="75"/>
      <c r="LET279" s="75"/>
      <c r="LEU279" s="75"/>
      <c r="LEV279" s="75"/>
      <c r="LEW279" s="75"/>
      <c r="LEX279" s="75"/>
      <c r="LEY279" s="75"/>
      <c r="LEZ279" s="75"/>
      <c r="LFA279" s="75"/>
      <c r="LFB279" s="75"/>
      <c r="LFC279" s="75"/>
      <c r="LFD279" s="75"/>
      <c r="LFE279" s="75"/>
      <c r="LFF279" s="75"/>
      <c r="LFG279" s="75"/>
      <c r="LFH279" s="75"/>
      <c r="LFI279" s="75"/>
      <c r="LFJ279" s="75"/>
      <c r="LFK279" s="75"/>
      <c r="LFL279" s="75"/>
      <c r="LFM279" s="75"/>
      <c r="LFN279" s="75"/>
      <c r="LFO279" s="75"/>
      <c r="LFP279" s="75"/>
      <c r="LFQ279" s="75"/>
      <c r="LFR279" s="75"/>
      <c r="LFS279" s="75"/>
      <c r="LFT279" s="75"/>
      <c r="LFU279" s="75"/>
      <c r="LFV279" s="75"/>
      <c r="LFW279" s="75"/>
      <c r="LFX279" s="75"/>
      <c r="LFY279" s="75"/>
      <c r="LFZ279" s="75"/>
      <c r="LGA279" s="75"/>
      <c r="LGB279" s="75"/>
      <c r="LGC279" s="75"/>
      <c r="LGD279" s="75"/>
      <c r="LGE279" s="75"/>
      <c r="LGF279" s="75"/>
      <c r="LGG279" s="75"/>
      <c r="LGH279" s="75"/>
      <c r="LGI279" s="75"/>
      <c r="LGJ279" s="75"/>
      <c r="LGK279" s="75"/>
      <c r="LGL279" s="75"/>
      <c r="LGM279" s="75"/>
      <c r="LGN279" s="75"/>
      <c r="LGO279" s="75"/>
      <c r="LGP279" s="75"/>
      <c r="LGQ279" s="75"/>
      <c r="LGR279" s="75"/>
      <c r="LGS279" s="75"/>
      <c r="LGT279" s="75"/>
      <c r="LGU279" s="75"/>
      <c r="LGV279" s="75"/>
      <c r="LGW279" s="75"/>
      <c r="LGX279" s="75"/>
      <c r="LGY279" s="75"/>
      <c r="LGZ279" s="75"/>
      <c r="LHA279" s="75"/>
      <c r="LHB279" s="75"/>
      <c r="LHC279" s="75"/>
      <c r="LHD279" s="75"/>
      <c r="LHE279" s="75"/>
      <c r="LHF279" s="75"/>
      <c r="LHG279" s="75"/>
      <c r="LHH279" s="75"/>
      <c r="LHI279" s="75"/>
      <c r="LHJ279" s="75"/>
      <c r="LHK279" s="75"/>
      <c r="LHL279" s="75"/>
      <c r="LHM279" s="75"/>
      <c r="LHN279" s="75"/>
      <c r="LHO279" s="75"/>
      <c r="LHP279" s="75"/>
      <c r="LHQ279" s="75"/>
      <c r="LHR279" s="75"/>
      <c r="LHS279" s="75"/>
      <c r="LHT279" s="75"/>
      <c r="LHU279" s="75"/>
      <c r="LHV279" s="75"/>
      <c r="LHW279" s="75"/>
      <c r="LHX279" s="75"/>
      <c r="LHY279" s="75"/>
      <c r="LHZ279" s="75"/>
      <c r="LIA279" s="75"/>
      <c r="LIB279" s="75"/>
      <c r="LIC279" s="75"/>
      <c r="LID279" s="75"/>
      <c r="LIE279" s="75"/>
      <c r="LIF279" s="75"/>
      <c r="LIG279" s="75"/>
      <c r="LIH279" s="75"/>
      <c r="LII279" s="75"/>
      <c r="LIJ279" s="75"/>
      <c r="LIK279" s="75"/>
      <c r="LIL279" s="75"/>
      <c r="LIM279" s="75"/>
      <c r="LIN279" s="75"/>
      <c r="LIO279" s="75"/>
      <c r="LIP279" s="75"/>
      <c r="LIQ279" s="75"/>
      <c r="LIR279" s="75"/>
      <c r="LIS279" s="75"/>
      <c r="LIT279" s="75"/>
      <c r="LIU279" s="75"/>
      <c r="LIV279" s="75"/>
      <c r="LIW279" s="75"/>
      <c r="LIX279" s="75"/>
      <c r="LIY279" s="75"/>
      <c r="LIZ279" s="75"/>
      <c r="LJA279" s="75"/>
      <c r="LJB279" s="75"/>
      <c r="LJC279" s="75"/>
      <c r="LJD279" s="75"/>
      <c r="LJE279" s="75"/>
      <c r="LJF279" s="75"/>
      <c r="LJG279" s="75"/>
      <c r="LJH279" s="75"/>
      <c r="LJI279" s="75"/>
      <c r="LJJ279" s="75"/>
      <c r="LJK279" s="75"/>
      <c r="LJL279" s="75"/>
      <c r="LJM279" s="75"/>
      <c r="LJN279" s="75"/>
      <c r="LJO279" s="75"/>
      <c r="LJP279" s="75"/>
      <c r="LJQ279" s="75"/>
      <c r="LJR279" s="75"/>
      <c r="LJS279" s="75"/>
      <c r="LJT279" s="75"/>
      <c r="LJU279" s="75"/>
      <c r="LJV279" s="75"/>
      <c r="LJW279" s="75"/>
      <c r="LJX279" s="75"/>
      <c r="LJY279" s="75"/>
      <c r="LJZ279" s="75"/>
      <c r="LKA279" s="75"/>
      <c r="LKB279" s="75"/>
      <c r="LKC279" s="75"/>
      <c r="LKD279" s="75"/>
      <c r="LKE279" s="75"/>
      <c r="LKF279" s="75"/>
      <c r="LKG279" s="75"/>
      <c r="LKH279" s="75"/>
      <c r="LKI279" s="75"/>
      <c r="LKJ279" s="75"/>
      <c r="LKK279" s="75"/>
      <c r="LKL279" s="75"/>
      <c r="LKM279" s="75"/>
      <c r="LKN279" s="75"/>
      <c r="LKO279" s="75"/>
      <c r="LKP279" s="75"/>
      <c r="LKQ279" s="75"/>
      <c r="LKR279" s="75"/>
      <c r="LKS279" s="75"/>
      <c r="LKT279" s="75"/>
      <c r="LKU279" s="75"/>
      <c r="LKV279" s="75"/>
      <c r="LKW279" s="75"/>
      <c r="LKX279" s="75"/>
      <c r="LKY279" s="75"/>
      <c r="LKZ279" s="75"/>
      <c r="LLA279" s="75"/>
      <c r="LLB279" s="75"/>
      <c r="LLC279" s="75"/>
      <c r="LLD279" s="75"/>
      <c r="LLE279" s="75"/>
      <c r="LLF279" s="75"/>
      <c r="LLG279" s="75"/>
      <c r="LLH279" s="75"/>
      <c r="LLI279" s="75"/>
      <c r="LLJ279" s="75"/>
      <c r="LLK279" s="75"/>
      <c r="LLL279" s="75"/>
      <c r="LLM279" s="75"/>
      <c r="LLN279" s="75"/>
      <c r="LLO279" s="75"/>
      <c r="LLP279" s="75"/>
      <c r="LLQ279" s="75"/>
      <c r="LLR279" s="75"/>
      <c r="LLS279" s="75"/>
      <c r="LLT279" s="75"/>
      <c r="LLU279" s="75"/>
      <c r="LLV279" s="75"/>
      <c r="LLW279" s="75"/>
      <c r="LLX279" s="75"/>
      <c r="LLY279" s="75"/>
      <c r="LLZ279" s="75"/>
      <c r="LMA279" s="75"/>
      <c r="LMB279" s="75"/>
      <c r="LMC279" s="75"/>
      <c r="LMD279" s="75"/>
      <c r="LME279" s="75"/>
      <c r="LMF279" s="75"/>
      <c r="LMG279" s="75"/>
      <c r="LMH279" s="75"/>
      <c r="LMI279" s="75"/>
      <c r="LMJ279" s="75"/>
      <c r="LMK279" s="75"/>
      <c r="LML279" s="75"/>
      <c r="LMM279" s="75"/>
      <c r="LMN279" s="75"/>
      <c r="LMO279" s="75"/>
      <c r="LMP279" s="75"/>
      <c r="LMQ279" s="75"/>
      <c r="LMR279" s="75"/>
      <c r="LMS279" s="75"/>
      <c r="LMT279" s="75"/>
      <c r="LMU279" s="75"/>
      <c r="LMV279" s="75"/>
      <c r="LMW279" s="75"/>
      <c r="LMX279" s="75"/>
      <c r="LMY279" s="75"/>
      <c r="LMZ279" s="75"/>
      <c r="LNA279" s="75"/>
      <c r="LNB279" s="75"/>
      <c r="LNC279" s="75"/>
      <c r="LND279" s="75"/>
      <c r="LNE279" s="75"/>
      <c r="LNF279" s="75"/>
      <c r="LNG279" s="75"/>
      <c r="LNH279" s="75"/>
      <c r="LNI279" s="75"/>
      <c r="LNJ279" s="75"/>
      <c r="LNK279" s="75"/>
      <c r="LNL279" s="75"/>
      <c r="LNM279" s="75"/>
      <c r="LNN279" s="75"/>
      <c r="LNO279" s="75"/>
      <c r="LNP279" s="75"/>
      <c r="LNQ279" s="75"/>
      <c r="LNR279" s="75"/>
      <c r="LNS279" s="75"/>
      <c r="LNT279" s="75"/>
      <c r="LNU279" s="75"/>
      <c r="LNV279" s="75"/>
      <c r="LNW279" s="75"/>
      <c r="LNX279" s="75"/>
      <c r="LNY279" s="75"/>
      <c r="LNZ279" s="75"/>
      <c r="LOA279" s="75"/>
      <c r="LOB279" s="75"/>
      <c r="LOC279" s="75"/>
      <c r="LOD279" s="75"/>
      <c r="LOE279" s="75"/>
      <c r="LOF279" s="75"/>
      <c r="LOG279" s="75"/>
      <c r="LOH279" s="75"/>
      <c r="LOI279" s="75"/>
      <c r="LOJ279" s="75"/>
      <c r="LOK279" s="75"/>
      <c r="LOL279" s="75"/>
      <c r="LOM279" s="75"/>
      <c r="LON279" s="75"/>
      <c r="LOO279" s="75"/>
      <c r="LOP279" s="75"/>
      <c r="LOQ279" s="75"/>
      <c r="LOR279" s="75"/>
      <c r="LOS279" s="75"/>
      <c r="LOT279" s="75"/>
      <c r="LOU279" s="75"/>
      <c r="LOV279" s="75"/>
      <c r="LOW279" s="75"/>
      <c r="LOX279" s="75"/>
      <c r="LOY279" s="75"/>
      <c r="LOZ279" s="75"/>
      <c r="LPA279" s="75"/>
      <c r="LPB279" s="75"/>
      <c r="LPC279" s="75"/>
      <c r="LPD279" s="75"/>
      <c r="LPE279" s="75"/>
      <c r="LPF279" s="75"/>
      <c r="LPG279" s="75"/>
      <c r="LPH279" s="75"/>
      <c r="LPI279" s="75"/>
      <c r="LPJ279" s="75"/>
      <c r="LPK279" s="75"/>
      <c r="LPL279" s="75"/>
      <c r="LPM279" s="75"/>
      <c r="LPN279" s="75"/>
      <c r="LPO279" s="75"/>
      <c r="LPP279" s="75"/>
      <c r="LPQ279" s="75"/>
      <c r="LPR279" s="75"/>
      <c r="LPS279" s="75"/>
      <c r="LPT279" s="75"/>
      <c r="LPU279" s="75"/>
      <c r="LPV279" s="75"/>
      <c r="LPW279" s="75"/>
      <c r="LPX279" s="75"/>
      <c r="LPY279" s="75"/>
      <c r="LPZ279" s="75"/>
      <c r="LQA279" s="75"/>
      <c r="LQB279" s="75"/>
      <c r="LQC279" s="75"/>
      <c r="LQD279" s="75"/>
      <c r="LQE279" s="75"/>
      <c r="LQF279" s="75"/>
      <c r="LQG279" s="75"/>
      <c r="LQH279" s="75"/>
      <c r="LQI279" s="75"/>
      <c r="LQJ279" s="75"/>
      <c r="LQK279" s="75"/>
      <c r="LQL279" s="75"/>
      <c r="LQM279" s="75"/>
      <c r="LQN279" s="75"/>
      <c r="LQO279" s="75"/>
      <c r="LQP279" s="75"/>
      <c r="LQQ279" s="75"/>
      <c r="LQR279" s="75"/>
      <c r="LQS279" s="75"/>
      <c r="LQT279" s="75"/>
      <c r="LQU279" s="75"/>
      <c r="LQV279" s="75"/>
      <c r="LQW279" s="75"/>
      <c r="LQX279" s="75"/>
      <c r="LQY279" s="75"/>
      <c r="LQZ279" s="75"/>
      <c r="LRA279" s="75"/>
      <c r="LRB279" s="75"/>
      <c r="LRC279" s="75"/>
      <c r="LRD279" s="75"/>
      <c r="LRE279" s="75"/>
      <c r="LRF279" s="75"/>
      <c r="LRG279" s="75"/>
      <c r="LRH279" s="75"/>
      <c r="LRI279" s="75"/>
      <c r="LRJ279" s="75"/>
      <c r="LRK279" s="75"/>
      <c r="LRL279" s="75"/>
      <c r="LRM279" s="75"/>
      <c r="LRN279" s="75"/>
      <c r="LRO279" s="75"/>
      <c r="LRP279" s="75"/>
      <c r="LRQ279" s="75"/>
      <c r="LRR279" s="75"/>
      <c r="LRS279" s="75"/>
      <c r="LRT279" s="75"/>
      <c r="LRU279" s="75"/>
      <c r="LRV279" s="75"/>
      <c r="LRW279" s="75"/>
      <c r="LRX279" s="75"/>
      <c r="LRY279" s="75"/>
      <c r="LRZ279" s="75"/>
      <c r="LSA279" s="75"/>
      <c r="LSB279" s="75"/>
      <c r="LSC279" s="75"/>
      <c r="LSD279" s="75"/>
      <c r="LSE279" s="75"/>
      <c r="LSF279" s="75"/>
      <c r="LSG279" s="75"/>
      <c r="LSH279" s="75"/>
      <c r="LSI279" s="75"/>
      <c r="LSJ279" s="75"/>
      <c r="LSK279" s="75"/>
      <c r="LSL279" s="75"/>
      <c r="LSM279" s="75"/>
      <c r="LSN279" s="75"/>
      <c r="LSO279" s="75"/>
      <c r="LSP279" s="75"/>
      <c r="LSQ279" s="75"/>
      <c r="LSR279" s="75"/>
      <c r="LSS279" s="75"/>
      <c r="LST279" s="75"/>
      <c r="LSU279" s="75"/>
      <c r="LSV279" s="75"/>
      <c r="LSW279" s="75"/>
      <c r="LSX279" s="75"/>
      <c r="LSY279" s="75"/>
      <c r="LSZ279" s="75"/>
      <c r="LTA279" s="75"/>
      <c r="LTB279" s="75"/>
      <c r="LTC279" s="75"/>
      <c r="LTD279" s="75"/>
      <c r="LTE279" s="75"/>
      <c r="LTF279" s="75"/>
      <c r="LTG279" s="75"/>
      <c r="LTH279" s="75"/>
      <c r="LTI279" s="75"/>
      <c r="LTJ279" s="75"/>
      <c r="LTK279" s="75"/>
      <c r="LTL279" s="75"/>
      <c r="LTM279" s="75"/>
      <c r="LTN279" s="75"/>
      <c r="LTO279" s="75"/>
      <c r="LTP279" s="75"/>
      <c r="LTQ279" s="75"/>
      <c r="LTR279" s="75"/>
      <c r="LTS279" s="75"/>
      <c r="LTT279" s="75"/>
      <c r="LTU279" s="75"/>
      <c r="LTV279" s="75"/>
      <c r="LTW279" s="75"/>
      <c r="LTX279" s="75"/>
      <c r="LTY279" s="75"/>
      <c r="LTZ279" s="75"/>
      <c r="LUA279" s="75"/>
      <c r="LUB279" s="75"/>
      <c r="LUC279" s="75"/>
      <c r="LUD279" s="75"/>
      <c r="LUE279" s="75"/>
      <c r="LUF279" s="75"/>
      <c r="LUG279" s="75"/>
      <c r="LUH279" s="75"/>
      <c r="LUI279" s="75"/>
      <c r="LUJ279" s="75"/>
      <c r="LUK279" s="75"/>
      <c r="LUL279" s="75"/>
      <c r="LUM279" s="75"/>
      <c r="LUN279" s="75"/>
      <c r="LUO279" s="75"/>
      <c r="LUP279" s="75"/>
      <c r="LUQ279" s="75"/>
      <c r="LUR279" s="75"/>
      <c r="LUS279" s="75"/>
      <c r="LUT279" s="75"/>
      <c r="LUU279" s="75"/>
      <c r="LUV279" s="75"/>
      <c r="LUW279" s="75"/>
      <c r="LUX279" s="75"/>
      <c r="LUY279" s="75"/>
      <c r="LUZ279" s="75"/>
      <c r="LVA279" s="75"/>
      <c r="LVB279" s="75"/>
      <c r="LVC279" s="75"/>
      <c r="LVD279" s="75"/>
      <c r="LVE279" s="75"/>
      <c r="LVF279" s="75"/>
      <c r="LVG279" s="75"/>
      <c r="LVH279" s="75"/>
      <c r="LVI279" s="75"/>
      <c r="LVJ279" s="75"/>
      <c r="LVK279" s="75"/>
      <c r="LVL279" s="75"/>
      <c r="LVM279" s="75"/>
      <c r="LVN279" s="75"/>
      <c r="LVO279" s="75"/>
      <c r="LVP279" s="75"/>
      <c r="LVQ279" s="75"/>
      <c r="LVR279" s="75"/>
      <c r="LVS279" s="75"/>
      <c r="LVT279" s="75"/>
      <c r="LVU279" s="75"/>
      <c r="LVV279" s="75"/>
      <c r="LVW279" s="75"/>
      <c r="LVX279" s="75"/>
      <c r="LVY279" s="75"/>
      <c r="LVZ279" s="75"/>
      <c r="LWA279" s="75"/>
      <c r="LWB279" s="75"/>
      <c r="LWC279" s="75"/>
      <c r="LWD279" s="75"/>
      <c r="LWE279" s="75"/>
      <c r="LWF279" s="75"/>
      <c r="LWG279" s="75"/>
      <c r="LWH279" s="75"/>
      <c r="LWI279" s="75"/>
      <c r="LWJ279" s="75"/>
      <c r="LWK279" s="75"/>
      <c r="LWL279" s="75"/>
      <c r="LWM279" s="75"/>
      <c r="LWN279" s="75"/>
      <c r="LWO279" s="75"/>
      <c r="LWP279" s="75"/>
      <c r="LWQ279" s="75"/>
      <c r="LWR279" s="75"/>
      <c r="LWS279" s="75"/>
      <c r="LWT279" s="75"/>
      <c r="LWU279" s="75"/>
      <c r="LWV279" s="75"/>
      <c r="LWW279" s="75"/>
      <c r="LWX279" s="75"/>
      <c r="LWY279" s="75"/>
      <c r="LWZ279" s="75"/>
      <c r="LXA279" s="75"/>
      <c r="LXB279" s="75"/>
      <c r="LXC279" s="75"/>
      <c r="LXD279" s="75"/>
      <c r="LXE279" s="75"/>
      <c r="LXF279" s="75"/>
      <c r="LXG279" s="75"/>
      <c r="LXH279" s="75"/>
      <c r="LXI279" s="75"/>
      <c r="LXJ279" s="75"/>
      <c r="LXK279" s="75"/>
      <c r="LXL279" s="75"/>
      <c r="LXM279" s="75"/>
      <c r="LXN279" s="75"/>
      <c r="LXO279" s="75"/>
      <c r="LXP279" s="75"/>
      <c r="LXQ279" s="75"/>
      <c r="LXR279" s="75"/>
      <c r="LXS279" s="75"/>
      <c r="LXT279" s="75"/>
      <c r="LXU279" s="75"/>
      <c r="LXV279" s="75"/>
      <c r="LXW279" s="75"/>
      <c r="LXX279" s="75"/>
      <c r="LXY279" s="75"/>
      <c r="LXZ279" s="75"/>
      <c r="LYA279" s="75"/>
      <c r="LYB279" s="75"/>
      <c r="LYC279" s="75"/>
      <c r="LYD279" s="75"/>
      <c r="LYE279" s="75"/>
      <c r="LYF279" s="75"/>
      <c r="LYG279" s="75"/>
      <c r="LYH279" s="75"/>
      <c r="LYI279" s="75"/>
      <c r="LYJ279" s="75"/>
      <c r="LYK279" s="75"/>
      <c r="LYL279" s="75"/>
      <c r="LYM279" s="75"/>
      <c r="LYN279" s="75"/>
      <c r="LYO279" s="75"/>
      <c r="LYP279" s="75"/>
      <c r="LYQ279" s="75"/>
      <c r="LYR279" s="75"/>
      <c r="LYS279" s="75"/>
      <c r="LYT279" s="75"/>
      <c r="LYU279" s="75"/>
      <c r="LYV279" s="75"/>
      <c r="LYW279" s="75"/>
      <c r="LYX279" s="75"/>
      <c r="LYY279" s="75"/>
      <c r="LYZ279" s="75"/>
      <c r="LZA279" s="75"/>
      <c r="LZB279" s="75"/>
      <c r="LZC279" s="75"/>
      <c r="LZD279" s="75"/>
      <c r="LZE279" s="75"/>
      <c r="LZF279" s="75"/>
      <c r="LZG279" s="75"/>
      <c r="LZH279" s="75"/>
      <c r="LZI279" s="75"/>
      <c r="LZJ279" s="75"/>
      <c r="LZK279" s="75"/>
      <c r="LZL279" s="75"/>
      <c r="LZM279" s="75"/>
      <c r="LZN279" s="75"/>
      <c r="LZO279" s="75"/>
      <c r="LZP279" s="75"/>
      <c r="LZQ279" s="75"/>
      <c r="LZR279" s="75"/>
      <c r="LZS279" s="75"/>
      <c r="LZT279" s="75"/>
      <c r="LZU279" s="75"/>
      <c r="LZV279" s="75"/>
      <c r="LZW279" s="75"/>
      <c r="LZX279" s="75"/>
      <c r="LZY279" s="75"/>
      <c r="LZZ279" s="75"/>
      <c r="MAA279" s="75"/>
      <c r="MAB279" s="75"/>
      <c r="MAC279" s="75"/>
      <c r="MAD279" s="75"/>
      <c r="MAE279" s="75"/>
      <c r="MAF279" s="75"/>
      <c r="MAG279" s="75"/>
      <c r="MAH279" s="75"/>
      <c r="MAI279" s="75"/>
      <c r="MAJ279" s="75"/>
      <c r="MAK279" s="75"/>
      <c r="MAL279" s="75"/>
      <c r="MAM279" s="75"/>
      <c r="MAN279" s="75"/>
      <c r="MAO279" s="75"/>
      <c r="MAP279" s="75"/>
      <c r="MAQ279" s="75"/>
      <c r="MAR279" s="75"/>
      <c r="MAS279" s="75"/>
      <c r="MAT279" s="75"/>
      <c r="MAU279" s="75"/>
      <c r="MAV279" s="75"/>
      <c r="MAW279" s="75"/>
      <c r="MAX279" s="75"/>
      <c r="MAY279" s="75"/>
      <c r="MAZ279" s="75"/>
      <c r="MBA279" s="75"/>
      <c r="MBB279" s="75"/>
      <c r="MBC279" s="75"/>
      <c r="MBD279" s="75"/>
      <c r="MBE279" s="75"/>
      <c r="MBF279" s="75"/>
      <c r="MBG279" s="75"/>
      <c r="MBH279" s="75"/>
      <c r="MBI279" s="75"/>
      <c r="MBJ279" s="75"/>
      <c r="MBK279" s="75"/>
      <c r="MBL279" s="75"/>
      <c r="MBM279" s="75"/>
      <c r="MBN279" s="75"/>
      <c r="MBO279" s="75"/>
      <c r="MBP279" s="75"/>
      <c r="MBQ279" s="75"/>
      <c r="MBR279" s="75"/>
      <c r="MBS279" s="75"/>
      <c r="MBT279" s="75"/>
      <c r="MBU279" s="75"/>
      <c r="MBV279" s="75"/>
      <c r="MBW279" s="75"/>
      <c r="MBX279" s="75"/>
      <c r="MBY279" s="75"/>
      <c r="MBZ279" s="75"/>
      <c r="MCA279" s="75"/>
      <c r="MCB279" s="75"/>
      <c r="MCC279" s="75"/>
      <c r="MCD279" s="75"/>
      <c r="MCE279" s="75"/>
      <c r="MCF279" s="75"/>
      <c r="MCG279" s="75"/>
      <c r="MCH279" s="75"/>
      <c r="MCI279" s="75"/>
      <c r="MCJ279" s="75"/>
      <c r="MCK279" s="75"/>
      <c r="MCL279" s="75"/>
      <c r="MCM279" s="75"/>
      <c r="MCN279" s="75"/>
      <c r="MCO279" s="75"/>
      <c r="MCP279" s="75"/>
      <c r="MCQ279" s="75"/>
      <c r="MCR279" s="75"/>
      <c r="MCS279" s="75"/>
      <c r="MCT279" s="75"/>
      <c r="MCU279" s="75"/>
      <c r="MCV279" s="75"/>
      <c r="MCW279" s="75"/>
      <c r="MCX279" s="75"/>
      <c r="MCY279" s="75"/>
      <c r="MCZ279" s="75"/>
      <c r="MDA279" s="75"/>
      <c r="MDB279" s="75"/>
      <c r="MDC279" s="75"/>
      <c r="MDD279" s="75"/>
      <c r="MDE279" s="75"/>
      <c r="MDF279" s="75"/>
      <c r="MDG279" s="75"/>
      <c r="MDH279" s="75"/>
      <c r="MDI279" s="75"/>
      <c r="MDJ279" s="75"/>
      <c r="MDK279" s="75"/>
      <c r="MDL279" s="75"/>
      <c r="MDM279" s="75"/>
      <c r="MDN279" s="75"/>
      <c r="MDO279" s="75"/>
      <c r="MDP279" s="75"/>
      <c r="MDQ279" s="75"/>
      <c r="MDR279" s="75"/>
      <c r="MDS279" s="75"/>
      <c r="MDT279" s="75"/>
      <c r="MDU279" s="75"/>
      <c r="MDV279" s="75"/>
      <c r="MDW279" s="75"/>
      <c r="MDX279" s="75"/>
      <c r="MDY279" s="75"/>
      <c r="MDZ279" s="75"/>
      <c r="MEA279" s="75"/>
      <c r="MEB279" s="75"/>
      <c r="MEC279" s="75"/>
      <c r="MED279" s="75"/>
      <c r="MEE279" s="75"/>
      <c r="MEF279" s="75"/>
      <c r="MEG279" s="75"/>
      <c r="MEH279" s="75"/>
      <c r="MEI279" s="75"/>
      <c r="MEJ279" s="75"/>
      <c r="MEK279" s="75"/>
      <c r="MEL279" s="75"/>
      <c r="MEM279" s="75"/>
      <c r="MEN279" s="75"/>
      <c r="MEO279" s="75"/>
      <c r="MEP279" s="75"/>
      <c r="MEQ279" s="75"/>
      <c r="MER279" s="75"/>
      <c r="MES279" s="75"/>
      <c r="MET279" s="75"/>
      <c r="MEU279" s="75"/>
      <c r="MEV279" s="75"/>
      <c r="MEW279" s="75"/>
      <c r="MEX279" s="75"/>
      <c r="MEY279" s="75"/>
      <c r="MEZ279" s="75"/>
      <c r="MFA279" s="75"/>
      <c r="MFB279" s="75"/>
      <c r="MFC279" s="75"/>
      <c r="MFD279" s="75"/>
      <c r="MFE279" s="75"/>
      <c r="MFF279" s="75"/>
      <c r="MFG279" s="75"/>
      <c r="MFH279" s="75"/>
      <c r="MFI279" s="75"/>
      <c r="MFJ279" s="75"/>
      <c r="MFK279" s="75"/>
      <c r="MFL279" s="75"/>
      <c r="MFM279" s="75"/>
      <c r="MFN279" s="75"/>
      <c r="MFO279" s="75"/>
      <c r="MFP279" s="75"/>
      <c r="MFQ279" s="75"/>
      <c r="MFR279" s="75"/>
      <c r="MFS279" s="75"/>
      <c r="MFT279" s="75"/>
      <c r="MFU279" s="75"/>
      <c r="MFV279" s="75"/>
      <c r="MFW279" s="75"/>
      <c r="MFX279" s="75"/>
      <c r="MFY279" s="75"/>
      <c r="MFZ279" s="75"/>
      <c r="MGA279" s="75"/>
      <c r="MGB279" s="75"/>
      <c r="MGC279" s="75"/>
      <c r="MGD279" s="75"/>
      <c r="MGE279" s="75"/>
      <c r="MGF279" s="75"/>
      <c r="MGG279" s="75"/>
      <c r="MGH279" s="75"/>
      <c r="MGI279" s="75"/>
      <c r="MGJ279" s="75"/>
      <c r="MGK279" s="75"/>
      <c r="MGL279" s="75"/>
      <c r="MGM279" s="75"/>
      <c r="MGN279" s="75"/>
      <c r="MGO279" s="75"/>
      <c r="MGP279" s="75"/>
      <c r="MGQ279" s="75"/>
      <c r="MGR279" s="75"/>
      <c r="MGS279" s="75"/>
      <c r="MGT279" s="75"/>
      <c r="MGU279" s="75"/>
      <c r="MGV279" s="75"/>
      <c r="MGW279" s="75"/>
      <c r="MGX279" s="75"/>
      <c r="MGY279" s="75"/>
      <c r="MGZ279" s="75"/>
      <c r="MHA279" s="75"/>
      <c r="MHB279" s="75"/>
      <c r="MHC279" s="75"/>
      <c r="MHD279" s="75"/>
      <c r="MHE279" s="75"/>
      <c r="MHF279" s="75"/>
      <c r="MHG279" s="75"/>
      <c r="MHH279" s="75"/>
      <c r="MHI279" s="75"/>
      <c r="MHJ279" s="75"/>
      <c r="MHK279" s="75"/>
      <c r="MHL279" s="75"/>
      <c r="MHM279" s="75"/>
      <c r="MHN279" s="75"/>
      <c r="MHO279" s="75"/>
      <c r="MHP279" s="75"/>
      <c r="MHQ279" s="75"/>
      <c r="MHR279" s="75"/>
      <c r="MHS279" s="75"/>
      <c r="MHT279" s="75"/>
      <c r="MHU279" s="75"/>
      <c r="MHV279" s="75"/>
      <c r="MHW279" s="75"/>
      <c r="MHX279" s="75"/>
      <c r="MHY279" s="75"/>
      <c r="MHZ279" s="75"/>
      <c r="MIA279" s="75"/>
      <c r="MIB279" s="75"/>
      <c r="MIC279" s="75"/>
      <c r="MID279" s="75"/>
      <c r="MIE279" s="75"/>
      <c r="MIF279" s="75"/>
      <c r="MIG279" s="75"/>
      <c r="MIH279" s="75"/>
      <c r="MII279" s="75"/>
      <c r="MIJ279" s="75"/>
      <c r="MIK279" s="75"/>
      <c r="MIL279" s="75"/>
      <c r="MIM279" s="75"/>
      <c r="MIN279" s="75"/>
      <c r="MIO279" s="75"/>
      <c r="MIP279" s="75"/>
      <c r="MIQ279" s="75"/>
      <c r="MIR279" s="75"/>
      <c r="MIS279" s="75"/>
      <c r="MIT279" s="75"/>
      <c r="MIU279" s="75"/>
      <c r="MIV279" s="75"/>
      <c r="MIW279" s="75"/>
      <c r="MIX279" s="75"/>
      <c r="MIY279" s="75"/>
      <c r="MIZ279" s="75"/>
      <c r="MJA279" s="75"/>
      <c r="MJB279" s="75"/>
      <c r="MJC279" s="75"/>
      <c r="MJD279" s="75"/>
      <c r="MJE279" s="75"/>
      <c r="MJF279" s="75"/>
      <c r="MJG279" s="75"/>
      <c r="MJH279" s="75"/>
      <c r="MJI279" s="75"/>
      <c r="MJJ279" s="75"/>
      <c r="MJK279" s="75"/>
      <c r="MJL279" s="75"/>
      <c r="MJM279" s="75"/>
      <c r="MJN279" s="75"/>
      <c r="MJO279" s="75"/>
      <c r="MJP279" s="75"/>
      <c r="MJQ279" s="75"/>
      <c r="MJR279" s="75"/>
      <c r="MJS279" s="75"/>
      <c r="MJT279" s="75"/>
      <c r="MJU279" s="75"/>
      <c r="MJV279" s="75"/>
      <c r="MJW279" s="75"/>
      <c r="MJX279" s="75"/>
      <c r="MJY279" s="75"/>
      <c r="MJZ279" s="75"/>
      <c r="MKA279" s="75"/>
      <c r="MKB279" s="75"/>
      <c r="MKC279" s="75"/>
      <c r="MKD279" s="75"/>
      <c r="MKE279" s="75"/>
      <c r="MKF279" s="75"/>
      <c r="MKG279" s="75"/>
      <c r="MKH279" s="75"/>
      <c r="MKI279" s="75"/>
      <c r="MKJ279" s="75"/>
      <c r="MKK279" s="75"/>
      <c r="MKL279" s="75"/>
      <c r="MKM279" s="75"/>
      <c r="MKN279" s="75"/>
      <c r="MKO279" s="75"/>
      <c r="MKP279" s="75"/>
      <c r="MKQ279" s="75"/>
      <c r="MKR279" s="75"/>
      <c r="MKS279" s="75"/>
      <c r="MKT279" s="75"/>
      <c r="MKU279" s="75"/>
      <c r="MKV279" s="75"/>
      <c r="MKW279" s="75"/>
      <c r="MKX279" s="75"/>
      <c r="MKY279" s="75"/>
      <c r="MKZ279" s="75"/>
      <c r="MLA279" s="75"/>
      <c r="MLB279" s="75"/>
      <c r="MLC279" s="75"/>
      <c r="MLD279" s="75"/>
      <c r="MLE279" s="75"/>
      <c r="MLF279" s="75"/>
      <c r="MLG279" s="75"/>
      <c r="MLH279" s="75"/>
      <c r="MLI279" s="75"/>
      <c r="MLJ279" s="75"/>
      <c r="MLK279" s="75"/>
      <c r="MLL279" s="75"/>
      <c r="MLM279" s="75"/>
      <c r="MLN279" s="75"/>
      <c r="MLO279" s="75"/>
      <c r="MLP279" s="75"/>
      <c r="MLQ279" s="75"/>
      <c r="MLR279" s="75"/>
      <c r="MLS279" s="75"/>
      <c r="MLT279" s="75"/>
      <c r="MLU279" s="75"/>
      <c r="MLV279" s="75"/>
      <c r="MLW279" s="75"/>
      <c r="MLX279" s="75"/>
      <c r="MLY279" s="75"/>
      <c r="MLZ279" s="75"/>
      <c r="MMA279" s="75"/>
      <c r="MMB279" s="75"/>
      <c r="MMC279" s="75"/>
      <c r="MMD279" s="75"/>
      <c r="MME279" s="75"/>
      <c r="MMF279" s="75"/>
      <c r="MMG279" s="75"/>
      <c r="MMH279" s="75"/>
      <c r="MMI279" s="75"/>
      <c r="MMJ279" s="75"/>
      <c r="MMK279" s="75"/>
      <c r="MML279" s="75"/>
      <c r="MMM279" s="75"/>
      <c r="MMN279" s="75"/>
      <c r="MMO279" s="75"/>
      <c r="MMP279" s="75"/>
      <c r="MMQ279" s="75"/>
      <c r="MMR279" s="75"/>
      <c r="MMS279" s="75"/>
      <c r="MMT279" s="75"/>
      <c r="MMU279" s="75"/>
      <c r="MMV279" s="75"/>
      <c r="MMW279" s="75"/>
      <c r="MMX279" s="75"/>
      <c r="MMY279" s="75"/>
      <c r="MMZ279" s="75"/>
      <c r="MNA279" s="75"/>
      <c r="MNB279" s="75"/>
      <c r="MNC279" s="75"/>
      <c r="MND279" s="75"/>
      <c r="MNE279" s="75"/>
      <c r="MNF279" s="75"/>
      <c r="MNG279" s="75"/>
      <c r="MNH279" s="75"/>
      <c r="MNI279" s="75"/>
      <c r="MNJ279" s="75"/>
      <c r="MNK279" s="75"/>
      <c r="MNL279" s="75"/>
      <c r="MNM279" s="75"/>
      <c r="MNN279" s="75"/>
      <c r="MNO279" s="75"/>
      <c r="MNP279" s="75"/>
      <c r="MNQ279" s="75"/>
      <c r="MNR279" s="75"/>
      <c r="MNS279" s="75"/>
      <c r="MNT279" s="75"/>
      <c r="MNU279" s="75"/>
      <c r="MNV279" s="75"/>
      <c r="MNW279" s="75"/>
      <c r="MNX279" s="75"/>
      <c r="MNY279" s="75"/>
      <c r="MNZ279" s="75"/>
      <c r="MOA279" s="75"/>
      <c r="MOB279" s="75"/>
      <c r="MOC279" s="75"/>
      <c r="MOD279" s="75"/>
      <c r="MOE279" s="75"/>
      <c r="MOF279" s="75"/>
      <c r="MOG279" s="75"/>
      <c r="MOH279" s="75"/>
      <c r="MOI279" s="75"/>
      <c r="MOJ279" s="75"/>
      <c r="MOK279" s="75"/>
      <c r="MOL279" s="75"/>
      <c r="MOM279" s="75"/>
      <c r="MON279" s="75"/>
      <c r="MOO279" s="75"/>
      <c r="MOP279" s="75"/>
      <c r="MOQ279" s="75"/>
      <c r="MOR279" s="75"/>
      <c r="MOS279" s="75"/>
      <c r="MOT279" s="75"/>
      <c r="MOU279" s="75"/>
      <c r="MOV279" s="75"/>
      <c r="MOW279" s="75"/>
      <c r="MOX279" s="75"/>
      <c r="MOY279" s="75"/>
      <c r="MOZ279" s="75"/>
      <c r="MPA279" s="75"/>
      <c r="MPB279" s="75"/>
      <c r="MPC279" s="75"/>
      <c r="MPD279" s="75"/>
      <c r="MPE279" s="75"/>
      <c r="MPF279" s="75"/>
      <c r="MPG279" s="75"/>
      <c r="MPH279" s="75"/>
      <c r="MPI279" s="75"/>
      <c r="MPJ279" s="75"/>
      <c r="MPK279" s="75"/>
      <c r="MPL279" s="75"/>
      <c r="MPM279" s="75"/>
      <c r="MPN279" s="75"/>
      <c r="MPO279" s="75"/>
      <c r="MPP279" s="75"/>
      <c r="MPQ279" s="75"/>
      <c r="MPR279" s="75"/>
      <c r="MPS279" s="75"/>
      <c r="MPT279" s="75"/>
      <c r="MPU279" s="75"/>
      <c r="MPV279" s="75"/>
      <c r="MPW279" s="75"/>
      <c r="MPX279" s="75"/>
      <c r="MPY279" s="75"/>
      <c r="MPZ279" s="75"/>
      <c r="MQA279" s="75"/>
      <c r="MQB279" s="75"/>
      <c r="MQC279" s="75"/>
      <c r="MQD279" s="75"/>
      <c r="MQE279" s="75"/>
      <c r="MQF279" s="75"/>
      <c r="MQG279" s="75"/>
      <c r="MQH279" s="75"/>
      <c r="MQI279" s="75"/>
      <c r="MQJ279" s="75"/>
      <c r="MQK279" s="75"/>
      <c r="MQL279" s="75"/>
      <c r="MQM279" s="75"/>
      <c r="MQN279" s="75"/>
      <c r="MQO279" s="75"/>
      <c r="MQP279" s="75"/>
      <c r="MQQ279" s="75"/>
      <c r="MQR279" s="75"/>
      <c r="MQS279" s="75"/>
      <c r="MQT279" s="75"/>
      <c r="MQU279" s="75"/>
      <c r="MQV279" s="75"/>
      <c r="MQW279" s="75"/>
      <c r="MQX279" s="75"/>
      <c r="MQY279" s="75"/>
      <c r="MQZ279" s="75"/>
      <c r="MRA279" s="75"/>
      <c r="MRB279" s="75"/>
      <c r="MRC279" s="75"/>
      <c r="MRD279" s="75"/>
      <c r="MRE279" s="75"/>
      <c r="MRF279" s="75"/>
      <c r="MRG279" s="75"/>
      <c r="MRH279" s="75"/>
      <c r="MRI279" s="75"/>
      <c r="MRJ279" s="75"/>
      <c r="MRK279" s="75"/>
      <c r="MRL279" s="75"/>
      <c r="MRM279" s="75"/>
      <c r="MRN279" s="75"/>
      <c r="MRO279" s="75"/>
      <c r="MRP279" s="75"/>
      <c r="MRQ279" s="75"/>
      <c r="MRR279" s="75"/>
      <c r="MRS279" s="75"/>
      <c r="MRT279" s="75"/>
      <c r="MRU279" s="75"/>
      <c r="MRV279" s="75"/>
      <c r="MRW279" s="75"/>
      <c r="MRX279" s="75"/>
      <c r="MRY279" s="75"/>
      <c r="MRZ279" s="75"/>
      <c r="MSA279" s="75"/>
      <c r="MSB279" s="75"/>
      <c r="MSC279" s="75"/>
      <c r="MSD279" s="75"/>
      <c r="MSE279" s="75"/>
      <c r="MSF279" s="75"/>
      <c r="MSG279" s="75"/>
      <c r="MSH279" s="75"/>
      <c r="MSI279" s="75"/>
      <c r="MSJ279" s="75"/>
      <c r="MSK279" s="75"/>
      <c r="MSL279" s="75"/>
      <c r="MSM279" s="75"/>
      <c r="MSN279" s="75"/>
      <c r="MSO279" s="75"/>
      <c r="MSP279" s="75"/>
      <c r="MSQ279" s="75"/>
      <c r="MSR279" s="75"/>
      <c r="MSS279" s="75"/>
      <c r="MST279" s="75"/>
      <c r="MSU279" s="75"/>
      <c r="MSV279" s="75"/>
      <c r="MSW279" s="75"/>
      <c r="MSX279" s="75"/>
      <c r="MSY279" s="75"/>
      <c r="MSZ279" s="75"/>
      <c r="MTA279" s="75"/>
      <c r="MTB279" s="75"/>
      <c r="MTC279" s="75"/>
      <c r="MTD279" s="75"/>
      <c r="MTE279" s="75"/>
      <c r="MTF279" s="75"/>
      <c r="MTG279" s="75"/>
      <c r="MTH279" s="75"/>
      <c r="MTI279" s="75"/>
      <c r="MTJ279" s="75"/>
      <c r="MTK279" s="75"/>
      <c r="MTL279" s="75"/>
      <c r="MTM279" s="75"/>
      <c r="MTN279" s="75"/>
      <c r="MTO279" s="75"/>
      <c r="MTP279" s="75"/>
      <c r="MTQ279" s="75"/>
      <c r="MTR279" s="75"/>
      <c r="MTS279" s="75"/>
      <c r="MTT279" s="75"/>
      <c r="MTU279" s="75"/>
      <c r="MTV279" s="75"/>
      <c r="MTW279" s="75"/>
      <c r="MTX279" s="75"/>
      <c r="MTY279" s="75"/>
      <c r="MTZ279" s="75"/>
      <c r="MUA279" s="75"/>
      <c r="MUB279" s="75"/>
      <c r="MUC279" s="75"/>
      <c r="MUD279" s="75"/>
      <c r="MUE279" s="75"/>
      <c r="MUF279" s="75"/>
      <c r="MUG279" s="75"/>
      <c r="MUH279" s="75"/>
      <c r="MUI279" s="75"/>
      <c r="MUJ279" s="75"/>
      <c r="MUK279" s="75"/>
      <c r="MUL279" s="75"/>
      <c r="MUM279" s="75"/>
      <c r="MUN279" s="75"/>
      <c r="MUO279" s="75"/>
      <c r="MUP279" s="75"/>
      <c r="MUQ279" s="75"/>
      <c r="MUR279" s="75"/>
      <c r="MUS279" s="75"/>
      <c r="MUT279" s="75"/>
      <c r="MUU279" s="75"/>
      <c r="MUV279" s="75"/>
      <c r="MUW279" s="75"/>
      <c r="MUX279" s="75"/>
      <c r="MUY279" s="75"/>
      <c r="MUZ279" s="75"/>
      <c r="MVA279" s="75"/>
      <c r="MVB279" s="75"/>
      <c r="MVC279" s="75"/>
      <c r="MVD279" s="75"/>
      <c r="MVE279" s="75"/>
      <c r="MVF279" s="75"/>
      <c r="MVG279" s="75"/>
      <c r="MVH279" s="75"/>
      <c r="MVI279" s="75"/>
      <c r="MVJ279" s="75"/>
      <c r="MVK279" s="75"/>
      <c r="MVL279" s="75"/>
      <c r="MVM279" s="75"/>
      <c r="MVN279" s="75"/>
      <c r="MVO279" s="75"/>
      <c r="MVP279" s="75"/>
      <c r="MVQ279" s="75"/>
      <c r="MVR279" s="75"/>
      <c r="MVS279" s="75"/>
      <c r="MVT279" s="75"/>
      <c r="MVU279" s="75"/>
      <c r="MVV279" s="75"/>
      <c r="MVW279" s="75"/>
      <c r="MVX279" s="75"/>
      <c r="MVY279" s="75"/>
      <c r="MVZ279" s="75"/>
      <c r="MWA279" s="75"/>
      <c r="MWB279" s="75"/>
      <c r="MWC279" s="75"/>
      <c r="MWD279" s="75"/>
      <c r="MWE279" s="75"/>
      <c r="MWF279" s="75"/>
      <c r="MWG279" s="75"/>
      <c r="MWH279" s="75"/>
      <c r="MWI279" s="75"/>
      <c r="MWJ279" s="75"/>
      <c r="MWK279" s="75"/>
      <c r="MWL279" s="75"/>
      <c r="MWM279" s="75"/>
      <c r="MWN279" s="75"/>
      <c r="MWO279" s="75"/>
      <c r="MWP279" s="75"/>
      <c r="MWQ279" s="75"/>
      <c r="MWR279" s="75"/>
      <c r="MWS279" s="75"/>
      <c r="MWT279" s="75"/>
      <c r="MWU279" s="75"/>
      <c r="MWV279" s="75"/>
      <c r="MWW279" s="75"/>
      <c r="MWX279" s="75"/>
      <c r="MWY279" s="75"/>
      <c r="MWZ279" s="75"/>
      <c r="MXA279" s="75"/>
      <c r="MXB279" s="75"/>
      <c r="MXC279" s="75"/>
      <c r="MXD279" s="75"/>
      <c r="MXE279" s="75"/>
      <c r="MXF279" s="75"/>
      <c r="MXG279" s="75"/>
      <c r="MXH279" s="75"/>
      <c r="MXI279" s="75"/>
      <c r="MXJ279" s="75"/>
      <c r="MXK279" s="75"/>
      <c r="MXL279" s="75"/>
      <c r="MXM279" s="75"/>
      <c r="MXN279" s="75"/>
      <c r="MXO279" s="75"/>
      <c r="MXP279" s="75"/>
      <c r="MXQ279" s="75"/>
      <c r="MXR279" s="75"/>
      <c r="MXS279" s="75"/>
      <c r="MXT279" s="75"/>
      <c r="MXU279" s="75"/>
      <c r="MXV279" s="75"/>
      <c r="MXW279" s="75"/>
      <c r="MXX279" s="75"/>
      <c r="MXY279" s="75"/>
      <c r="MXZ279" s="75"/>
      <c r="MYA279" s="75"/>
      <c r="MYB279" s="75"/>
      <c r="MYC279" s="75"/>
      <c r="MYD279" s="75"/>
      <c r="MYE279" s="75"/>
      <c r="MYF279" s="75"/>
      <c r="MYG279" s="75"/>
      <c r="MYH279" s="75"/>
      <c r="MYI279" s="75"/>
      <c r="MYJ279" s="75"/>
      <c r="MYK279" s="75"/>
      <c r="MYL279" s="75"/>
      <c r="MYM279" s="75"/>
      <c r="MYN279" s="75"/>
      <c r="MYO279" s="75"/>
      <c r="MYP279" s="75"/>
      <c r="MYQ279" s="75"/>
      <c r="MYR279" s="75"/>
      <c r="MYS279" s="75"/>
      <c r="MYT279" s="75"/>
      <c r="MYU279" s="75"/>
      <c r="MYV279" s="75"/>
      <c r="MYW279" s="75"/>
      <c r="MYX279" s="75"/>
      <c r="MYY279" s="75"/>
      <c r="MYZ279" s="75"/>
      <c r="MZA279" s="75"/>
      <c r="MZB279" s="75"/>
      <c r="MZC279" s="75"/>
      <c r="MZD279" s="75"/>
      <c r="MZE279" s="75"/>
      <c r="MZF279" s="75"/>
      <c r="MZG279" s="75"/>
      <c r="MZH279" s="75"/>
      <c r="MZI279" s="75"/>
      <c r="MZJ279" s="75"/>
      <c r="MZK279" s="75"/>
      <c r="MZL279" s="75"/>
      <c r="MZM279" s="75"/>
      <c r="MZN279" s="75"/>
      <c r="MZO279" s="75"/>
      <c r="MZP279" s="75"/>
      <c r="MZQ279" s="75"/>
      <c r="MZR279" s="75"/>
      <c r="MZS279" s="75"/>
      <c r="MZT279" s="75"/>
      <c r="MZU279" s="75"/>
      <c r="MZV279" s="75"/>
      <c r="MZW279" s="75"/>
      <c r="MZX279" s="75"/>
      <c r="MZY279" s="75"/>
      <c r="MZZ279" s="75"/>
      <c r="NAA279" s="75"/>
      <c r="NAB279" s="75"/>
      <c r="NAC279" s="75"/>
      <c r="NAD279" s="75"/>
      <c r="NAE279" s="75"/>
      <c r="NAF279" s="75"/>
      <c r="NAG279" s="75"/>
      <c r="NAH279" s="75"/>
      <c r="NAI279" s="75"/>
      <c r="NAJ279" s="75"/>
      <c r="NAK279" s="75"/>
      <c r="NAL279" s="75"/>
      <c r="NAM279" s="75"/>
      <c r="NAN279" s="75"/>
      <c r="NAO279" s="75"/>
      <c r="NAP279" s="75"/>
      <c r="NAQ279" s="75"/>
      <c r="NAR279" s="75"/>
      <c r="NAS279" s="75"/>
      <c r="NAT279" s="75"/>
      <c r="NAU279" s="75"/>
      <c r="NAV279" s="75"/>
      <c r="NAW279" s="75"/>
      <c r="NAX279" s="75"/>
      <c r="NAY279" s="75"/>
      <c r="NAZ279" s="75"/>
      <c r="NBA279" s="75"/>
      <c r="NBB279" s="75"/>
      <c r="NBC279" s="75"/>
      <c r="NBD279" s="75"/>
      <c r="NBE279" s="75"/>
      <c r="NBF279" s="75"/>
      <c r="NBG279" s="75"/>
      <c r="NBH279" s="75"/>
      <c r="NBI279" s="75"/>
      <c r="NBJ279" s="75"/>
      <c r="NBK279" s="75"/>
      <c r="NBL279" s="75"/>
      <c r="NBM279" s="75"/>
      <c r="NBN279" s="75"/>
      <c r="NBO279" s="75"/>
      <c r="NBP279" s="75"/>
      <c r="NBQ279" s="75"/>
      <c r="NBR279" s="75"/>
      <c r="NBS279" s="75"/>
      <c r="NBT279" s="75"/>
      <c r="NBU279" s="75"/>
      <c r="NBV279" s="75"/>
      <c r="NBW279" s="75"/>
      <c r="NBX279" s="75"/>
      <c r="NBY279" s="75"/>
      <c r="NBZ279" s="75"/>
      <c r="NCA279" s="75"/>
      <c r="NCB279" s="75"/>
      <c r="NCC279" s="75"/>
      <c r="NCD279" s="75"/>
      <c r="NCE279" s="75"/>
      <c r="NCF279" s="75"/>
      <c r="NCG279" s="75"/>
      <c r="NCH279" s="75"/>
      <c r="NCI279" s="75"/>
      <c r="NCJ279" s="75"/>
      <c r="NCK279" s="75"/>
      <c r="NCL279" s="75"/>
      <c r="NCM279" s="75"/>
      <c r="NCN279" s="75"/>
      <c r="NCO279" s="75"/>
      <c r="NCP279" s="75"/>
      <c r="NCQ279" s="75"/>
      <c r="NCR279" s="75"/>
      <c r="NCS279" s="75"/>
      <c r="NCT279" s="75"/>
      <c r="NCU279" s="75"/>
      <c r="NCV279" s="75"/>
      <c r="NCW279" s="75"/>
      <c r="NCX279" s="75"/>
      <c r="NCY279" s="75"/>
      <c r="NCZ279" s="75"/>
      <c r="NDA279" s="75"/>
      <c r="NDB279" s="75"/>
      <c r="NDC279" s="75"/>
      <c r="NDD279" s="75"/>
      <c r="NDE279" s="75"/>
      <c r="NDF279" s="75"/>
      <c r="NDG279" s="75"/>
      <c r="NDH279" s="75"/>
      <c r="NDI279" s="75"/>
      <c r="NDJ279" s="75"/>
      <c r="NDK279" s="75"/>
      <c r="NDL279" s="75"/>
      <c r="NDM279" s="75"/>
      <c r="NDN279" s="75"/>
      <c r="NDO279" s="75"/>
      <c r="NDP279" s="75"/>
      <c r="NDQ279" s="75"/>
      <c r="NDR279" s="75"/>
      <c r="NDS279" s="75"/>
      <c r="NDT279" s="75"/>
      <c r="NDU279" s="75"/>
      <c r="NDV279" s="75"/>
      <c r="NDW279" s="75"/>
      <c r="NDX279" s="75"/>
      <c r="NDY279" s="75"/>
      <c r="NDZ279" s="75"/>
      <c r="NEA279" s="75"/>
      <c r="NEB279" s="75"/>
      <c r="NEC279" s="75"/>
      <c r="NED279" s="75"/>
      <c r="NEE279" s="75"/>
      <c r="NEF279" s="75"/>
      <c r="NEG279" s="75"/>
      <c r="NEH279" s="75"/>
      <c r="NEI279" s="75"/>
      <c r="NEJ279" s="75"/>
      <c r="NEK279" s="75"/>
      <c r="NEL279" s="75"/>
      <c r="NEM279" s="75"/>
      <c r="NEN279" s="75"/>
      <c r="NEO279" s="75"/>
      <c r="NEP279" s="75"/>
      <c r="NEQ279" s="75"/>
      <c r="NER279" s="75"/>
      <c r="NES279" s="75"/>
      <c r="NET279" s="75"/>
      <c r="NEU279" s="75"/>
      <c r="NEV279" s="75"/>
      <c r="NEW279" s="75"/>
      <c r="NEX279" s="75"/>
      <c r="NEY279" s="75"/>
      <c r="NEZ279" s="75"/>
      <c r="NFA279" s="75"/>
      <c r="NFB279" s="75"/>
      <c r="NFC279" s="75"/>
      <c r="NFD279" s="75"/>
      <c r="NFE279" s="75"/>
      <c r="NFF279" s="75"/>
      <c r="NFG279" s="75"/>
      <c r="NFH279" s="75"/>
      <c r="NFI279" s="75"/>
      <c r="NFJ279" s="75"/>
      <c r="NFK279" s="75"/>
      <c r="NFL279" s="75"/>
      <c r="NFM279" s="75"/>
      <c r="NFN279" s="75"/>
      <c r="NFO279" s="75"/>
      <c r="NFP279" s="75"/>
      <c r="NFQ279" s="75"/>
      <c r="NFR279" s="75"/>
      <c r="NFS279" s="75"/>
      <c r="NFT279" s="75"/>
      <c r="NFU279" s="75"/>
      <c r="NFV279" s="75"/>
      <c r="NFW279" s="75"/>
      <c r="NFX279" s="75"/>
      <c r="NFY279" s="75"/>
      <c r="NFZ279" s="75"/>
      <c r="NGA279" s="75"/>
      <c r="NGB279" s="75"/>
      <c r="NGC279" s="75"/>
      <c r="NGD279" s="75"/>
      <c r="NGE279" s="75"/>
      <c r="NGF279" s="75"/>
      <c r="NGG279" s="75"/>
      <c r="NGH279" s="75"/>
      <c r="NGI279" s="75"/>
      <c r="NGJ279" s="75"/>
      <c r="NGK279" s="75"/>
      <c r="NGL279" s="75"/>
      <c r="NGM279" s="75"/>
      <c r="NGN279" s="75"/>
      <c r="NGO279" s="75"/>
      <c r="NGP279" s="75"/>
      <c r="NGQ279" s="75"/>
      <c r="NGR279" s="75"/>
      <c r="NGS279" s="75"/>
      <c r="NGT279" s="75"/>
      <c r="NGU279" s="75"/>
      <c r="NGV279" s="75"/>
      <c r="NGW279" s="75"/>
      <c r="NGX279" s="75"/>
      <c r="NGY279" s="75"/>
      <c r="NGZ279" s="75"/>
      <c r="NHA279" s="75"/>
      <c r="NHB279" s="75"/>
      <c r="NHC279" s="75"/>
      <c r="NHD279" s="75"/>
      <c r="NHE279" s="75"/>
      <c r="NHF279" s="75"/>
      <c r="NHG279" s="75"/>
      <c r="NHH279" s="75"/>
      <c r="NHI279" s="75"/>
      <c r="NHJ279" s="75"/>
      <c r="NHK279" s="75"/>
      <c r="NHL279" s="75"/>
      <c r="NHM279" s="75"/>
      <c r="NHN279" s="75"/>
      <c r="NHO279" s="75"/>
      <c r="NHP279" s="75"/>
      <c r="NHQ279" s="75"/>
      <c r="NHR279" s="75"/>
      <c r="NHS279" s="75"/>
      <c r="NHT279" s="75"/>
      <c r="NHU279" s="75"/>
      <c r="NHV279" s="75"/>
      <c r="NHW279" s="75"/>
      <c r="NHX279" s="75"/>
      <c r="NHY279" s="75"/>
      <c r="NHZ279" s="75"/>
      <c r="NIA279" s="75"/>
      <c r="NIB279" s="75"/>
      <c r="NIC279" s="75"/>
      <c r="NID279" s="75"/>
      <c r="NIE279" s="75"/>
      <c r="NIF279" s="75"/>
      <c r="NIG279" s="75"/>
      <c r="NIH279" s="75"/>
      <c r="NII279" s="75"/>
      <c r="NIJ279" s="75"/>
      <c r="NIK279" s="75"/>
      <c r="NIL279" s="75"/>
      <c r="NIM279" s="75"/>
      <c r="NIN279" s="75"/>
      <c r="NIO279" s="75"/>
      <c r="NIP279" s="75"/>
      <c r="NIQ279" s="75"/>
      <c r="NIR279" s="75"/>
      <c r="NIS279" s="75"/>
      <c r="NIT279" s="75"/>
      <c r="NIU279" s="75"/>
      <c r="NIV279" s="75"/>
      <c r="NIW279" s="75"/>
      <c r="NIX279" s="75"/>
      <c r="NIY279" s="75"/>
      <c r="NIZ279" s="75"/>
      <c r="NJA279" s="75"/>
      <c r="NJB279" s="75"/>
      <c r="NJC279" s="75"/>
      <c r="NJD279" s="75"/>
      <c r="NJE279" s="75"/>
      <c r="NJF279" s="75"/>
      <c r="NJG279" s="75"/>
      <c r="NJH279" s="75"/>
      <c r="NJI279" s="75"/>
      <c r="NJJ279" s="75"/>
      <c r="NJK279" s="75"/>
      <c r="NJL279" s="75"/>
      <c r="NJM279" s="75"/>
      <c r="NJN279" s="75"/>
      <c r="NJO279" s="75"/>
      <c r="NJP279" s="75"/>
      <c r="NJQ279" s="75"/>
      <c r="NJR279" s="75"/>
      <c r="NJS279" s="75"/>
      <c r="NJT279" s="75"/>
      <c r="NJU279" s="75"/>
      <c r="NJV279" s="75"/>
      <c r="NJW279" s="75"/>
      <c r="NJX279" s="75"/>
      <c r="NJY279" s="75"/>
      <c r="NJZ279" s="75"/>
      <c r="NKA279" s="75"/>
      <c r="NKB279" s="75"/>
      <c r="NKC279" s="75"/>
      <c r="NKD279" s="75"/>
      <c r="NKE279" s="75"/>
      <c r="NKF279" s="75"/>
      <c r="NKG279" s="75"/>
      <c r="NKH279" s="75"/>
      <c r="NKI279" s="75"/>
      <c r="NKJ279" s="75"/>
      <c r="NKK279" s="75"/>
      <c r="NKL279" s="75"/>
      <c r="NKM279" s="75"/>
      <c r="NKN279" s="75"/>
      <c r="NKO279" s="75"/>
      <c r="NKP279" s="75"/>
      <c r="NKQ279" s="75"/>
      <c r="NKR279" s="75"/>
      <c r="NKS279" s="75"/>
      <c r="NKT279" s="75"/>
      <c r="NKU279" s="75"/>
      <c r="NKV279" s="75"/>
      <c r="NKW279" s="75"/>
      <c r="NKX279" s="75"/>
      <c r="NKY279" s="75"/>
      <c r="NKZ279" s="75"/>
      <c r="NLA279" s="75"/>
      <c r="NLB279" s="75"/>
      <c r="NLC279" s="75"/>
      <c r="NLD279" s="75"/>
      <c r="NLE279" s="75"/>
      <c r="NLF279" s="75"/>
      <c r="NLG279" s="75"/>
      <c r="NLH279" s="75"/>
      <c r="NLI279" s="75"/>
      <c r="NLJ279" s="75"/>
      <c r="NLK279" s="75"/>
      <c r="NLL279" s="75"/>
      <c r="NLM279" s="75"/>
      <c r="NLN279" s="75"/>
      <c r="NLO279" s="75"/>
      <c r="NLP279" s="75"/>
      <c r="NLQ279" s="75"/>
      <c r="NLR279" s="75"/>
      <c r="NLS279" s="75"/>
      <c r="NLT279" s="75"/>
      <c r="NLU279" s="75"/>
      <c r="NLV279" s="75"/>
      <c r="NLW279" s="75"/>
      <c r="NLX279" s="75"/>
      <c r="NLY279" s="75"/>
      <c r="NLZ279" s="75"/>
      <c r="NMA279" s="75"/>
      <c r="NMB279" s="75"/>
      <c r="NMC279" s="75"/>
      <c r="NMD279" s="75"/>
      <c r="NME279" s="75"/>
      <c r="NMF279" s="75"/>
      <c r="NMG279" s="75"/>
      <c r="NMH279" s="75"/>
      <c r="NMI279" s="75"/>
      <c r="NMJ279" s="75"/>
      <c r="NMK279" s="75"/>
      <c r="NML279" s="75"/>
      <c r="NMM279" s="75"/>
      <c r="NMN279" s="75"/>
      <c r="NMO279" s="75"/>
      <c r="NMP279" s="75"/>
      <c r="NMQ279" s="75"/>
      <c r="NMR279" s="75"/>
      <c r="NMS279" s="75"/>
      <c r="NMT279" s="75"/>
      <c r="NMU279" s="75"/>
      <c r="NMV279" s="75"/>
      <c r="NMW279" s="75"/>
      <c r="NMX279" s="75"/>
      <c r="NMY279" s="75"/>
      <c r="NMZ279" s="75"/>
      <c r="NNA279" s="75"/>
      <c r="NNB279" s="75"/>
      <c r="NNC279" s="75"/>
      <c r="NND279" s="75"/>
      <c r="NNE279" s="75"/>
      <c r="NNF279" s="75"/>
      <c r="NNG279" s="75"/>
      <c r="NNH279" s="75"/>
      <c r="NNI279" s="75"/>
      <c r="NNJ279" s="75"/>
      <c r="NNK279" s="75"/>
      <c r="NNL279" s="75"/>
      <c r="NNM279" s="75"/>
      <c r="NNN279" s="75"/>
      <c r="NNO279" s="75"/>
      <c r="NNP279" s="75"/>
      <c r="NNQ279" s="75"/>
      <c r="NNR279" s="75"/>
      <c r="NNS279" s="75"/>
      <c r="NNT279" s="75"/>
      <c r="NNU279" s="75"/>
      <c r="NNV279" s="75"/>
      <c r="NNW279" s="75"/>
      <c r="NNX279" s="75"/>
      <c r="NNY279" s="75"/>
      <c r="NNZ279" s="75"/>
      <c r="NOA279" s="75"/>
      <c r="NOB279" s="75"/>
      <c r="NOC279" s="75"/>
      <c r="NOD279" s="75"/>
      <c r="NOE279" s="75"/>
      <c r="NOF279" s="75"/>
      <c r="NOG279" s="75"/>
      <c r="NOH279" s="75"/>
      <c r="NOI279" s="75"/>
      <c r="NOJ279" s="75"/>
      <c r="NOK279" s="75"/>
      <c r="NOL279" s="75"/>
      <c r="NOM279" s="75"/>
      <c r="NON279" s="75"/>
      <c r="NOO279" s="75"/>
      <c r="NOP279" s="75"/>
      <c r="NOQ279" s="75"/>
      <c r="NOR279" s="75"/>
      <c r="NOS279" s="75"/>
      <c r="NOT279" s="75"/>
      <c r="NOU279" s="75"/>
      <c r="NOV279" s="75"/>
      <c r="NOW279" s="75"/>
      <c r="NOX279" s="75"/>
      <c r="NOY279" s="75"/>
      <c r="NOZ279" s="75"/>
      <c r="NPA279" s="75"/>
      <c r="NPB279" s="75"/>
      <c r="NPC279" s="75"/>
      <c r="NPD279" s="75"/>
      <c r="NPE279" s="75"/>
      <c r="NPF279" s="75"/>
      <c r="NPG279" s="75"/>
      <c r="NPH279" s="75"/>
      <c r="NPI279" s="75"/>
      <c r="NPJ279" s="75"/>
      <c r="NPK279" s="75"/>
      <c r="NPL279" s="75"/>
      <c r="NPM279" s="75"/>
      <c r="NPN279" s="75"/>
      <c r="NPO279" s="75"/>
      <c r="NPP279" s="75"/>
      <c r="NPQ279" s="75"/>
      <c r="NPR279" s="75"/>
      <c r="NPS279" s="75"/>
      <c r="NPT279" s="75"/>
      <c r="NPU279" s="75"/>
      <c r="NPV279" s="75"/>
      <c r="NPW279" s="75"/>
      <c r="NPX279" s="75"/>
      <c r="NPY279" s="75"/>
      <c r="NPZ279" s="75"/>
      <c r="NQA279" s="75"/>
      <c r="NQB279" s="75"/>
      <c r="NQC279" s="75"/>
      <c r="NQD279" s="75"/>
      <c r="NQE279" s="75"/>
      <c r="NQF279" s="75"/>
      <c r="NQG279" s="75"/>
      <c r="NQH279" s="75"/>
      <c r="NQI279" s="75"/>
      <c r="NQJ279" s="75"/>
      <c r="NQK279" s="75"/>
      <c r="NQL279" s="75"/>
      <c r="NQM279" s="75"/>
      <c r="NQN279" s="75"/>
      <c r="NQO279" s="75"/>
      <c r="NQP279" s="75"/>
      <c r="NQQ279" s="75"/>
      <c r="NQR279" s="75"/>
      <c r="NQS279" s="75"/>
      <c r="NQT279" s="75"/>
      <c r="NQU279" s="75"/>
      <c r="NQV279" s="75"/>
      <c r="NQW279" s="75"/>
      <c r="NQX279" s="75"/>
      <c r="NQY279" s="75"/>
      <c r="NQZ279" s="75"/>
      <c r="NRA279" s="75"/>
      <c r="NRB279" s="75"/>
      <c r="NRC279" s="75"/>
      <c r="NRD279" s="75"/>
      <c r="NRE279" s="75"/>
      <c r="NRF279" s="75"/>
      <c r="NRG279" s="75"/>
      <c r="NRH279" s="75"/>
      <c r="NRI279" s="75"/>
      <c r="NRJ279" s="75"/>
      <c r="NRK279" s="75"/>
      <c r="NRL279" s="75"/>
      <c r="NRM279" s="75"/>
      <c r="NRN279" s="75"/>
      <c r="NRO279" s="75"/>
      <c r="NRP279" s="75"/>
      <c r="NRQ279" s="75"/>
      <c r="NRR279" s="75"/>
      <c r="NRS279" s="75"/>
      <c r="NRT279" s="75"/>
      <c r="NRU279" s="75"/>
      <c r="NRV279" s="75"/>
      <c r="NRW279" s="75"/>
      <c r="NRX279" s="75"/>
      <c r="NRY279" s="75"/>
      <c r="NRZ279" s="75"/>
      <c r="NSA279" s="75"/>
      <c r="NSB279" s="75"/>
      <c r="NSC279" s="75"/>
      <c r="NSD279" s="75"/>
      <c r="NSE279" s="75"/>
      <c r="NSF279" s="75"/>
      <c r="NSG279" s="75"/>
      <c r="NSH279" s="75"/>
      <c r="NSI279" s="75"/>
      <c r="NSJ279" s="75"/>
      <c r="NSK279" s="75"/>
      <c r="NSL279" s="75"/>
      <c r="NSM279" s="75"/>
      <c r="NSN279" s="75"/>
      <c r="NSO279" s="75"/>
      <c r="NSP279" s="75"/>
      <c r="NSQ279" s="75"/>
      <c r="NSR279" s="75"/>
      <c r="NSS279" s="75"/>
      <c r="NST279" s="75"/>
      <c r="NSU279" s="75"/>
      <c r="NSV279" s="75"/>
      <c r="NSW279" s="75"/>
      <c r="NSX279" s="75"/>
      <c r="NSY279" s="75"/>
      <c r="NSZ279" s="75"/>
      <c r="NTA279" s="75"/>
      <c r="NTB279" s="75"/>
      <c r="NTC279" s="75"/>
      <c r="NTD279" s="75"/>
      <c r="NTE279" s="75"/>
      <c r="NTF279" s="75"/>
      <c r="NTG279" s="75"/>
      <c r="NTH279" s="75"/>
      <c r="NTI279" s="75"/>
      <c r="NTJ279" s="75"/>
      <c r="NTK279" s="75"/>
      <c r="NTL279" s="75"/>
      <c r="NTM279" s="75"/>
      <c r="NTN279" s="75"/>
      <c r="NTO279" s="75"/>
      <c r="NTP279" s="75"/>
      <c r="NTQ279" s="75"/>
      <c r="NTR279" s="75"/>
      <c r="NTS279" s="75"/>
      <c r="NTT279" s="75"/>
      <c r="NTU279" s="75"/>
      <c r="NTV279" s="75"/>
      <c r="NTW279" s="75"/>
      <c r="NTX279" s="75"/>
      <c r="NTY279" s="75"/>
      <c r="NTZ279" s="75"/>
      <c r="NUA279" s="75"/>
      <c r="NUB279" s="75"/>
      <c r="NUC279" s="75"/>
      <c r="NUD279" s="75"/>
      <c r="NUE279" s="75"/>
      <c r="NUF279" s="75"/>
      <c r="NUG279" s="75"/>
      <c r="NUH279" s="75"/>
      <c r="NUI279" s="75"/>
      <c r="NUJ279" s="75"/>
      <c r="NUK279" s="75"/>
      <c r="NUL279" s="75"/>
      <c r="NUM279" s="75"/>
      <c r="NUN279" s="75"/>
      <c r="NUO279" s="75"/>
      <c r="NUP279" s="75"/>
      <c r="NUQ279" s="75"/>
      <c r="NUR279" s="75"/>
      <c r="NUS279" s="75"/>
      <c r="NUT279" s="75"/>
      <c r="NUU279" s="75"/>
      <c r="NUV279" s="75"/>
      <c r="NUW279" s="75"/>
      <c r="NUX279" s="75"/>
      <c r="NUY279" s="75"/>
      <c r="NUZ279" s="75"/>
      <c r="NVA279" s="75"/>
      <c r="NVB279" s="75"/>
      <c r="NVC279" s="75"/>
      <c r="NVD279" s="75"/>
      <c r="NVE279" s="75"/>
      <c r="NVF279" s="75"/>
      <c r="NVG279" s="75"/>
      <c r="NVH279" s="75"/>
      <c r="NVI279" s="75"/>
      <c r="NVJ279" s="75"/>
      <c r="NVK279" s="75"/>
      <c r="NVL279" s="75"/>
      <c r="NVM279" s="75"/>
      <c r="NVN279" s="75"/>
      <c r="NVO279" s="75"/>
      <c r="NVP279" s="75"/>
      <c r="NVQ279" s="75"/>
      <c r="NVR279" s="75"/>
      <c r="NVS279" s="75"/>
      <c r="NVT279" s="75"/>
      <c r="NVU279" s="75"/>
      <c r="NVV279" s="75"/>
      <c r="NVW279" s="75"/>
      <c r="NVX279" s="75"/>
      <c r="NVY279" s="75"/>
      <c r="NVZ279" s="75"/>
      <c r="NWA279" s="75"/>
      <c r="NWB279" s="75"/>
      <c r="NWC279" s="75"/>
      <c r="NWD279" s="75"/>
      <c r="NWE279" s="75"/>
      <c r="NWF279" s="75"/>
      <c r="NWG279" s="75"/>
      <c r="NWH279" s="75"/>
      <c r="NWI279" s="75"/>
      <c r="NWJ279" s="75"/>
      <c r="NWK279" s="75"/>
      <c r="NWL279" s="75"/>
      <c r="NWM279" s="75"/>
      <c r="NWN279" s="75"/>
      <c r="NWO279" s="75"/>
      <c r="NWP279" s="75"/>
      <c r="NWQ279" s="75"/>
      <c r="NWR279" s="75"/>
      <c r="NWS279" s="75"/>
      <c r="NWT279" s="75"/>
      <c r="NWU279" s="75"/>
      <c r="NWV279" s="75"/>
      <c r="NWW279" s="75"/>
      <c r="NWX279" s="75"/>
      <c r="NWY279" s="75"/>
      <c r="NWZ279" s="75"/>
      <c r="NXA279" s="75"/>
      <c r="NXB279" s="75"/>
      <c r="NXC279" s="75"/>
      <c r="NXD279" s="75"/>
      <c r="NXE279" s="75"/>
      <c r="NXF279" s="75"/>
      <c r="NXG279" s="75"/>
      <c r="NXH279" s="75"/>
      <c r="NXI279" s="75"/>
      <c r="NXJ279" s="75"/>
      <c r="NXK279" s="75"/>
      <c r="NXL279" s="75"/>
      <c r="NXM279" s="75"/>
      <c r="NXN279" s="75"/>
      <c r="NXO279" s="75"/>
      <c r="NXP279" s="75"/>
      <c r="NXQ279" s="75"/>
      <c r="NXR279" s="75"/>
      <c r="NXS279" s="75"/>
      <c r="NXT279" s="75"/>
      <c r="NXU279" s="75"/>
      <c r="NXV279" s="75"/>
      <c r="NXW279" s="75"/>
      <c r="NXX279" s="75"/>
      <c r="NXY279" s="75"/>
      <c r="NXZ279" s="75"/>
      <c r="NYA279" s="75"/>
      <c r="NYB279" s="75"/>
      <c r="NYC279" s="75"/>
      <c r="NYD279" s="75"/>
      <c r="NYE279" s="75"/>
      <c r="NYF279" s="75"/>
      <c r="NYG279" s="75"/>
      <c r="NYH279" s="75"/>
      <c r="NYI279" s="75"/>
      <c r="NYJ279" s="75"/>
      <c r="NYK279" s="75"/>
      <c r="NYL279" s="75"/>
      <c r="NYM279" s="75"/>
      <c r="NYN279" s="75"/>
      <c r="NYO279" s="75"/>
      <c r="NYP279" s="75"/>
      <c r="NYQ279" s="75"/>
      <c r="NYR279" s="75"/>
      <c r="NYS279" s="75"/>
      <c r="NYT279" s="75"/>
      <c r="NYU279" s="75"/>
      <c r="NYV279" s="75"/>
      <c r="NYW279" s="75"/>
      <c r="NYX279" s="75"/>
      <c r="NYY279" s="75"/>
      <c r="NYZ279" s="75"/>
      <c r="NZA279" s="75"/>
      <c r="NZB279" s="75"/>
      <c r="NZC279" s="75"/>
      <c r="NZD279" s="75"/>
      <c r="NZE279" s="75"/>
      <c r="NZF279" s="75"/>
      <c r="NZG279" s="75"/>
      <c r="NZH279" s="75"/>
      <c r="NZI279" s="75"/>
      <c r="NZJ279" s="75"/>
      <c r="NZK279" s="75"/>
      <c r="NZL279" s="75"/>
      <c r="NZM279" s="75"/>
      <c r="NZN279" s="75"/>
      <c r="NZO279" s="75"/>
      <c r="NZP279" s="75"/>
      <c r="NZQ279" s="75"/>
      <c r="NZR279" s="75"/>
      <c r="NZS279" s="75"/>
      <c r="NZT279" s="75"/>
      <c r="NZU279" s="75"/>
      <c r="NZV279" s="75"/>
      <c r="NZW279" s="75"/>
      <c r="NZX279" s="75"/>
      <c r="NZY279" s="75"/>
      <c r="NZZ279" s="75"/>
      <c r="OAA279" s="75"/>
      <c r="OAB279" s="75"/>
      <c r="OAC279" s="75"/>
      <c r="OAD279" s="75"/>
      <c r="OAE279" s="75"/>
      <c r="OAF279" s="75"/>
      <c r="OAG279" s="75"/>
      <c r="OAH279" s="75"/>
      <c r="OAI279" s="75"/>
      <c r="OAJ279" s="75"/>
      <c r="OAK279" s="75"/>
      <c r="OAL279" s="75"/>
      <c r="OAM279" s="75"/>
      <c r="OAN279" s="75"/>
      <c r="OAO279" s="75"/>
      <c r="OAP279" s="75"/>
      <c r="OAQ279" s="75"/>
      <c r="OAR279" s="75"/>
      <c r="OAS279" s="75"/>
      <c r="OAT279" s="75"/>
      <c r="OAU279" s="75"/>
      <c r="OAV279" s="75"/>
      <c r="OAW279" s="75"/>
      <c r="OAX279" s="75"/>
      <c r="OAY279" s="75"/>
      <c r="OAZ279" s="75"/>
      <c r="OBA279" s="75"/>
      <c r="OBB279" s="75"/>
      <c r="OBC279" s="75"/>
      <c r="OBD279" s="75"/>
      <c r="OBE279" s="75"/>
      <c r="OBF279" s="75"/>
      <c r="OBG279" s="75"/>
      <c r="OBH279" s="75"/>
      <c r="OBI279" s="75"/>
      <c r="OBJ279" s="75"/>
      <c r="OBK279" s="75"/>
      <c r="OBL279" s="75"/>
      <c r="OBM279" s="75"/>
      <c r="OBN279" s="75"/>
      <c r="OBO279" s="75"/>
      <c r="OBP279" s="75"/>
      <c r="OBQ279" s="75"/>
      <c r="OBR279" s="75"/>
      <c r="OBS279" s="75"/>
      <c r="OBT279" s="75"/>
      <c r="OBU279" s="75"/>
      <c r="OBV279" s="75"/>
      <c r="OBW279" s="75"/>
      <c r="OBX279" s="75"/>
      <c r="OBY279" s="75"/>
      <c r="OBZ279" s="75"/>
      <c r="OCA279" s="75"/>
      <c r="OCB279" s="75"/>
      <c r="OCC279" s="75"/>
      <c r="OCD279" s="75"/>
      <c r="OCE279" s="75"/>
      <c r="OCF279" s="75"/>
      <c r="OCG279" s="75"/>
      <c r="OCH279" s="75"/>
      <c r="OCI279" s="75"/>
      <c r="OCJ279" s="75"/>
      <c r="OCK279" s="75"/>
      <c r="OCL279" s="75"/>
      <c r="OCM279" s="75"/>
      <c r="OCN279" s="75"/>
      <c r="OCO279" s="75"/>
      <c r="OCP279" s="75"/>
      <c r="OCQ279" s="75"/>
      <c r="OCR279" s="75"/>
      <c r="OCS279" s="75"/>
      <c r="OCT279" s="75"/>
      <c r="OCU279" s="75"/>
      <c r="OCV279" s="75"/>
      <c r="OCW279" s="75"/>
      <c r="OCX279" s="75"/>
      <c r="OCY279" s="75"/>
      <c r="OCZ279" s="75"/>
      <c r="ODA279" s="75"/>
      <c r="ODB279" s="75"/>
      <c r="ODC279" s="75"/>
      <c r="ODD279" s="75"/>
      <c r="ODE279" s="75"/>
      <c r="ODF279" s="75"/>
      <c r="ODG279" s="75"/>
      <c r="ODH279" s="75"/>
      <c r="ODI279" s="75"/>
      <c r="ODJ279" s="75"/>
      <c r="ODK279" s="75"/>
      <c r="ODL279" s="75"/>
      <c r="ODM279" s="75"/>
      <c r="ODN279" s="75"/>
      <c r="ODO279" s="75"/>
      <c r="ODP279" s="75"/>
      <c r="ODQ279" s="75"/>
      <c r="ODR279" s="75"/>
      <c r="ODS279" s="75"/>
      <c r="ODT279" s="75"/>
      <c r="ODU279" s="75"/>
      <c r="ODV279" s="75"/>
      <c r="ODW279" s="75"/>
      <c r="ODX279" s="75"/>
      <c r="ODY279" s="75"/>
      <c r="ODZ279" s="75"/>
      <c r="OEA279" s="75"/>
      <c r="OEB279" s="75"/>
      <c r="OEC279" s="75"/>
      <c r="OED279" s="75"/>
      <c r="OEE279" s="75"/>
      <c r="OEF279" s="75"/>
      <c r="OEG279" s="75"/>
      <c r="OEH279" s="75"/>
      <c r="OEI279" s="75"/>
      <c r="OEJ279" s="75"/>
      <c r="OEK279" s="75"/>
      <c r="OEL279" s="75"/>
      <c r="OEM279" s="75"/>
      <c r="OEN279" s="75"/>
      <c r="OEO279" s="75"/>
      <c r="OEP279" s="75"/>
      <c r="OEQ279" s="75"/>
      <c r="OER279" s="75"/>
      <c r="OES279" s="75"/>
      <c r="OET279" s="75"/>
      <c r="OEU279" s="75"/>
      <c r="OEV279" s="75"/>
      <c r="OEW279" s="75"/>
      <c r="OEX279" s="75"/>
      <c r="OEY279" s="75"/>
      <c r="OEZ279" s="75"/>
      <c r="OFA279" s="75"/>
      <c r="OFB279" s="75"/>
      <c r="OFC279" s="75"/>
      <c r="OFD279" s="75"/>
      <c r="OFE279" s="75"/>
      <c r="OFF279" s="75"/>
      <c r="OFG279" s="75"/>
      <c r="OFH279" s="75"/>
      <c r="OFI279" s="75"/>
      <c r="OFJ279" s="75"/>
      <c r="OFK279" s="75"/>
      <c r="OFL279" s="75"/>
      <c r="OFM279" s="75"/>
      <c r="OFN279" s="75"/>
      <c r="OFO279" s="75"/>
      <c r="OFP279" s="75"/>
      <c r="OFQ279" s="75"/>
      <c r="OFR279" s="75"/>
      <c r="OFS279" s="75"/>
      <c r="OFT279" s="75"/>
      <c r="OFU279" s="75"/>
      <c r="OFV279" s="75"/>
      <c r="OFW279" s="75"/>
      <c r="OFX279" s="75"/>
      <c r="OFY279" s="75"/>
      <c r="OFZ279" s="75"/>
      <c r="OGA279" s="75"/>
      <c r="OGB279" s="75"/>
      <c r="OGC279" s="75"/>
      <c r="OGD279" s="75"/>
      <c r="OGE279" s="75"/>
      <c r="OGF279" s="75"/>
      <c r="OGG279" s="75"/>
      <c r="OGH279" s="75"/>
      <c r="OGI279" s="75"/>
      <c r="OGJ279" s="75"/>
      <c r="OGK279" s="75"/>
      <c r="OGL279" s="75"/>
      <c r="OGM279" s="75"/>
      <c r="OGN279" s="75"/>
      <c r="OGO279" s="75"/>
      <c r="OGP279" s="75"/>
      <c r="OGQ279" s="75"/>
      <c r="OGR279" s="75"/>
      <c r="OGS279" s="75"/>
      <c r="OGT279" s="75"/>
      <c r="OGU279" s="75"/>
      <c r="OGV279" s="75"/>
      <c r="OGW279" s="75"/>
      <c r="OGX279" s="75"/>
      <c r="OGY279" s="75"/>
      <c r="OGZ279" s="75"/>
      <c r="OHA279" s="75"/>
      <c r="OHB279" s="75"/>
      <c r="OHC279" s="75"/>
      <c r="OHD279" s="75"/>
      <c r="OHE279" s="75"/>
      <c r="OHF279" s="75"/>
      <c r="OHG279" s="75"/>
      <c r="OHH279" s="75"/>
      <c r="OHI279" s="75"/>
      <c r="OHJ279" s="75"/>
      <c r="OHK279" s="75"/>
      <c r="OHL279" s="75"/>
      <c r="OHM279" s="75"/>
      <c r="OHN279" s="75"/>
      <c r="OHO279" s="75"/>
      <c r="OHP279" s="75"/>
      <c r="OHQ279" s="75"/>
      <c r="OHR279" s="75"/>
      <c r="OHS279" s="75"/>
      <c r="OHT279" s="75"/>
      <c r="OHU279" s="75"/>
      <c r="OHV279" s="75"/>
      <c r="OHW279" s="75"/>
      <c r="OHX279" s="75"/>
      <c r="OHY279" s="75"/>
      <c r="OHZ279" s="75"/>
      <c r="OIA279" s="75"/>
      <c r="OIB279" s="75"/>
      <c r="OIC279" s="75"/>
      <c r="OID279" s="75"/>
      <c r="OIE279" s="75"/>
      <c r="OIF279" s="75"/>
      <c r="OIG279" s="75"/>
      <c r="OIH279" s="75"/>
      <c r="OII279" s="75"/>
      <c r="OIJ279" s="75"/>
      <c r="OIK279" s="75"/>
      <c r="OIL279" s="75"/>
      <c r="OIM279" s="75"/>
      <c r="OIN279" s="75"/>
      <c r="OIO279" s="75"/>
      <c r="OIP279" s="75"/>
      <c r="OIQ279" s="75"/>
      <c r="OIR279" s="75"/>
      <c r="OIS279" s="75"/>
      <c r="OIT279" s="75"/>
      <c r="OIU279" s="75"/>
      <c r="OIV279" s="75"/>
      <c r="OIW279" s="75"/>
      <c r="OIX279" s="75"/>
      <c r="OIY279" s="75"/>
      <c r="OIZ279" s="75"/>
      <c r="OJA279" s="75"/>
      <c r="OJB279" s="75"/>
      <c r="OJC279" s="75"/>
      <c r="OJD279" s="75"/>
      <c r="OJE279" s="75"/>
      <c r="OJF279" s="75"/>
      <c r="OJG279" s="75"/>
      <c r="OJH279" s="75"/>
      <c r="OJI279" s="75"/>
      <c r="OJJ279" s="75"/>
      <c r="OJK279" s="75"/>
      <c r="OJL279" s="75"/>
      <c r="OJM279" s="75"/>
      <c r="OJN279" s="75"/>
      <c r="OJO279" s="75"/>
      <c r="OJP279" s="75"/>
      <c r="OJQ279" s="75"/>
      <c r="OJR279" s="75"/>
      <c r="OJS279" s="75"/>
      <c r="OJT279" s="75"/>
      <c r="OJU279" s="75"/>
      <c r="OJV279" s="75"/>
      <c r="OJW279" s="75"/>
      <c r="OJX279" s="75"/>
      <c r="OJY279" s="75"/>
      <c r="OJZ279" s="75"/>
      <c r="OKA279" s="75"/>
      <c r="OKB279" s="75"/>
      <c r="OKC279" s="75"/>
      <c r="OKD279" s="75"/>
      <c r="OKE279" s="75"/>
      <c r="OKF279" s="75"/>
      <c r="OKG279" s="75"/>
      <c r="OKH279" s="75"/>
      <c r="OKI279" s="75"/>
      <c r="OKJ279" s="75"/>
      <c r="OKK279" s="75"/>
      <c r="OKL279" s="75"/>
      <c r="OKM279" s="75"/>
      <c r="OKN279" s="75"/>
      <c r="OKO279" s="75"/>
      <c r="OKP279" s="75"/>
      <c r="OKQ279" s="75"/>
      <c r="OKR279" s="75"/>
      <c r="OKS279" s="75"/>
      <c r="OKT279" s="75"/>
      <c r="OKU279" s="75"/>
      <c r="OKV279" s="75"/>
      <c r="OKW279" s="75"/>
      <c r="OKX279" s="75"/>
      <c r="OKY279" s="75"/>
      <c r="OKZ279" s="75"/>
      <c r="OLA279" s="75"/>
      <c r="OLB279" s="75"/>
      <c r="OLC279" s="75"/>
      <c r="OLD279" s="75"/>
      <c r="OLE279" s="75"/>
      <c r="OLF279" s="75"/>
      <c r="OLG279" s="75"/>
      <c r="OLH279" s="75"/>
      <c r="OLI279" s="75"/>
      <c r="OLJ279" s="75"/>
      <c r="OLK279" s="75"/>
      <c r="OLL279" s="75"/>
      <c r="OLM279" s="75"/>
      <c r="OLN279" s="75"/>
      <c r="OLO279" s="75"/>
      <c r="OLP279" s="75"/>
      <c r="OLQ279" s="75"/>
      <c r="OLR279" s="75"/>
      <c r="OLS279" s="75"/>
      <c r="OLT279" s="75"/>
      <c r="OLU279" s="75"/>
      <c r="OLV279" s="75"/>
      <c r="OLW279" s="75"/>
      <c r="OLX279" s="75"/>
      <c r="OLY279" s="75"/>
      <c r="OLZ279" s="75"/>
      <c r="OMA279" s="75"/>
      <c r="OMB279" s="75"/>
      <c r="OMC279" s="75"/>
      <c r="OMD279" s="75"/>
      <c r="OME279" s="75"/>
      <c r="OMF279" s="75"/>
      <c r="OMG279" s="75"/>
      <c r="OMH279" s="75"/>
      <c r="OMI279" s="75"/>
      <c r="OMJ279" s="75"/>
      <c r="OMK279" s="75"/>
      <c r="OML279" s="75"/>
      <c r="OMM279" s="75"/>
      <c r="OMN279" s="75"/>
      <c r="OMO279" s="75"/>
      <c r="OMP279" s="75"/>
      <c r="OMQ279" s="75"/>
      <c r="OMR279" s="75"/>
      <c r="OMS279" s="75"/>
      <c r="OMT279" s="75"/>
      <c r="OMU279" s="75"/>
      <c r="OMV279" s="75"/>
      <c r="OMW279" s="75"/>
      <c r="OMX279" s="75"/>
      <c r="OMY279" s="75"/>
      <c r="OMZ279" s="75"/>
      <c r="ONA279" s="75"/>
      <c r="ONB279" s="75"/>
      <c r="ONC279" s="75"/>
      <c r="OND279" s="75"/>
      <c r="ONE279" s="75"/>
      <c r="ONF279" s="75"/>
      <c r="ONG279" s="75"/>
      <c r="ONH279" s="75"/>
      <c r="ONI279" s="75"/>
      <c r="ONJ279" s="75"/>
      <c r="ONK279" s="75"/>
      <c r="ONL279" s="75"/>
      <c r="ONM279" s="75"/>
      <c r="ONN279" s="75"/>
      <c r="ONO279" s="75"/>
      <c r="ONP279" s="75"/>
      <c r="ONQ279" s="75"/>
      <c r="ONR279" s="75"/>
      <c r="ONS279" s="75"/>
      <c r="ONT279" s="75"/>
      <c r="ONU279" s="75"/>
      <c r="ONV279" s="75"/>
      <c r="ONW279" s="75"/>
      <c r="ONX279" s="75"/>
      <c r="ONY279" s="75"/>
      <c r="ONZ279" s="75"/>
      <c r="OOA279" s="75"/>
      <c r="OOB279" s="75"/>
      <c r="OOC279" s="75"/>
      <c r="OOD279" s="75"/>
      <c r="OOE279" s="75"/>
      <c r="OOF279" s="75"/>
      <c r="OOG279" s="75"/>
      <c r="OOH279" s="75"/>
      <c r="OOI279" s="75"/>
      <c r="OOJ279" s="75"/>
      <c r="OOK279" s="75"/>
      <c r="OOL279" s="75"/>
      <c r="OOM279" s="75"/>
      <c r="OON279" s="75"/>
      <c r="OOO279" s="75"/>
      <c r="OOP279" s="75"/>
      <c r="OOQ279" s="75"/>
      <c r="OOR279" s="75"/>
      <c r="OOS279" s="75"/>
      <c r="OOT279" s="75"/>
      <c r="OOU279" s="75"/>
      <c r="OOV279" s="75"/>
      <c r="OOW279" s="75"/>
      <c r="OOX279" s="75"/>
      <c r="OOY279" s="75"/>
      <c r="OOZ279" s="75"/>
      <c r="OPA279" s="75"/>
      <c r="OPB279" s="75"/>
      <c r="OPC279" s="75"/>
      <c r="OPD279" s="75"/>
      <c r="OPE279" s="75"/>
      <c r="OPF279" s="75"/>
      <c r="OPG279" s="75"/>
      <c r="OPH279" s="75"/>
      <c r="OPI279" s="75"/>
      <c r="OPJ279" s="75"/>
      <c r="OPK279" s="75"/>
      <c r="OPL279" s="75"/>
      <c r="OPM279" s="75"/>
      <c r="OPN279" s="75"/>
      <c r="OPO279" s="75"/>
      <c r="OPP279" s="75"/>
      <c r="OPQ279" s="75"/>
      <c r="OPR279" s="75"/>
      <c r="OPS279" s="75"/>
      <c r="OPT279" s="75"/>
      <c r="OPU279" s="75"/>
      <c r="OPV279" s="75"/>
      <c r="OPW279" s="75"/>
      <c r="OPX279" s="75"/>
      <c r="OPY279" s="75"/>
      <c r="OPZ279" s="75"/>
      <c r="OQA279" s="75"/>
      <c r="OQB279" s="75"/>
      <c r="OQC279" s="75"/>
      <c r="OQD279" s="75"/>
      <c r="OQE279" s="75"/>
      <c r="OQF279" s="75"/>
      <c r="OQG279" s="75"/>
      <c r="OQH279" s="75"/>
      <c r="OQI279" s="75"/>
      <c r="OQJ279" s="75"/>
      <c r="OQK279" s="75"/>
      <c r="OQL279" s="75"/>
      <c r="OQM279" s="75"/>
      <c r="OQN279" s="75"/>
      <c r="OQO279" s="75"/>
      <c r="OQP279" s="75"/>
      <c r="OQQ279" s="75"/>
      <c r="OQR279" s="75"/>
      <c r="OQS279" s="75"/>
      <c r="OQT279" s="75"/>
      <c r="OQU279" s="75"/>
      <c r="OQV279" s="75"/>
      <c r="OQW279" s="75"/>
      <c r="OQX279" s="75"/>
      <c r="OQY279" s="75"/>
      <c r="OQZ279" s="75"/>
      <c r="ORA279" s="75"/>
      <c r="ORB279" s="75"/>
      <c r="ORC279" s="75"/>
      <c r="ORD279" s="75"/>
      <c r="ORE279" s="75"/>
      <c r="ORF279" s="75"/>
      <c r="ORG279" s="75"/>
      <c r="ORH279" s="75"/>
      <c r="ORI279" s="75"/>
      <c r="ORJ279" s="75"/>
      <c r="ORK279" s="75"/>
      <c r="ORL279" s="75"/>
      <c r="ORM279" s="75"/>
      <c r="ORN279" s="75"/>
      <c r="ORO279" s="75"/>
      <c r="ORP279" s="75"/>
      <c r="ORQ279" s="75"/>
      <c r="ORR279" s="75"/>
      <c r="ORS279" s="75"/>
      <c r="ORT279" s="75"/>
      <c r="ORU279" s="75"/>
      <c r="ORV279" s="75"/>
      <c r="ORW279" s="75"/>
      <c r="ORX279" s="75"/>
      <c r="ORY279" s="75"/>
      <c r="ORZ279" s="75"/>
      <c r="OSA279" s="75"/>
      <c r="OSB279" s="75"/>
      <c r="OSC279" s="75"/>
      <c r="OSD279" s="75"/>
      <c r="OSE279" s="75"/>
      <c r="OSF279" s="75"/>
      <c r="OSG279" s="75"/>
      <c r="OSH279" s="75"/>
      <c r="OSI279" s="75"/>
      <c r="OSJ279" s="75"/>
      <c r="OSK279" s="75"/>
      <c r="OSL279" s="75"/>
      <c r="OSM279" s="75"/>
      <c r="OSN279" s="75"/>
      <c r="OSO279" s="75"/>
      <c r="OSP279" s="75"/>
      <c r="OSQ279" s="75"/>
      <c r="OSR279" s="75"/>
      <c r="OSS279" s="75"/>
      <c r="OST279" s="75"/>
      <c r="OSU279" s="75"/>
      <c r="OSV279" s="75"/>
      <c r="OSW279" s="75"/>
      <c r="OSX279" s="75"/>
      <c r="OSY279" s="75"/>
      <c r="OSZ279" s="75"/>
      <c r="OTA279" s="75"/>
      <c r="OTB279" s="75"/>
      <c r="OTC279" s="75"/>
      <c r="OTD279" s="75"/>
      <c r="OTE279" s="75"/>
      <c r="OTF279" s="75"/>
      <c r="OTG279" s="75"/>
      <c r="OTH279" s="75"/>
      <c r="OTI279" s="75"/>
      <c r="OTJ279" s="75"/>
      <c r="OTK279" s="75"/>
      <c r="OTL279" s="75"/>
      <c r="OTM279" s="75"/>
      <c r="OTN279" s="75"/>
      <c r="OTO279" s="75"/>
      <c r="OTP279" s="75"/>
      <c r="OTQ279" s="75"/>
      <c r="OTR279" s="75"/>
      <c r="OTS279" s="75"/>
      <c r="OTT279" s="75"/>
      <c r="OTU279" s="75"/>
      <c r="OTV279" s="75"/>
      <c r="OTW279" s="75"/>
      <c r="OTX279" s="75"/>
      <c r="OTY279" s="75"/>
      <c r="OTZ279" s="75"/>
      <c r="OUA279" s="75"/>
      <c r="OUB279" s="75"/>
      <c r="OUC279" s="75"/>
      <c r="OUD279" s="75"/>
      <c r="OUE279" s="75"/>
      <c r="OUF279" s="75"/>
      <c r="OUG279" s="75"/>
      <c r="OUH279" s="75"/>
      <c r="OUI279" s="75"/>
      <c r="OUJ279" s="75"/>
      <c r="OUK279" s="75"/>
      <c r="OUL279" s="75"/>
      <c r="OUM279" s="75"/>
      <c r="OUN279" s="75"/>
      <c r="OUO279" s="75"/>
      <c r="OUP279" s="75"/>
      <c r="OUQ279" s="75"/>
      <c r="OUR279" s="75"/>
      <c r="OUS279" s="75"/>
      <c r="OUT279" s="75"/>
      <c r="OUU279" s="75"/>
      <c r="OUV279" s="75"/>
      <c r="OUW279" s="75"/>
      <c r="OUX279" s="75"/>
      <c r="OUY279" s="75"/>
      <c r="OUZ279" s="75"/>
      <c r="OVA279" s="75"/>
      <c r="OVB279" s="75"/>
      <c r="OVC279" s="75"/>
      <c r="OVD279" s="75"/>
      <c r="OVE279" s="75"/>
      <c r="OVF279" s="75"/>
      <c r="OVG279" s="75"/>
      <c r="OVH279" s="75"/>
      <c r="OVI279" s="75"/>
      <c r="OVJ279" s="75"/>
      <c r="OVK279" s="75"/>
      <c r="OVL279" s="75"/>
      <c r="OVM279" s="75"/>
      <c r="OVN279" s="75"/>
      <c r="OVO279" s="75"/>
      <c r="OVP279" s="75"/>
      <c r="OVQ279" s="75"/>
      <c r="OVR279" s="75"/>
      <c r="OVS279" s="75"/>
      <c r="OVT279" s="75"/>
      <c r="OVU279" s="75"/>
      <c r="OVV279" s="75"/>
      <c r="OVW279" s="75"/>
      <c r="OVX279" s="75"/>
      <c r="OVY279" s="75"/>
      <c r="OVZ279" s="75"/>
      <c r="OWA279" s="75"/>
      <c r="OWB279" s="75"/>
      <c r="OWC279" s="75"/>
      <c r="OWD279" s="75"/>
      <c r="OWE279" s="75"/>
      <c r="OWF279" s="75"/>
      <c r="OWG279" s="75"/>
      <c r="OWH279" s="75"/>
      <c r="OWI279" s="75"/>
      <c r="OWJ279" s="75"/>
      <c r="OWK279" s="75"/>
      <c r="OWL279" s="75"/>
      <c r="OWM279" s="75"/>
      <c r="OWN279" s="75"/>
      <c r="OWO279" s="75"/>
      <c r="OWP279" s="75"/>
      <c r="OWQ279" s="75"/>
      <c r="OWR279" s="75"/>
      <c r="OWS279" s="75"/>
      <c r="OWT279" s="75"/>
      <c r="OWU279" s="75"/>
      <c r="OWV279" s="75"/>
      <c r="OWW279" s="75"/>
      <c r="OWX279" s="75"/>
      <c r="OWY279" s="75"/>
      <c r="OWZ279" s="75"/>
      <c r="OXA279" s="75"/>
      <c r="OXB279" s="75"/>
      <c r="OXC279" s="75"/>
      <c r="OXD279" s="75"/>
      <c r="OXE279" s="75"/>
      <c r="OXF279" s="75"/>
      <c r="OXG279" s="75"/>
      <c r="OXH279" s="75"/>
      <c r="OXI279" s="75"/>
      <c r="OXJ279" s="75"/>
      <c r="OXK279" s="75"/>
      <c r="OXL279" s="75"/>
      <c r="OXM279" s="75"/>
      <c r="OXN279" s="75"/>
      <c r="OXO279" s="75"/>
      <c r="OXP279" s="75"/>
      <c r="OXQ279" s="75"/>
      <c r="OXR279" s="75"/>
      <c r="OXS279" s="75"/>
      <c r="OXT279" s="75"/>
      <c r="OXU279" s="75"/>
      <c r="OXV279" s="75"/>
      <c r="OXW279" s="75"/>
      <c r="OXX279" s="75"/>
      <c r="OXY279" s="75"/>
      <c r="OXZ279" s="75"/>
      <c r="OYA279" s="75"/>
      <c r="OYB279" s="75"/>
      <c r="OYC279" s="75"/>
      <c r="OYD279" s="75"/>
      <c r="OYE279" s="75"/>
      <c r="OYF279" s="75"/>
      <c r="OYG279" s="75"/>
      <c r="OYH279" s="75"/>
      <c r="OYI279" s="75"/>
      <c r="OYJ279" s="75"/>
      <c r="OYK279" s="75"/>
      <c r="OYL279" s="75"/>
      <c r="OYM279" s="75"/>
      <c r="OYN279" s="75"/>
      <c r="OYO279" s="75"/>
      <c r="OYP279" s="75"/>
      <c r="OYQ279" s="75"/>
      <c r="OYR279" s="75"/>
      <c r="OYS279" s="75"/>
      <c r="OYT279" s="75"/>
      <c r="OYU279" s="75"/>
      <c r="OYV279" s="75"/>
      <c r="OYW279" s="75"/>
      <c r="OYX279" s="75"/>
      <c r="OYY279" s="75"/>
      <c r="OYZ279" s="75"/>
      <c r="OZA279" s="75"/>
      <c r="OZB279" s="75"/>
      <c r="OZC279" s="75"/>
      <c r="OZD279" s="75"/>
      <c r="OZE279" s="75"/>
      <c r="OZF279" s="75"/>
      <c r="OZG279" s="75"/>
      <c r="OZH279" s="75"/>
      <c r="OZI279" s="75"/>
      <c r="OZJ279" s="75"/>
      <c r="OZK279" s="75"/>
      <c r="OZL279" s="75"/>
      <c r="OZM279" s="75"/>
      <c r="OZN279" s="75"/>
      <c r="OZO279" s="75"/>
      <c r="OZP279" s="75"/>
      <c r="OZQ279" s="75"/>
      <c r="OZR279" s="75"/>
      <c r="OZS279" s="75"/>
      <c r="OZT279" s="75"/>
      <c r="OZU279" s="75"/>
      <c r="OZV279" s="75"/>
      <c r="OZW279" s="75"/>
      <c r="OZX279" s="75"/>
      <c r="OZY279" s="75"/>
      <c r="OZZ279" s="75"/>
      <c r="PAA279" s="75"/>
      <c r="PAB279" s="75"/>
      <c r="PAC279" s="75"/>
      <c r="PAD279" s="75"/>
      <c r="PAE279" s="75"/>
      <c r="PAF279" s="75"/>
      <c r="PAG279" s="75"/>
      <c r="PAH279" s="75"/>
      <c r="PAI279" s="75"/>
      <c r="PAJ279" s="75"/>
      <c r="PAK279" s="75"/>
      <c r="PAL279" s="75"/>
      <c r="PAM279" s="75"/>
      <c r="PAN279" s="75"/>
      <c r="PAO279" s="75"/>
      <c r="PAP279" s="75"/>
      <c r="PAQ279" s="75"/>
      <c r="PAR279" s="75"/>
      <c r="PAS279" s="75"/>
      <c r="PAT279" s="75"/>
      <c r="PAU279" s="75"/>
      <c r="PAV279" s="75"/>
      <c r="PAW279" s="75"/>
      <c r="PAX279" s="75"/>
      <c r="PAY279" s="75"/>
      <c r="PAZ279" s="75"/>
      <c r="PBA279" s="75"/>
      <c r="PBB279" s="75"/>
      <c r="PBC279" s="75"/>
      <c r="PBD279" s="75"/>
      <c r="PBE279" s="75"/>
      <c r="PBF279" s="75"/>
      <c r="PBG279" s="75"/>
      <c r="PBH279" s="75"/>
      <c r="PBI279" s="75"/>
      <c r="PBJ279" s="75"/>
      <c r="PBK279" s="75"/>
      <c r="PBL279" s="75"/>
      <c r="PBM279" s="75"/>
      <c r="PBN279" s="75"/>
      <c r="PBO279" s="75"/>
      <c r="PBP279" s="75"/>
      <c r="PBQ279" s="75"/>
      <c r="PBR279" s="75"/>
      <c r="PBS279" s="75"/>
      <c r="PBT279" s="75"/>
      <c r="PBU279" s="75"/>
      <c r="PBV279" s="75"/>
      <c r="PBW279" s="75"/>
      <c r="PBX279" s="75"/>
      <c r="PBY279" s="75"/>
      <c r="PBZ279" s="75"/>
      <c r="PCA279" s="75"/>
      <c r="PCB279" s="75"/>
      <c r="PCC279" s="75"/>
      <c r="PCD279" s="75"/>
      <c r="PCE279" s="75"/>
      <c r="PCF279" s="75"/>
      <c r="PCG279" s="75"/>
      <c r="PCH279" s="75"/>
      <c r="PCI279" s="75"/>
      <c r="PCJ279" s="75"/>
      <c r="PCK279" s="75"/>
      <c r="PCL279" s="75"/>
      <c r="PCM279" s="75"/>
      <c r="PCN279" s="75"/>
      <c r="PCO279" s="75"/>
      <c r="PCP279" s="75"/>
      <c r="PCQ279" s="75"/>
      <c r="PCR279" s="75"/>
      <c r="PCS279" s="75"/>
      <c r="PCT279" s="75"/>
      <c r="PCU279" s="75"/>
      <c r="PCV279" s="75"/>
      <c r="PCW279" s="75"/>
      <c r="PCX279" s="75"/>
      <c r="PCY279" s="75"/>
      <c r="PCZ279" s="75"/>
      <c r="PDA279" s="75"/>
      <c r="PDB279" s="75"/>
      <c r="PDC279" s="75"/>
      <c r="PDD279" s="75"/>
      <c r="PDE279" s="75"/>
      <c r="PDF279" s="75"/>
      <c r="PDG279" s="75"/>
      <c r="PDH279" s="75"/>
      <c r="PDI279" s="75"/>
      <c r="PDJ279" s="75"/>
      <c r="PDK279" s="75"/>
      <c r="PDL279" s="75"/>
      <c r="PDM279" s="75"/>
      <c r="PDN279" s="75"/>
      <c r="PDO279" s="75"/>
      <c r="PDP279" s="75"/>
      <c r="PDQ279" s="75"/>
      <c r="PDR279" s="75"/>
      <c r="PDS279" s="75"/>
      <c r="PDT279" s="75"/>
      <c r="PDU279" s="75"/>
      <c r="PDV279" s="75"/>
      <c r="PDW279" s="75"/>
      <c r="PDX279" s="75"/>
      <c r="PDY279" s="75"/>
      <c r="PDZ279" s="75"/>
      <c r="PEA279" s="75"/>
      <c r="PEB279" s="75"/>
      <c r="PEC279" s="75"/>
      <c r="PED279" s="75"/>
      <c r="PEE279" s="75"/>
      <c r="PEF279" s="75"/>
      <c r="PEG279" s="75"/>
      <c r="PEH279" s="75"/>
      <c r="PEI279" s="75"/>
      <c r="PEJ279" s="75"/>
      <c r="PEK279" s="75"/>
      <c r="PEL279" s="75"/>
      <c r="PEM279" s="75"/>
      <c r="PEN279" s="75"/>
      <c r="PEO279" s="75"/>
      <c r="PEP279" s="75"/>
      <c r="PEQ279" s="75"/>
      <c r="PER279" s="75"/>
      <c r="PES279" s="75"/>
      <c r="PET279" s="75"/>
      <c r="PEU279" s="75"/>
      <c r="PEV279" s="75"/>
      <c r="PEW279" s="75"/>
      <c r="PEX279" s="75"/>
      <c r="PEY279" s="75"/>
      <c r="PEZ279" s="75"/>
      <c r="PFA279" s="75"/>
      <c r="PFB279" s="75"/>
      <c r="PFC279" s="75"/>
      <c r="PFD279" s="75"/>
      <c r="PFE279" s="75"/>
      <c r="PFF279" s="75"/>
      <c r="PFG279" s="75"/>
      <c r="PFH279" s="75"/>
      <c r="PFI279" s="75"/>
      <c r="PFJ279" s="75"/>
      <c r="PFK279" s="75"/>
      <c r="PFL279" s="75"/>
      <c r="PFM279" s="75"/>
      <c r="PFN279" s="75"/>
      <c r="PFO279" s="75"/>
      <c r="PFP279" s="75"/>
      <c r="PFQ279" s="75"/>
      <c r="PFR279" s="75"/>
      <c r="PFS279" s="75"/>
      <c r="PFT279" s="75"/>
      <c r="PFU279" s="75"/>
      <c r="PFV279" s="75"/>
      <c r="PFW279" s="75"/>
      <c r="PFX279" s="75"/>
      <c r="PFY279" s="75"/>
      <c r="PFZ279" s="75"/>
      <c r="PGA279" s="75"/>
      <c r="PGB279" s="75"/>
      <c r="PGC279" s="75"/>
      <c r="PGD279" s="75"/>
      <c r="PGE279" s="75"/>
      <c r="PGF279" s="75"/>
      <c r="PGG279" s="75"/>
      <c r="PGH279" s="75"/>
      <c r="PGI279" s="75"/>
      <c r="PGJ279" s="75"/>
      <c r="PGK279" s="75"/>
      <c r="PGL279" s="75"/>
      <c r="PGM279" s="75"/>
      <c r="PGN279" s="75"/>
      <c r="PGO279" s="75"/>
      <c r="PGP279" s="75"/>
      <c r="PGQ279" s="75"/>
      <c r="PGR279" s="75"/>
      <c r="PGS279" s="75"/>
      <c r="PGT279" s="75"/>
      <c r="PGU279" s="75"/>
      <c r="PGV279" s="75"/>
      <c r="PGW279" s="75"/>
      <c r="PGX279" s="75"/>
      <c r="PGY279" s="75"/>
      <c r="PGZ279" s="75"/>
      <c r="PHA279" s="75"/>
      <c r="PHB279" s="75"/>
      <c r="PHC279" s="75"/>
      <c r="PHD279" s="75"/>
      <c r="PHE279" s="75"/>
      <c r="PHF279" s="75"/>
      <c r="PHG279" s="75"/>
      <c r="PHH279" s="75"/>
      <c r="PHI279" s="75"/>
      <c r="PHJ279" s="75"/>
      <c r="PHK279" s="75"/>
      <c r="PHL279" s="75"/>
      <c r="PHM279" s="75"/>
      <c r="PHN279" s="75"/>
      <c r="PHO279" s="75"/>
      <c r="PHP279" s="75"/>
      <c r="PHQ279" s="75"/>
      <c r="PHR279" s="75"/>
      <c r="PHS279" s="75"/>
      <c r="PHT279" s="75"/>
      <c r="PHU279" s="75"/>
      <c r="PHV279" s="75"/>
      <c r="PHW279" s="75"/>
      <c r="PHX279" s="75"/>
      <c r="PHY279" s="75"/>
      <c r="PHZ279" s="75"/>
      <c r="PIA279" s="75"/>
      <c r="PIB279" s="75"/>
      <c r="PIC279" s="75"/>
      <c r="PID279" s="75"/>
      <c r="PIE279" s="75"/>
      <c r="PIF279" s="75"/>
      <c r="PIG279" s="75"/>
      <c r="PIH279" s="75"/>
      <c r="PII279" s="75"/>
      <c r="PIJ279" s="75"/>
      <c r="PIK279" s="75"/>
      <c r="PIL279" s="75"/>
      <c r="PIM279" s="75"/>
      <c r="PIN279" s="75"/>
      <c r="PIO279" s="75"/>
      <c r="PIP279" s="75"/>
      <c r="PIQ279" s="75"/>
      <c r="PIR279" s="75"/>
      <c r="PIS279" s="75"/>
      <c r="PIT279" s="75"/>
      <c r="PIU279" s="75"/>
      <c r="PIV279" s="75"/>
      <c r="PIW279" s="75"/>
      <c r="PIX279" s="75"/>
      <c r="PIY279" s="75"/>
      <c r="PIZ279" s="75"/>
      <c r="PJA279" s="75"/>
      <c r="PJB279" s="75"/>
      <c r="PJC279" s="75"/>
      <c r="PJD279" s="75"/>
      <c r="PJE279" s="75"/>
      <c r="PJF279" s="75"/>
      <c r="PJG279" s="75"/>
      <c r="PJH279" s="75"/>
      <c r="PJI279" s="75"/>
      <c r="PJJ279" s="75"/>
      <c r="PJK279" s="75"/>
      <c r="PJL279" s="75"/>
      <c r="PJM279" s="75"/>
      <c r="PJN279" s="75"/>
      <c r="PJO279" s="75"/>
      <c r="PJP279" s="75"/>
      <c r="PJQ279" s="75"/>
      <c r="PJR279" s="75"/>
      <c r="PJS279" s="75"/>
      <c r="PJT279" s="75"/>
      <c r="PJU279" s="75"/>
      <c r="PJV279" s="75"/>
      <c r="PJW279" s="75"/>
      <c r="PJX279" s="75"/>
      <c r="PJY279" s="75"/>
      <c r="PJZ279" s="75"/>
      <c r="PKA279" s="75"/>
      <c r="PKB279" s="75"/>
      <c r="PKC279" s="75"/>
      <c r="PKD279" s="75"/>
      <c r="PKE279" s="75"/>
      <c r="PKF279" s="75"/>
      <c r="PKG279" s="75"/>
      <c r="PKH279" s="75"/>
      <c r="PKI279" s="75"/>
      <c r="PKJ279" s="75"/>
      <c r="PKK279" s="75"/>
      <c r="PKL279" s="75"/>
      <c r="PKM279" s="75"/>
      <c r="PKN279" s="75"/>
      <c r="PKO279" s="75"/>
      <c r="PKP279" s="75"/>
      <c r="PKQ279" s="75"/>
      <c r="PKR279" s="75"/>
      <c r="PKS279" s="75"/>
      <c r="PKT279" s="75"/>
      <c r="PKU279" s="75"/>
      <c r="PKV279" s="75"/>
      <c r="PKW279" s="75"/>
      <c r="PKX279" s="75"/>
      <c r="PKY279" s="75"/>
      <c r="PKZ279" s="75"/>
      <c r="PLA279" s="75"/>
      <c r="PLB279" s="75"/>
      <c r="PLC279" s="75"/>
      <c r="PLD279" s="75"/>
      <c r="PLE279" s="75"/>
      <c r="PLF279" s="75"/>
      <c r="PLG279" s="75"/>
      <c r="PLH279" s="75"/>
      <c r="PLI279" s="75"/>
      <c r="PLJ279" s="75"/>
      <c r="PLK279" s="75"/>
      <c r="PLL279" s="75"/>
      <c r="PLM279" s="75"/>
      <c r="PLN279" s="75"/>
      <c r="PLO279" s="75"/>
      <c r="PLP279" s="75"/>
      <c r="PLQ279" s="75"/>
      <c r="PLR279" s="75"/>
      <c r="PLS279" s="75"/>
      <c r="PLT279" s="75"/>
      <c r="PLU279" s="75"/>
      <c r="PLV279" s="75"/>
      <c r="PLW279" s="75"/>
      <c r="PLX279" s="75"/>
      <c r="PLY279" s="75"/>
      <c r="PLZ279" s="75"/>
      <c r="PMA279" s="75"/>
      <c r="PMB279" s="75"/>
      <c r="PMC279" s="75"/>
      <c r="PMD279" s="75"/>
      <c r="PME279" s="75"/>
      <c r="PMF279" s="75"/>
      <c r="PMG279" s="75"/>
      <c r="PMH279" s="75"/>
      <c r="PMI279" s="75"/>
      <c r="PMJ279" s="75"/>
      <c r="PMK279" s="75"/>
      <c r="PML279" s="75"/>
      <c r="PMM279" s="75"/>
      <c r="PMN279" s="75"/>
      <c r="PMO279" s="75"/>
      <c r="PMP279" s="75"/>
      <c r="PMQ279" s="75"/>
      <c r="PMR279" s="75"/>
      <c r="PMS279" s="75"/>
      <c r="PMT279" s="75"/>
      <c r="PMU279" s="75"/>
      <c r="PMV279" s="75"/>
      <c r="PMW279" s="75"/>
      <c r="PMX279" s="75"/>
      <c r="PMY279" s="75"/>
      <c r="PMZ279" s="75"/>
      <c r="PNA279" s="75"/>
      <c r="PNB279" s="75"/>
      <c r="PNC279" s="75"/>
      <c r="PND279" s="75"/>
      <c r="PNE279" s="75"/>
      <c r="PNF279" s="75"/>
      <c r="PNG279" s="75"/>
      <c r="PNH279" s="75"/>
      <c r="PNI279" s="75"/>
      <c r="PNJ279" s="75"/>
      <c r="PNK279" s="75"/>
      <c r="PNL279" s="75"/>
      <c r="PNM279" s="75"/>
      <c r="PNN279" s="75"/>
      <c r="PNO279" s="75"/>
      <c r="PNP279" s="75"/>
      <c r="PNQ279" s="75"/>
      <c r="PNR279" s="75"/>
      <c r="PNS279" s="75"/>
      <c r="PNT279" s="75"/>
      <c r="PNU279" s="75"/>
      <c r="PNV279" s="75"/>
      <c r="PNW279" s="75"/>
      <c r="PNX279" s="75"/>
      <c r="PNY279" s="75"/>
      <c r="PNZ279" s="75"/>
      <c r="POA279" s="75"/>
      <c r="POB279" s="75"/>
      <c r="POC279" s="75"/>
      <c r="POD279" s="75"/>
      <c r="POE279" s="75"/>
      <c r="POF279" s="75"/>
      <c r="POG279" s="75"/>
      <c r="POH279" s="75"/>
      <c r="POI279" s="75"/>
      <c r="POJ279" s="75"/>
      <c r="POK279" s="75"/>
      <c r="POL279" s="75"/>
      <c r="POM279" s="75"/>
      <c r="PON279" s="75"/>
      <c r="POO279" s="75"/>
      <c r="POP279" s="75"/>
      <c r="POQ279" s="75"/>
      <c r="POR279" s="75"/>
      <c r="POS279" s="75"/>
      <c r="POT279" s="75"/>
      <c r="POU279" s="75"/>
      <c r="POV279" s="75"/>
      <c r="POW279" s="75"/>
      <c r="POX279" s="75"/>
      <c r="POY279" s="75"/>
      <c r="POZ279" s="75"/>
      <c r="PPA279" s="75"/>
      <c r="PPB279" s="75"/>
      <c r="PPC279" s="75"/>
      <c r="PPD279" s="75"/>
      <c r="PPE279" s="75"/>
      <c r="PPF279" s="75"/>
      <c r="PPG279" s="75"/>
      <c r="PPH279" s="75"/>
      <c r="PPI279" s="75"/>
      <c r="PPJ279" s="75"/>
      <c r="PPK279" s="75"/>
      <c r="PPL279" s="75"/>
      <c r="PPM279" s="75"/>
      <c r="PPN279" s="75"/>
      <c r="PPO279" s="75"/>
      <c r="PPP279" s="75"/>
      <c r="PPQ279" s="75"/>
      <c r="PPR279" s="75"/>
      <c r="PPS279" s="75"/>
      <c r="PPT279" s="75"/>
      <c r="PPU279" s="75"/>
      <c r="PPV279" s="75"/>
      <c r="PPW279" s="75"/>
      <c r="PPX279" s="75"/>
      <c r="PPY279" s="75"/>
      <c r="PPZ279" s="75"/>
      <c r="PQA279" s="75"/>
      <c r="PQB279" s="75"/>
      <c r="PQC279" s="75"/>
      <c r="PQD279" s="75"/>
      <c r="PQE279" s="75"/>
      <c r="PQF279" s="75"/>
      <c r="PQG279" s="75"/>
      <c r="PQH279" s="75"/>
      <c r="PQI279" s="75"/>
      <c r="PQJ279" s="75"/>
      <c r="PQK279" s="75"/>
      <c r="PQL279" s="75"/>
      <c r="PQM279" s="75"/>
      <c r="PQN279" s="75"/>
      <c r="PQO279" s="75"/>
      <c r="PQP279" s="75"/>
      <c r="PQQ279" s="75"/>
      <c r="PQR279" s="75"/>
      <c r="PQS279" s="75"/>
      <c r="PQT279" s="75"/>
      <c r="PQU279" s="75"/>
      <c r="PQV279" s="75"/>
      <c r="PQW279" s="75"/>
      <c r="PQX279" s="75"/>
      <c r="PQY279" s="75"/>
      <c r="PQZ279" s="75"/>
      <c r="PRA279" s="75"/>
      <c r="PRB279" s="75"/>
      <c r="PRC279" s="75"/>
      <c r="PRD279" s="75"/>
      <c r="PRE279" s="75"/>
      <c r="PRF279" s="75"/>
      <c r="PRG279" s="75"/>
      <c r="PRH279" s="75"/>
      <c r="PRI279" s="75"/>
      <c r="PRJ279" s="75"/>
      <c r="PRK279" s="75"/>
      <c r="PRL279" s="75"/>
      <c r="PRM279" s="75"/>
      <c r="PRN279" s="75"/>
      <c r="PRO279" s="75"/>
      <c r="PRP279" s="75"/>
      <c r="PRQ279" s="75"/>
      <c r="PRR279" s="75"/>
      <c r="PRS279" s="75"/>
      <c r="PRT279" s="75"/>
      <c r="PRU279" s="75"/>
      <c r="PRV279" s="75"/>
      <c r="PRW279" s="75"/>
      <c r="PRX279" s="75"/>
      <c r="PRY279" s="75"/>
      <c r="PRZ279" s="75"/>
      <c r="PSA279" s="75"/>
      <c r="PSB279" s="75"/>
      <c r="PSC279" s="75"/>
      <c r="PSD279" s="75"/>
      <c r="PSE279" s="75"/>
      <c r="PSF279" s="75"/>
      <c r="PSG279" s="75"/>
      <c r="PSH279" s="75"/>
      <c r="PSI279" s="75"/>
      <c r="PSJ279" s="75"/>
      <c r="PSK279" s="75"/>
      <c r="PSL279" s="75"/>
      <c r="PSM279" s="75"/>
      <c r="PSN279" s="75"/>
      <c r="PSO279" s="75"/>
      <c r="PSP279" s="75"/>
      <c r="PSQ279" s="75"/>
      <c r="PSR279" s="75"/>
      <c r="PSS279" s="75"/>
      <c r="PST279" s="75"/>
      <c r="PSU279" s="75"/>
      <c r="PSV279" s="75"/>
      <c r="PSW279" s="75"/>
      <c r="PSX279" s="75"/>
      <c r="PSY279" s="75"/>
      <c r="PSZ279" s="75"/>
      <c r="PTA279" s="75"/>
      <c r="PTB279" s="75"/>
      <c r="PTC279" s="75"/>
      <c r="PTD279" s="75"/>
      <c r="PTE279" s="75"/>
      <c r="PTF279" s="75"/>
      <c r="PTG279" s="75"/>
      <c r="PTH279" s="75"/>
      <c r="PTI279" s="75"/>
      <c r="PTJ279" s="75"/>
      <c r="PTK279" s="75"/>
      <c r="PTL279" s="75"/>
      <c r="PTM279" s="75"/>
      <c r="PTN279" s="75"/>
      <c r="PTO279" s="75"/>
      <c r="PTP279" s="75"/>
      <c r="PTQ279" s="75"/>
      <c r="PTR279" s="75"/>
      <c r="PTS279" s="75"/>
      <c r="PTT279" s="75"/>
      <c r="PTU279" s="75"/>
      <c r="PTV279" s="75"/>
      <c r="PTW279" s="75"/>
      <c r="PTX279" s="75"/>
      <c r="PTY279" s="75"/>
      <c r="PTZ279" s="75"/>
      <c r="PUA279" s="75"/>
      <c r="PUB279" s="75"/>
      <c r="PUC279" s="75"/>
      <c r="PUD279" s="75"/>
      <c r="PUE279" s="75"/>
      <c r="PUF279" s="75"/>
      <c r="PUG279" s="75"/>
      <c r="PUH279" s="75"/>
      <c r="PUI279" s="75"/>
      <c r="PUJ279" s="75"/>
      <c r="PUK279" s="75"/>
      <c r="PUL279" s="75"/>
      <c r="PUM279" s="75"/>
      <c r="PUN279" s="75"/>
      <c r="PUO279" s="75"/>
      <c r="PUP279" s="75"/>
      <c r="PUQ279" s="75"/>
      <c r="PUR279" s="75"/>
      <c r="PUS279" s="75"/>
      <c r="PUT279" s="75"/>
      <c r="PUU279" s="75"/>
      <c r="PUV279" s="75"/>
      <c r="PUW279" s="75"/>
      <c r="PUX279" s="75"/>
      <c r="PUY279" s="75"/>
      <c r="PUZ279" s="75"/>
      <c r="PVA279" s="75"/>
      <c r="PVB279" s="75"/>
      <c r="PVC279" s="75"/>
      <c r="PVD279" s="75"/>
      <c r="PVE279" s="75"/>
      <c r="PVF279" s="75"/>
      <c r="PVG279" s="75"/>
      <c r="PVH279" s="75"/>
      <c r="PVI279" s="75"/>
      <c r="PVJ279" s="75"/>
      <c r="PVK279" s="75"/>
      <c r="PVL279" s="75"/>
      <c r="PVM279" s="75"/>
      <c r="PVN279" s="75"/>
      <c r="PVO279" s="75"/>
      <c r="PVP279" s="75"/>
      <c r="PVQ279" s="75"/>
      <c r="PVR279" s="75"/>
      <c r="PVS279" s="75"/>
      <c r="PVT279" s="75"/>
      <c r="PVU279" s="75"/>
      <c r="PVV279" s="75"/>
      <c r="PVW279" s="75"/>
      <c r="PVX279" s="75"/>
      <c r="PVY279" s="75"/>
      <c r="PVZ279" s="75"/>
      <c r="PWA279" s="75"/>
      <c r="PWB279" s="75"/>
      <c r="PWC279" s="75"/>
      <c r="PWD279" s="75"/>
      <c r="PWE279" s="75"/>
      <c r="PWF279" s="75"/>
      <c r="PWG279" s="75"/>
      <c r="PWH279" s="75"/>
      <c r="PWI279" s="75"/>
      <c r="PWJ279" s="75"/>
      <c r="PWK279" s="75"/>
      <c r="PWL279" s="75"/>
      <c r="PWM279" s="75"/>
      <c r="PWN279" s="75"/>
      <c r="PWO279" s="75"/>
      <c r="PWP279" s="75"/>
      <c r="PWQ279" s="75"/>
      <c r="PWR279" s="75"/>
      <c r="PWS279" s="75"/>
      <c r="PWT279" s="75"/>
      <c r="PWU279" s="75"/>
      <c r="PWV279" s="75"/>
      <c r="PWW279" s="75"/>
      <c r="PWX279" s="75"/>
      <c r="PWY279" s="75"/>
      <c r="PWZ279" s="75"/>
      <c r="PXA279" s="75"/>
      <c r="PXB279" s="75"/>
      <c r="PXC279" s="75"/>
      <c r="PXD279" s="75"/>
      <c r="PXE279" s="75"/>
      <c r="PXF279" s="75"/>
      <c r="PXG279" s="75"/>
      <c r="PXH279" s="75"/>
      <c r="PXI279" s="75"/>
      <c r="PXJ279" s="75"/>
      <c r="PXK279" s="75"/>
      <c r="PXL279" s="75"/>
      <c r="PXM279" s="75"/>
      <c r="PXN279" s="75"/>
      <c r="PXO279" s="75"/>
      <c r="PXP279" s="75"/>
      <c r="PXQ279" s="75"/>
      <c r="PXR279" s="75"/>
      <c r="PXS279" s="75"/>
      <c r="PXT279" s="75"/>
      <c r="PXU279" s="75"/>
      <c r="PXV279" s="75"/>
      <c r="PXW279" s="75"/>
      <c r="PXX279" s="75"/>
      <c r="PXY279" s="75"/>
      <c r="PXZ279" s="75"/>
      <c r="PYA279" s="75"/>
      <c r="PYB279" s="75"/>
      <c r="PYC279" s="75"/>
      <c r="PYD279" s="75"/>
      <c r="PYE279" s="75"/>
      <c r="PYF279" s="75"/>
      <c r="PYG279" s="75"/>
      <c r="PYH279" s="75"/>
      <c r="PYI279" s="75"/>
      <c r="PYJ279" s="75"/>
      <c r="PYK279" s="75"/>
      <c r="PYL279" s="75"/>
      <c r="PYM279" s="75"/>
      <c r="PYN279" s="75"/>
      <c r="PYO279" s="75"/>
      <c r="PYP279" s="75"/>
      <c r="PYQ279" s="75"/>
      <c r="PYR279" s="75"/>
      <c r="PYS279" s="75"/>
      <c r="PYT279" s="75"/>
      <c r="PYU279" s="75"/>
      <c r="PYV279" s="75"/>
      <c r="PYW279" s="75"/>
      <c r="PYX279" s="75"/>
      <c r="PYY279" s="75"/>
      <c r="PYZ279" s="75"/>
      <c r="PZA279" s="75"/>
      <c r="PZB279" s="75"/>
      <c r="PZC279" s="75"/>
      <c r="PZD279" s="75"/>
      <c r="PZE279" s="75"/>
      <c r="PZF279" s="75"/>
      <c r="PZG279" s="75"/>
      <c r="PZH279" s="75"/>
      <c r="PZI279" s="75"/>
      <c r="PZJ279" s="75"/>
      <c r="PZK279" s="75"/>
      <c r="PZL279" s="75"/>
      <c r="PZM279" s="75"/>
      <c r="PZN279" s="75"/>
      <c r="PZO279" s="75"/>
      <c r="PZP279" s="75"/>
      <c r="PZQ279" s="75"/>
      <c r="PZR279" s="75"/>
      <c r="PZS279" s="75"/>
      <c r="PZT279" s="75"/>
      <c r="PZU279" s="75"/>
      <c r="PZV279" s="75"/>
      <c r="PZW279" s="75"/>
      <c r="PZX279" s="75"/>
      <c r="PZY279" s="75"/>
      <c r="PZZ279" s="75"/>
      <c r="QAA279" s="75"/>
      <c r="QAB279" s="75"/>
      <c r="QAC279" s="75"/>
      <c r="QAD279" s="75"/>
      <c r="QAE279" s="75"/>
      <c r="QAF279" s="75"/>
      <c r="QAG279" s="75"/>
      <c r="QAH279" s="75"/>
      <c r="QAI279" s="75"/>
      <c r="QAJ279" s="75"/>
      <c r="QAK279" s="75"/>
      <c r="QAL279" s="75"/>
      <c r="QAM279" s="75"/>
      <c r="QAN279" s="75"/>
      <c r="QAO279" s="75"/>
      <c r="QAP279" s="75"/>
      <c r="QAQ279" s="75"/>
      <c r="QAR279" s="75"/>
      <c r="QAS279" s="75"/>
      <c r="QAT279" s="75"/>
      <c r="QAU279" s="75"/>
      <c r="QAV279" s="75"/>
      <c r="QAW279" s="75"/>
      <c r="QAX279" s="75"/>
      <c r="QAY279" s="75"/>
      <c r="QAZ279" s="75"/>
      <c r="QBA279" s="75"/>
      <c r="QBB279" s="75"/>
      <c r="QBC279" s="75"/>
      <c r="QBD279" s="75"/>
      <c r="QBE279" s="75"/>
      <c r="QBF279" s="75"/>
      <c r="QBG279" s="75"/>
      <c r="QBH279" s="75"/>
      <c r="QBI279" s="75"/>
      <c r="QBJ279" s="75"/>
      <c r="QBK279" s="75"/>
      <c r="QBL279" s="75"/>
      <c r="QBM279" s="75"/>
      <c r="QBN279" s="75"/>
      <c r="QBO279" s="75"/>
      <c r="QBP279" s="75"/>
      <c r="QBQ279" s="75"/>
      <c r="QBR279" s="75"/>
      <c r="QBS279" s="75"/>
      <c r="QBT279" s="75"/>
      <c r="QBU279" s="75"/>
      <c r="QBV279" s="75"/>
      <c r="QBW279" s="75"/>
      <c r="QBX279" s="75"/>
      <c r="QBY279" s="75"/>
      <c r="QBZ279" s="75"/>
      <c r="QCA279" s="75"/>
      <c r="QCB279" s="75"/>
      <c r="QCC279" s="75"/>
      <c r="QCD279" s="75"/>
      <c r="QCE279" s="75"/>
      <c r="QCF279" s="75"/>
      <c r="QCG279" s="75"/>
      <c r="QCH279" s="75"/>
      <c r="QCI279" s="75"/>
      <c r="QCJ279" s="75"/>
      <c r="QCK279" s="75"/>
      <c r="QCL279" s="75"/>
      <c r="QCM279" s="75"/>
      <c r="QCN279" s="75"/>
      <c r="QCO279" s="75"/>
      <c r="QCP279" s="75"/>
      <c r="QCQ279" s="75"/>
      <c r="QCR279" s="75"/>
      <c r="QCS279" s="75"/>
      <c r="QCT279" s="75"/>
      <c r="QCU279" s="75"/>
      <c r="QCV279" s="75"/>
      <c r="QCW279" s="75"/>
      <c r="QCX279" s="75"/>
      <c r="QCY279" s="75"/>
      <c r="QCZ279" s="75"/>
      <c r="QDA279" s="75"/>
      <c r="QDB279" s="75"/>
      <c r="QDC279" s="75"/>
      <c r="QDD279" s="75"/>
      <c r="QDE279" s="75"/>
      <c r="QDF279" s="75"/>
      <c r="QDG279" s="75"/>
      <c r="QDH279" s="75"/>
      <c r="QDI279" s="75"/>
      <c r="QDJ279" s="75"/>
      <c r="QDK279" s="75"/>
      <c r="QDL279" s="75"/>
      <c r="QDM279" s="75"/>
      <c r="QDN279" s="75"/>
      <c r="QDO279" s="75"/>
      <c r="QDP279" s="75"/>
      <c r="QDQ279" s="75"/>
      <c r="QDR279" s="75"/>
      <c r="QDS279" s="75"/>
      <c r="QDT279" s="75"/>
      <c r="QDU279" s="75"/>
      <c r="QDV279" s="75"/>
      <c r="QDW279" s="75"/>
      <c r="QDX279" s="75"/>
      <c r="QDY279" s="75"/>
      <c r="QDZ279" s="75"/>
      <c r="QEA279" s="75"/>
      <c r="QEB279" s="75"/>
      <c r="QEC279" s="75"/>
      <c r="QED279" s="75"/>
      <c r="QEE279" s="75"/>
      <c r="QEF279" s="75"/>
      <c r="QEG279" s="75"/>
      <c r="QEH279" s="75"/>
      <c r="QEI279" s="75"/>
      <c r="QEJ279" s="75"/>
      <c r="QEK279" s="75"/>
      <c r="QEL279" s="75"/>
      <c r="QEM279" s="75"/>
      <c r="QEN279" s="75"/>
      <c r="QEO279" s="75"/>
      <c r="QEP279" s="75"/>
      <c r="QEQ279" s="75"/>
      <c r="QER279" s="75"/>
      <c r="QES279" s="75"/>
      <c r="QET279" s="75"/>
      <c r="QEU279" s="75"/>
      <c r="QEV279" s="75"/>
      <c r="QEW279" s="75"/>
      <c r="QEX279" s="75"/>
      <c r="QEY279" s="75"/>
      <c r="QEZ279" s="75"/>
      <c r="QFA279" s="75"/>
      <c r="QFB279" s="75"/>
      <c r="QFC279" s="75"/>
      <c r="QFD279" s="75"/>
      <c r="QFE279" s="75"/>
      <c r="QFF279" s="75"/>
      <c r="QFG279" s="75"/>
      <c r="QFH279" s="75"/>
      <c r="QFI279" s="75"/>
      <c r="QFJ279" s="75"/>
      <c r="QFK279" s="75"/>
      <c r="QFL279" s="75"/>
      <c r="QFM279" s="75"/>
      <c r="QFN279" s="75"/>
      <c r="QFO279" s="75"/>
      <c r="QFP279" s="75"/>
      <c r="QFQ279" s="75"/>
      <c r="QFR279" s="75"/>
      <c r="QFS279" s="75"/>
      <c r="QFT279" s="75"/>
      <c r="QFU279" s="75"/>
      <c r="QFV279" s="75"/>
      <c r="QFW279" s="75"/>
      <c r="QFX279" s="75"/>
      <c r="QFY279" s="75"/>
      <c r="QFZ279" s="75"/>
      <c r="QGA279" s="75"/>
      <c r="QGB279" s="75"/>
      <c r="QGC279" s="75"/>
      <c r="QGD279" s="75"/>
      <c r="QGE279" s="75"/>
      <c r="QGF279" s="75"/>
      <c r="QGG279" s="75"/>
      <c r="QGH279" s="75"/>
      <c r="QGI279" s="75"/>
      <c r="QGJ279" s="75"/>
      <c r="QGK279" s="75"/>
      <c r="QGL279" s="75"/>
      <c r="QGM279" s="75"/>
      <c r="QGN279" s="75"/>
      <c r="QGO279" s="75"/>
      <c r="QGP279" s="75"/>
      <c r="QGQ279" s="75"/>
      <c r="QGR279" s="75"/>
      <c r="QGS279" s="75"/>
      <c r="QGT279" s="75"/>
      <c r="QGU279" s="75"/>
      <c r="QGV279" s="75"/>
      <c r="QGW279" s="75"/>
      <c r="QGX279" s="75"/>
      <c r="QGY279" s="75"/>
      <c r="QGZ279" s="75"/>
      <c r="QHA279" s="75"/>
      <c r="QHB279" s="75"/>
      <c r="QHC279" s="75"/>
      <c r="QHD279" s="75"/>
      <c r="QHE279" s="75"/>
      <c r="QHF279" s="75"/>
      <c r="QHG279" s="75"/>
      <c r="QHH279" s="75"/>
      <c r="QHI279" s="75"/>
      <c r="QHJ279" s="75"/>
      <c r="QHK279" s="75"/>
      <c r="QHL279" s="75"/>
      <c r="QHM279" s="75"/>
      <c r="QHN279" s="75"/>
      <c r="QHO279" s="75"/>
      <c r="QHP279" s="75"/>
      <c r="QHQ279" s="75"/>
      <c r="QHR279" s="75"/>
      <c r="QHS279" s="75"/>
      <c r="QHT279" s="75"/>
      <c r="QHU279" s="75"/>
      <c r="QHV279" s="75"/>
      <c r="QHW279" s="75"/>
      <c r="QHX279" s="75"/>
      <c r="QHY279" s="75"/>
      <c r="QHZ279" s="75"/>
      <c r="QIA279" s="75"/>
      <c r="QIB279" s="75"/>
      <c r="QIC279" s="75"/>
      <c r="QID279" s="75"/>
      <c r="QIE279" s="75"/>
      <c r="QIF279" s="75"/>
      <c r="QIG279" s="75"/>
      <c r="QIH279" s="75"/>
      <c r="QII279" s="75"/>
      <c r="QIJ279" s="75"/>
      <c r="QIK279" s="75"/>
      <c r="QIL279" s="75"/>
      <c r="QIM279" s="75"/>
      <c r="QIN279" s="75"/>
      <c r="QIO279" s="75"/>
      <c r="QIP279" s="75"/>
      <c r="QIQ279" s="75"/>
      <c r="QIR279" s="75"/>
      <c r="QIS279" s="75"/>
      <c r="QIT279" s="75"/>
      <c r="QIU279" s="75"/>
      <c r="QIV279" s="75"/>
      <c r="QIW279" s="75"/>
      <c r="QIX279" s="75"/>
      <c r="QIY279" s="75"/>
      <c r="QIZ279" s="75"/>
      <c r="QJA279" s="75"/>
      <c r="QJB279" s="75"/>
      <c r="QJC279" s="75"/>
      <c r="QJD279" s="75"/>
      <c r="QJE279" s="75"/>
      <c r="QJF279" s="75"/>
      <c r="QJG279" s="75"/>
      <c r="QJH279" s="75"/>
      <c r="QJI279" s="75"/>
      <c r="QJJ279" s="75"/>
      <c r="QJK279" s="75"/>
      <c r="QJL279" s="75"/>
      <c r="QJM279" s="75"/>
      <c r="QJN279" s="75"/>
      <c r="QJO279" s="75"/>
      <c r="QJP279" s="75"/>
      <c r="QJQ279" s="75"/>
      <c r="QJR279" s="75"/>
      <c r="QJS279" s="75"/>
      <c r="QJT279" s="75"/>
      <c r="QJU279" s="75"/>
      <c r="QJV279" s="75"/>
      <c r="QJW279" s="75"/>
      <c r="QJX279" s="75"/>
      <c r="QJY279" s="75"/>
      <c r="QJZ279" s="75"/>
      <c r="QKA279" s="75"/>
      <c r="QKB279" s="75"/>
      <c r="QKC279" s="75"/>
      <c r="QKD279" s="75"/>
      <c r="QKE279" s="75"/>
      <c r="QKF279" s="75"/>
      <c r="QKG279" s="75"/>
      <c r="QKH279" s="75"/>
      <c r="QKI279" s="75"/>
      <c r="QKJ279" s="75"/>
      <c r="QKK279" s="75"/>
      <c r="QKL279" s="75"/>
      <c r="QKM279" s="75"/>
      <c r="QKN279" s="75"/>
      <c r="QKO279" s="75"/>
      <c r="QKP279" s="75"/>
      <c r="QKQ279" s="75"/>
      <c r="QKR279" s="75"/>
      <c r="QKS279" s="75"/>
      <c r="QKT279" s="75"/>
      <c r="QKU279" s="75"/>
      <c r="QKV279" s="75"/>
      <c r="QKW279" s="75"/>
      <c r="QKX279" s="75"/>
      <c r="QKY279" s="75"/>
      <c r="QKZ279" s="75"/>
      <c r="QLA279" s="75"/>
      <c r="QLB279" s="75"/>
      <c r="QLC279" s="75"/>
      <c r="QLD279" s="75"/>
      <c r="QLE279" s="75"/>
      <c r="QLF279" s="75"/>
      <c r="QLG279" s="75"/>
      <c r="QLH279" s="75"/>
      <c r="QLI279" s="75"/>
      <c r="QLJ279" s="75"/>
      <c r="QLK279" s="75"/>
      <c r="QLL279" s="75"/>
      <c r="QLM279" s="75"/>
      <c r="QLN279" s="75"/>
      <c r="QLO279" s="75"/>
      <c r="QLP279" s="75"/>
      <c r="QLQ279" s="75"/>
      <c r="QLR279" s="75"/>
      <c r="QLS279" s="75"/>
      <c r="QLT279" s="75"/>
      <c r="QLU279" s="75"/>
      <c r="QLV279" s="75"/>
      <c r="QLW279" s="75"/>
      <c r="QLX279" s="75"/>
      <c r="QLY279" s="75"/>
      <c r="QLZ279" s="75"/>
      <c r="QMA279" s="75"/>
      <c r="QMB279" s="75"/>
      <c r="QMC279" s="75"/>
      <c r="QMD279" s="75"/>
      <c r="QME279" s="75"/>
      <c r="QMF279" s="75"/>
      <c r="QMG279" s="75"/>
      <c r="QMH279" s="75"/>
      <c r="QMI279" s="75"/>
      <c r="QMJ279" s="75"/>
      <c r="QMK279" s="75"/>
      <c r="QML279" s="75"/>
      <c r="QMM279" s="75"/>
      <c r="QMN279" s="75"/>
      <c r="QMO279" s="75"/>
      <c r="QMP279" s="75"/>
      <c r="QMQ279" s="75"/>
      <c r="QMR279" s="75"/>
      <c r="QMS279" s="75"/>
      <c r="QMT279" s="75"/>
      <c r="QMU279" s="75"/>
      <c r="QMV279" s="75"/>
      <c r="QMW279" s="75"/>
      <c r="QMX279" s="75"/>
      <c r="QMY279" s="75"/>
      <c r="QMZ279" s="75"/>
      <c r="QNA279" s="75"/>
      <c r="QNB279" s="75"/>
      <c r="QNC279" s="75"/>
      <c r="QND279" s="75"/>
      <c r="QNE279" s="75"/>
      <c r="QNF279" s="75"/>
      <c r="QNG279" s="75"/>
      <c r="QNH279" s="75"/>
      <c r="QNI279" s="75"/>
      <c r="QNJ279" s="75"/>
      <c r="QNK279" s="75"/>
      <c r="QNL279" s="75"/>
      <c r="QNM279" s="75"/>
      <c r="QNN279" s="75"/>
      <c r="QNO279" s="75"/>
      <c r="QNP279" s="75"/>
      <c r="QNQ279" s="75"/>
      <c r="QNR279" s="75"/>
      <c r="QNS279" s="75"/>
      <c r="QNT279" s="75"/>
      <c r="QNU279" s="75"/>
      <c r="QNV279" s="75"/>
      <c r="QNW279" s="75"/>
      <c r="QNX279" s="75"/>
      <c r="QNY279" s="75"/>
      <c r="QNZ279" s="75"/>
      <c r="QOA279" s="75"/>
      <c r="QOB279" s="75"/>
      <c r="QOC279" s="75"/>
      <c r="QOD279" s="75"/>
      <c r="QOE279" s="75"/>
      <c r="QOF279" s="75"/>
      <c r="QOG279" s="75"/>
      <c r="QOH279" s="75"/>
      <c r="QOI279" s="75"/>
      <c r="QOJ279" s="75"/>
      <c r="QOK279" s="75"/>
      <c r="QOL279" s="75"/>
      <c r="QOM279" s="75"/>
      <c r="QON279" s="75"/>
      <c r="QOO279" s="75"/>
      <c r="QOP279" s="75"/>
      <c r="QOQ279" s="75"/>
      <c r="QOR279" s="75"/>
      <c r="QOS279" s="75"/>
      <c r="QOT279" s="75"/>
      <c r="QOU279" s="75"/>
      <c r="QOV279" s="75"/>
      <c r="QOW279" s="75"/>
      <c r="QOX279" s="75"/>
      <c r="QOY279" s="75"/>
      <c r="QOZ279" s="75"/>
      <c r="QPA279" s="75"/>
      <c r="QPB279" s="75"/>
      <c r="QPC279" s="75"/>
      <c r="QPD279" s="75"/>
      <c r="QPE279" s="75"/>
      <c r="QPF279" s="75"/>
      <c r="QPG279" s="75"/>
      <c r="QPH279" s="75"/>
      <c r="QPI279" s="75"/>
      <c r="QPJ279" s="75"/>
      <c r="QPK279" s="75"/>
      <c r="QPL279" s="75"/>
      <c r="QPM279" s="75"/>
      <c r="QPN279" s="75"/>
      <c r="QPO279" s="75"/>
      <c r="QPP279" s="75"/>
      <c r="QPQ279" s="75"/>
      <c r="QPR279" s="75"/>
      <c r="QPS279" s="75"/>
      <c r="QPT279" s="75"/>
      <c r="QPU279" s="75"/>
      <c r="QPV279" s="75"/>
      <c r="QPW279" s="75"/>
      <c r="QPX279" s="75"/>
      <c r="QPY279" s="75"/>
      <c r="QPZ279" s="75"/>
      <c r="QQA279" s="75"/>
      <c r="QQB279" s="75"/>
      <c r="QQC279" s="75"/>
      <c r="QQD279" s="75"/>
      <c r="QQE279" s="75"/>
      <c r="QQF279" s="75"/>
      <c r="QQG279" s="75"/>
      <c r="QQH279" s="75"/>
      <c r="QQI279" s="75"/>
      <c r="QQJ279" s="75"/>
      <c r="QQK279" s="75"/>
      <c r="QQL279" s="75"/>
      <c r="QQM279" s="75"/>
      <c r="QQN279" s="75"/>
      <c r="QQO279" s="75"/>
      <c r="QQP279" s="75"/>
      <c r="QQQ279" s="75"/>
      <c r="QQR279" s="75"/>
      <c r="QQS279" s="75"/>
      <c r="QQT279" s="75"/>
      <c r="QQU279" s="75"/>
      <c r="QQV279" s="75"/>
      <c r="QQW279" s="75"/>
      <c r="QQX279" s="75"/>
      <c r="QQY279" s="75"/>
      <c r="QQZ279" s="75"/>
      <c r="QRA279" s="75"/>
      <c r="QRB279" s="75"/>
      <c r="QRC279" s="75"/>
      <c r="QRD279" s="75"/>
      <c r="QRE279" s="75"/>
      <c r="QRF279" s="75"/>
      <c r="QRG279" s="75"/>
      <c r="QRH279" s="75"/>
      <c r="QRI279" s="75"/>
      <c r="QRJ279" s="75"/>
      <c r="QRK279" s="75"/>
      <c r="QRL279" s="75"/>
      <c r="QRM279" s="75"/>
      <c r="QRN279" s="75"/>
      <c r="QRO279" s="75"/>
      <c r="QRP279" s="75"/>
      <c r="QRQ279" s="75"/>
      <c r="QRR279" s="75"/>
      <c r="QRS279" s="75"/>
      <c r="QRT279" s="75"/>
      <c r="QRU279" s="75"/>
      <c r="QRV279" s="75"/>
      <c r="QRW279" s="75"/>
      <c r="QRX279" s="75"/>
      <c r="QRY279" s="75"/>
      <c r="QRZ279" s="75"/>
      <c r="QSA279" s="75"/>
      <c r="QSB279" s="75"/>
      <c r="QSC279" s="75"/>
      <c r="QSD279" s="75"/>
      <c r="QSE279" s="75"/>
      <c r="QSF279" s="75"/>
      <c r="QSG279" s="75"/>
      <c r="QSH279" s="75"/>
      <c r="QSI279" s="75"/>
      <c r="QSJ279" s="75"/>
      <c r="QSK279" s="75"/>
      <c r="QSL279" s="75"/>
      <c r="QSM279" s="75"/>
      <c r="QSN279" s="75"/>
      <c r="QSO279" s="75"/>
      <c r="QSP279" s="75"/>
      <c r="QSQ279" s="75"/>
      <c r="QSR279" s="75"/>
      <c r="QSS279" s="75"/>
      <c r="QST279" s="75"/>
      <c r="QSU279" s="75"/>
      <c r="QSV279" s="75"/>
      <c r="QSW279" s="75"/>
      <c r="QSX279" s="75"/>
      <c r="QSY279" s="75"/>
      <c r="QSZ279" s="75"/>
      <c r="QTA279" s="75"/>
      <c r="QTB279" s="75"/>
      <c r="QTC279" s="75"/>
      <c r="QTD279" s="75"/>
      <c r="QTE279" s="75"/>
      <c r="QTF279" s="75"/>
      <c r="QTG279" s="75"/>
      <c r="QTH279" s="75"/>
      <c r="QTI279" s="75"/>
      <c r="QTJ279" s="75"/>
      <c r="QTK279" s="75"/>
      <c r="QTL279" s="75"/>
      <c r="QTM279" s="75"/>
      <c r="QTN279" s="75"/>
      <c r="QTO279" s="75"/>
      <c r="QTP279" s="75"/>
      <c r="QTQ279" s="75"/>
      <c r="QTR279" s="75"/>
      <c r="QTS279" s="75"/>
      <c r="QTT279" s="75"/>
      <c r="QTU279" s="75"/>
      <c r="QTV279" s="75"/>
      <c r="QTW279" s="75"/>
      <c r="QTX279" s="75"/>
      <c r="QTY279" s="75"/>
      <c r="QTZ279" s="75"/>
      <c r="QUA279" s="75"/>
      <c r="QUB279" s="75"/>
      <c r="QUC279" s="75"/>
      <c r="QUD279" s="75"/>
      <c r="QUE279" s="75"/>
      <c r="QUF279" s="75"/>
      <c r="QUG279" s="75"/>
      <c r="QUH279" s="75"/>
      <c r="QUI279" s="75"/>
      <c r="QUJ279" s="75"/>
      <c r="QUK279" s="75"/>
      <c r="QUL279" s="75"/>
      <c r="QUM279" s="75"/>
      <c r="QUN279" s="75"/>
      <c r="QUO279" s="75"/>
      <c r="QUP279" s="75"/>
      <c r="QUQ279" s="75"/>
      <c r="QUR279" s="75"/>
      <c r="QUS279" s="75"/>
      <c r="QUT279" s="75"/>
      <c r="QUU279" s="75"/>
      <c r="QUV279" s="75"/>
      <c r="QUW279" s="75"/>
      <c r="QUX279" s="75"/>
      <c r="QUY279" s="75"/>
      <c r="QUZ279" s="75"/>
      <c r="QVA279" s="75"/>
      <c r="QVB279" s="75"/>
      <c r="QVC279" s="75"/>
      <c r="QVD279" s="75"/>
      <c r="QVE279" s="75"/>
      <c r="QVF279" s="75"/>
      <c r="QVG279" s="75"/>
      <c r="QVH279" s="75"/>
      <c r="QVI279" s="75"/>
      <c r="QVJ279" s="75"/>
      <c r="QVK279" s="75"/>
      <c r="QVL279" s="75"/>
      <c r="QVM279" s="75"/>
      <c r="QVN279" s="75"/>
      <c r="QVO279" s="75"/>
      <c r="QVP279" s="75"/>
      <c r="QVQ279" s="75"/>
      <c r="QVR279" s="75"/>
      <c r="QVS279" s="75"/>
      <c r="QVT279" s="75"/>
      <c r="QVU279" s="75"/>
      <c r="QVV279" s="75"/>
      <c r="QVW279" s="75"/>
      <c r="QVX279" s="75"/>
      <c r="QVY279" s="75"/>
      <c r="QVZ279" s="75"/>
      <c r="QWA279" s="75"/>
      <c r="QWB279" s="75"/>
      <c r="QWC279" s="75"/>
      <c r="QWD279" s="75"/>
      <c r="QWE279" s="75"/>
      <c r="QWF279" s="75"/>
      <c r="QWG279" s="75"/>
      <c r="QWH279" s="75"/>
      <c r="QWI279" s="75"/>
      <c r="QWJ279" s="75"/>
      <c r="QWK279" s="75"/>
      <c r="QWL279" s="75"/>
      <c r="QWM279" s="75"/>
      <c r="QWN279" s="75"/>
      <c r="QWO279" s="75"/>
      <c r="QWP279" s="75"/>
      <c r="QWQ279" s="75"/>
      <c r="QWR279" s="75"/>
      <c r="QWS279" s="75"/>
      <c r="QWT279" s="75"/>
      <c r="QWU279" s="75"/>
      <c r="QWV279" s="75"/>
      <c r="QWW279" s="75"/>
      <c r="QWX279" s="75"/>
      <c r="QWY279" s="75"/>
      <c r="QWZ279" s="75"/>
      <c r="QXA279" s="75"/>
      <c r="QXB279" s="75"/>
      <c r="QXC279" s="75"/>
      <c r="QXD279" s="75"/>
      <c r="QXE279" s="75"/>
      <c r="QXF279" s="75"/>
      <c r="QXG279" s="75"/>
      <c r="QXH279" s="75"/>
      <c r="QXI279" s="75"/>
      <c r="QXJ279" s="75"/>
      <c r="QXK279" s="75"/>
      <c r="QXL279" s="75"/>
      <c r="QXM279" s="75"/>
      <c r="QXN279" s="75"/>
      <c r="QXO279" s="75"/>
      <c r="QXP279" s="75"/>
      <c r="QXQ279" s="75"/>
      <c r="QXR279" s="75"/>
      <c r="QXS279" s="75"/>
      <c r="QXT279" s="75"/>
      <c r="QXU279" s="75"/>
      <c r="QXV279" s="75"/>
      <c r="QXW279" s="75"/>
      <c r="QXX279" s="75"/>
      <c r="QXY279" s="75"/>
      <c r="QXZ279" s="75"/>
      <c r="QYA279" s="75"/>
      <c r="QYB279" s="75"/>
      <c r="QYC279" s="75"/>
      <c r="QYD279" s="75"/>
      <c r="QYE279" s="75"/>
      <c r="QYF279" s="75"/>
      <c r="QYG279" s="75"/>
      <c r="QYH279" s="75"/>
      <c r="QYI279" s="75"/>
      <c r="QYJ279" s="75"/>
      <c r="QYK279" s="75"/>
      <c r="QYL279" s="75"/>
      <c r="QYM279" s="75"/>
      <c r="QYN279" s="75"/>
      <c r="QYO279" s="75"/>
      <c r="QYP279" s="75"/>
      <c r="QYQ279" s="75"/>
      <c r="QYR279" s="75"/>
      <c r="QYS279" s="75"/>
      <c r="QYT279" s="75"/>
      <c r="QYU279" s="75"/>
      <c r="QYV279" s="75"/>
      <c r="QYW279" s="75"/>
      <c r="QYX279" s="75"/>
      <c r="QYY279" s="75"/>
      <c r="QYZ279" s="75"/>
      <c r="QZA279" s="75"/>
      <c r="QZB279" s="75"/>
      <c r="QZC279" s="75"/>
      <c r="QZD279" s="75"/>
      <c r="QZE279" s="75"/>
      <c r="QZF279" s="75"/>
      <c r="QZG279" s="75"/>
      <c r="QZH279" s="75"/>
      <c r="QZI279" s="75"/>
      <c r="QZJ279" s="75"/>
      <c r="QZK279" s="75"/>
      <c r="QZL279" s="75"/>
      <c r="QZM279" s="75"/>
      <c r="QZN279" s="75"/>
      <c r="QZO279" s="75"/>
      <c r="QZP279" s="75"/>
      <c r="QZQ279" s="75"/>
      <c r="QZR279" s="75"/>
      <c r="QZS279" s="75"/>
      <c r="QZT279" s="75"/>
      <c r="QZU279" s="75"/>
      <c r="QZV279" s="75"/>
      <c r="QZW279" s="75"/>
      <c r="QZX279" s="75"/>
      <c r="QZY279" s="75"/>
      <c r="QZZ279" s="75"/>
      <c r="RAA279" s="75"/>
      <c r="RAB279" s="75"/>
      <c r="RAC279" s="75"/>
      <c r="RAD279" s="75"/>
      <c r="RAE279" s="75"/>
      <c r="RAF279" s="75"/>
      <c r="RAG279" s="75"/>
      <c r="RAH279" s="75"/>
      <c r="RAI279" s="75"/>
      <c r="RAJ279" s="75"/>
      <c r="RAK279" s="75"/>
      <c r="RAL279" s="75"/>
      <c r="RAM279" s="75"/>
      <c r="RAN279" s="75"/>
      <c r="RAO279" s="75"/>
      <c r="RAP279" s="75"/>
      <c r="RAQ279" s="75"/>
      <c r="RAR279" s="75"/>
      <c r="RAS279" s="75"/>
      <c r="RAT279" s="75"/>
      <c r="RAU279" s="75"/>
      <c r="RAV279" s="75"/>
      <c r="RAW279" s="75"/>
      <c r="RAX279" s="75"/>
      <c r="RAY279" s="75"/>
      <c r="RAZ279" s="75"/>
      <c r="RBA279" s="75"/>
      <c r="RBB279" s="75"/>
      <c r="RBC279" s="75"/>
      <c r="RBD279" s="75"/>
      <c r="RBE279" s="75"/>
      <c r="RBF279" s="75"/>
      <c r="RBG279" s="75"/>
      <c r="RBH279" s="75"/>
      <c r="RBI279" s="75"/>
      <c r="RBJ279" s="75"/>
      <c r="RBK279" s="75"/>
      <c r="RBL279" s="75"/>
      <c r="RBM279" s="75"/>
      <c r="RBN279" s="75"/>
      <c r="RBO279" s="75"/>
      <c r="RBP279" s="75"/>
      <c r="RBQ279" s="75"/>
      <c r="RBR279" s="75"/>
      <c r="RBS279" s="75"/>
      <c r="RBT279" s="75"/>
      <c r="RBU279" s="75"/>
      <c r="RBV279" s="75"/>
      <c r="RBW279" s="75"/>
      <c r="RBX279" s="75"/>
      <c r="RBY279" s="75"/>
      <c r="RBZ279" s="75"/>
      <c r="RCA279" s="75"/>
      <c r="RCB279" s="75"/>
      <c r="RCC279" s="75"/>
      <c r="RCD279" s="75"/>
      <c r="RCE279" s="75"/>
      <c r="RCF279" s="75"/>
      <c r="RCG279" s="75"/>
      <c r="RCH279" s="75"/>
      <c r="RCI279" s="75"/>
      <c r="RCJ279" s="75"/>
      <c r="RCK279" s="75"/>
      <c r="RCL279" s="75"/>
      <c r="RCM279" s="75"/>
      <c r="RCN279" s="75"/>
      <c r="RCO279" s="75"/>
      <c r="RCP279" s="75"/>
      <c r="RCQ279" s="75"/>
      <c r="RCR279" s="75"/>
      <c r="RCS279" s="75"/>
      <c r="RCT279" s="75"/>
      <c r="RCU279" s="75"/>
      <c r="RCV279" s="75"/>
      <c r="RCW279" s="75"/>
      <c r="RCX279" s="75"/>
      <c r="RCY279" s="75"/>
      <c r="RCZ279" s="75"/>
      <c r="RDA279" s="75"/>
      <c r="RDB279" s="75"/>
      <c r="RDC279" s="75"/>
      <c r="RDD279" s="75"/>
      <c r="RDE279" s="75"/>
      <c r="RDF279" s="75"/>
      <c r="RDG279" s="75"/>
      <c r="RDH279" s="75"/>
      <c r="RDI279" s="75"/>
      <c r="RDJ279" s="75"/>
      <c r="RDK279" s="75"/>
      <c r="RDL279" s="75"/>
      <c r="RDM279" s="75"/>
      <c r="RDN279" s="75"/>
      <c r="RDO279" s="75"/>
      <c r="RDP279" s="75"/>
      <c r="RDQ279" s="75"/>
      <c r="RDR279" s="75"/>
      <c r="RDS279" s="75"/>
      <c r="RDT279" s="75"/>
      <c r="RDU279" s="75"/>
      <c r="RDV279" s="75"/>
      <c r="RDW279" s="75"/>
      <c r="RDX279" s="75"/>
      <c r="RDY279" s="75"/>
      <c r="RDZ279" s="75"/>
      <c r="REA279" s="75"/>
      <c r="REB279" s="75"/>
      <c r="REC279" s="75"/>
      <c r="RED279" s="75"/>
      <c r="REE279" s="75"/>
      <c r="REF279" s="75"/>
      <c r="REG279" s="75"/>
      <c r="REH279" s="75"/>
      <c r="REI279" s="75"/>
      <c r="REJ279" s="75"/>
      <c r="REK279" s="75"/>
      <c r="REL279" s="75"/>
      <c r="REM279" s="75"/>
      <c r="REN279" s="75"/>
      <c r="REO279" s="75"/>
      <c r="REP279" s="75"/>
      <c r="REQ279" s="75"/>
      <c r="RER279" s="75"/>
      <c r="RES279" s="75"/>
      <c r="RET279" s="75"/>
      <c r="REU279" s="75"/>
      <c r="REV279" s="75"/>
      <c r="REW279" s="75"/>
      <c r="REX279" s="75"/>
      <c r="REY279" s="75"/>
      <c r="REZ279" s="75"/>
      <c r="RFA279" s="75"/>
      <c r="RFB279" s="75"/>
      <c r="RFC279" s="75"/>
      <c r="RFD279" s="75"/>
      <c r="RFE279" s="75"/>
      <c r="RFF279" s="75"/>
      <c r="RFG279" s="75"/>
      <c r="RFH279" s="75"/>
      <c r="RFI279" s="75"/>
      <c r="RFJ279" s="75"/>
      <c r="RFK279" s="75"/>
      <c r="RFL279" s="75"/>
      <c r="RFM279" s="75"/>
      <c r="RFN279" s="75"/>
      <c r="RFO279" s="75"/>
      <c r="RFP279" s="75"/>
      <c r="RFQ279" s="75"/>
      <c r="RFR279" s="75"/>
      <c r="RFS279" s="75"/>
      <c r="RFT279" s="75"/>
      <c r="RFU279" s="75"/>
      <c r="RFV279" s="75"/>
      <c r="RFW279" s="75"/>
      <c r="RFX279" s="75"/>
      <c r="RFY279" s="75"/>
      <c r="RFZ279" s="75"/>
      <c r="RGA279" s="75"/>
      <c r="RGB279" s="75"/>
      <c r="RGC279" s="75"/>
      <c r="RGD279" s="75"/>
      <c r="RGE279" s="75"/>
      <c r="RGF279" s="75"/>
      <c r="RGG279" s="75"/>
      <c r="RGH279" s="75"/>
      <c r="RGI279" s="75"/>
      <c r="RGJ279" s="75"/>
      <c r="RGK279" s="75"/>
      <c r="RGL279" s="75"/>
      <c r="RGM279" s="75"/>
      <c r="RGN279" s="75"/>
      <c r="RGO279" s="75"/>
      <c r="RGP279" s="75"/>
      <c r="RGQ279" s="75"/>
      <c r="RGR279" s="75"/>
      <c r="RGS279" s="75"/>
      <c r="RGT279" s="75"/>
      <c r="RGU279" s="75"/>
      <c r="RGV279" s="75"/>
      <c r="RGW279" s="75"/>
      <c r="RGX279" s="75"/>
      <c r="RGY279" s="75"/>
      <c r="RGZ279" s="75"/>
      <c r="RHA279" s="75"/>
      <c r="RHB279" s="75"/>
      <c r="RHC279" s="75"/>
      <c r="RHD279" s="75"/>
      <c r="RHE279" s="75"/>
      <c r="RHF279" s="75"/>
      <c r="RHG279" s="75"/>
      <c r="RHH279" s="75"/>
      <c r="RHI279" s="75"/>
      <c r="RHJ279" s="75"/>
      <c r="RHK279" s="75"/>
      <c r="RHL279" s="75"/>
      <c r="RHM279" s="75"/>
      <c r="RHN279" s="75"/>
      <c r="RHO279" s="75"/>
      <c r="RHP279" s="75"/>
      <c r="RHQ279" s="75"/>
      <c r="RHR279" s="75"/>
      <c r="RHS279" s="75"/>
      <c r="RHT279" s="75"/>
      <c r="RHU279" s="75"/>
      <c r="RHV279" s="75"/>
      <c r="RHW279" s="75"/>
      <c r="RHX279" s="75"/>
      <c r="RHY279" s="75"/>
      <c r="RHZ279" s="75"/>
      <c r="RIA279" s="75"/>
      <c r="RIB279" s="75"/>
      <c r="RIC279" s="75"/>
      <c r="RID279" s="75"/>
      <c r="RIE279" s="75"/>
      <c r="RIF279" s="75"/>
      <c r="RIG279" s="75"/>
      <c r="RIH279" s="75"/>
      <c r="RII279" s="75"/>
      <c r="RIJ279" s="75"/>
      <c r="RIK279" s="75"/>
      <c r="RIL279" s="75"/>
      <c r="RIM279" s="75"/>
      <c r="RIN279" s="75"/>
      <c r="RIO279" s="75"/>
      <c r="RIP279" s="75"/>
      <c r="RIQ279" s="75"/>
      <c r="RIR279" s="75"/>
      <c r="RIS279" s="75"/>
      <c r="RIT279" s="75"/>
      <c r="RIU279" s="75"/>
      <c r="RIV279" s="75"/>
      <c r="RIW279" s="75"/>
      <c r="RIX279" s="75"/>
      <c r="RIY279" s="75"/>
      <c r="RIZ279" s="75"/>
      <c r="RJA279" s="75"/>
      <c r="RJB279" s="75"/>
      <c r="RJC279" s="75"/>
      <c r="RJD279" s="75"/>
      <c r="RJE279" s="75"/>
      <c r="RJF279" s="75"/>
      <c r="RJG279" s="75"/>
      <c r="RJH279" s="75"/>
      <c r="RJI279" s="75"/>
      <c r="RJJ279" s="75"/>
      <c r="RJK279" s="75"/>
      <c r="RJL279" s="75"/>
      <c r="RJM279" s="75"/>
      <c r="RJN279" s="75"/>
      <c r="RJO279" s="75"/>
      <c r="RJP279" s="75"/>
      <c r="RJQ279" s="75"/>
      <c r="RJR279" s="75"/>
      <c r="RJS279" s="75"/>
      <c r="RJT279" s="75"/>
      <c r="RJU279" s="75"/>
      <c r="RJV279" s="75"/>
      <c r="RJW279" s="75"/>
      <c r="RJX279" s="75"/>
      <c r="RJY279" s="75"/>
      <c r="RJZ279" s="75"/>
      <c r="RKA279" s="75"/>
      <c r="RKB279" s="75"/>
      <c r="RKC279" s="75"/>
      <c r="RKD279" s="75"/>
      <c r="RKE279" s="75"/>
      <c r="RKF279" s="75"/>
      <c r="RKG279" s="75"/>
      <c r="RKH279" s="75"/>
      <c r="RKI279" s="75"/>
      <c r="RKJ279" s="75"/>
      <c r="RKK279" s="75"/>
      <c r="RKL279" s="75"/>
      <c r="RKM279" s="75"/>
      <c r="RKN279" s="75"/>
      <c r="RKO279" s="75"/>
      <c r="RKP279" s="75"/>
      <c r="RKQ279" s="75"/>
      <c r="RKR279" s="75"/>
      <c r="RKS279" s="75"/>
      <c r="RKT279" s="75"/>
      <c r="RKU279" s="75"/>
      <c r="RKV279" s="75"/>
      <c r="RKW279" s="75"/>
      <c r="RKX279" s="75"/>
      <c r="RKY279" s="75"/>
      <c r="RKZ279" s="75"/>
      <c r="RLA279" s="75"/>
      <c r="RLB279" s="75"/>
      <c r="RLC279" s="75"/>
      <c r="RLD279" s="75"/>
      <c r="RLE279" s="75"/>
      <c r="RLF279" s="75"/>
      <c r="RLG279" s="75"/>
      <c r="RLH279" s="75"/>
      <c r="RLI279" s="75"/>
      <c r="RLJ279" s="75"/>
      <c r="RLK279" s="75"/>
      <c r="RLL279" s="75"/>
      <c r="RLM279" s="75"/>
      <c r="RLN279" s="75"/>
      <c r="RLO279" s="75"/>
      <c r="RLP279" s="75"/>
      <c r="RLQ279" s="75"/>
      <c r="RLR279" s="75"/>
      <c r="RLS279" s="75"/>
      <c r="RLT279" s="75"/>
      <c r="RLU279" s="75"/>
      <c r="RLV279" s="75"/>
      <c r="RLW279" s="75"/>
      <c r="RLX279" s="75"/>
      <c r="RLY279" s="75"/>
      <c r="RLZ279" s="75"/>
      <c r="RMA279" s="75"/>
      <c r="RMB279" s="75"/>
      <c r="RMC279" s="75"/>
      <c r="RMD279" s="75"/>
      <c r="RME279" s="75"/>
      <c r="RMF279" s="75"/>
      <c r="RMG279" s="75"/>
      <c r="RMH279" s="75"/>
      <c r="RMI279" s="75"/>
      <c r="RMJ279" s="75"/>
      <c r="RMK279" s="75"/>
      <c r="RML279" s="75"/>
      <c r="RMM279" s="75"/>
      <c r="RMN279" s="75"/>
      <c r="RMO279" s="75"/>
      <c r="RMP279" s="75"/>
      <c r="RMQ279" s="75"/>
      <c r="RMR279" s="75"/>
      <c r="RMS279" s="75"/>
      <c r="RMT279" s="75"/>
      <c r="RMU279" s="75"/>
      <c r="RMV279" s="75"/>
      <c r="RMW279" s="75"/>
      <c r="RMX279" s="75"/>
      <c r="RMY279" s="75"/>
      <c r="RMZ279" s="75"/>
      <c r="RNA279" s="75"/>
      <c r="RNB279" s="75"/>
      <c r="RNC279" s="75"/>
      <c r="RND279" s="75"/>
      <c r="RNE279" s="75"/>
      <c r="RNF279" s="75"/>
      <c r="RNG279" s="75"/>
      <c r="RNH279" s="75"/>
      <c r="RNI279" s="75"/>
      <c r="RNJ279" s="75"/>
      <c r="RNK279" s="75"/>
      <c r="RNL279" s="75"/>
      <c r="RNM279" s="75"/>
      <c r="RNN279" s="75"/>
      <c r="RNO279" s="75"/>
      <c r="RNP279" s="75"/>
      <c r="RNQ279" s="75"/>
      <c r="RNR279" s="75"/>
      <c r="RNS279" s="75"/>
      <c r="RNT279" s="75"/>
      <c r="RNU279" s="75"/>
      <c r="RNV279" s="75"/>
      <c r="RNW279" s="75"/>
      <c r="RNX279" s="75"/>
      <c r="RNY279" s="75"/>
      <c r="RNZ279" s="75"/>
      <c r="ROA279" s="75"/>
      <c r="ROB279" s="75"/>
      <c r="ROC279" s="75"/>
      <c r="ROD279" s="75"/>
      <c r="ROE279" s="75"/>
      <c r="ROF279" s="75"/>
      <c r="ROG279" s="75"/>
      <c r="ROH279" s="75"/>
      <c r="ROI279" s="75"/>
      <c r="ROJ279" s="75"/>
      <c r="ROK279" s="75"/>
      <c r="ROL279" s="75"/>
      <c r="ROM279" s="75"/>
      <c r="RON279" s="75"/>
      <c r="ROO279" s="75"/>
      <c r="ROP279" s="75"/>
      <c r="ROQ279" s="75"/>
      <c r="ROR279" s="75"/>
      <c r="ROS279" s="75"/>
      <c r="ROT279" s="75"/>
      <c r="ROU279" s="75"/>
      <c r="ROV279" s="75"/>
      <c r="ROW279" s="75"/>
      <c r="ROX279" s="75"/>
      <c r="ROY279" s="75"/>
      <c r="ROZ279" s="75"/>
      <c r="RPA279" s="75"/>
      <c r="RPB279" s="75"/>
      <c r="RPC279" s="75"/>
      <c r="RPD279" s="75"/>
      <c r="RPE279" s="75"/>
      <c r="RPF279" s="75"/>
      <c r="RPG279" s="75"/>
      <c r="RPH279" s="75"/>
      <c r="RPI279" s="75"/>
      <c r="RPJ279" s="75"/>
      <c r="RPK279" s="75"/>
      <c r="RPL279" s="75"/>
      <c r="RPM279" s="75"/>
      <c r="RPN279" s="75"/>
      <c r="RPO279" s="75"/>
      <c r="RPP279" s="75"/>
      <c r="RPQ279" s="75"/>
      <c r="RPR279" s="75"/>
      <c r="RPS279" s="75"/>
      <c r="RPT279" s="75"/>
      <c r="RPU279" s="75"/>
      <c r="RPV279" s="75"/>
      <c r="RPW279" s="75"/>
      <c r="RPX279" s="75"/>
      <c r="RPY279" s="75"/>
      <c r="RPZ279" s="75"/>
      <c r="RQA279" s="75"/>
      <c r="RQB279" s="75"/>
      <c r="RQC279" s="75"/>
      <c r="RQD279" s="75"/>
      <c r="RQE279" s="75"/>
      <c r="RQF279" s="75"/>
      <c r="RQG279" s="75"/>
      <c r="RQH279" s="75"/>
      <c r="RQI279" s="75"/>
      <c r="RQJ279" s="75"/>
      <c r="RQK279" s="75"/>
      <c r="RQL279" s="75"/>
      <c r="RQM279" s="75"/>
      <c r="RQN279" s="75"/>
      <c r="RQO279" s="75"/>
      <c r="RQP279" s="75"/>
      <c r="RQQ279" s="75"/>
      <c r="RQR279" s="75"/>
      <c r="RQS279" s="75"/>
      <c r="RQT279" s="75"/>
      <c r="RQU279" s="75"/>
      <c r="RQV279" s="75"/>
      <c r="RQW279" s="75"/>
      <c r="RQX279" s="75"/>
      <c r="RQY279" s="75"/>
      <c r="RQZ279" s="75"/>
      <c r="RRA279" s="75"/>
      <c r="RRB279" s="75"/>
      <c r="RRC279" s="75"/>
      <c r="RRD279" s="75"/>
      <c r="RRE279" s="75"/>
      <c r="RRF279" s="75"/>
      <c r="RRG279" s="75"/>
      <c r="RRH279" s="75"/>
      <c r="RRI279" s="75"/>
      <c r="RRJ279" s="75"/>
      <c r="RRK279" s="75"/>
      <c r="RRL279" s="75"/>
      <c r="RRM279" s="75"/>
      <c r="RRN279" s="75"/>
      <c r="RRO279" s="75"/>
      <c r="RRP279" s="75"/>
      <c r="RRQ279" s="75"/>
      <c r="RRR279" s="75"/>
      <c r="RRS279" s="75"/>
      <c r="RRT279" s="75"/>
      <c r="RRU279" s="75"/>
      <c r="RRV279" s="75"/>
      <c r="RRW279" s="75"/>
      <c r="RRX279" s="75"/>
      <c r="RRY279" s="75"/>
      <c r="RRZ279" s="75"/>
      <c r="RSA279" s="75"/>
      <c r="RSB279" s="75"/>
      <c r="RSC279" s="75"/>
      <c r="RSD279" s="75"/>
      <c r="RSE279" s="75"/>
      <c r="RSF279" s="75"/>
      <c r="RSG279" s="75"/>
      <c r="RSH279" s="75"/>
      <c r="RSI279" s="75"/>
      <c r="RSJ279" s="75"/>
      <c r="RSK279" s="75"/>
      <c r="RSL279" s="75"/>
      <c r="RSM279" s="75"/>
      <c r="RSN279" s="75"/>
      <c r="RSO279" s="75"/>
      <c r="RSP279" s="75"/>
      <c r="RSQ279" s="75"/>
      <c r="RSR279" s="75"/>
      <c r="RSS279" s="75"/>
      <c r="RST279" s="75"/>
      <c r="RSU279" s="75"/>
      <c r="RSV279" s="75"/>
      <c r="RSW279" s="75"/>
      <c r="RSX279" s="75"/>
      <c r="RSY279" s="75"/>
      <c r="RSZ279" s="75"/>
      <c r="RTA279" s="75"/>
      <c r="RTB279" s="75"/>
      <c r="RTC279" s="75"/>
      <c r="RTD279" s="75"/>
      <c r="RTE279" s="75"/>
      <c r="RTF279" s="75"/>
      <c r="RTG279" s="75"/>
      <c r="RTH279" s="75"/>
      <c r="RTI279" s="75"/>
      <c r="RTJ279" s="75"/>
      <c r="RTK279" s="75"/>
      <c r="RTL279" s="75"/>
      <c r="RTM279" s="75"/>
      <c r="RTN279" s="75"/>
      <c r="RTO279" s="75"/>
      <c r="RTP279" s="75"/>
      <c r="RTQ279" s="75"/>
      <c r="RTR279" s="75"/>
      <c r="RTS279" s="75"/>
      <c r="RTT279" s="75"/>
      <c r="RTU279" s="75"/>
      <c r="RTV279" s="75"/>
      <c r="RTW279" s="75"/>
      <c r="RTX279" s="75"/>
      <c r="RTY279" s="75"/>
      <c r="RTZ279" s="75"/>
      <c r="RUA279" s="75"/>
      <c r="RUB279" s="75"/>
      <c r="RUC279" s="75"/>
      <c r="RUD279" s="75"/>
      <c r="RUE279" s="75"/>
      <c r="RUF279" s="75"/>
      <c r="RUG279" s="75"/>
      <c r="RUH279" s="75"/>
      <c r="RUI279" s="75"/>
      <c r="RUJ279" s="75"/>
      <c r="RUK279" s="75"/>
      <c r="RUL279" s="75"/>
      <c r="RUM279" s="75"/>
      <c r="RUN279" s="75"/>
      <c r="RUO279" s="75"/>
      <c r="RUP279" s="75"/>
      <c r="RUQ279" s="75"/>
      <c r="RUR279" s="75"/>
      <c r="RUS279" s="75"/>
      <c r="RUT279" s="75"/>
      <c r="RUU279" s="75"/>
      <c r="RUV279" s="75"/>
      <c r="RUW279" s="75"/>
      <c r="RUX279" s="75"/>
      <c r="RUY279" s="75"/>
      <c r="RUZ279" s="75"/>
      <c r="RVA279" s="75"/>
      <c r="RVB279" s="75"/>
      <c r="RVC279" s="75"/>
      <c r="RVD279" s="75"/>
      <c r="RVE279" s="75"/>
      <c r="RVF279" s="75"/>
      <c r="RVG279" s="75"/>
      <c r="RVH279" s="75"/>
      <c r="RVI279" s="75"/>
      <c r="RVJ279" s="75"/>
      <c r="RVK279" s="75"/>
      <c r="RVL279" s="75"/>
      <c r="RVM279" s="75"/>
      <c r="RVN279" s="75"/>
      <c r="RVO279" s="75"/>
      <c r="RVP279" s="75"/>
      <c r="RVQ279" s="75"/>
      <c r="RVR279" s="75"/>
      <c r="RVS279" s="75"/>
      <c r="RVT279" s="75"/>
      <c r="RVU279" s="75"/>
      <c r="RVV279" s="75"/>
      <c r="RVW279" s="75"/>
      <c r="RVX279" s="75"/>
      <c r="RVY279" s="75"/>
      <c r="RVZ279" s="75"/>
      <c r="RWA279" s="75"/>
      <c r="RWB279" s="75"/>
      <c r="RWC279" s="75"/>
      <c r="RWD279" s="75"/>
      <c r="RWE279" s="75"/>
      <c r="RWF279" s="75"/>
      <c r="RWG279" s="75"/>
      <c r="RWH279" s="75"/>
      <c r="RWI279" s="75"/>
      <c r="RWJ279" s="75"/>
      <c r="RWK279" s="75"/>
      <c r="RWL279" s="75"/>
      <c r="RWM279" s="75"/>
      <c r="RWN279" s="75"/>
      <c r="RWO279" s="75"/>
      <c r="RWP279" s="75"/>
      <c r="RWQ279" s="75"/>
      <c r="RWR279" s="75"/>
      <c r="RWS279" s="75"/>
      <c r="RWT279" s="75"/>
      <c r="RWU279" s="75"/>
      <c r="RWV279" s="75"/>
      <c r="RWW279" s="75"/>
      <c r="RWX279" s="75"/>
      <c r="RWY279" s="75"/>
      <c r="RWZ279" s="75"/>
      <c r="RXA279" s="75"/>
      <c r="RXB279" s="75"/>
      <c r="RXC279" s="75"/>
      <c r="RXD279" s="75"/>
      <c r="RXE279" s="75"/>
      <c r="RXF279" s="75"/>
      <c r="RXG279" s="75"/>
      <c r="RXH279" s="75"/>
      <c r="RXI279" s="75"/>
      <c r="RXJ279" s="75"/>
      <c r="RXK279" s="75"/>
      <c r="RXL279" s="75"/>
      <c r="RXM279" s="75"/>
      <c r="RXN279" s="75"/>
      <c r="RXO279" s="75"/>
      <c r="RXP279" s="75"/>
      <c r="RXQ279" s="75"/>
      <c r="RXR279" s="75"/>
      <c r="RXS279" s="75"/>
      <c r="RXT279" s="75"/>
      <c r="RXU279" s="75"/>
      <c r="RXV279" s="75"/>
      <c r="RXW279" s="75"/>
      <c r="RXX279" s="75"/>
      <c r="RXY279" s="75"/>
      <c r="RXZ279" s="75"/>
      <c r="RYA279" s="75"/>
      <c r="RYB279" s="75"/>
      <c r="RYC279" s="75"/>
      <c r="RYD279" s="75"/>
      <c r="RYE279" s="75"/>
      <c r="RYF279" s="75"/>
      <c r="RYG279" s="75"/>
      <c r="RYH279" s="75"/>
      <c r="RYI279" s="75"/>
      <c r="RYJ279" s="75"/>
      <c r="RYK279" s="75"/>
      <c r="RYL279" s="75"/>
      <c r="RYM279" s="75"/>
      <c r="RYN279" s="75"/>
      <c r="RYO279" s="75"/>
      <c r="RYP279" s="75"/>
      <c r="RYQ279" s="75"/>
      <c r="RYR279" s="75"/>
      <c r="RYS279" s="75"/>
      <c r="RYT279" s="75"/>
      <c r="RYU279" s="75"/>
      <c r="RYV279" s="75"/>
      <c r="RYW279" s="75"/>
      <c r="RYX279" s="75"/>
      <c r="RYY279" s="75"/>
      <c r="RYZ279" s="75"/>
      <c r="RZA279" s="75"/>
      <c r="RZB279" s="75"/>
      <c r="RZC279" s="75"/>
      <c r="RZD279" s="75"/>
      <c r="RZE279" s="75"/>
      <c r="RZF279" s="75"/>
      <c r="RZG279" s="75"/>
      <c r="RZH279" s="75"/>
      <c r="RZI279" s="75"/>
      <c r="RZJ279" s="75"/>
      <c r="RZK279" s="75"/>
      <c r="RZL279" s="75"/>
      <c r="RZM279" s="75"/>
      <c r="RZN279" s="75"/>
      <c r="RZO279" s="75"/>
      <c r="RZP279" s="75"/>
      <c r="RZQ279" s="75"/>
      <c r="RZR279" s="75"/>
      <c r="RZS279" s="75"/>
      <c r="RZT279" s="75"/>
      <c r="RZU279" s="75"/>
      <c r="RZV279" s="75"/>
      <c r="RZW279" s="75"/>
      <c r="RZX279" s="75"/>
      <c r="RZY279" s="75"/>
      <c r="RZZ279" s="75"/>
      <c r="SAA279" s="75"/>
      <c r="SAB279" s="75"/>
      <c r="SAC279" s="75"/>
      <c r="SAD279" s="75"/>
      <c r="SAE279" s="75"/>
      <c r="SAF279" s="75"/>
      <c r="SAG279" s="75"/>
      <c r="SAH279" s="75"/>
      <c r="SAI279" s="75"/>
      <c r="SAJ279" s="75"/>
      <c r="SAK279" s="75"/>
      <c r="SAL279" s="75"/>
      <c r="SAM279" s="75"/>
      <c r="SAN279" s="75"/>
      <c r="SAO279" s="75"/>
      <c r="SAP279" s="75"/>
      <c r="SAQ279" s="75"/>
      <c r="SAR279" s="75"/>
      <c r="SAS279" s="75"/>
      <c r="SAT279" s="75"/>
      <c r="SAU279" s="75"/>
      <c r="SAV279" s="75"/>
      <c r="SAW279" s="75"/>
      <c r="SAX279" s="75"/>
      <c r="SAY279" s="75"/>
      <c r="SAZ279" s="75"/>
      <c r="SBA279" s="75"/>
      <c r="SBB279" s="75"/>
      <c r="SBC279" s="75"/>
      <c r="SBD279" s="75"/>
      <c r="SBE279" s="75"/>
      <c r="SBF279" s="75"/>
      <c r="SBG279" s="75"/>
      <c r="SBH279" s="75"/>
      <c r="SBI279" s="75"/>
      <c r="SBJ279" s="75"/>
      <c r="SBK279" s="75"/>
      <c r="SBL279" s="75"/>
      <c r="SBM279" s="75"/>
      <c r="SBN279" s="75"/>
      <c r="SBO279" s="75"/>
      <c r="SBP279" s="75"/>
      <c r="SBQ279" s="75"/>
      <c r="SBR279" s="75"/>
      <c r="SBS279" s="75"/>
      <c r="SBT279" s="75"/>
      <c r="SBU279" s="75"/>
      <c r="SBV279" s="75"/>
      <c r="SBW279" s="75"/>
      <c r="SBX279" s="75"/>
      <c r="SBY279" s="75"/>
      <c r="SBZ279" s="75"/>
      <c r="SCA279" s="75"/>
      <c r="SCB279" s="75"/>
      <c r="SCC279" s="75"/>
      <c r="SCD279" s="75"/>
      <c r="SCE279" s="75"/>
      <c r="SCF279" s="75"/>
      <c r="SCG279" s="75"/>
      <c r="SCH279" s="75"/>
      <c r="SCI279" s="75"/>
      <c r="SCJ279" s="75"/>
      <c r="SCK279" s="75"/>
      <c r="SCL279" s="75"/>
      <c r="SCM279" s="75"/>
      <c r="SCN279" s="75"/>
      <c r="SCO279" s="75"/>
      <c r="SCP279" s="75"/>
      <c r="SCQ279" s="75"/>
      <c r="SCR279" s="75"/>
      <c r="SCS279" s="75"/>
      <c r="SCT279" s="75"/>
      <c r="SCU279" s="75"/>
      <c r="SCV279" s="75"/>
      <c r="SCW279" s="75"/>
      <c r="SCX279" s="75"/>
      <c r="SCY279" s="75"/>
      <c r="SCZ279" s="75"/>
      <c r="SDA279" s="75"/>
      <c r="SDB279" s="75"/>
      <c r="SDC279" s="75"/>
      <c r="SDD279" s="75"/>
      <c r="SDE279" s="75"/>
      <c r="SDF279" s="75"/>
      <c r="SDG279" s="75"/>
      <c r="SDH279" s="75"/>
      <c r="SDI279" s="75"/>
      <c r="SDJ279" s="75"/>
      <c r="SDK279" s="75"/>
      <c r="SDL279" s="75"/>
      <c r="SDM279" s="75"/>
      <c r="SDN279" s="75"/>
      <c r="SDO279" s="75"/>
      <c r="SDP279" s="75"/>
      <c r="SDQ279" s="75"/>
      <c r="SDR279" s="75"/>
      <c r="SDS279" s="75"/>
      <c r="SDT279" s="75"/>
      <c r="SDU279" s="75"/>
      <c r="SDV279" s="75"/>
      <c r="SDW279" s="75"/>
      <c r="SDX279" s="75"/>
      <c r="SDY279" s="75"/>
      <c r="SDZ279" s="75"/>
      <c r="SEA279" s="75"/>
      <c r="SEB279" s="75"/>
      <c r="SEC279" s="75"/>
      <c r="SED279" s="75"/>
      <c r="SEE279" s="75"/>
      <c r="SEF279" s="75"/>
      <c r="SEG279" s="75"/>
      <c r="SEH279" s="75"/>
      <c r="SEI279" s="75"/>
      <c r="SEJ279" s="75"/>
      <c r="SEK279" s="75"/>
      <c r="SEL279" s="75"/>
      <c r="SEM279" s="75"/>
      <c r="SEN279" s="75"/>
      <c r="SEO279" s="75"/>
      <c r="SEP279" s="75"/>
      <c r="SEQ279" s="75"/>
      <c r="SER279" s="75"/>
      <c r="SES279" s="75"/>
      <c r="SET279" s="75"/>
      <c r="SEU279" s="75"/>
      <c r="SEV279" s="75"/>
      <c r="SEW279" s="75"/>
      <c r="SEX279" s="75"/>
      <c r="SEY279" s="75"/>
      <c r="SEZ279" s="75"/>
      <c r="SFA279" s="75"/>
      <c r="SFB279" s="75"/>
      <c r="SFC279" s="75"/>
      <c r="SFD279" s="75"/>
      <c r="SFE279" s="75"/>
      <c r="SFF279" s="75"/>
      <c r="SFG279" s="75"/>
      <c r="SFH279" s="75"/>
      <c r="SFI279" s="75"/>
      <c r="SFJ279" s="75"/>
      <c r="SFK279" s="75"/>
      <c r="SFL279" s="75"/>
      <c r="SFM279" s="75"/>
      <c r="SFN279" s="75"/>
      <c r="SFO279" s="75"/>
      <c r="SFP279" s="75"/>
      <c r="SFQ279" s="75"/>
      <c r="SFR279" s="75"/>
      <c r="SFS279" s="75"/>
      <c r="SFT279" s="75"/>
      <c r="SFU279" s="75"/>
      <c r="SFV279" s="75"/>
      <c r="SFW279" s="75"/>
      <c r="SFX279" s="75"/>
      <c r="SFY279" s="75"/>
      <c r="SFZ279" s="75"/>
      <c r="SGA279" s="75"/>
      <c r="SGB279" s="75"/>
      <c r="SGC279" s="75"/>
      <c r="SGD279" s="75"/>
      <c r="SGE279" s="75"/>
      <c r="SGF279" s="75"/>
      <c r="SGG279" s="75"/>
      <c r="SGH279" s="75"/>
      <c r="SGI279" s="75"/>
      <c r="SGJ279" s="75"/>
      <c r="SGK279" s="75"/>
      <c r="SGL279" s="75"/>
      <c r="SGM279" s="75"/>
      <c r="SGN279" s="75"/>
      <c r="SGO279" s="75"/>
      <c r="SGP279" s="75"/>
      <c r="SGQ279" s="75"/>
      <c r="SGR279" s="75"/>
      <c r="SGS279" s="75"/>
      <c r="SGT279" s="75"/>
      <c r="SGU279" s="75"/>
      <c r="SGV279" s="75"/>
      <c r="SGW279" s="75"/>
      <c r="SGX279" s="75"/>
      <c r="SGY279" s="75"/>
      <c r="SGZ279" s="75"/>
      <c r="SHA279" s="75"/>
      <c r="SHB279" s="75"/>
      <c r="SHC279" s="75"/>
      <c r="SHD279" s="75"/>
      <c r="SHE279" s="75"/>
      <c r="SHF279" s="75"/>
      <c r="SHG279" s="75"/>
      <c r="SHH279" s="75"/>
      <c r="SHI279" s="75"/>
      <c r="SHJ279" s="75"/>
      <c r="SHK279" s="75"/>
      <c r="SHL279" s="75"/>
      <c r="SHM279" s="75"/>
      <c r="SHN279" s="75"/>
      <c r="SHO279" s="75"/>
      <c r="SHP279" s="75"/>
      <c r="SHQ279" s="75"/>
      <c r="SHR279" s="75"/>
      <c r="SHS279" s="75"/>
      <c r="SHT279" s="75"/>
      <c r="SHU279" s="75"/>
      <c r="SHV279" s="75"/>
      <c r="SHW279" s="75"/>
      <c r="SHX279" s="75"/>
      <c r="SHY279" s="75"/>
      <c r="SHZ279" s="75"/>
      <c r="SIA279" s="75"/>
      <c r="SIB279" s="75"/>
      <c r="SIC279" s="75"/>
      <c r="SID279" s="75"/>
      <c r="SIE279" s="75"/>
      <c r="SIF279" s="75"/>
      <c r="SIG279" s="75"/>
      <c r="SIH279" s="75"/>
      <c r="SII279" s="75"/>
      <c r="SIJ279" s="75"/>
      <c r="SIK279" s="75"/>
      <c r="SIL279" s="75"/>
      <c r="SIM279" s="75"/>
      <c r="SIN279" s="75"/>
      <c r="SIO279" s="75"/>
      <c r="SIP279" s="75"/>
      <c r="SIQ279" s="75"/>
      <c r="SIR279" s="75"/>
      <c r="SIS279" s="75"/>
      <c r="SIT279" s="75"/>
      <c r="SIU279" s="75"/>
      <c r="SIV279" s="75"/>
      <c r="SIW279" s="75"/>
      <c r="SIX279" s="75"/>
      <c r="SIY279" s="75"/>
      <c r="SIZ279" s="75"/>
      <c r="SJA279" s="75"/>
      <c r="SJB279" s="75"/>
      <c r="SJC279" s="75"/>
      <c r="SJD279" s="75"/>
      <c r="SJE279" s="75"/>
      <c r="SJF279" s="75"/>
      <c r="SJG279" s="75"/>
      <c r="SJH279" s="75"/>
      <c r="SJI279" s="75"/>
      <c r="SJJ279" s="75"/>
      <c r="SJK279" s="75"/>
      <c r="SJL279" s="75"/>
      <c r="SJM279" s="75"/>
      <c r="SJN279" s="75"/>
      <c r="SJO279" s="75"/>
      <c r="SJP279" s="75"/>
      <c r="SJQ279" s="75"/>
      <c r="SJR279" s="75"/>
      <c r="SJS279" s="75"/>
      <c r="SJT279" s="75"/>
      <c r="SJU279" s="75"/>
      <c r="SJV279" s="75"/>
      <c r="SJW279" s="75"/>
      <c r="SJX279" s="75"/>
      <c r="SJY279" s="75"/>
      <c r="SJZ279" s="75"/>
      <c r="SKA279" s="75"/>
      <c r="SKB279" s="75"/>
      <c r="SKC279" s="75"/>
      <c r="SKD279" s="75"/>
      <c r="SKE279" s="75"/>
      <c r="SKF279" s="75"/>
      <c r="SKG279" s="75"/>
      <c r="SKH279" s="75"/>
      <c r="SKI279" s="75"/>
      <c r="SKJ279" s="75"/>
      <c r="SKK279" s="75"/>
      <c r="SKL279" s="75"/>
      <c r="SKM279" s="75"/>
      <c r="SKN279" s="75"/>
      <c r="SKO279" s="75"/>
      <c r="SKP279" s="75"/>
      <c r="SKQ279" s="75"/>
      <c r="SKR279" s="75"/>
      <c r="SKS279" s="75"/>
      <c r="SKT279" s="75"/>
      <c r="SKU279" s="75"/>
      <c r="SKV279" s="75"/>
      <c r="SKW279" s="75"/>
      <c r="SKX279" s="75"/>
      <c r="SKY279" s="75"/>
      <c r="SKZ279" s="75"/>
      <c r="SLA279" s="75"/>
      <c r="SLB279" s="75"/>
      <c r="SLC279" s="75"/>
      <c r="SLD279" s="75"/>
      <c r="SLE279" s="75"/>
      <c r="SLF279" s="75"/>
      <c r="SLG279" s="75"/>
      <c r="SLH279" s="75"/>
      <c r="SLI279" s="75"/>
      <c r="SLJ279" s="75"/>
      <c r="SLK279" s="75"/>
      <c r="SLL279" s="75"/>
      <c r="SLM279" s="75"/>
      <c r="SLN279" s="75"/>
      <c r="SLO279" s="75"/>
      <c r="SLP279" s="75"/>
      <c r="SLQ279" s="75"/>
      <c r="SLR279" s="75"/>
      <c r="SLS279" s="75"/>
      <c r="SLT279" s="75"/>
      <c r="SLU279" s="75"/>
      <c r="SLV279" s="75"/>
      <c r="SLW279" s="75"/>
      <c r="SLX279" s="75"/>
      <c r="SLY279" s="75"/>
      <c r="SLZ279" s="75"/>
      <c r="SMA279" s="75"/>
      <c r="SMB279" s="75"/>
      <c r="SMC279" s="75"/>
      <c r="SMD279" s="75"/>
      <c r="SME279" s="75"/>
      <c r="SMF279" s="75"/>
      <c r="SMG279" s="75"/>
      <c r="SMH279" s="75"/>
      <c r="SMI279" s="75"/>
      <c r="SMJ279" s="75"/>
      <c r="SMK279" s="75"/>
      <c r="SML279" s="75"/>
      <c r="SMM279" s="75"/>
      <c r="SMN279" s="75"/>
      <c r="SMO279" s="75"/>
      <c r="SMP279" s="75"/>
      <c r="SMQ279" s="75"/>
      <c r="SMR279" s="75"/>
      <c r="SMS279" s="75"/>
      <c r="SMT279" s="75"/>
      <c r="SMU279" s="75"/>
      <c r="SMV279" s="75"/>
      <c r="SMW279" s="75"/>
      <c r="SMX279" s="75"/>
      <c r="SMY279" s="75"/>
      <c r="SMZ279" s="75"/>
      <c r="SNA279" s="75"/>
      <c r="SNB279" s="75"/>
      <c r="SNC279" s="75"/>
      <c r="SND279" s="75"/>
      <c r="SNE279" s="75"/>
      <c r="SNF279" s="75"/>
      <c r="SNG279" s="75"/>
      <c r="SNH279" s="75"/>
      <c r="SNI279" s="75"/>
      <c r="SNJ279" s="75"/>
      <c r="SNK279" s="75"/>
      <c r="SNL279" s="75"/>
      <c r="SNM279" s="75"/>
      <c r="SNN279" s="75"/>
      <c r="SNO279" s="75"/>
      <c r="SNP279" s="75"/>
      <c r="SNQ279" s="75"/>
      <c r="SNR279" s="75"/>
      <c r="SNS279" s="75"/>
      <c r="SNT279" s="75"/>
      <c r="SNU279" s="75"/>
      <c r="SNV279" s="75"/>
      <c r="SNW279" s="75"/>
      <c r="SNX279" s="75"/>
      <c r="SNY279" s="75"/>
      <c r="SNZ279" s="75"/>
      <c r="SOA279" s="75"/>
      <c r="SOB279" s="75"/>
      <c r="SOC279" s="75"/>
      <c r="SOD279" s="75"/>
      <c r="SOE279" s="75"/>
      <c r="SOF279" s="75"/>
      <c r="SOG279" s="75"/>
      <c r="SOH279" s="75"/>
      <c r="SOI279" s="75"/>
      <c r="SOJ279" s="75"/>
      <c r="SOK279" s="75"/>
      <c r="SOL279" s="75"/>
      <c r="SOM279" s="75"/>
      <c r="SON279" s="75"/>
      <c r="SOO279" s="75"/>
      <c r="SOP279" s="75"/>
      <c r="SOQ279" s="75"/>
      <c r="SOR279" s="75"/>
      <c r="SOS279" s="75"/>
      <c r="SOT279" s="75"/>
      <c r="SOU279" s="75"/>
      <c r="SOV279" s="75"/>
      <c r="SOW279" s="75"/>
      <c r="SOX279" s="75"/>
      <c r="SOY279" s="75"/>
      <c r="SOZ279" s="75"/>
      <c r="SPA279" s="75"/>
      <c r="SPB279" s="75"/>
      <c r="SPC279" s="75"/>
      <c r="SPD279" s="75"/>
      <c r="SPE279" s="75"/>
      <c r="SPF279" s="75"/>
      <c r="SPG279" s="75"/>
      <c r="SPH279" s="75"/>
      <c r="SPI279" s="75"/>
      <c r="SPJ279" s="75"/>
      <c r="SPK279" s="75"/>
      <c r="SPL279" s="75"/>
      <c r="SPM279" s="75"/>
      <c r="SPN279" s="75"/>
      <c r="SPO279" s="75"/>
      <c r="SPP279" s="75"/>
      <c r="SPQ279" s="75"/>
      <c r="SPR279" s="75"/>
      <c r="SPS279" s="75"/>
      <c r="SPT279" s="75"/>
      <c r="SPU279" s="75"/>
      <c r="SPV279" s="75"/>
      <c r="SPW279" s="75"/>
      <c r="SPX279" s="75"/>
      <c r="SPY279" s="75"/>
      <c r="SPZ279" s="75"/>
      <c r="SQA279" s="75"/>
      <c r="SQB279" s="75"/>
      <c r="SQC279" s="75"/>
      <c r="SQD279" s="75"/>
      <c r="SQE279" s="75"/>
      <c r="SQF279" s="75"/>
      <c r="SQG279" s="75"/>
      <c r="SQH279" s="75"/>
      <c r="SQI279" s="75"/>
      <c r="SQJ279" s="75"/>
      <c r="SQK279" s="75"/>
      <c r="SQL279" s="75"/>
      <c r="SQM279" s="75"/>
      <c r="SQN279" s="75"/>
      <c r="SQO279" s="75"/>
      <c r="SQP279" s="75"/>
      <c r="SQQ279" s="75"/>
      <c r="SQR279" s="75"/>
      <c r="SQS279" s="75"/>
      <c r="SQT279" s="75"/>
      <c r="SQU279" s="75"/>
      <c r="SQV279" s="75"/>
      <c r="SQW279" s="75"/>
      <c r="SQX279" s="75"/>
      <c r="SQY279" s="75"/>
      <c r="SQZ279" s="75"/>
      <c r="SRA279" s="75"/>
      <c r="SRB279" s="75"/>
      <c r="SRC279" s="75"/>
      <c r="SRD279" s="75"/>
      <c r="SRE279" s="75"/>
      <c r="SRF279" s="75"/>
      <c r="SRG279" s="75"/>
      <c r="SRH279" s="75"/>
      <c r="SRI279" s="75"/>
      <c r="SRJ279" s="75"/>
      <c r="SRK279" s="75"/>
      <c r="SRL279" s="75"/>
      <c r="SRM279" s="75"/>
      <c r="SRN279" s="75"/>
      <c r="SRO279" s="75"/>
      <c r="SRP279" s="75"/>
      <c r="SRQ279" s="75"/>
      <c r="SRR279" s="75"/>
      <c r="SRS279" s="75"/>
      <c r="SRT279" s="75"/>
      <c r="SRU279" s="75"/>
      <c r="SRV279" s="75"/>
      <c r="SRW279" s="75"/>
      <c r="SRX279" s="75"/>
      <c r="SRY279" s="75"/>
      <c r="SRZ279" s="75"/>
      <c r="SSA279" s="75"/>
      <c r="SSB279" s="75"/>
      <c r="SSC279" s="75"/>
      <c r="SSD279" s="75"/>
      <c r="SSE279" s="75"/>
      <c r="SSF279" s="75"/>
      <c r="SSG279" s="75"/>
      <c r="SSH279" s="75"/>
      <c r="SSI279" s="75"/>
      <c r="SSJ279" s="75"/>
      <c r="SSK279" s="75"/>
      <c r="SSL279" s="75"/>
      <c r="SSM279" s="75"/>
      <c r="SSN279" s="75"/>
      <c r="SSO279" s="75"/>
      <c r="SSP279" s="75"/>
      <c r="SSQ279" s="75"/>
      <c r="SSR279" s="75"/>
      <c r="SSS279" s="75"/>
      <c r="SST279" s="75"/>
      <c r="SSU279" s="75"/>
      <c r="SSV279" s="75"/>
      <c r="SSW279" s="75"/>
      <c r="SSX279" s="75"/>
      <c r="SSY279" s="75"/>
      <c r="SSZ279" s="75"/>
      <c r="STA279" s="75"/>
      <c r="STB279" s="75"/>
      <c r="STC279" s="75"/>
      <c r="STD279" s="75"/>
      <c r="STE279" s="75"/>
      <c r="STF279" s="75"/>
      <c r="STG279" s="75"/>
      <c r="STH279" s="75"/>
      <c r="STI279" s="75"/>
      <c r="STJ279" s="75"/>
      <c r="STK279" s="75"/>
      <c r="STL279" s="75"/>
      <c r="STM279" s="75"/>
      <c r="STN279" s="75"/>
      <c r="STO279" s="75"/>
      <c r="STP279" s="75"/>
      <c r="STQ279" s="75"/>
      <c r="STR279" s="75"/>
      <c r="STS279" s="75"/>
      <c r="STT279" s="75"/>
      <c r="STU279" s="75"/>
      <c r="STV279" s="75"/>
      <c r="STW279" s="75"/>
      <c r="STX279" s="75"/>
      <c r="STY279" s="75"/>
      <c r="STZ279" s="75"/>
      <c r="SUA279" s="75"/>
      <c r="SUB279" s="75"/>
      <c r="SUC279" s="75"/>
      <c r="SUD279" s="75"/>
      <c r="SUE279" s="75"/>
      <c r="SUF279" s="75"/>
      <c r="SUG279" s="75"/>
      <c r="SUH279" s="75"/>
      <c r="SUI279" s="75"/>
      <c r="SUJ279" s="75"/>
      <c r="SUK279" s="75"/>
      <c r="SUL279" s="75"/>
      <c r="SUM279" s="75"/>
      <c r="SUN279" s="75"/>
      <c r="SUO279" s="75"/>
      <c r="SUP279" s="75"/>
      <c r="SUQ279" s="75"/>
      <c r="SUR279" s="75"/>
      <c r="SUS279" s="75"/>
      <c r="SUT279" s="75"/>
      <c r="SUU279" s="75"/>
      <c r="SUV279" s="75"/>
      <c r="SUW279" s="75"/>
      <c r="SUX279" s="75"/>
      <c r="SUY279" s="75"/>
      <c r="SUZ279" s="75"/>
      <c r="SVA279" s="75"/>
      <c r="SVB279" s="75"/>
      <c r="SVC279" s="75"/>
      <c r="SVD279" s="75"/>
      <c r="SVE279" s="75"/>
      <c r="SVF279" s="75"/>
      <c r="SVG279" s="75"/>
      <c r="SVH279" s="75"/>
      <c r="SVI279" s="75"/>
      <c r="SVJ279" s="75"/>
      <c r="SVK279" s="75"/>
      <c r="SVL279" s="75"/>
      <c r="SVM279" s="75"/>
      <c r="SVN279" s="75"/>
      <c r="SVO279" s="75"/>
      <c r="SVP279" s="75"/>
      <c r="SVQ279" s="75"/>
      <c r="SVR279" s="75"/>
      <c r="SVS279" s="75"/>
      <c r="SVT279" s="75"/>
      <c r="SVU279" s="75"/>
      <c r="SVV279" s="75"/>
      <c r="SVW279" s="75"/>
      <c r="SVX279" s="75"/>
      <c r="SVY279" s="75"/>
      <c r="SVZ279" s="75"/>
      <c r="SWA279" s="75"/>
      <c r="SWB279" s="75"/>
      <c r="SWC279" s="75"/>
      <c r="SWD279" s="75"/>
      <c r="SWE279" s="75"/>
      <c r="SWF279" s="75"/>
      <c r="SWG279" s="75"/>
      <c r="SWH279" s="75"/>
      <c r="SWI279" s="75"/>
      <c r="SWJ279" s="75"/>
      <c r="SWK279" s="75"/>
      <c r="SWL279" s="75"/>
      <c r="SWM279" s="75"/>
      <c r="SWN279" s="75"/>
      <c r="SWO279" s="75"/>
      <c r="SWP279" s="75"/>
      <c r="SWQ279" s="75"/>
      <c r="SWR279" s="75"/>
      <c r="SWS279" s="75"/>
      <c r="SWT279" s="75"/>
      <c r="SWU279" s="75"/>
      <c r="SWV279" s="75"/>
      <c r="SWW279" s="75"/>
      <c r="SWX279" s="75"/>
      <c r="SWY279" s="75"/>
      <c r="SWZ279" s="75"/>
      <c r="SXA279" s="75"/>
      <c r="SXB279" s="75"/>
      <c r="SXC279" s="75"/>
      <c r="SXD279" s="75"/>
      <c r="SXE279" s="75"/>
      <c r="SXF279" s="75"/>
      <c r="SXG279" s="75"/>
      <c r="SXH279" s="75"/>
      <c r="SXI279" s="75"/>
      <c r="SXJ279" s="75"/>
      <c r="SXK279" s="75"/>
      <c r="SXL279" s="75"/>
      <c r="SXM279" s="75"/>
      <c r="SXN279" s="75"/>
      <c r="SXO279" s="75"/>
      <c r="SXP279" s="75"/>
      <c r="SXQ279" s="75"/>
      <c r="SXR279" s="75"/>
      <c r="SXS279" s="75"/>
      <c r="SXT279" s="75"/>
      <c r="SXU279" s="75"/>
      <c r="SXV279" s="75"/>
      <c r="SXW279" s="75"/>
      <c r="SXX279" s="75"/>
      <c r="SXY279" s="75"/>
      <c r="SXZ279" s="75"/>
      <c r="SYA279" s="75"/>
      <c r="SYB279" s="75"/>
      <c r="SYC279" s="75"/>
      <c r="SYD279" s="75"/>
      <c r="SYE279" s="75"/>
      <c r="SYF279" s="75"/>
      <c r="SYG279" s="75"/>
      <c r="SYH279" s="75"/>
      <c r="SYI279" s="75"/>
      <c r="SYJ279" s="75"/>
      <c r="SYK279" s="75"/>
      <c r="SYL279" s="75"/>
      <c r="SYM279" s="75"/>
      <c r="SYN279" s="75"/>
      <c r="SYO279" s="75"/>
      <c r="SYP279" s="75"/>
      <c r="SYQ279" s="75"/>
      <c r="SYR279" s="75"/>
      <c r="SYS279" s="75"/>
      <c r="SYT279" s="75"/>
      <c r="SYU279" s="75"/>
      <c r="SYV279" s="75"/>
      <c r="SYW279" s="75"/>
      <c r="SYX279" s="75"/>
      <c r="SYY279" s="75"/>
      <c r="SYZ279" s="75"/>
      <c r="SZA279" s="75"/>
      <c r="SZB279" s="75"/>
      <c r="SZC279" s="75"/>
      <c r="SZD279" s="75"/>
      <c r="SZE279" s="75"/>
      <c r="SZF279" s="75"/>
      <c r="SZG279" s="75"/>
      <c r="SZH279" s="75"/>
      <c r="SZI279" s="75"/>
      <c r="SZJ279" s="75"/>
      <c r="SZK279" s="75"/>
      <c r="SZL279" s="75"/>
      <c r="SZM279" s="75"/>
      <c r="SZN279" s="75"/>
      <c r="SZO279" s="75"/>
      <c r="SZP279" s="75"/>
      <c r="SZQ279" s="75"/>
      <c r="SZR279" s="75"/>
      <c r="SZS279" s="75"/>
      <c r="SZT279" s="75"/>
      <c r="SZU279" s="75"/>
      <c r="SZV279" s="75"/>
      <c r="SZW279" s="75"/>
      <c r="SZX279" s="75"/>
      <c r="SZY279" s="75"/>
      <c r="SZZ279" s="75"/>
      <c r="TAA279" s="75"/>
      <c r="TAB279" s="75"/>
      <c r="TAC279" s="75"/>
      <c r="TAD279" s="75"/>
      <c r="TAE279" s="75"/>
      <c r="TAF279" s="75"/>
      <c r="TAG279" s="75"/>
      <c r="TAH279" s="75"/>
      <c r="TAI279" s="75"/>
      <c r="TAJ279" s="75"/>
      <c r="TAK279" s="75"/>
      <c r="TAL279" s="75"/>
      <c r="TAM279" s="75"/>
      <c r="TAN279" s="75"/>
      <c r="TAO279" s="75"/>
      <c r="TAP279" s="75"/>
      <c r="TAQ279" s="75"/>
      <c r="TAR279" s="75"/>
      <c r="TAS279" s="75"/>
      <c r="TAT279" s="75"/>
      <c r="TAU279" s="75"/>
      <c r="TAV279" s="75"/>
      <c r="TAW279" s="75"/>
      <c r="TAX279" s="75"/>
      <c r="TAY279" s="75"/>
      <c r="TAZ279" s="75"/>
      <c r="TBA279" s="75"/>
      <c r="TBB279" s="75"/>
      <c r="TBC279" s="75"/>
      <c r="TBD279" s="75"/>
      <c r="TBE279" s="75"/>
      <c r="TBF279" s="75"/>
      <c r="TBG279" s="75"/>
      <c r="TBH279" s="75"/>
      <c r="TBI279" s="75"/>
      <c r="TBJ279" s="75"/>
      <c r="TBK279" s="75"/>
      <c r="TBL279" s="75"/>
      <c r="TBM279" s="75"/>
      <c r="TBN279" s="75"/>
      <c r="TBO279" s="75"/>
      <c r="TBP279" s="75"/>
      <c r="TBQ279" s="75"/>
      <c r="TBR279" s="75"/>
      <c r="TBS279" s="75"/>
      <c r="TBT279" s="75"/>
      <c r="TBU279" s="75"/>
      <c r="TBV279" s="75"/>
      <c r="TBW279" s="75"/>
      <c r="TBX279" s="75"/>
      <c r="TBY279" s="75"/>
      <c r="TBZ279" s="75"/>
      <c r="TCA279" s="75"/>
      <c r="TCB279" s="75"/>
      <c r="TCC279" s="75"/>
      <c r="TCD279" s="75"/>
      <c r="TCE279" s="75"/>
      <c r="TCF279" s="75"/>
      <c r="TCG279" s="75"/>
      <c r="TCH279" s="75"/>
      <c r="TCI279" s="75"/>
      <c r="TCJ279" s="75"/>
      <c r="TCK279" s="75"/>
      <c r="TCL279" s="75"/>
      <c r="TCM279" s="75"/>
      <c r="TCN279" s="75"/>
      <c r="TCO279" s="75"/>
      <c r="TCP279" s="75"/>
      <c r="TCQ279" s="75"/>
      <c r="TCR279" s="75"/>
      <c r="TCS279" s="75"/>
      <c r="TCT279" s="75"/>
      <c r="TCU279" s="75"/>
      <c r="TCV279" s="75"/>
      <c r="TCW279" s="75"/>
      <c r="TCX279" s="75"/>
      <c r="TCY279" s="75"/>
      <c r="TCZ279" s="75"/>
      <c r="TDA279" s="75"/>
      <c r="TDB279" s="75"/>
      <c r="TDC279" s="75"/>
      <c r="TDD279" s="75"/>
      <c r="TDE279" s="75"/>
      <c r="TDF279" s="75"/>
      <c r="TDG279" s="75"/>
      <c r="TDH279" s="75"/>
      <c r="TDI279" s="75"/>
      <c r="TDJ279" s="75"/>
      <c r="TDK279" s="75"/>
      <c r="TDL279" s="75"/>
      <c r="TDM279" s="75"/>
      <c r="TDN279" s="75"/>
      <c r="TDO279" s="75"/>
      <c r="TDP279" s="75"/>
      <c r="TDQ279" s="75"/>
      <c r="TDR279" s="75"/>
      <c r="TDS279" s="75"/>
      <c r="TDT279" s="75"/>
      <c r="TDU279" s="75"/>
      <c r="TDV279" s="75"/>
      <c r="TDW279" s="75"/>
      <c r="TDX279" s="75"/>
      <c r="TDY279" s="75"/>
      <c r="TDZ279" s="75"/>
      <c r="TEA279" s="75"/>
      <c r="TEB279" s="75"/>
      <c r="TEC279" s="75"/>
      <c r="TED279" s="75"/>
      <c r="TEE279" s="75"/>
      <c r="TEF279" s="75"/>
      <c r="TEG279" s="75"/>
      <c r="TEH279" s="75"/>
      <c r="TEI279" s="75"/>
      <c r="TEJ279" s="75"/>
      <c r="TEK279" s="75"/>
      <c r="TEL279" s="75"/>
      <c r="TEM279" s="75"/>
      <c r="TEN279" s="75"/>
      <c r="TEO279" s="75"/>
      <c r="TEP279" s="75"/>
      <c r="TEQ279" s="75"/>
      <c r="TER279" s="75"/>
      <c r="TES279" s="75"/>
      <c r="TET279" s="75"/>
      <c r="TEU279" s="75"/>
      <c r="TEV279" s="75"/>
      <c r="TEW279" s="75"/>
      <c r="TEX279" s="75"/>
      <c r="TEY279" s="75"/>
      <c r="TEZ279" s="75"/>
      <c r="TFA279" s="75"/>
      <c r="TFB279" s="75"/>
      <c r="TFC279" s="75"/>
      <c r="TFD279" s="75"/>
      <c r="TFE279" s="75"/>
      <c r="TFF279" s="75"/>
      <c r="TFG279" s="75"/>
      <c r="TFH279" s="75"/>
      <c r="TFI279" s="75"/>
      <c r="TFJ279" s="75"/>
      <c r="TFK279" s="75"/>
      <c r="TFL279" s="75"/>
      <c r="TFM279" s="75"/>
      <c r="TFN279" s="75"/>
      <c r="TFO279" s="75"/>
      <c r="TFP279" s="75"/>
      <c r="TFQ279" s="75"/>
      <c r="TFR279" s="75"/>
      <c r="TFS279" s="75"/>
      <c r="TFT279" s="75"/>
      <c r="TFU279" s="75"/>
      <c r="TFV279" s="75"/>
      <c r="TFW279" s="75"/>
      <c r="TFX279" s="75"/>
      <c r="TFY279" s="75"/>
      <c r="TFZ279" s="75"/>
      <c r="TGA279" s="75"/>
      <c r="TGB279" s="75"/>
      <c r="TGC279" s="75"/>
      <c r="TGD279" s="75"/>
      <c r="TGE279" s="75"/>
      <c r="TGF279" s="75"/>
      <c r="TGG279" s="75"/>
      <c r="TGH279" s="75"/>
      <c r="TGI279" s="75"/>
      <c r="TGJ279" s="75"/>
      <c r="TGK279" s="75"/>
      <c r="TGL279" s="75"/>
      <c r="TGM279" s="75"/>
      <c r="TGN279" s="75"/>
      <c r="TGO279" s="75"/>
      <c r="TGP279" s="75"/>
      <c r="TGQ279" s="75"/>
      <c r="TGR279" s="75"/>
      <c r="TGS279" s="75"/>
      <c r="TGT279" s="75"/>
      <c r="TGU279" s="75"/>
      <c r="TGV279" s="75"/>
      <c r="TGW279" s="75"/>
      <c r="TGX279" s="75"/>
      <c r="TGY279" s="75"/>
      <c r="TGZ279" s="75"/>
      <c r="THA279" s="75"/>
      <c r="THB279" s="75"/>
      <c r="THC279" s="75"/>
      <c r="THD279" s="75"/>
      <c r="THE279" s="75"/>
      <c r="THF279" s="75"/>
      <c r="THG279" s="75"/>
      <c r="THH279" s="75"/>
      <c r="THI279" s="75"/>
      <c r="THJ279" s="75"/>
      <c r="THK279" s="75"/>
      <c r="THL279" s="75"/>
      <c r="THM279" s="75"/>
      <c r="THN279" s="75"/>
      <c r="THO279" s="75"/>
      <c r="THP279" s="75"/>
      <c r="THQ279" s="75"/>
      <c r="THR279" s="75"/>
      <c r="THS279" s="75"/>
      <c r="THT279" s="75"/>
      <c r="THU279" s="75"/>
      <c r="THV279" s="75"/>
      <c r="THW279" s="75"/>
      <c r="THX279" s="75"/>
      <c r="THY279" s="75"/>
      <c r="THZ279" s="75"/>
      <c r="TIA279" s="75"/>
      <c r="TIB279" s="75"/>
      <c r="TIC279" s="75"/>
      <c r="TID279" s="75"/>
      <c r="TIE279" s="75"/>
      <c r="TIF279" s="75"/>
      <c r="TIG279" s="75"/>
      <c r="TIH279" s="75"/>
      <c r="TII279" s="75"/>
      <c r="TIJ279" s="75"/>
      <c r="TIK279" s="75"/>
      <c r="TIL279" s="75"/>
      <c r="TIM279" s="75"/>
      <c r="TIN279" s="75"/>
      <c r="TIO279" s="75"/>
      <c r="TIP279" s="75"/>
      <c r="TIQ279" s="75"/>
      <c r="TIR279" s="75"/>
      <c r="TIS279" s="75"/>
      <c r="TIT279" s="75"/>
      <c r="TIU279" s="75"/>
      <c r="TIV279" s="75"/>
      <c r="TIW279" s="75"/>
      <c r="TIX279" s="75"/>
      <c r="TIY279" s="75"/>
      <c r="TIZ279" s="75"/>
      <c r="TJA279" s="75"/>
      <c r="TJB279" s="75"/>
      <c r="TJC279" s="75"/>
      <c r="TJD279" s="75"/>
      <c r="TJE279" s="75"/>
      <c r="TJF279" s="75"/>
      <c r="TJG279" s="75"/>
      <c r="TJH279" s="75"/>
      <c r="TJI279" s="75"/>
      <c r="TJJ279" s="75"/>
      <c r="TJK279" s="75"/>
      <c r="TJL279" s="75"/>
      <c r="TJM279" s="75"/>
      <c r="TJN279" s="75"/>
      <c r="TJO279" s="75"/>
      <c r="TJP279" s="75"/>
      <c r="TJQ279" s="75"/>
      <c r="TJR279" s="75"/>
      <c r="TJS279" s="75"/>
      <c r="TJT279" s="75"/>
      <c r="TJU279" s="75"/>
      <c r="TJV279" s="75"/>
      <c r="TJW279" s="75"/>
      <c r="TJX279" s="75"/>
      <c r="TJY279" s="75"/>
      <c r="TJZ279" s="75"/>
      <c r="TKA279" s="75"/>
      <c r="TKB279" s="75"/>
      <c r="TKC279" s="75"/>
      <c r="TKD279" s="75"/>
      <c r="TKE279" s="75"/>
      <c r="TKF279" s="75"/>
      <c r="TKG279" s="75"/>
      <c r="TKH279" s="75"/>
      <c r="TKI279" s="75"/>
      <c r="TKJ279" s="75"/>
      <c r="TKK279" s="75"/>
      <c r="TKL279" s="75"/>
      <c r="TKM279" s="75"/>
      <c r="TKN279" s="75"/>
      <c r="TKO279" s="75"/>
      <c r="TKP279" s="75"/>
      <c r="TKQ279" s="75"/>
      <c r="TKR279" s="75"/>
      <c r="TKS279" s="75"/>
      <c r="TKT279" s="75"/>
      <c r="TKU279" s="75"/>
      <c r="TKV279" s="75"/>
      <c r="TKW279" s="75"/>
      <c r="TKX279" s="75"/>
      <c r="TKY279" s="75"/>
      <c r="TKZ279" s="75"/>
      <c r="TLA279" s="75"/>
      <c r="TLB279" s="75"/>
      <c r="TLC279" s="75"/>
      <c r="TLD279" s="75"/>
      <c r="TLE279" s="75"/>
      <c r="TLF279" s="75"/>
      <c r="TLG279" s="75"/>
      <c r="TLH279" s="75"/>
      <c r="TLI279" s="75"/>
      <c r="TLJ279" s="75"/>
      <c r="TLK279" s="75"/>
      <c r="TLL279" s="75"/>
      <c r="TLM279" s="75"/>
      <c r="TLN279" s="75"/>
      <c r="TLO279" s="75"/>
      <c r="TLP279" s="75"/>
      <c r="TLQ279" s="75"/>
      <c r="TLR279" s="75"/>
      <c r="TLS279" s="75"/>
      <c r="TLT279" s="75"/>
      <c r="TLU279" s="75"/>
      <c r="TLV279" s="75"/>
      <c r="TLW279" s="75"/>
      <c r="TLX279" s="75"/>
      <c r="TLY279" s="75"/>
      <c r="TLZ279" s="75"/>
      <c r="TMA279" s="75"/>
      <c r="TMB279" s="75"/>
      <c r="TMC279" s="75"/>
      <c r="TMD279" s="75"/>
      <c r="TME279" s="75"/>
      <c r="TMF279" s="75"/>
      <c r="TMG279" s="75"/>
      <c r="TMH279" s="75"/>
      <c r="TMI279" s="75"/>
      <c r="TMJ279" s="75"/>
      <c r="TMK279" s="75"/>
      <c r="TML279" s="75"/>
      <c r="TMM279" s="75"/>
      <c r="TMN279" s="75"/>
      <c r="TMO279" s="75"/>
      <c r="TMP279" s="75"/>
      <c r="TMQ279" s="75"/>
      <c r="TMR279" s="75"/>
      <c r="TMS279" s="75"/>
      <c r="TMT279" s="75"/>
      <c r="TMU279" s="75"/>
      <c r="TMV279" s="75"/>
      <c r="TMW279" s="75"/>
      <c r="TMX279" s="75"/>
      <c r="TMY279" s="75"/>
      <c r="TMZ279" s="75"/>
      <c r="TNA279" s="75"/>
      <c r="TNB279" s="75"/>
      <c r="TNC279" s="75"/>
      <c r="TND279" s="75"/>
      <c r="TNE279" s="75"/>
      <c r="TNF279" s="75"/>
      <c r="TNG279" s="75"/>
      <c r="TNH279" s="75"/>
      <c r="TNI279" s="75"/>
      <c r="TNJ279" s="75"/>
      <c r="TNK279" s="75"/>
      <c r="TNL279" s="75"/>
      <c r="TNM279" s="75"/>
      <c r="TNN279" s="75"/>
      <c r="TNO279" s="75"/>
      <c r="TNP279" s="75"/>
      <c r="TNQ279" s="75"/>
      <c r="TNR279" s="75"/>
      <c r="TNS279" s="75"/>
      <c r="TNT279" s="75"/>
      <c r="TNU279" s="75"/>
      <c r="TNV279" s="75"/>
      <c r="TNW279" s="75"/>
      <c r="TNX279" s="75"/>
      <c r="TNY279" s="75"/>
      <c r="TNZ279" s="75"/>
      <c r="TOA279" s="75"/>
      <c r="TOB279" s="75"/>
      <c r="TOC279" s="75"/>
      <c r="TOD279" s="75"/>
      <c r="TOE279" s="75"/>
      <c r="TOF279" s="75"/>
      <c r="TOG279" s="75"/>
      <c r="TOH279" s="75"/>
      <c r="TOI279" s="75"/>
      <c r="TOJ279" s="75"/>
      <c r="TOK279" s="75"/>
      <c r="TOL279" s="75"/>
      <c r="TOM279" s="75"/>
      <c r="TON279" s="75"/>
      <c r="TOO279" s="75"/>
      <c r="TOP279" s="75"/>
      <c r="TOQ279" s="75"/>
      <c r="TOR279" s="75"/>
      <c r="TOS279" s="75"/>
      <c r="TOT279" s="75"/>
      <c r="TOU279" s="75"/>
      <c r="TOV279" s="75"/>
      <c r="TOW279" s="75"/>
      <c r="TOX279" s="75"/>
      <c r="TOY279" s="75"/>
      <c r="TOZ279" s="75"/>
      <c r="TPA279" s="75"/>
      <c r="TPB279" s="75"/>
      <c r="TPC279" s="75"/>
      <c r="TPD279" s="75"/>
      <c r="TPE279" s="75"/>
      <c r="TPF279" s="75"/>
      <c r="TPG279" s="75"/>
      <c r="TPH279" s="75"/>
      <c r="TPI279" s="75"/>
      <c r="TPJ279" s="75"/>
      <c r="TPK279" s="75"/>
      <c r="TPL279" s="75"/>
      <c r="TPM279" s="75"/>
      <c r="TPN279" s="75"/>
      <c r="TPO279" s="75"/>
      <c r="TPP279" s="75"/>
      <c r="TPQ279" s="75"/>
      <c r="TPR279" s="75"/>
      <c r="TPS279" s="75"/>
      <c r="TPT279" s="75"/>
      <c r="TPU279" s="75"/>
      <c r="TPV279" s="75"/>
      <c r="TPW279" s="75"/>
      <c r="TPX279" s="75"/>
      <c r="TPY279" s="75"/>
      <c r="TPZ279" s="75"/>
      <c r="TQA279" s="75"/>
      <c r="TQB279" s="75"/>
      <c r="TQC279" s="75"/>
      <c r="TQD279" s="75"/>
      <c r="TQE279" s="75"/>
      <c r="TQF279" s="75"/>
      <c r="TQG279" s="75"/>
      <c r="TQH279" s="75"/>
      <c r="TQI279" s="75"/>
      <c r="TQJ279" s="75"/>
      <c r="TQK279" s="75"/>
      <c r="TQL279" s="75"/>
      <c r="TQM279" s="75"/>
      <c r="TQN279" s="75"/>
      <c r="TQO279" s="75"/>
      <c r="TQP279" s="75"/>
      <c r="TQQ279" s="75"/>
      <c r="TQR279" s="75"/>
      <c r="TQS279" s="75"/>
      <c r="TQT279" s="75"/>
      <c r="TQU279" s="75"/>
      <c r="TQV279" s="75"/>
      <c r="TQW279" s="75"/>
      <c r="TQX279" s="75"/>
      <c r="TQY279" s="75"/>
      <c r="TQZ279" s="75"/>
      <c r="TRA279" s="75"/>
      <c r="TRB279" s="75"/>
      <c r="TRC279" s="75"/>
      <c r="TRD279" s="75"/>
      <c r="TRE279" s="75"/>
      <c r="TRF279" s="75"/>
      <c r="TRG279" s="75"/>
      <c r="TRH279" s="75"/>
      <c r="TRI279" s="75"/>
      <c r="TRJ279" s="75"/>
      <c r="TRK279" s="75"/>
      <c r="TRL279" s="75"/>
      <c r="TRM279" s="75"/>
      <c r="TRN279" s="75"/>
      <c r="TRO279" s="75"/>
      <c r="TRP279" s="75"/>
      <c r="TRQ279" s="75"/>
      <c r="TRR279" s="75"/>
      <c r="TRS279" s="75"/>
      <c r="TRT279" s="75"/>
      <c r="TRU279" s="75"/>
      <c r="TRV279" s="75"/>
      <c r="TRW279" s="75"/>
      <c r="TRX279" s="75"/>
      <c r="TRY279" s="75"/>
      <c r="TRZ279" s="75"/>
      <c r="TSA279" s="75"/>
      <c r="TSB279" s="75"/>
      <c r="TSC279" s="75"/>
      <c r="TSD279" s="75"/>
      <c r="TSE279" s="75"/>
      <c r="TSF279" s="75"/>
      <c r="TSG279" s="75"/>
      <c r="TSH279" s="75"/>
      <c r="TSI279" s="75"/>
      <c r="TSJ279" s="75"/>
      <c r="TSK279" s="75"/>
      <c r="TSL279" s="75"/>
      <c r="TSM279" s="75"/>
      <c r="TSN279" s="75"/>
      <c r="TSO279" s="75"/>
      <c r="TSP279" s="75"/>
      <c r="TSQ279" s="75"/>
      <c r="TSR279" s="75"/>
      <c r="TSS279" s="75"/>
      <c r="TST279" s="75"/>
      <c r="TSU279" s="75"/>
      <c r="TSV279" s="75"/>
      <c r="TSW279" s="75"/>
      <c r="TSX279" s="75"/>
      <c r="TSY279" s="75"/>
      <c r="TSZ279" s="75"/>
      <c r="TTA279" s="75"/>
      <c r="TTB279" s="75"/>
      <c r="TTC279" s="75"/>
      <c r="TTD279" s="75"/>
      <c r="TTE279" s="75"/>
      <c r="TTF279" s="75"/>
      <c r="TTG279" s="75"/>
      <c r="TTH279" s="75"/>
      <c r="TTI279" s="75"/>
      <c r="TTJ279" s="75"/>
      <c r="TTK279" s="75"/>
      <c r="TTL279" s="75"/>
      <c r="TTM279" s="75"/>
      <c r="TTN279" s="75"/>
      <c r="TTO279" s="75"/>
      <c r="TTP279" s="75"/>
      <c r="TTQ279" s="75"/>
      <c r="TTR279" s="75"/>
      <c r="TTS279" s="75"/>
      <c r="TTT279" s="75"/>
      <c r="TTU279" s="75"/>
      <c r="TTV279" s="75"/>
      <c r="TTW279" s="75"/>
      <c r="TTX279" s="75"/>
      <c r="TTY279" s="75"/>
      <c r="TTZ279" s="75"/>
      <c r="TUA279" s="75"/>
      <c r="TUB279" s="75"/>
      <c r="TUC279" s="75"/>
      <c r="TUD279" s="75"/>
      <c r="TUE279" s="75"/>
      <c r="TUF279" s="75"/>
      <c r="TUG279" s="75"/>
      <c r="TUH279" s="75"/>
      <c r="TUI279" s="75"/>
      <c r="TUJ279" s="75"/>
      <c r="TUK279" s="75"/>
      <c r="TUL279" s="75"/>
      <c r="TUM279" s="75"/>
      <c r="TUN279" s="75"/>
      <c r="TUO279" s="75"/>
      <c r="TUP279" s="75"/>
      <c r="TUQ279" s="75"/>
      <c r="TUR279" s="75"/>
      <c r="TUS279" s="75"/>
      <c r="TUT279" s="75"/>
      <c r="TUU279" s="75"/>
      <c r="TUV279" s="75"/>
      <c r="TUW279" s="75"/>
      <c r="TUX279" s="75"/>
      <c r="TUY279" s="75"/>
      <c r="TUZ279" s="75"/>
      <c r="TVA279" s="75"/>
      <c r="TVB279" s="75"/>
      <c r="TVC279" s="75"/>
      <c r="TVD279" s="75"/>
      <c r="TVE279" s="75"/>
      <c r="TVF279" s="75"/>
      <c r="TVG279" s="75"/>
      <c r="TVH279" s="75"/>
      <c r="TVI279" s="75"/>
      <c r="TVJ279" s="75"/>
      <c r="TVK279" s="75"/>
      <c r="TVL279" s="75"/>
      <c r="TVM279" s="75"/>
      <c r="TVN279" s="75"/>
      <c r="TVO279" s="75"/>
      <c r="TVP279" s="75"/>
      <c r="TVQ279" s="75"/>
      <c r="TVR279" s="75"/>
      <c r="TVS279" s="75"/>
      <c r="TVT279" s="75"/>
      <c r="TVU279" s="75"/>
      <c r="TVV279" s="75"/>
      <c r="TVW279" s="75"/>
      <c r="TVX279" s="75"/>
      <c r="TVY279" s="75"/>
      <c r="TVZ279" s="75"/>
      <c r="TWA279" s="75"/>
      <c r="TWB279" s="75"/>
      <c r="TWC279" s="75"/>
      <c r="TWD279" s="75"/>
      <c r="TWE279" s="75"/>
      <c r="TWF279" s="75"/>
      <c r="TWG279" s="75"/>
      <c r="TWH279" s="75"/>
      <c r="TWI279" s="75"/>
      <c r="TWJ279" s="75"/>
      <c r="TWK279" s="75"/>
      <c r="TWL279" s="75"/>
      <c r="TWM279" s="75"/>
      <c r="TWN279" s="75"/>
      <c r="TWO279" s="75"/>
      <c r="TWP279" s="75"/>
      <c r="TWQ279" s="75"/>
      <c r="TWR279" s="75"/>
      <c r="TWS279" s="75"/>
      <c r="TWT279" s="75"/>
      <c r="TWU279" s="75"/>
      <c r="TWV279" s="75"/>
      <c r="TWW279" s="75"/>
      <c r="TWX279" s="75"/>
      <c r="TWY279" s="75"/>
      <c r="TWZ279" s="75"/>
      <c r="TXA279" s="75"/>
      <c r="TXB279" s="75"/>
      <c r="TXC279" s="75"/>
      <c r="TXD279" s="75"/>
      <c r="TXE279" s="75"/>
      <c r="TXF279" s="75"/>
      <c r="TXG279" s="75"/>
      <c r="TXH279" s="75"/>
      <c r="TXI279" s="75"/>
      <c r="TXJ279" s="75"/>
      <c r="TXK279" s="75"/>
      <c r="TXL279" s="75"/>
      <c r="TXM279" s="75"/>
      <c r="TXN279" s="75"/>
      <c r="TXO279" s="75"/>
      <c r="TXP279" s="75"/>
      <c r="TXQ279" s="75"/>
      <c r="TXR279" s="75"/>
      <c r="TXS279" s="75"/>
      <c r="TXT279" s="75"/>
      <c r="TXU279" s="75"/>
      <c r="TXV279" s="75"/>
      <c r="TXW279" s="75"/>
      <c r="TXX279" s="75"/>
      <c r="TXY279" s="75"/>
      <c r="TXZ279" s="75"/>
      <c r="TYA279" s="75"/>
      <c r="TYB279" s="75"/>
      <c r="TYC279" s="75"/>
      <c r="TYD279" s="75"/>
      <c r="TYE279" s="75"/>
      <c r="TYF279" s="75"/>
      <c r="TYG279" s="75"/>
      <c r="TYH279" s="75"/>
      <c r="TYI279" s="75"/>
      <c r="TYJ279" s="75"/>
      <c r="TYK279" s="75"/>
      <c r="TYL279" s="75"/>
      <c r="TYM279" s="75"/>
      <c r="TYN279" s="75"/>
      <c r="TYO279" s="75"/>
      <c r="TYP279" s="75"/>
      <c r="TYQ279" s="75"/>
      <c r="TYR279" s="75"/>
      <c r="TYS279" s="75"/>
      <c r="TYT279" s="75"/>
      <c r="TYU279" s="75"/>
      <c r="TYV279" s="75"/>
      <c r="TYW279" s="75"/>
      <c r="TYX279" s="75"/>
      <c r="TYY279" s="75"/>
      <c r="TYZ279" s="75"/>
      <c r="TZA279" s="75"/>
      <c r="TZB279" s="75"/>
      <c r="TZC279" s="75"/>
      <c r="TZD279" s="75"/>
      <c r="TZE279" s="75"/>
      <c r="TZF279" s="75"/>
      <c r="TZG279" s="75"/>
      <c r="TZH279" s="75"/>
      <c r="TZI279" s="75"/>
      <c r="TZJ279" s="75"/>
      <c r="TZK279" s="75"/>
      <c r="TZL279" s="75"/>
      <c r="TZM279" s="75"/>
      <c r="TZN279" s="75"/>
      <c r="TZO279" s="75"/>
      <c r="TZP279" s="75"/>
      <c r="TZQ279" s="75"/>
      <c r="TZR279" s="75"/>
      <c r="TZS279" s="75"/>
      <c r="TZT279" s="75"/>
      <c r="TZU279" s="75"/>
      <c r="TZV279" s="75"/>
      <c r="TZW279" s="75"/>
      <c r="TZX279" s="75"/>
      <c r="TZY279" s="75"/>
      <c r="TZZ279" s="75"/>
      <c r="UAA279" s="75"/>
      <c r="UAB279" s="75"/>
      <c r="UAC279" s="75"/>
      <c r="UAD279" s="75"/>
      <c r="UAE279" s="75"/>
      <c r="UAF279" s="75"/>
      <c r="UAG279" s="75"/>
      <c r="UAH279" s="75"/>
      <c r="UAI279" s="75"/>
      <c r="UAJ279" s="75"/>
      <c r="UAK279" s="75"/>
      <c r="UAL279" s="75"/>
      <c r="UAM279" s="75"/>
      <c r="UAN279" s="75"/>
      <c r="UAO279" s="75"/>
      <c r="UAP279" s="75"/>
      <c r="UAQ279" s="75"/>
      <c r="UAR279" s="75"/>
      <c r="UAS279" s="75"/>
      <c r="UAT279" s="75"/>
      <c r="UAU279" s="75"/>
      <c r="UAV279" s="75"/>
      <c r="UAW279" s="75"/>
      <c r="UAX279" s="75"/>
      <c r="UAY279" s="75"/>
      <c r="UAZ279" s="75"/>
      <c r="UBA279" s="75"/>
      <c r="UBB279" s="75"/>
      <c r="UBC279" s="75"/>
      <c r="UBD279" s="75"/>
      <c r="UBE279" s="75"/>
      <c r="UBF279" s="75"/>
      <c r="UBG279" s="75"/>
      <c r="UBH279" s="75"/>
      <c r="UBI279" s="75"/>
      <c r="UBJ279" s="75"/>
      <c r="UBK279" s="75"/>
      <c r="UBL279" s="75"/>
      <c r="UBM279" s="75"/>
      <c r="UBN279" s="75"/>
      <c r="UBO279" s="75"/>
      <c r="UBP279" s="75"/>
      <c r="UBQ279" s="75"/>
      <c r="UBR279" s="75"/>
      <c r="UBS279" s="75"/>
      <c r="UBT279" s="75"/>
      <c r="UBU279" s="75"/>
      <c r="UBV279" s="75"/>
      <c r="UBW279" s="75"/>
      <c r="UBX279" s="75"/>
      <c r="UBY279" s="75"/>
      <c r="UBZ279" s="75"/>
      <c r="UCA279" s="75"/>
      <c r="UCB279" s="75"/>
      <c r="UCC279" s="75"/>
      <c r="UCD279" s="75"/>
      <c r="UCE279" s="75"/>
      <c r="UCF279" s="75"/>
      <c r="UCG279" s="75"/>
      <c r="UCH279" s="75"/>
      <c r="UCI279" s="75"/>
      <c r="UCJ279" s="75"/>
      <c r="UCK279" s="75"/>
      <c r="UCL279" s="75"/>
      <c r="UCM279" s="75"/>
      <c r="UCN279" s="75"/>
      <c r="UCO279" s="75"/>
      <c r="UCP279" s="75"/>
      <c r="UCQ279" s="75"/>
      <c r="UCR279" s="75"/>
      <c r="UCS279" s="75"/>
      <c r="UCT279" s="75"/>
      <c r="UCU279" s="75"/>
      <c r="UCV279" s="75"/>
      <c r="UCW279" s="75"/>
      <c r="UCX279" s="75"/>
      <c r="UCY279" s="75"/>
      <c r="UCZ279" s="75"/>
      <c r="UDA279" s="75"/>
      <c r="UDB279" s="75"/>
      <c r="UDC279" s="75"/>
      <c r="UDD279" s="75"/>
      <c r="UDE279" s="75"/>
      <c r="UDF279" s="75"/>
      <c r="UDG279" s="75"/>
      <c r="UDH279" s="75"/>
      <c r="UDI279" s="75"/>
      <c r="UDJ279" s="75"/>
      <c r="UDK279" s="75"/>
      <c r="UDL279" s="75"/>
      <c r="UDM279" s="75"/>
      <c r="UDN279" s="75"/>
      <c r="UDO279" s="75"/>
      <c r="UDP279" s="75"/>
      <c r="UDQ279" s="75"/>
      <c r="UDR279" s="75"/>
      <c r="UDS279" s="75"/>
      <c r="UDT279" s="75"/>
      <c r="UDU279" s="75"/>
      <c r="UDV279" s="75"/>
      <c r="UDW279" s="75"/>
      <c r="UDX279" s="75"/>
      <c r="UDY279" s="75"/>
      <c r="UDZ279" s="75"/>
      <c r="UEA279" s="75"/>
      <c r="UEB279" s="75"/>
      <c r="UEC279" s="75"/>
      <c r="UED279" s="75"/>
      <c r="UEE279" s="75"/>
      <c r="UEF279" s="75"/>
      <c r="UEG279" s="75"/>
      <c r="UEH279" s="75"/>
      <c r="UEI279" s="75"/>
      <c r="UEJ279" s="75"/>
      <c r="UEK279" s="75"/>
      <c r="UEL279" s="75"/>
      <c r="UEM279" s="75"/>
      <c r="UEN279" s="75"/>
      <c r="UEO279" s="75"/>
      <c r="UEP279" s="75"/>
      <c r="UEQ279" s="75"/>
      <c r="UER279" s="75"/>
      <c r="UES279" s="75"/>
      <c r="UET279" s="75"/>
      <c r="UEU279" s="75"/>
      <c r="UEV279" s="75"/>
      <c r="UEW279" s="75"/>
      <c r="UEX279" s="75"/>
      <c r="UEY279" s="75"/>
      <c r="UEZ279" s="75"/>
      <c r="UFA279" s="75"/>
      <c r="UFB279" s="75"/>
      <c r="UFC279" s="75"/>
      <c r="UFD279" s="75"/>
      <c r="UFE279" s="75"/>
      <c r="UFF279" s="75"/>
      <c r="UFG279" s="75"/>
      <c r="UFH279" s="75"/>
      <c r="UFI279" s="75"/>
      <c r="UFJ279" s="75"/>
      <c r="UFK279" s="75"/>
      <c r="UFL279" s="75"/>
      <c r="UFM279" s="75"/>
      <c r="UFN279" s="75"/>
      <c r="UFO279" s="75"/>
      <c r="UFP279" s="75"/>
      <c r="UFQ279" s="75"/>
      <c r="UFR279" s="75"/>
      <c r="UFS279" s="75"/>
      <c r="UFT279" s="75"/>
      <c r="UFU279" s="75"/>
      <c r="UFV279" s="75"/>
      <c r="UFW279" s="75"/>
      <c r="UFX279" s="75"/>
      <c r="UFY279" s="75"/>
      <c r="UFZ279" s="75"/>
      <c r="UGA279" s="75"/>
      <c r="UGB279" s="75"/>
      <c r="UGC279" s="75"/>
      <c r="UGD279" s="75"/>
      <c r="UGE279" s="75"/>
      <c r="UGF279" s="75"/>
      <c r="UGG279" s="75"/>
      <c r="UGH279" s="75"/>
      <c r="UGI279" s="75"/>
      <c r="UGJ279" s="75"/>
      <c r="UGK279" s="75"/>
      <c r="UGL279" s="75"/>
      <c r="UGM279" s="75"/>
      <c r="UGN279" s="75"/>
      <c r="UGO279" s="75"/>
      <c r="UGP279" s="75"/>
      <c r="UGQ279" s="75"/>
      <c r="UGR279" s="75"/>
      <c r="UGS279" s="75"/>
      <c r="UGT279" s="75"/>
      <c r="UGU279" s="75"/>
      <c r="UGV279" s="75"/>
      <c r="UGW279" s="75"/>
      <c r="UGX279" s="75"/>
      <c r="UGY279" s="75"/>
      <c r="UGZ279" s="75"/>
      <c r="UHA279" s="75"/>
      <c r="UHB279" s="75"/>
      <c r="UHC279" s="75"/>
      <c r="UHD279" s="75"/>
      <c r="UHE279" s="75"/>
      <c r="UHF279" s="75"/>
      <c r="UHG279" s="75"/>
      <c r="UHH279" s="75"/>
      <c r="UHI279" s="75"/>
      <c r="UHJ279" s="75"/>
      <c r="UHK279" s="75"/>
      <c r="UHL279" s="75"/>
      <c r="UHM279" s="75"/>
      <c r="UHN279" s="75"/>
      <c r="UHO279" s="75"/>
      <c r="UHP279" s="75"/>
      <c r="UHQ279" s="75"/>
      <c r="UHR279" s="75"/>
      <c r="UHS279" s="75"/>
      <c r="UHT279" s="75"/>
      <c r="UHU279" s="75"/>
      <c r="UHV279" s="75"/>
      <c r="UHW279" s="75"/>
      <c r="UHX279" s="75"/>
      <c r="UHY279" s="75"/>
      <c r="UHZ279" s="75"/>
      <c r="UIA279" s="75"/>
      <c r="UIB279" s="75"/>
      <c r="UIC279" s="75"/>
      <c r="UID279" s="75"/>
      <c r="UIE279" s="75"/>
      <c r="UIF279" s="75"/>
      <c r="UIG279" s="75"/>
      <c r="UIH279" s="75"/>
      <c r="UII279" s="75"/>
      <c r="UIJ279" s="75"/>
      <c r="UIK279" s="75"/>
      <c r="UIL279" s="75"/>
      <c r="UIM279" s="75"/>
      <c r="UIN279" s="75"/>
      <c r="UIO279" s="75"/>
      <c r="UIP279" s="75"/>
      <c r="UIQ279" s="75"/>
      <c r="UIR279" s="75"/>
      <c r="UIS279" s="75"/>
      <c r="UIT279" s="75"/>
      <c r="UIU279" s="75"/>
      <c r="UIV279" s="75"/>
      <c r="UIW279" s="75"/>
      <c r="UIX279" s="75"/>
      <c r="UIY279" s="75"/>
      <c r="UIZ279" s="75"/>
      <c r="UJA279" s="75"/>
      <c r="UJB279" s="75"/>
      <c r="UJC279" s="75"/>
      <c r="UJD279" s="75"/>
      <c r="UJE279" s="75"/>
      <c r="UJF279" s="75"/>
      <c r="UJG279" s="75"/>
      <c r="UJH279" s="75"/>
      <c r="UJI279" s="75"/>
      <c r="UJJ279" s="75"/>
      <c r="UJK279" s="75"/>
      <c r="UJL279" s="75"/>
      <c r="UJM279" s="75"/>
      <c r="UJN279" s="75"/>
      <c r="UJO279" s="75"/>
      <c r="UJP279" s="75"/>
      <c r="UJQ279" s="75"/>
      <c r="UJR279" s="75"/>
      <c r="UJS279" s="75"/>
      <c r="UJT279" s="75"/>
      <c r="UJU279" s="75"/>
      <c r="UJV279" s="75"/>
      <c r="UJW279" s="75"/>
      <c r="UJX279" s="75"/>
      <c r="UJY279" s="75"/>
      <c r="UJZ279" s="75"/>
      <c r="UKA279" s="75"/>
      <c r="UKB279" s="75"/>
      <c r="UKC279" s="75"/>
      <c r="UKD279" s="75"/>
      <c r="UKE279" s="75"/>
      <c r="UKF279" s="75"/>
      <c r="UKG279" s="75"/>
      <c r="UKH279" s="75"/>
      <c r="UKI279" s="75"/>
      <c r="UKJ279" s="75"/>
      <c r="UKK279" s="75"/>
      <c r="UKL279" s="75"/>
      <c r="UKM279" s="75"/>
      <c r="UKN279" s="75"/>
      <c r="UKO279" s="75"/>
      <c r="UKP279" s="75"/>
      <c r="UKQ279" s="75"/>
      <c r="UKR279" s="75"/>
      <c r="UKS279" s="75"/>
      <c r="UKT279" s="75"/>
      <c r="UKU279" s="75"/>
      <c r="UKV279" s="75"/>
      <c r="UKW279" s="75"/>
      <c r="UKX279" s="75"/>
      <c r="UKY279" s="75"/>
      <c r="UKZ279" s="75"/>
      <c r="ULA279" s="75"/>
      <c r="ULB279" s="75"/>
      <c r="ULC279" s="75"/>
      <c r="ULD279" s="75"/>
      <c r="ULE279" s="75"/>
      <c r="ULF279" s="75"/>
      <c r="ULG279" s="75"/>
      <c r="ULH279" s="75"/>
      <c r="ULI279" s="75"/>
      <c r="ULJ279" s="75"/>
      <c r="ULK279" s="75"/>
      <c r="ULL279" s="75"/>
      <c r="ULM279" s="75"/>
      <c r="ULN279" s="75"/>
      <c r="ULO279" s="75"/>
      <c r="ULP279" s="75"/>
      <c r="ULQ279" s="75"/>
      <c r="ULR279" s="75"/>
      <c r="ULS279" s="75"/>
      <c r="ULT279" s="75"/>
      <c r="ULU279" s="75"/>
      <c r="ULV279" s="75"/>
      <c r="ULW279" s="75"/>
      <c r="ULX279" s="75"/>
      <c r="ULY279" s="75"/>
      <c r="ULZ279" s="75"/>
      <c r="UMA279" s="75"/>
      <c r="UMB279" s="75"/>
      <c r="UMC279" s="75"/>
      <c r="UMD279" s="75"/>
      <c r="UME279" s="75"/>
      <c r="UMF279" s="75"/>
      <c r="UMG279" s="75"/>
      <c r="UMH279" s="75"/>
      <c r="UMI279" s="75"/>
      <c r="UMJ279" s="75"/>
      <c r="UMK279" s="75"/>
      <c r="UML279" s="75"/>
      <c r="UMM279" s="75"/>
      <c r="UMN279" s="75"/>
      <c r="UMO279" s="75"/>
      <c r="UMP279" s="75"/>
      <c r="UMQ279" s="75"/>
      <c r="UMR279" s="75"/>
      <c r="UMS279" s="75"/>
      <c r="UMT279" s="75"/>
      <c r="UMU279" s="75"/>
      <c r="UMV279" s="75"/>
      <c r="UMW279" s="75"/>
      <c r="UMX279" s="75"/>
      <c r="UMY279" s="75"/>
      <c r="UMZ279" s="75"/>
      <c r="UNA279" s="75"/>
      <c r="UNB279" s="75"/>
      <c r="UNC279" s="75"/>
      <c r="UND279" s="75"/>
      <c r="UNE279" s="75"/>
      <c r="UNF279" s="75"/>
      <c r="UNG279" s="75"/>
      <c r="UNH279" s="75"/>
      <c r="UNI279" s="75"/>
      <c r="UNJ279" s="75"/>
      <c r="UNK279" s="75"/>
      <c r="UNL279" s="75"/>
      <c r="UNM279" s="75"/>
      <c r="UNN279" s="75"/>
      <c r="UNO279" s="75"/>
      <c r="UNP279" s="75"/>
      <c r="UNQ279" s="75"/>
      <c r="UNR279" s="75"/>
      <c r="UNS279" s="75"/>
      <c r="UNT279" s="75"/>
      <c r="UNU279" s="75"/>
      <c r="UNV279" s="75"/>
      <c r="UNW279" s="75"/>
      <c r="UNX279" s="75"/>
      <c r="UNY279" s="75"/>
      <c r="UNZ279" s="75"/>
      <c r="UOA279" s="75"/>
      <c r="UOB279" s="75"/>
      <c r="UOC279" s="75"/>
      <c r="UOD279" s="75"/>
      <c r="UOE279" s="75"/>
      <c r="UOF279" s="75"/>
      <c r="UOG279" s="75"/>
      <c r="UOH279" s="75"/>
      <c r="UOI279" s="75"/>
      <c r="UOJ279" s="75"/>
      <c r="UOK279" s="75"/>
      <c r="UOL279" s="75"/>
      <c r="UOM279" s="75"/>
      <c r="UON279" s="75"/>
      <c r="UOO279" s="75"/>
      <c r="UOP279" s="75"/>
      <c r="UOQ279" s="75"/>
      <c r="UOR279" s="75"/>
      <c r="UOS279" s="75"/>
      <c r="UOT279" s="75"/>
      <c r="UOU279" s="75"/>
      <c r="UOV279" s="75"/>
      <c r="UOW279" s="75"/>
      <c r="UOX279" s="75"/>
      <c r="UOY279" s="75"/>
      <c r="UOZ279" s="75"/>
      <c r="UPA279" s="75"/>
      <c r="UPB279" s="75"/>
      <c r="UPC279" s="75"/>
      <c r="UPD279" s="75"/>
      <c r="UPE279" s="75"/>
      <c r="UPF279" s="75"/>
      <c r="UPG279" s="75"/>
      <c r="UPH279" s="75"/>
      <c r="UPI279" s="75"/>
      <c r="UPJ279" s="75"/>
      <c r="UPK279" s="75"/>
      <c r="UPL279" s="75"/>
      <c r="UPM279" s="75"/>
      <c r="UPN279" s="75"/>
      <c r="UPO279" s="75"/>
      <c r="UPP279" s="75"/>
      <c r="UPQ279" s="75"/>
      <c r="UPR279" s="75"/>
      <c r="UPS279" s="75"/>
      <c r="UPT279" s="75"/>
      <c r="UPU279" s="75"/>
      <c r="UPV279" s="75"/>
      <c r="UPW279" s="75"/>
      <c r="UPX279" s="75"/>
      <c r="UPY279" s="75"/>
      <c r="UPZ279" s="75"/>
      <c r="UQA279" s="75"/>
      <c r="UQB279" s="75"/>
      <c r="UQC279" s="75"/>
      <c r="UQD279" s="75"/>
      <c r="UQE279" s="75"/>
      <c r="UQF279" s="75"/>
      <c r="UQG279" s="75"/>
      <c r="UQH279" s="75"/>
      <c r="UQI279" s="75"/>
      <c r="UQJ279" s="75"/>
      <c r="UQK279" s="75"/>
      <c r="UQL279" s="75"/>
      <c r="UQM279" s="75"/>
      <c r="UQN279" s="75"/>
      <c r="UQO279" s="75"/>
      <c r="UQP279" s="75"/>
      <c r="UQQ279" s="75"/>
      <c r="UQR279" s="75"/>
      <c r="UQS279" s="75"/>
      <c r="UQT279" s="75"/>
      <c r="UQU279" s="75"/>
      <c r="UQV279" s="75"/>
      <c r="UQW279" s="75"/>
      <c r="UQX279" s="75"/>
      <c r="UQY279" s="75"/>
      <c r="UQZ279" s="75"/>
      <c r="URA279" s="75"/>
      <c r="URB279" s="75"/>
      <c r="URC279" s="75"/>
      <c r="URD279" s="75"/>
      <c r="URE279" s="75"/>
      <c r="URF279" s="75"/>
      <c r="URG279" s="75"/>
      <c r="URH279" s="75"/>
      <c r="URI279" s="75"/>
      <c r="URJ279" s="75"/>
      <c r="URK279" s="75"/>
      <c r="URL279" s="75"/>
      <c r="URM279" s="75"/>
      <c r="URN279" s="75"/>
      <c r="URO279" s="75"/>
      <c r="URP279" s="75"/>
      <c r="URQ279" s="75"/>
      <c r="URR279" s="75"/>
      <c r="URS279" s="75"/>
      <c r="URT279" s="75"/>
      <c r="URU279" s="75"/>
      <c r="URV279" s="75"/>
      <c r="URW279" s="75"/>
      <c r="URX279" s="75"/>
      <c r="URY279" s="75"/>
      <c r="URZ279" s="75"/>
      <c r="USA279" s="75"/>
      <c r="USB279" s="75"/>
      <c r="USC279" s="75"/>
      <c r="USD279" s="75"/>
      <c r="USE279" s="75"/>
      <c r="USF279" s="75"/>
      <c r="USG279" s="75"/>
      <c r="USH279" s="75"/>
      <c r="USI279" s="75"/>
      <c r="USJ279" s="75"/>
      <c r="USK279" s="75"/>
      <c r="USL279" s="75"/>
      <c r="USM279" s="75"/>
      <c r="USN279" s="75"/>
      <c r="USO279" s="75"/>
      <c r="USP279" s="75"/>
      <c r="USQ279" s="75"/>
      <c r="USR279" s="75"/>
      <c r="USS279" s="75"/>
      <c r="UST279" s="75"/>
      <c r="USU279" s="75"/>
      <c r="USV279" s="75"/>
      <c r="USW279" s="75"/>
      <c r="USX279" s="75"/>
      <c r="USY279" s="75"/>
      <c r="USZ279" s="75"/>
      <c r="UTA279" s="75"/>
      <c r="UTB279" s="75"/>
      <c r="UTC279" s="75"/>
      <c r="UTD279" s="75"/>
      <c r="UTE279" s="75"/>
      <c r="UTF279" s="75"/>
      <c r="UTG279" s="75"/>
      <c r="UTH279" s="75"/>
      <c r="UTI279" s="75"/>
      <c r="UTJ279" s="75"/>
      <c r="UTK279" s="75"/>
      <c r="UTL279" s="75"/>
      <c r="UTM279" s="75"/>
      <c r="UTN279" s="75"/>
      <c r="UTO279" s="75"/>
      <c r="UTP279" s="75"/>
      <c r="UTQ279" s="75"/>
      <c r="UTR279" s="75"/>
      <c r="UTS279" s="75"/>
      <c r="UTT279" s="75"/>
      <c r="UTU279" s="75"/>
      <c r="UTV279" s="75"/>
      <c r="UTW279" s="75"/>
      <c r="UTX279" s="75"/>
      <c r="UTY279" s="75"/>
      <c r="UTZ279" s="75"/>
      <c r="UUA279" s="75"/>
      <c r="UUB279" s="75"/>
      <c r="UUC279" s="75"/>
      <c r="UUD279" s="75"/>
      <c r="UUE279" s="75"/>
      <c r="UUF279" s="75"/>
      <c r="UUG279" s="75"/>
      <c r="UUH279" s="75"/>
      <c r="UUI279" s="75"/>
      <c r="UUJ279" s="75"/>
      <c r="UUK279" s="75"/>
      <c r="UUL279" s="75"/>
      <c r="UUM279" s="75"/>
      <c r="UUN279" s="75"/>
      <c r="UUO279" s="75"/>
      <c r="UUP279" s="75"/>
      <c r="UUQ279" s="75"/>
      <c r="UUR279" s="75"/>
      <c r="UUS279" s="75"/>
      <c r="UUT279" s="75"/>
      <c r="UUU279" s="75"/>
      <c r="UUV279" s="75"/>
      <c r="UUW279" s="75"/>
      <c r="UUX279" s="75"/>
      <c r="UUY279" s="75"/>
      <c r="UUZ279" s="75"/>
      <c r="UVA279" s="75"/>
      <c r="UVB279" s="75"/>
      <c r="UVC279" s="75"/>
      <c r="UVD279" s="75"/>
      <c r="UVE279" s="75"/>
      <c r="UVF279" s="75"/>
      <c r="UVG279" s="75"/>
      <c r="UVH279" s="75"/>
      <c r="UVI279" s="75"/>
      <c r="UVJ279" s="75"/>
      <c r="UVK279" s="75"/>
      <c r="UVL279" s="75"/>
      <c r="UVM279" s="75"/>
      <c r="UVN279" s="75"/>
      <c r="UVO279" s="75"/>
      <c r="UVP279" s="75"/>
      <c r="UVQ279" s="75"/>
      <c r="UVR279" s="75"/>
      <c r="UVS279" s="75"/>
      <c r="UVT279" s="75"/>
      <c r="UVU279" s="75"/>
      <c r="UVV279" s="75"/>
      <c r="UVW279" s="75"/>
      <c r="UVX279" s="75"/>
      <c r="UVY279" s="75"/>
      <c r="UVZ279" s="75"/>
      <c r="UWA279" s="75"/>
      <c r="UWB279" s="75"/>
      <c r="UWC279" s="75"/>
      <c r="UWD279" s="75"/>
      <c r="UWE279" s="75"/>
      <c r="UWF279" s="75"/>
      <c r="UWG279" s="75"/>
      <c r="UWH279" s="75"/>
      <c r="UWI279" s="75"/>
      <c r="UWJ279" s="75"/>
      <c r="UWK279" s="75"/>
      <c r="UWL279" s="75"/>
      <c r="UWM279" s="75"/>
      <c r="UWN279" s="75"/>
      <c r="UWO279" s="75"/>
      <c r="UWP279" s="75"/>
      <c r="UWQ279" s="75"/>
      <c r="UWR279" s="75"/>
      <c r="UWS279" s="75"/>
      <c r="UWT279" s="75"/>
      <c r="UWU279" s="75"/>
      <c r="UWV279" s="75"/>
      <c r="UWW279" s="75"/>
      <c r="UWX279" s="75"/>
      <c r="UWY279" s="75"/>
      <c r="UWZ279" s="75"/>
      <c r="UXA279" s="75"/>
      <c r="UXB279" s="75"/>
      <c r="UXC279" s="75"/>
      <c r="UXD279" s="75"/>
      <c r="UXE279" s="75"/>
      <c r="UXF279" s="75"/>
      <c r="UXG279" s="75"/>
      <c r="UXH279" s="75"/>
      <c r="UXI279" s="75"/>
      <c r="UXJ279" s="75"/>
      <c r="UXK279" s="75"/>
      <c r="UXL279" s="75"/>
      <c r="UXM279" s="75"/>
      <c r="UXN279" s="75"/>
      <c r="UXO279" s="75"/>
      <c r="UXP279" s="75"/>
      <c r="UXQ279" s="75"/>
      <c r="UXR279" s="75"/>
      <c r="UXS279" s="75"/>
      <c r="UXT279" s="75"/>
      <c r="UXU279" s="75"/>
      <c r="UXV279" s="75"/>
      <c r="UXW279" s="75"/>
      <c r="UXX279" s="75"/>
      <c r="UXY279" s="75"/>
      <c r="UXZ279" s="75"/>
      <c r="UYA279" s="75"/>
      <c r="UYB279" s="75"/>
      <c r="UYC279" s="75"/>
      <c r="UYD279" s="75"/>
      <c r="UYE279" s="75"/>
      <c r="UYF279" s="75"/>
      <c r="UYG279" s="75"/>
      <c r="UYH279" s="75"/>
      <c r="UYI279" s="75"/>
      <c r="UYJ279" s="75"/>
      <c r="UYK279" s="75"/>
      <c r="UYL279" s="75"/>
      <c r="UYM279" s="75"/>
      <c r="UYN279" s="75"/>
      <c r="UYO279" s="75"/>
      <c r="UYP279" s="75"/>
      <c r="UYQ279" s="75"/>
      <c r="UYR279" s="75"/>
      <c r="UYS279" s="75"/>
      <c r="UYT279" s="75"/>
      <c r="UYU279" s="75"/>
      <c r="UYV279" s="75"/>
      <c r="UYW279" s="75"/>
      <c r="UYX279" s="75"/>
      <c r="UYY279" s="75"/>
      <c r="UYZ279" s="75"/>
      <c r="UZA279" s="75"/>
      <c r="UZB279" s="75"/>
      <c r="UZC279" s="75"/>
      <c r="UZD279" s="75"/>
      <c r="UZE279" s="75"/>
      <c r="UZF279" s="75"/>
      <c r="UZG279" s="75"/>
      <c r="UZH279" s="75"/>
      <c r="UZI279" s="75"/>
      <c r="UZJ279" s="75"/>
      <c r="UZK279" s="75"/>
      <c r="UZL279" s="75"/>
      <c r="UZM279" s="75"/>
      <c r="UZN279" s="75"/>
      <c r="UZO279" s="75"/>
      <c r="UZP279" s="75"/>
      <c r="UZQ279" s="75"/>
      <c r="UZR279" s="75"/>
      <c r="UZS279" s="75"/>
      <c r="UZT279" s="75"/>
      <c r="UZU279" s="75"/>
      <c r="UZV279" s="75"/>
      <c r="UZW279" s="75"/>
      <c r="UZX279" s="75"/>
      <c r="UZY279" s="75"/>
      <c r="UZZ279" s="75"/>
      <c r="VAA279" s="75"/>
      <c r="VAB279" s="75"/>
      <c r="VAC279" s="75"/>
      <c r="VAD279" s="75"/>
      <c r="VAE279" s="75"/>
      <c r="VAF279" s="75"/>
      <c r="VAG279" s="75"/>
      <c r="VAH279" s="75"/>
      <c r="VAI279" s="75"/>
      <c r="VAJ279" s="75"/>
      <c r="VAK279" s="75"/>
      <c r="VAL279" s="75"/>
      <c r="VAM279" s="75"/>
      <c r="VAN279" s="75"/>
      <c r="VAO279" s="75"/>
      <c r="VAP279" s="75"/>
      <c r="VAQ279" s="75"/>
      <c r="VAR279" s="75"/>
      <c r="VAS279" s="75"/>
      <c r="VAT279" s="75"/>
      <c r="VAU279" s="75"/>
      <c r="VAV279" s="75"/>
      <c r="VAW279" s="75"/>
      <c r="VAX279" s="75"/>
      <c r="VAY279" s="75"/>
      <c r="VAZ279" s="75"/>
      <c r="VBA279" s="75"/>
      <c r="VBB279" s="75"/>
      <c r="VBC279" s="75"/>
      <c r="VBD279" s="75"/>
      <c r="VBE279" s="75"/>
      <c r="VBF279" s="75"/>
      <c r="VBG279" s="75"/>
      <c r="VBH279" s="75"/>
      <c r="VBI279" s="75"/>
      <c r="VBJ279" s="75"/>
      <c r="VBK279" s="75"/>
      <c r="VBL279" s="75"/>
      <c r="VBM279" s="75"/>
      <c r="VBN279" s="75"/>
      <c r="VBO279" s="75"/>
      <c r="VBP279" s="75"/>
      <c r="VBQ279" s="75"/>
      <c r="VBR279" s="75"/>
      <c r="VBS279" s="75"/>
      <c r="VBT279" s="75"/>
      <c r="VBU279" s="75"/>
      <c r="VBV279" s="75"/>
      <c r="VBW279" s="75"/>
      <c r="VBX279" s="75"/>
      <c r="VBY279" s="75"/>
      <c r="VBZ279" s="75"/>
      <c r="VCA279" s="75"/>
      <c r="VCB279" s="75"/>
      <c r="VCC279" s="75"/>
      <c r="VCD279" s="75"/>
      <c r="VCE279" s="75"/>
      <c r="VCF279" s="75"/>
      <c r="VCG279" s="75"/>
      <c r="VCH279" s="75"/>
      <c r="VCI279" s="75"/>
      <c r="VCJ279" s="75"/>
      <c r="VCK279" s="75"/>
      <c r="VCL279" s="75"/>
      <c r="VCM279" s="75"/>
      <c r="VCN279" s="75"/>
      <c r="VCO279" s="75"/>
      <c r="VCP279" s="75"/>
      <c r="VCQ279" s="75"/>
      <c r="VCR279" s="75"/>
      <c r="VCS279" s="75"/>
      <c r="VCT279" s="75"/>
      <c r="VCU279" s="75"/>
      <c r="VCV279" s="75"/>
      <c r="VCW279" s="75"/>
      <c r="VCX279" s="75"/>
      <c r="VCY279" s="75"/>
      <c r="VCZ279" s="75"/>
      <c r="VDA279" s="75"/>
      <c r="VDB279" s="75"/>
      <c r="VDC279" s="75"/>
      <c r="VDD279" s="75"/>
      <c r="VDE279" s="75"/>
      <c r="VDF279" s="75"/>
      <c r="VDG279" s="75"/>
      <c r="VDH279" s="75"/>
      <c r="VDI279" s="75"/>
      <c r="VDJ279" s="75"/>
      <c r="VDK279" s="75"/>
      <c r="VDL279" s="75"/>
      <c r="VDM279" s="75"/>
      <c r="VDN279" s="75"/>
      <c r="VDO279" s="75"/>
      <c r="VDP279" s="75"/>
      <c r="VDQ279" s="75"/>
      <c r="VDR279" s="75"/>
      <c r="VDS279" s="75"/>
      <c r="VDT279" s="75"/>
      <c r="VDU279" s="75"/>
      <c r="VDV279" s="75"/>
      <c r="VDW279" s="75"/>
      <c r="VDX279" s="75"/>
      <c r="VDY279" s="75"/>
      <c r="VDZ279" s="75"/>
      <c r="VEA279" s="75"/>
      <c r="VEB279" s="75"/>
      <c r="VEC279" s="75"/>
      <c r="VED279" s="75"/>
      <c r="VEE279" s="75"/>
      <c r="VEF279" s="75"/>
      <c r="VEG279" s="75"/>
      <c r="VEH279" s="75"/>
      <c r="VEI279" s="75"/>
      <c r="VEJ279" s="75"/>
      <c r="VEK279" s="75"/>
      <c r="VEL279" s="75"/>
      <c r="VEM279" s="75"/>
      <c r="VEN279" s="75"/>
      <c r="VEO279" s="75"/>
      <c r="VEP279" s="75"/>
      <c r="VEQ279" s="75"/>
      <c r="VER279" s="75"/>
      <c r="VES279" s="75"/>
      <c r="VET279" s="75"/>
      <c r="VEU279" s="75"/>
      <c r="VEV279" s="75"/>
      <c r="VEW279" s="75"/>
      <c r="VEX279" s="75"/>
      <c r="VEY279" s="75"/>
      <c r="VEZ279" s="75"/>
      <c r="VFA279" s="75"/>
      <c r="VFB279" s="75"/>
      <c r="VFC279" s="75"/>
      <c r="VFD279" s="75"/>
      <c r="VFE279" s="75"/>
      <c r="VFF279" s="75"/>
      <c r="VFG279" s="75"/>
      <c r="VFH279" s="75"/>
      <c r="VFI279" s="75"/>
      <c r="VFJ279" s="75"/>
      <c r="VFK279" s="75"/>
      <c r="VFL279" s="75"/>
      <c r="VFM279" s="75"/>
      <c r="VFN279" s="75"/>
      <c r="VFO279" s="75"/>
      <c r="VFP279" s="75"/>
      <c r="VFQ279" s="75"/>
      <c r="VFR279" s="75"/>
      <c r="VFS279" s="75"/>
      <c r="VFT279" s="75"/>
      <c r="VFU279" s="75"/>
      <c r="VFV279" s="75"/>
      <c r="VFW279" s="75"/>
      <c r="VFX279" s="75"/>
      <c r="VFY279" s="75"/>
      <c r="VFZ279" s="75"/>
      <c r="VGA279" s="75"/>
      <c r="VGB279" s="75"/>
      <c r="VGC279" s="75"/>
      <c r="VGD279" s="75"/>
      <c r="VGE279" s="75"/>
      <c r="VGF279" s="75"/>
      <c r="VGG279" s="75"/>
      <c r="VGH279" s="75"/>
      <c r="VGI279" s="75"/>
      <c r="VGJ279" s="75"/>
      <c r="VGK279" s="75"/>
      <c r="VGL279" s="75"/>
      <c r="VGM279" s="75"/>
      <c r="VGN279" s="75"/>
      <c r="VGO279" s="75"/>
      <c r="VGP279" s="75"/>
      <c r="VGQ279" s="75"/>
      <c r="VGR279" s="75"/>
      <c r="VGS279" s="75"/>
      <c r="VGT279" s="75"/>
      <c r="VGU279" s="75"/>
      <c r="VGV279" s="75"/>
      <c r="VGW279" s="75"/>
      <c r="VGX279" s="75"/>
      <c r="VGY279" s="75"/>
      <c r="VGZ279" s="75"/>
      <c r="VHA279" s="75"/>
      <c r="VHB279" s="75"/>
      <c r="VHC279" s="75"/>
      <c r="VHD279" s="75"/>
      <c r="VHE279" s="75"/>
      <c r="VHF279" s="75"/>
      <c r="VHG279" s="75"/>
      <c r="VHH279" s="75"/>
      <c r="VHI279" s="75"/>
      <c r="VHJ279" s="75"/>
      <c r="VHK279" s="75"/>
      <c r="VHL279" s="75"/>
      <c r="VHM279" s="75"/>
      <c r="VHN279" s="75"/>
      <c r="VHO279" s="75"/>
      <c r="VHP279" s="75"/>
      <c r="VHQ279" s="75"/>
      <c r="VHR279" s="75"/>
      <c r="VHS279" s="75"/>
      <c r="VHT279" s="75"/>
      <c r="VHU279" s="75"/>
      <c r="VHV279" s="75"/>
      <c r="VHW279" s="75"/>
      <c r="VHX279" s="75"/>
      <c r="VHY279" s="75"/>
      <c r="VHZ279" s="75"/>
      <c r="VIA279" s="75"/>
      <c r="VIB279" s="75"/>
      <c r="VIC279" s="75"/>
      <c r="VID279" s="75"/>
      <c r="VIE279" s="75"/>
      <c r="VIF279" s="75"/>
      <c r="VIG279" s="75"/>
      <c r="VIH279" s="75"/>
      <c r="VII279" s="75"/>
      <c r="VIJ279" s="75"/>
      <c r="VIK279" s="75"/>
      <c r="VIL279" s="75"/>
      <c r="VIM279" s="75"/>
      <c r="VIN279" s="75"/>
      <c r="VIO279" s="75"/>
      <c r="VIP279" s="75"/>
      <c r="VIQ279" s="75"/>
      <c r="VIR279" s="75"/>
      <c r="VIS279" s="75"/>
      <c r="VIT279" s="75"/>
      <c r="VIU279" s="75"/>
      <c r="VIV279" s="75"/>
      <c r="VIW279" s="75"/>
      <c r="VIX279" s="75"/>
      <c r="VIY279" s="75"/>
      <c r="VIZ279" s="75"/>
      <c r="VJA279" s="75"/>
      <c r="VJB279" s="75"/>
      <c r="VJC279" s="75"/>
      <c r="VJD279" s="75"/>
      <c r="VJE279" s="75"/>
      <c r="VJF279" s="75"/>
      <c r="VJG279" s="75"/>
      <c r="VJH279" s="75"/>
      <c r="VJI279" s="75"/>
      <c r="VJJ279" s="75"/>
      <c r="VJK279" s="75"/>
      <c r="VJL279" s="75"/>
      <c r="VJM279" s="75"/>
      <c r="VJN279" s="75"/>
      <c r="VJO279" s="75"/>
      <c r="VJP279" s="75"/>
      <c r="VJQ279" s="75"/>
      <c r="VJR279" s="75"/>
      <c r="VJS279" s="75"/>
      <c r="VJT279" s="75"/>
      <c r="VJU279" s="75"/>
      <c r="VJV279" s="75"/>
      <c r="VJW279" s="75"/>
      <c r="VJX279" s="75"/>
      <c r="VJY279" s="75"/>
      <c r="VJZ279" s="75"/>
      <c r="VKA279" s="75"/>
      <c r="VKB279" s="75"/>
      <c r="VKC279" s="75"/>
      <c r="VKD279" s="75"/>
      <c r="VKE279" s="75"/>
      <c r="VKF279" s="75"/>
      <c r="VKG279" s="75"/>
      <c r="VKH279" s="75"/>
      <c r="VKI279" s="75"/>
      <c r="VKJ279" s="75"/>
      <c r="VKK279" s="75"/>
      <c r="VKL279" s="75"/>
      <c r="VKM279" s="75"/>
      <c r="VKN279" s="75"/>
      <c r="VKO279" s="75"/>
      <c r="VKP279" s="75"/>
      <c r="VKQ279" s="75"/>
      <c r="VKR279" s="75"/>
      <c r="VKS279" s="75"/>
      <c r="VKT279" s="75"/>
      <c r="VKU279" s="75"/>
      <c r="VKV279" s="75"/>
      <c r="VKW279" s="75"/>
      <c r="VKX279" s="75"/>
      <c r="VKY279" s="75"/>
      <c r="VKZ279" s="75"/>
      <c r="VLA279" s="75"/>
      <c r="VLB279" s="75"/>
      <c r="VLC279" s="75"/>
      <c r="VLD279" s="75"/>
      <c r="VLE279" s="75"/>
      <c r="VLF279" s="75"/>
      <c r="VLG279" s="75"/>
      <c r="VLH279" s="75"/>
      <c r="VLI279" s="75"/>
      <c r="VLJ279" s="75"/>
      <c r="VLK279" s="75"/>
      <c r="VLL279" s="75"/>
      <c r="VLM279" s="75"/>
      <c r="VLN279" s="75"/>
      <c r="VLO279" s="75"/>
      <c r="VLP279" s="75"/>
      <c r="VLQ279" s="75"/>
      <c r="VLR279" s="75"/>
      <c r="VLS279" s="75"/>
      <c r="VLT279" s="75"/>
      <c r="VLU279" s="75"/>
      <c r="VLV279" s="75"/>
      <c r="VLW279" s="75"/>
      <c r="VLX279" s="75"/>
      <c r="VLY279" s="75"/>
      <c r="VLZ279" s="75"/>
      <c r="VMA279" s="75"/>
      <c r="VMB279" s="75"/>
      <c r="VMC279" s="75"/>
      <c r="VMD279" s="75"/>
      <c r="VME279" s="75"/>
      <c r="VMF279" s="75"/>
      <c r="VMG279" s="75"/>
      <c r="VMH279" s="75"/>
      <c r="VMI279" s="75"/>
      <c r="VMJ279" s="75"/>
      <c r="VMK279" s="75"/>
      <c r="VML279" s="75"/>
      <c r="VMM279" s="75"/>
      <c r="VMN279" s="75"/>
      <c r="VMO279" s="75"/>
      <c r="VMP279" s="75"/>
      <c r="VMQ279" s="75"/>
      <c r="VMR279" s="75"/>
      <c r="VMS279" s="75"/>
      <c r="VMT279" s="75"/>
      <c r="VMU279" s="75"/>
      <c r="VMV279" s="75"/>
      <c r="VMW279" s="75"/>
      <c r="VMX279" s="75"/>
      <c r="VMY279" s="75"/>
      <c r="VMZ279" s="75"/>
      <c r="VNA279" s="75"/>
      <c r="VNB279" s="75"/>
      <c r="VNC279" s="75"/>
      <c r="VND279" s="75"/>
      <c r="VNE279" s="75"/>
      <c r="VNF279" s="75"/>
      <c r="VNG279" s="75"/>
      <c r="VNH279" s="75"/>
      <c r="VNI279" s="75"/>
      <c r="VNJ279" s="75"/>
      <c r="VNK279" s="75"/>
      <c r="VNL279" s="75"/>
      <c r="VNM279" s="75"/>
      <c r="VNN279" s="75"/>
      <c r="VNO279" s="75"/>
      <c r="VNP279" s="75"/>
      <c r="VNQ279" s="75"/>
      <c r="VNR279" s="75"/>
      <c r="VNS279" s="75"/>
      <c r="VNT279" s="75"/>
      <c r="VNU279" s="75"/>
      <c r="VNV279" s="75"/>
      <c r="VNW279" s="75"/>
      <c r="VNX279" s="75"/>
      <c r="VNY279" s="75"/>
      <c r="VNZ279" s="75"/>
      <c r="VOA279" s="75"/>
      <c r="VOB279" s="75"/>
      <c r="VOC279" s="75"/>
      <c r="VOD279" s="75"/>
      <c r="VOE279" s="75"/>
      <c r="VOF279" s="75"/>
      <c r="VOG279" s="75"/>
      <c r="VOH279" s="75"/>
      <c r="VOI279" s="75"/>
      <c r="VOJ279" s="75"/>
      <c r="VOK279" s="75"/>
      <c r="VOL279" s="75"/>
      <c r="VOM279" s="75"/>
      <c r="VON279" s="75"/>
      <c r="VOO279" s="75"/>
      <c r="VOP279" s="75"/>
      <c r="VOQ279" s="75"/>
      <c r="VOR279" s="75"/>
      <c r="VOS279" s="75"/>
      <c r="VOT279" s="75"/>
      <c r="VOU279" s="75"/>
      <c r="VOV279" s="75"/>
      <c r="VOW279" s="75"/>
      <c r="VOX279" s="75"/>
      <c r="VOY279" s="75"/>
      <c r="VOZ279" s="75"/>
      <c r="VPA279" s="75"/>
      <c r="VPB279" s="75"/>
      <c r="VPC279" s="75"/>
      <c r="VPD279" s="75"/>
      <c r="VPE279" s="75"/>
      <c r="VPF279" s="75"/>
      <c r="VPG279" s="75"/>
      <c r="VPH279" s="75"/>
      <c r="VPI279" s="75"/>
      <c r="VPJ279" s="75"/>
      <c r="VPK279" s="75"/>
      <c r="VPL279" s="75"/>
      <c r="VPM279" s="75"/>
      <c r="VPN279" s="75"/>
      <c r="VPO279" s="75"/>
      <c r="VPP279" s="75"/>
      <c r="VPQ279" s="75"/>
      <c r="VPR279" s="75"/>
      <c r="VPS279" s="75"/>
      <c r="VPT279" s="75"/>
      <c r="VPU279" s="75"/>
      <c r="VPV279" s="75"/>
      <c r="VPW279" s="75"/>
      <c r="VPX279" s="75"/>
      <c r="VPY279" s="75"/>
      <c r="VPZ279" s="75"/>
      <c r="VQA279" s="75"/>
      <c r="VQB279" s="75"/>
      <c r="VQC279" s="75"/>
      <c r="VQD279" s="75"/>
      <c r="VQE279" s="75"/>
      <c r="VQF279" s="75"/>
      <c r="VQG279" s="75"/>
      <c r="VQH279" s="75"/>
      <c r="VQI279" s="75"/>
      <c r="VQJ279" s="75"/>
      <c r="VQK279" s="75"/>
      <c r="VQL279" s="75"/>
      <c r="VQM279" s="75"/>
      <c r="VQN279" s="75"/>
      <c r="VQO279" s="75"/>
      <c r="VQP279" s="75"/>
      <c r="VQQ279" s="75"/>
      <c r="VQR279" s="75"/>
      <c r="VQS279" s="75"/>
      <c r="VQT279" s="75"/>
      <c r="VQU279" s="75"/>
      <c r="VQV279" s="75"/>
      <c r="VQW279" s="75"/>
      <c r="VQX279" s="75"/>
      <c r="VQY279" s="75"/>
      <c r="VQZ279" s="75"/>
      <c r="VRA279" s="75"/>
      <c r="VRB279" s="75"/>
      <c r="VRC279" s="75"/>
      <c r="VRD279" s="75"/>
      <c r="VRE279" s="75"/>
      <c r="VRF279" s="75"/>
      <c r="VRG279" s="75"/>
      <c r="VRH279" s="75"/>
      <c r="VRI279" s="75"/>
      <c r="VRJ279" s="75"/>
      <c r="VRK279" s="75"/>
      <c r="VRL279" s="75"/>
      <c r="VRM279" s="75"/>
      <c r="VRN279" s="75"/>
      <c r="VRO279" s="75"/>
      <c r="VRP279" s="75"/>
      <c r="VRQ279" s="75"/>
      <c r="VRR279" s="75"/>
      <c r="VRS279" s="75"/>
      <c r="VRT279" s="75"/>
      <c r="VRU279" s="75"/>
      <c r="VRV279" s="75"/>
      <c r="VRW279" s="75"/>
      <c r="VRX279" s="75"/>
      <c r="VRY279" s="75"/>
      <c r="VRZ279" s="75"/>
      <c r="VSA279" s="75"/>
      <c r="VSB279" s="75"/>
      <c r="VSC279" s="75"/>
      <c r="VSD279" s="75"/>
      <c r="VSE279" s="75"/>
      <c r="VSF279" s="75"/>
      <c r="VSG279" s="75"/>
      <c r="VSH279" s="75"/>
      <c r="VSI279" s="75"/>
      <c r="VSJ279" s="75"/>
      <c r="VSK279" s="75"/>
      <c r="VSL279" s="75"/>
      <c r="VSM279" s="75"/>
      <c r="VSN279" s="75"/>
      <c r="VSO279" s="75"/>
      <c r="VSP279" s="75"/>
      <c r="VSQ279" s="75"/>
      <c r="VSR279" s="75"/>
      <c r="VSS279" s="75"/>
      <c r="VST279" s="75"/>
      <c r="VSU279" s="75"/>
      <c r="VSV279" s="75"/>
      <c r="VSW279" s="75"/>
      <c r="VSX279" s="75"/>
      <c r="VSY279" s="75"/>
      <c r="VSZ279" s="75"/>
      <c r="VTA279" s="75"/>
      <c r="VTB279" s="75"/>
      <c r="VTC279" s="75"/>
      <c r="VTD279" s="75"/>
      <c r="VTE279" s="75"/>
      <c r="VTF279" s="75"/>
      <c r="VTG279" s="75"/>
      <c r="VTH279" s="75"/>
      <c r="VTI279" s="75"/>
      <c r="VTJ279" s="75"/>
      <c r="VTK279" s="75"/>
      <c r="VTL279" s="75"/>
      <c r="VTM279" s="75"/>
      <c r="VTN279" s="75"/>
      <c r="VTO279" s="75"/>
      <c r="VTP279" s="75"/>
      <c r="VTQ279" s="75"/>
      <c r="VTR279" s="75"/>
      <c r="VTS279" s="75"/>
      <c r="VTT279" s="75"/>
      <c r="VTU279" s="75"/>
      <c r="VTV279" s="75"/>
      <c r="VTW279" s="75"/>
      <c r="VTX279" s="75"/>
      <c r="VTY279" s="75"/>
      <c r="VTZ279" s="75"/>
      <c r="VUA279" s="75"/>
      <c r="VUB279" s="75"/>
      <c r="VUC279" s="75"/>
      <c r="VUD279" s="75"/>
      <c r="VUE279" s="75"/>
      <c r="VUF279" s="75"/>
      <c r="VUG279" s="75"/>
      <c r="VUH279" s="75"/>
      <c r="VUI279" s="75"/>
      <c r="VUJ279" s="75"/>
      <c r="VUK279" s="75"/>
      <c r="VUL279" s="75"/>
      <c r="VUM279" s="75"/>
      <c r="VUN279" s="75"/>
      <c r="VUO279" s="75"/>
      <c r="VUP279" s="75"/>
      <c r="VUQ279" s="75"/>
      <c r="VUR279" s="75"/>
      <c r="VUS279" s="75"/>
      <c r="VUT279" s="75"/>
      <c r="VUU279" s="75"/>
      <c r="VUV279" s="75"/>
      <c r="VUW279" s="75"/>
      <c r="VUX279" s="75"/>
      <c r="VUY279" s="75"/>
      <c r="VUZ279" s="75"/>
      <c r="VVA279" s="75"/>
      <c r="VVB279" s="75"/>
      <c r="VVC279" s="75"/>
      <c r="VVD279" s="75"/>
      <c r="VVE279" s="75"/>
      <c r="VVF279" s="75"/>
      <c r="VVG279" s="75"/>
      <c r="VVH279" s="75"/>
      <c r="VVI279" s="75"/>
      <c r="VVJ279" s="75"/>
      <c r="VVK279" s="75"/>
      <c r="VVL279" s="75"/>
      <c r="VVM279" s="75"/>
      <c r="VVN279" s="75"/>
      <c r="VVO279" s="75"/>
      <c r="VVP279" s="75"/>
      <c r="VVQ279" s="75"/>
      <c r="VVR279" s="75"/>
      <c r="VVS279" s="75"/>
      <c r="VVT279" s="75"/>
      <c r="VVU279" s="75"/>
      <c r="VVV279" s="75"/>
      <c r="VVW279" s="75"/>
      <c r="VVX279" s="75"/>
      <c r="VVY279" s="75"/>
      <c r="VVZ279" s="75"/>
      <c r="VWA279" s="75"/>
      <c r="VWB279" s="75"/>
      <c r="VWC279" s="75"/>
      <c r="VWD279" s="75"/>
      <c r="VWE279" s="75"/>
      <c r="VWF279" s="75"/>
      <c r="VWG279" s="75"/>
      <c r="VWH279" s="75"/>
      <c r="VWI279" s="75"/>
      <c r="VWJ279" s="75"/>
      <c r="VWK279" s="75"/>
      <c r="VWL279" s="75"/>
      <c r="VWM279" s="75"/>
      <c r="VWN279" s="75"/>
      <c r="VWO279" s="75"/>
      <c r="VWP279" s="75"/>
      <c r="VWQ279" s="75"/>
      <c r="VWR279" s="75"/>
      <c r="VWS279" s="75"/>
      <c r="VWT279" s="75"/>
      <c r="VWU279" s="75"/>
      <c r="VWV279" s="75"/>
      <c r="VWW279" s="75"/>
      <c r="VWX279" s="75"/>
      <c r="VWY279" s="75"/>
      <c r="VWZ279" s="75"/>
      <c r="VXA279" s="75"/>
      <c r="VXB279" s="75"/>
      <c r="VXC279" s="75"/>
      <c r="VXD279" s="75"/>
      <c r="VXE279" s="75"/>
      <c r="VXF279" s="75"/>
      <c r="VXG279" s="75"/>
      <c r="VXH279" s="75"/>
      <c r="VXI279" s="75"/>
      <c r="VXJ279" s="75"/>
      <c r="VXK279" s="75"/>
      <c r="VXL279" s="75"/>
      <c r="VXM279" s="75"/>
      <c r="VXN279" s="75"/>
      <c r="VXO279" s="75"/>
      <c r="VXP279" s="75"/>
      <c r="VXQ279" s="75"/>
      <c r="VXR279" s="75"/>
      <c r="VXS279" s="75"/>
      <c r="VXT279" s="75"/>
      <c r="VXU279" s="75"/>
      <c r="VXV279" s="75"/>
      <c r="VXW279" s="75"/>
      <c r="VXX279" s="75"/>
      <c r="VXY279" s="75"/>
      <c r="VXZ279" s="75"/>
      <c r="VYA279" s="75"/>
      <c r="VYB279" s="75"/>
      <c r="VYC279" s="75"/>
      <c r="VYD279" s="75"/>
      <c r="VYE279" s="75"/>
      <c r="VYF279" s="75"/>
      <c r="VYG279" s="75"/>
      <c r="VYH279" s="75"/>
      <c r="VYI279" s="75"/>
      <c r="VYJ279" s="75"/>
      <c r="VYK279" s="75"/>
      <c r="VYL279" s="75"/>
      <c r="VYM279" s="75"/>
      <c r="VYN279" s="75"/>
      <c r="VYO279" s="75"/>
      <c r="VYP279" s="75"/>
      <c r="VYQ279" s="75"/>
      <c r="VYR279" s="75"/>
      <c r="VYS279" s="75"/>
      <c r="VYT279" s="75"/>
      <c r="VYU279" s="75"/>
      <c r="VYV279" s="75"/>
      <c r="VYW279" s="75"/>
      <c r="VYX279" s="75"/>
      <c r="VYY279" s="75"/>
      <c r="VYZ279" s="75"/>
      <c r="VZA279" s="75"/>
      <c r="VZB279" s="75"/>
      <c r="VZC279" s="75"/>
      <c r="VZD279" s="75"/>
      <c r="VZE279" s="75"/>
      <c r="VZF279" s="75"/>
      <c r="VZG279" s="75"/>
      <c r="VZH279" s="75"/>
      <c r="VZI279" s="75"/>
      <c r="VZJ279" s="75"/>
      <c r="VZK279" s="75"/>
      <c r="VZL279" s="75"/>
      <c r="VZM279" s="75"/>
      <c r="VZN279" s="75"/>
      <c r="VZO279" s="75"/>
      <c r="VZP279" s="75"/>
      <c r="VZQ279" s="75"/>
      <c r="VZR279" s="75"/>
      <c r="VZS279" s="75"/>
      <c r="VZT279" s="75"/>
      <c r="VZU279" s="75"/>
      <c r="VZV279" s="75"/>
      <c r="VZW279" s="75"/>
      <c r="VZX279" s="75"/>
      <c r="VZY279" s="75"/>
      <c r="VZZ279" s="75"/>
      <c r="WAA279" s="75"/>
      <c r="WAB279" s="75"/>
      <c r="WAC279" s="75"/>
      <c r="WAD279" s="75"/>
      <c r="WAE279" s="75"/>
      <c r="WAF279" s="75"/>
      <c r="WAG279" s="75"/>
      <c r="WAH279" s="75"/>
      <c r="WAI279" s="75"/>
      <c r="WAJ279" s="75"/>
      <c r="WAK279" s="75"/>
      <c r="WAL279" s="75"/>
      <c r="WAM279" s="75"/>
      <c r="WAN279" s="75"/>
      <c r="WAO279" s="75"/>
      <c r="WAP279" s="75"/>
      <c r="WAQ279" s="75"/>
      <c r="WAR279" s="75"/>
      <c r="WAS279" s="75"/>
      <c r="WAT279" s="75"/>
      <c r="WAU279" s="75"/>
      <c r="WAV279" s="75"/>
      <c r="WAW279" s="75"/>
      <c r="WAX279" s="75"/>
      <c r="WAY279" s="75"/>
      <c r="WAZ279" s="75"/>
      <c r="WBA279" s="75"/>
      <c r="WBB279" s="75"/>
      <c r="WBC279" s="75"/>
      <c r="WBD279" s="75"/>
      <c r="WBE279" s="75"/>
      <c r="WBF279" s="75"/>
      <c r="WBG279" s="75"/>
      <c r="WBH279" s="75"/>
      <c r="WBI279" s="75"/>
      <c r="WBJ279" s="75"/>
      <c r="WBK279" s="75"/>
      <c r="WBL279" s="75"/>
      <c r="WBM279" s="75"/>
      <c r="WBN279" s="75"/>
      <c r="WBO279" s="75"/>
      <c r="WBP279" s="75"/>
      <c r="WBQ279" s="75"/>
      <c r="WBR279" s="75"/>
      <c r="WBS279" s="75"/>
      <c r="WBT279" s="75"/>
      <c r="WBU279" s="75"/>
      <c r="WBV279" s="75"/>
      <c r="WBW279" s="75"/>
      <c r="WBX279" s="75"/>
      <c r="WBY279" s="75"/>
      <c r="WBZ279" s="75"/>
      <c r="WCA279" s="75"/>
      <c r="WCB279" s="75"/>
      <c r="WCC279" s="75"/>
      <c r="WCD279" s="75"/>
      <c r="WCE279" s="75"/>
      <c r="WCF279" s="75"/>
      <c r="WCG279" s="75"/>
      <c r="WCH279" s="75"/>
      <c r="WCI279" s="75"/>
      <c r="WCJ279" s="75"/>
      <c r="WCK279" s="75"/>
      <c r="WCL279" s="75"/>
      <c r="WCM279" s="75"/>
      <c r="WCN279" s="75"/>
      <c r="WCO279" s="75"/>
      <c r="WCP279" s="75"/>
      <c r="WCQ279" s="75"/>
      <c r="WCR279" s="75"/>
      <c r="WCS279" s="75"/>
      <c r="WCT279" s="75"/>
      <c r="WCU279" s="75"/>
      <c r="WCV279" s="75"/>
      <c r="WCW279" s="75"/>
      <c r="WCX279" s="75"/>
      <c r="WCY279" s="75"/>
      <c r="WCZ279" s="75"/>
      <c r="WDA279" s="75"/>
      <c r="WDB279" s="75"/>
      <c r="WDC279" s="75"/>
      <c r="WDD279" s="75"/>
      <c r="WDE279" s="75"/>
      <c r="WDF279" s="75"/>
      <c r="WDG279" s="75"/>
      <c r="WDH279" s="75"/>
      <c r="WDI279" s="75"/>
      <c r="WDJ279" s="75"/>
      <c r="WDK279" s="75"/>
      <c r="WDL279" s="75"/>
      <c r="WDM279" s="75"/>
      <c r="WDN279" s="75"/>
      <c r="WDO279" s="75"/>
      <c r="WDP279" s="75"/>
      <c r="WDQ279" s="75"/>
      <c r="WDR279" s="75"/>
      <c r="WDS279" s="75"/>
      <c r="WDT279" s="75"/>
      <c r="WDU279" s="75"/>
      <c r="WDV279" s="75"/>
      <c r="WDW279" s="75"/>
      <c r="WDX279" s="75"/>
      <c r="WDY279" s="75"/>
      <c r="WDZ279" s="75"/>
      <c r="WEA279" s="75"/>
      <c r="WEB279" s="75"/>
      <c r="WEC279" s="75"/>
      <c r="WED279" s="75"/>
      <c r="WEE279" s="75"/>
      <c r="WEF279" s="75"/>
      <c r="WEG279" s="75"/>
      <c r="WEH279" s="75"/>
      <c r="WEI279" s="75"/>
      <c r="WEJ279" s="75"/>
      <c r="WEK279" s="75"/>
      <c r="WEL279" s="75"/>
      <c r="WEM279" s="75"/>
      <c r="WEN279" s="75"/>
      <c r="WEO279" s="75"/>
      <c r="WEP279" s="75"/>
      <c r="WEQ279" s="75"/>
      <c r="WER279" s="75"/>
      <c r="WES279" s="75"/>
      <c r="WET279" s="75"/>
      <c r="WEU279" s="75"/>
      <c r="WEV279" s="75"/>
      <c r="WEW279" s="75"/>
      <c r="WEX279" s="75"/>
      <c r="WEY279" s="75"/>
      <c r="WEZ279" s="75"/>
      <c r="WFA279" s="75"/>
      <c r="WFB279" s="75"/>
      <c r="WFC279" s="75"/>
      <c r="WFD279" s="75"/>
      <c r="WFE279" s="75"/>
      <c r="WFF279" s="75"/>
      <c r="WFG279" s="75"/>
      <c r="WFH279" s="75"/>
      <c r="WFI279" s="75"/>
      <c r="WFJ279" s="75"/>
      <c r="WFK279" s="75"/>
      <c r="WFL279" s="75"/>
      <c r="WFM279" s="75"/>
      <c r="WFN279" s="75"/>
      <c r="WFO279" s="75"/>
      <c r="WFP279" s="75"/>
      <c r="WFQ279" s="75"/>
      <c r="WFR279" s="75"/>
      <c r="WFS279" s="75"/>
      <c r="WFT279" s="75"/>
      <c r="WFU279" s="75"/>
      <c r="WFV279" s="75"/>
      <c r="WFW279" s="75"/>
      <c r="WFX279" s="75"/>
      <c r="WFY279" s="75"/>
      <c r="WFZ279" s="75"/>
      <c r="WGA279" s="75"/>
      <c r="WGB279" s="75"/>
      <c r="WGC279" s="75"/>
      <c r="WGD279" s="75"/>
      <c r="WGE279" s="75"/>
      <c r="WGF279" s="75"/>
      <c r="WGG279" s="75"/>
      <c r="WGH279" s="75"/>
      <c r="WGI279" s="75"/>
      <c r="WGJ279" s="75"/>
      <c r="WGK279" s="75"/>
      <c r="WGL279" s="75"/>
      <c r="WGM279" s="75"/>
      <c r="WGN279" s="75"/>
      <c r="WGO279" s="75"/>
      <c r="WGP279" s="75"/>
      <c r="WGQ279" s="75"/>
      <c r="WGR279" s="75"/>
      <c r="WGS279" s="75"/>
      <c r="WGT279" s="75"/>
      <c r="WGU279" s="75"/>
      <c r="WGV279" s="75"/>
      <c r="WGW279" s="75"/>
      <c r="WGX279" s="75"/>
      <c r="WGY279" s="75"/>
      <c r="WGZ279" s="75"/>
      <c r="WHA279" s="75"/>
      <c r="WHB279" s="75"/>
      <c r="WHC279" s="75"/>
      <c r="WHD279" s="75"/>
      <c r="WHE279" s="75"/>
      <c r="WHF279" s="75"/>
      <c r="WHG279" s="75"/>
      <c r="WHH279" s="75"/>
      <c r="WHI279" s="75"/>
      <c r="WHJ279" s="75"/>
      <c r="WHK279" s="75"/>
      <c r="WHL279" s="75"/>
      <c r="WHM279" s="75"/>
      <c r="WHN279" s="75"/>
      <c r="WHO279" s="75"/>
      <c r="WHP279" s="75"/>
      <c r="WHQ279" s="75"/>
      <c r="WHR279" s="75"/>
      <c r="WHS279" s="75"/>
      <c r="WHT279" s="75"/>
      <c r="WHU279" s="75"/>
      <c r="WHV279" s="75"/>
      <c r="WHW279" s="75"/>
      <c r="WHX279" s="75"/>
      <c r="WHY279" s="75"/>
      <c r="WHZ279" s="75"/>
      <c r="WIA279" s="75"/>
      <c r="WIB279" s="75"/>
      <c r="WIC279" s="75"/>
      <c r="WID279" s="75"/>
      <c r="WIE279" s="75"/>
      <c r="WIF279" s="75"/>
      <c r="WIG279" s="75"/>
      <c r="WIH279" s="75"/>
      <c r="WII279" s="75"/>
      <c r="WIJ279" s="75"/>
      <c r="WIK279" s="75"/>
      <c r="WIL279" s="75"/>
      <c r="WIM279" s="75"/>
      <c r="WIN279" s="75"/>
      <c r="WIO279" s="75"/>
      <c r="WIP279" s="75"/>
      <c r="WIQ279" s="75"/>
      <c r="WIR279" s="75"/>
      <c r="WIS279" s="75"/>
      <c r="WIT279" s="75"/>
      <c r="WIU279" s="75"/>
      <c r="WIV279" s="75"/>
      <c r="WIW279" s="75"/>
      <c r="WIX279" s="75"/>
      <c r="WIY279" s="75"/>
      <c r="WIZ279" s="75"/>
      <c r="WJA279" s="75"/>
      <c r="WJB279" s="75"/>
      <c r="WJC279" s="75"/>
      <c r="WJD279" s="75"/>
      <c r="WJE279" s="75"/>
      <c r="WJF279" s="75"/>
      <c r="WJG279" s="75"/>
      <c r="WJH279" s="75"/>
      <c r="WJI279" s="75"/>
      <c r="WJJ279" s="75"/>
      <c r="WJK279" s="75"/>
      <c r="WJL279" s="75"/>
      <c r="WJM279" s="75"/>
      <c r="WJN279" s="75"/>
      <c r="WJO279" s="75"/>
      <c r="WJP279" s="75"/>
      <c r="WJQ279" s="75"/>
      <c r="WJR279" s="75"/>
      <c r="WJS279" s="75"/>
      <c r="WJT279" s="75"/>
      <c r="WJU279" s="75"/>
      <c r="WJV279" s="75"/>
      <c r="WJW279" s="75"/>
      <c r="WJX279" s="75"/>
      <c r="WJY279" s="75"/>
      <c r="WJZ279" s="75"/>
      <c r="WKA279" s="75"/>
      <c r="WKB279" s="75"/>
      <c r="WKC279" s="75"/>
      <c r="WKD279" s="75"/>
      <c r="WKE279" s="75"/>
      <c r="WKF279" s="75"/>
      <c r="WKG279" s="75"/>
      <c r="WKH279" s="75"/>
      <c r="WKI279" s="75"/>
      <c r="WKJ279" s="75"/>
      <c r="WKK279" s="75"/>
      <c r="WKL279" s="75"/>
      <c r="WKM279" s="75"/>
      <c r="WKN279" s="75"/>
      <c r="WKO279" s="75"/>
      <c r="WKP279" s="75"/>
      <c r="WKQ279" s="75"/>
      <c r="WKR279" s="75"/>
      <c r="WKS279" s="75"/>
      <c r="WKT279" s="75"/>
      <c r="WKU279" s="75"/>
      <c r="WKV279" s="75"/>
      <c r="WKW279" s="75"/>
      <c r="WKX279" s="75"/>
      <c r="WKY279" s="75"/>
      <c r="WKZ279" s="75"/>
      <c r="WLA279" s="75"/>
      <c r="WLB279" s="75"/>
      <c r="WLC279" s="75"/>
      <c r="WLD279" s="75"/>
      <c r="WLE279" s="75"/>
      <c r="WLF279" s="75"/>
      <c r="WLG279" s="75"/>
      <c r="WLH279" s="75"/>
      <c r="WLI279" s="75"/>
      <c r="WLJ279" s="75"/>
      <c r="WLK279" s="75"/>
      <c r="WLL279" s="75"/>
      <c r="WLM279" s="75"/>
      <c r="WLN279" s="75"/>
      <c r="WLO279" s="75"/>
      <c r="WLP279" s="75"/>
      <c r="WLQ279" s="75"/>
      <c r="WLR279" s="75"/>
      <c r="WLS279" s="75"/>
      <c r="WLT279" s="75"/>
      <c r="WLU279" s="75"/>
      <c r="WLV279" s="75"/>
      <c r="WLW279" s="75"/>
      <c r="WLX279" s="75"/>
      <c r="WLY279" s="75"/>
      <c r="WLZ279" s="75"/>
      <c r="WMA279" s="75"/>
      <c r="WMB279" s="75"/>
      <c r="WMC279" s="75"/>
      <c r="WMD279" s="75"/>
      <c r="WME279" s="75"/>
      <c r="WMF279" s="75"/>
      <c r="WMG279" s="75"/>
      <c r="WMH279" s="75"/>
      <c r="WMI279" s="75"/>
      <c r="WMJ279" s="75"/>
      <c r="WMK279" s="75"/>
      <c r="WML279" s="75"/>
      <c r="WMM279" s="75"/>
      <c r="WMN279" s="75"/>
      <c r="WMO279" s="75"/>
      <c r="WMP279" s="75"/>
      <c r="WMQ279" s="75"/>
      <c r="WMR279" s="75"/>
      <c r="WMS279" s="75"/>
      <c r="WMT279" s="75"/>
      <c r="WMU279" s="75"/>
      <c r="WMV279" s="75"/>
      <c r="WMW279" s="75"/>
      <c r="WMX279" s="75"/>
      <c r="WMY279" s="75"/>
      <c r="WMZ279" s="75"/>
      <c r="WNA279" s="75"/>
      <c r="WNB279" s="75"/>
      <c r="WNC279" s="75"/>
      <c r="WND279" s="75"/>
      <c r="WNE279" s="75"/>
      <c r="WNF279" s="75"/>
      <c r="WNG279" s="75"/>
      <c r="WNH279" s="75"/>
      <c r="WNI279" s="75"/>
      <c r="WNJ279" s="75"/>
      <c r="WNK279" s="75"/>
      <c r="WNL279" s="75"/>
      <c r="WNM279" s="75"/>
      <c r="WNN279" s="75"/>
      <c r="WNO279" s="75"/>
      <c r="WNP279" s="75"/>
      <c r="WNQ279" s="75"/>
      <c r="WNR279" s="75"/>
      <c r="WNS279" s="75"/>
      <c r="WNT279" s="75"/>
      <c r="WNU279" s="75"/>
      <c r="WNV279" s="75"/>
      <c r="WNW279" s="75"/>
      <c r="WNX279" s="75"/>
      <c r="WNY279" s="75"/>
      <c r="WNZ279" s="75"/>
      <c r="WOA279" s="75"/>
      <c r="WOB279" s="75"/>
      <c r="WOC279" s="75"/>
      <c r="WOD279" s="75"/>
      <c r="WOE279" s="75"/>
      <c r="WOF279" s="75"/>
      <c r="WOG279" s="75"/>
      <c r="WOH279" s="75"/>
      <c r="WOI279" s="75"/>
      <c r="WOJ279" s="75"/>
      <c r="WOK279" s="75"/>
      <c r="WOL279" s="75"/>
      <c r="WOM279" s="75"/>
      <c r="WON279" s="75"/>
      <c r="WOO279" s="75"/>
      <c r="WOP279" s="75"/>
      <c r="WOQ279" s="75"/>
      <c r="WOR279" s="75"/>
      <c r="WOS279" s="75"/>
      <c r="WOT279" s="75"/>
      <c r="WOU279" s="75"/>
      <c r="WOV279" s="75"/>
      <c r="WOW279" s="75"/>
      <c r="WOX279" s="75"/>
      <c r="WOY279" s="75"/>
      <c r="WOZ279" s="75"/>
      <c r="WPA279" s="75"/>
      <c r="WPB279" s="75"/>
      <c r="WPC279" s="75"/>
      <c r="WPD279" s="75"/>
      <c r="WPE279" s="75"/>
      <c r="WPF279" s="75"/>
      <c r="WPG279" s="75"/>
      <c r="WPH279" s="75"/>
      <c r="WPI279" s="75"/>
      <c r="WPJ279" s="75"/>
      <c r="WPK279" s="75"/>
      <c r="WPL279" s="75"/>
      <c r="WPM279" s="75"/>
      <c r="WPN279" s="75"/>
      <c r="WPO279" s="75"/>
      <c r="WPP279" s="75"/>
      <c r="WPQ279" s="75"/>
      <c r="WPR279" s="75"/>
      <c r="WPS279" s="75"/>
      <c r="WPT279" s="75"/>
      <c r="WPU279" s="75"/>
      <c r="WPV279" s="75"/>
      <c r="WPW279" s="75"/>
      <c r="WPX279" s="75"/>
      <c r="WPY279" s="75"/>
      <c r="WPZ279" s="75"/>
      <c r="WQA279" s="75"/>
      <c r="WQB279" s="75"/>
      <c r="WQC279" s="75"/>
      <c r="WQD279" s="75"/>
      <c r="WQE279" s="75"/>
      <c r="WQF279" s="75"/>
      <c r="WQG279" s="75"/>
      <c r="WQH279" s="75"/>
      <c r="WQI279" s="75"/>
      <c r="WQJ279" s="75"/>
      <c r="WQK279" s="75"/>
      <c r="WQL279" s="75"/>
      <c r="WQM279" s="75"/>
      <c r="WQN279" s="75"/>
      <c r="WQO279" s="75"/>
      <c r="WQP279" s="75"/>
      <c r="WQQ279" s="75"/>
      <c r="WQR279" s="75"/>
      <c r="WQS279" s="75"/>
      <c r="WQT279" s="75"/>
      <c r="WQU279" s="75"/>
      <c r="WQV279" s="75"/>
      <c r="WQW279" s="75"/>
      <c r="WQX279" s="75"/>
      <c r="WQY279" s="75"/>
      <c r="WQZ279" s="75"/>
      <c r="WRA279" s="75"/>
      <c r="WRB279" s="75"/>
      <c r="WRC279" s="75"/>
      <c r="WRD279" s="75"/>
      <c r="WRE279" s="75"/>
      <c r="WRF279" s="75"/>
      <c r="WRG279" s="75"/>
      <c r="WRH279" s="75"/>
      <c r="WRI279" s="75"/>
      <c r="WRJ279" s="75"/>
      <c r="WRK279" s="75"/>
      <c r="WRL279" s="75"/>
      <c r="WRM279" s="75"/>
      <c r="WRN279" s="75"/>
      <c r="WRO279" s="75"/>
      <c r="WRP279" s="75"/>
      <c r="WRQ279" s="75"/>
      <c r="WRR279" s="75"/>
      <c r="WRS279" s="75"/>
      <c r="WRT279" s="75"/>
      <c r="WRU279" s="75"/>
      <c r="WRV279" s="75"/>
      <c r="WRW279" s="75"/>
      <c r="WRX279" s="75"/>
      <c r="WRY279" s="75"/>
      <c r="WRZ279" s="75"/>
      <c r="WSA279" s="75"/>
      <c r="WSB279" s="75"/>
      <c r="WSC279" s="75"/>
      <c r="WSD279" s="75"/>
      <c r="WSE279" s="75"/>
      <c r="WSF279" s="75"/>
      <c r="WSG279" s="75"/>
      <c r="WSH279" s="75"/>
      <c r="WSI279" s="75"/>
      <c r="WSJ279" s="75"/>
      <c r="WSK279" s="75"/>
      <c r="WSL279" s="75"/>
      <c r="WSM279" s="75"/>
      <c r="WSN279" s="75"/>
      <c r="WSO279" s="75"/>
      <c r="WSP279" s="75"/>
      <c r="WSQ279" s="75"/>
      <c r="WSR279" s="75"/>
      <c r="WSS279" s="75"/>
      <c r="WST279" s="75"/>
      <c r="WSU279" s="75"/>
      <c r="WSV279" s="75"/>
      <c r="WSW279" s="75"/>
      <c r="WSX279" s="75"/>
      <c r="WSY279" s="75"/>
      <c r="WSZ279" s="75"/>
      <c r="WTA279" s="75"/>
      <c r="WTB279" s="75"/>
      <c r="WTC279" s="75"/>
      <c r="WTD279" s="75"/>
      <c r="WTE279" s="75"/>
      <c r="WTF279" s="75"/>
      <c r="WTG279" s="75"/>
      <c r="WTH279" s="75"/>
      <c r="WTI279" s="75"/>
      <c r="WTJ279" s="75"/>
      <c r="WTK279" s="75"/>
      <c r="WTL279" s="75"/>
      <c r="WTM279" s="75"/>
      <c r="WTN279" s="75"/>
      <c r="WTO279" s="75"/>
      <c r="WTP279" s="75"/>
      <c r="WTQ279" s="75"/>
      <c r="WTR279" s="75"/>
      <c r="WTS279" s="75"/>
      <c r="WTT279" s="75"/>
      <c r="WTU279" s="75"/>
      <c r="WTV279" s="75"/>
      <c r="WTW279" s="75"/>
      <c r="WTX279" s="75"/>
      <c r="WTY279" s="75"/>
      <c r="WTZ279" s="75"/>
      <c r="WUA279" s="75"/>
      <c r="WUB279" s="75"/>
      <c r="WUC279" s="75"/>
      <c r="WUD279" s="75"/>
      <c r="WUE279" s="75"/>
      <c r="WUF279" s="75"/>
      <c r="WUG279" s="75"/>
      <c r="WUH279" s="75"/>
      <c r="WUI279" s="75"/>
      <c r="WUJ279" s="75"/>
      <c r="WUK279" s="75"/>
      <c r="WUL279" s="75"/>
      <c r="WUM279" s="75"/>
      <c r="WUN279" s="75"/>
      <c r="WUO279" s="75"/>
      <c r="WUP279" s="75"/>
      <c r="WUQ279" s="75"/>
      <c r="WUR279" s="75"/>
      <c r="WUS279" s="75"/>
      <c r="WUT279" s="75"/>
      <c r="WUU279" s="75"/>
      <c r="WUV279" s="75"/>
      <c r="WUW279" s="75"/>
      <c r="WUX279" s="75"/>
      <c r="WUY279" s="75"/>
      <c r="WUZ279" s="75"/>
      <c r="WVA279" s="75"/>
      <c r="WVB279" s="75"/>
      <c r="WVC279" s="75"/>
      <c r="WVD279" s="75"/>
      <c r="WVE279" s="75"/>
      <c r="WVF279" s="75"/>
      <c r="WVG279" s="75"/>
      <c r="WVH279" s="75"/>
      <c r="WVI279" s="75"/>
      <c r="WVJ279" s="75"/>
      <c r="WVK279" s="75"/>
      <c r="WVL279" s="75"/>
      <c r="WVM279" s="75"/>
      <c r="WVN279" s="75"/>
      <c r="WVO279" s="75"/>
      <c r="WVP279" s="75"/>
      <c r="WVQ279" s="75"/>
      <c r="WVR279" s="75"/>
      <c r="WVS279" s="75"/>
      <c r="WVT279" s="75"/>
      <c r="WVU279" s="75"/>
      <c r="WVV279" s="75"/>
      <c r="WVW279" s="75"/>
      <c r="WVX279" s="75"/>
      <c r="WVY279" s="75"/>
      <c r="WVZ279" s="75"/>
      <c r="WWA279" s="75"/>
      <c r="WWB279" s="75"/>
      <c r="WWC279" s="75"/>
      <c r="WWD279" s="75"/>
      <c r="WWE279" s="75"/>
      <c r="WWF279" s="75"/>
      <c r="WWG279" s="75"/>
      <c r="WWH279" s="75"/>
      <c r="WWI279" s="75"/>
      <c r="WWJ279" s="75"/>
      <c r="WWK279" s="75"/>
      <c r="WWL279" s="75"/>
      <c r="WWM279" s="75"/>
      <c r="WWN279" s="75"/>
      <c r="WWO279" s="75"/>
      <c r="WWP279" s="75"/>
      <c r="WWQ279" s="75"/>
      <c r="WWR279" s="75"/>
      <c r="WWS279" s="75"/>
      <c r="WWT279" s="75"/>
      <c r="WWU279" s="75"/>
      <c r="WWV279" s="75"/>
      <c r="WWW279" s="75"/>
      <c r="WWX279" s="75"/>
      <c r="WWY279" s="75"/>
      <c r="WWZ279" s="75"/>
      <c r="WXA279" s="75"/>
      <c r="WXB279" s="75"/>
      <c r="WXC279" s="75"/>
      <c r="WXD279" s="75"/>
      <c r="WXE279" s="75"/>
      <c r="WXF279" s="75"/>
      <c r="WXG279" s="75"/>
      <c r="WXH279" s="75"/>
      <c r="WXI279" s="75"/>
      <c r="WXJ279" s="75"/>
      <c r="WXK279" s="75"/>
      <c r="WXL279" s="75"/>
      <c r="WXM279" s="75"/>
      <c r="WXN279" s="75"/>
      <c r="WXO279" s="75"/>
      <c r="WXP279" s="75"/>
      <c r="WXQ279" s="75"/>
      <c r="WXR279" s="75"/>
      <c r="WXS279" s="75"/>
      <c r="WXT279" s="75"/>
      <c r="WXU279" s="75"/>
      <c r="WXV279" s="75"/>
      <c r="WXW279" s="75"/>
      <c r="WXX279" s="75"/>
      <c r="WXY279" s="75"/>
      <c r="WXZ279" s="75"/>
      <c r="WYA279" s="75"/>
      <c r="WYB279" s="75"/>
      <c r="WYC279" s="75"/>
      <c r="WYD279" s="75"/>
      <c r="WYE279" s="75"/>
      <c r="WYF279" s="75"/>
      <c r="WYG279" s="75"/>
      <c r="WYH279" s="75"/>
      <c r="WYI279" s="75"/>
      <c r="WYJ279" s="75"/>
      <c r="WYK279" s="75"/>
      <c r="WYL279" s="75"/>
      <c r="WYM279" s="75"/>
      <c r="WYN279" s="75"/>
      <c r="WYO279" s="75"/>
      <c r="WYP279" s="75"/>
      <c r="WYQ279" s="75"/>
      <c r="WYR279" s="75"/>
      <c r="WYS279" s="75"/>
      <c r="WYT279" s="75"/>
      <c r="WYU279" s="75"/>
      <c r="WYV279" s="75"/>
      <c r="WYW279" s="75"/>
      <c r="WYX279" s="75"/>
      <c r="WYY279" s="75"/>
      <c r="WYZ279" s="75"/>
      <c r="WZA279" s="75"/>
      <c r="WZB279" s="75"/>
      <c r="WZC279" s="75"/>
      <c r="WZD279" s="75"/>
      <c r="WZE279" s="75"/>
      <c r="WZF279" s="75"/>
      <c r="WZG279" s="75"/>
      <c r="WZH279" s="75"/>
      <c r="WZI279" s="75"/>
      <c r="WZJ279" s="75"/>
      <c r="WZK279" s="75"/>
      <c r="WZL279" s="75"/>
      <c r="WZM279" s="75"/>
      <c r="WZN279" s="75"/>
      <c r="WZO279" s="75"/>
      <c r="WZP279" s="75"/>
      <c r="WZQ279" s="75"/>
      <c r="WZR279" s="75"/>
      <c r="WZS279" s="75"/>
      <c r="WZT279" s="75"/>
      <c r="WZU279" s="75"/>
      <c r="WZV279" s="75"/>
      <c r="WZW279" s="75"/>
      <c r="WZX279" s="75"/>
      <c r="WZY279" s="75"/>
      <c r="WZZ279" s="75"/>
      <c r="XAA279" s="75"/>
      <c r="XAB279" s="75"/>
      <c r="XAC279" s="75"/>
      <c r="XAD279" s="75"/>
      <c r="XAE279" s="75"/>
      <c r="XAF279" s="75"/>
      <c r="XAG279" s="75"/>
      <c r="XAH279" s="75"/>
      <c r="XAI279" s="75"/>
      <c r="XAJ279" s="75"/>
      <c r="XAK279" s="75"/>
      <c r="XAL279" s="75"/>
      <c r="XAM279" s="75"/>
      <c r="XAN279" s="75"/>
      <c r="XAO279" s="75"/>
      <c r="XAP279" s="75"/>
      <c r="XAQ279" s="75"/>
      <c r="XAR279" s="75"/>
      <c r="XAS279" s="75"/>
      <c r="XAT279" s="75"/>
      <c r="XAU279" s="75"/>
      <c r="XAV279" s="75"/>
      <c r="XAW279" s="75"/>
      <c r="XAX279" s="75"/>
      <c r="XAY279" s="75"/>
      <c r="XAZ279" s="75"/>
      <c r="XBA279" s="75"/>
      <c r="XBB279" s="75"/>
      <c r="XBC279" s="75"/>
      <c r="XBD279" s="75"/>
      <c r="XBE279" s="75"/>
      <c r="XBF279" s="75"/>
      <c r="XBG279" s="75"/>
      <c r="XBH279" s="75"/>
      <c r="XBI279" s="75"/>
      <c r="XBJ279" s="75"/>
      <c r="XBK279" s="75"/>
      <c r="XBL279" s="75"/>
      <c r="XBM279" s="75"/>
      <c r="XBN279" s="75"/>
      <c r="XBO279" s="75"/>
      <c r="XBP279" s="75"/>
      <c r="XBQ279" s="75"/>
      <c r="XBR279" s="75"/>
      <c r="XBS279" s="75"/>
      <c r="XBT279" s="75"/>
      <c r="XBU279" s="75"/>
      <c r="XBV279" s="75"/>
      <c r="XBW279" s="75"/>
      <c r="XBX279" s="75"/>
      <c r="XBY279" s="75"/>
      <c r="XBZ279" s="75"/>
      <c r="XCA279" s="75"/>
      <c r="XCB279" s="75"/>
      <c r="XCC279" s="75"/>
      <c r="XCD279" s="75"/>
      <c r="XCE279" s="75"/>
      <c r="XCF279" s="75"/>
      <c r="XCG279" s="75"/>
      <c r="XCH279" s="75"/>
      <c r="XCI279" s="75"/>
      <c r="XCJ279" s="75"/>
      <c r="XCK279" s="75"/>
      <c r="XCL279" s="75"/>
      <c r="XCM279" s="75"/>
      <c r="XCN279" s="75"/>
      <c r="XCO279" s="75"/>
      <c r="XCP279" s="75"/>
      <c r="XCQ279" s="75"/>
      <c r="XCR279" s="75"/>
      <c r="XCS279" s="75"/>
      <c r="XCT279" s="75"/>
      <c r="XCU279" s="75"/>
      <c r="XCV279" s="75"/>
      <c r="XCW279" s="75"/>
      <c r="XCX279" s="75"/>
      <c r="XCY279" s="75"/>
      <c r="XCZ279" s="75"/>
      <c r="XDA279" s="75"/>
      <c r="XDB279" s="75"/>
      <c r="XDC279" s="75"/>
      <c r="XDD279" s="75"/>
      <c r="XDE279" s="75"/>
      <c r="XDF279" s="75"/>
      <c r="XDG279" s="75"/>
      <c r="XDH279" s="75"/>
      <c r="XDI279" s="75"/>
      <c r="XDJ279" s="75"/>
      <c r="XDK279" s="75"/>
      <c r="XDL279" s="75"/>
      <c r="XDM279" s="75"/>
      <c r="XDN279" s="75"/>
      <c r="XDO279" s="75"/>
      <c r="XDP279" s="75"/>
      <c r="XDQ279" s="75"/>
      <c r="XDR279" s="75"/>
      <c r="XDS279" s="75"/>
      <c r="XDT279" s="75"/>
      <c r="XDU279" s="75"/>
      <c r="XDV279" s="75"/>
      <c r="XDW279" s="75"/>
      <c r="XDX279" s="75"/>
      <c r="XDY279" s="75"/>
      <c r="XDZ279" s="75"/>
      <c r="XEA279" s="75"/>
      <c r="XEB279" s="75"/>
      <c r="XEC279" s="75"/>
      <c r="XED279" s="75"/>
      <c r="XEE279" s="75"/>
      <c r="XEF279" s="75"/>
      <c r="XEG279" s="75"/>
      <c r="XEH279" s="75"/>
      <c r="XEI279" s="75"/>
      <c r="XEJ279" s="75"/>
      <c r="XEK279" s="75"/>
      <c r="XEL279" s="75"/>
      <c r="XEM279" s="75"/>
      <c r="XEN279" s="75"/>
      <c r="XEO279" s="75"/>
      <c r="XEP279" s="75"/>
      <c r="XEQ279" s="75"/>
      <c r="XER279" s="75"/>
    </row>
    <row r="280" spans="1:16374" s="14" customFormat="1" ht="15.75" x14ac:dyDescent="0.25">
      <c r="A280" s="31" t="s">
        <v>891</v>
      </c>
      <c r="B280" s="227" t="s">
        <v>70</v>
      </c>
      <c r="C280" s="227" t="s">
        <v>79</v>
      </c>
      <c r="D280" s="40" t="s">
        <v>892</v>
      </c>
      <c r="E280" s="232"/>
      <c r="F280" s="35">
        <f>F281</f>
        <v>500</v>
      </c>
      <c r="G280" s="76"/>
      <c r="H280" s="76"/>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c r="CK280" s="75"/>
      <c r="CL280" s="75"/>
      <c r="CM280" s="75"/>
      <c r="CN280" s="75"/>
      <c r="CO280" s="75"/>
      <c r="CP280" s="75"/>
      <c r="CQ280" s="75"/>
      <c r="CR280" s="75"/>
      <c r="CS280" s="75"/>
      <c r="CT280" s="75"/>
      <c r="CU280" s="75"/>
      <c r="CV280" s="75"/>
      <c r="CW280" s="75"/>
      <c r="CX280" s="75"/>
      <c r="CY280" s="75"/>
      <c r="CZ280" s="75"/>
      <c r="DA280" s="75"/>
      <c r="DB280" s="75"/>
      <c r="DC280" s="75"/>
      <c r="DD280" s="75"/>
      <c r="DE280" s="75"/>
      <c r="DF280" s="75"/>
      <c r="DG280" s="75"/>
      <c r="DH280" s="75"/>
      <c r="DI280" s="75"/>
      <c r="DJ280" s="75"/>
      <c r="DK280" s="75"/>
      <c r="DL280" s="75"/>
      <c r="DM280" s="75"/>
      <c r="DN280" s="75"/>
      <c r="DO280" s="75"/>
      <c r="DP280" s="75"/>
      <c r="DQ280" s="75"/>
      <c r="DR280" s="75"/>
      <c r="DS280" s="75"/>
      <c r="DT280" s="75"/>
      <c r="DU280" s="75"/>
      <c r="DV280" s="75"/>
      <c r="DW280" s="75"/>
      <c r="DX280" s="75"/>
      <c r="DY280" s="75"/>
      <c r="DZ280" s="75"/>
      <c r="EA280" s="75"/>
      <c r="EB280" s="75"/>
      <c r="EC280" s="75"/>
      <c r="ED280" s="75"/>
      <c r="EE280" s="75"/>
      <c r="EF280" s="75"/>
      <c r="EG280" s="75"/>
      <c r="EH280" s="75"/>
      <c r="EI280" s="75"/>
      <c r="EJ280" s="75"/>
      <c r="EK280" s="75"/>
      <c r="EL280" s="75"/>
      <c r="EM280" s="75"/>
      <c r="EN280" s="75"/>
      <c r="EO280" s="75"/>
      <c r="EP280" s="75"/>
      <c r="EQ280" s="75"/>
      <c r="ER280" s="75"/>
      <c r="ES280" s="75"/>
      <c r="ET280" s="75"/>
      <c r="EU280" s="75"/>
      <c r="EV280" s="75"/>
      <c r="EW280" s="75"/>
      <c r="EX280" s="75"/>
      <c r="EY280" s="75"/>
      <c r="EZ280" s="75"/>
      <c r="FA280" s="75"/>
      <c r="FB280" s="75"/>
      <c r="FC280" s="75"/>
      <c r="FD280" s="75"/>
      <c r="FE280" s="75"/>
      <c r="FF280" s="75"/>
      <c r="FG280" s="75"/>
      <c r="FH280" s="75"/>
      <c r="FI280" s="75"/>
      <c r="FJ280" s="75"/>
      <c r="FK280" s="75"/>
      <c r="FL280" s="75"/>
      <c r="FM280" s="75"/>
      <c r="FN280" s="75"/>
      <c r="FO280" s="75"/>
      <c r="FP280" s="75"/>
      <c r="FQ280" s="75"/>
      <c r="FR280" s="75"/>
      <c r="FS280" s="75"/>
      <c r="FT280" s="75"/>
      <c r="FU280" s="75"/>
      <c r="FV280" s="75"/>
      <c r="FW280" s="75"/>
      <c r="FX280" s="75"/>
      <c r="FY280" s="75"/>
      <c r="FZ280" s="75"/>
      <c r="GA280" s="75"/>
      <c r="GB280" s="75"/>
      <c r="GC280" s="75"/>
      <c r="GD280" s="75"/>
      <c r="GE280" s="75"/>
      <c r="GF280" s="75"/>
      <c r="GG280" s="75"/>
      <c r="GH280" s="75"/>
      <c r="GI280" s="75"/>
      <c r="GJ280" s="75"/>
      <c r="GK280" s="75"/>
      <c r="GL280" s="75"/>
      <c r="GM280" s="75"/>
      <c r="GN280" s="75"/>
      <c r="GO280" s="75"/>
      <c r="GP280" s="75"/>
      <c r="GQ280" s="75"/>
      <c r="GR280" s="75"/>
      <c r="GS280" s="75"/>
      <c r="GT280" s="75"/>
      <c r="GU280" s="75"/>
      <c r="GV280" s="75"/>
      <c r="GW280" s="75"/>
      <c r="GX280" s="75"/>
      <c r="GY280" s="75"/>
      <c r="GZ280" s="75"/>
      <c r="HA280" s="75"/>
      <c r="HB280" s="75"/>
      <c r="HC280" s="75"/>
      <c r="HD280" s="75"/>
      <c r="HE280" s="75"/>
      <c r="HF280" s="75"/>
      <c r="HG280" s="75"/>
      <c r="HH280" s="75"/>
      <c r="HI280" s="75"/>
      <c r="HJ280" s="75"/>
      <c r="HK280" s="75"/>
      <c r="HL280" s="75"/>
      <c r="HM280" s="75"/>
      <c r="HN280" s="75"/>
      <c r="HO280" s="75"/>
      <c r="HP280" s="75"/>
      <c r="HQ280" s="75"/>
      <c r="HR280" s="75"/>
      <c r="HS280" s="75"/>
      <c r="HT280" s="75"/>
      <c r="HU280" s="75"/>
      <c r="HV280" s="75"/>
      <c r="HW280" s="75"/>
      <c r="HX280" s="75"/>
      <c r="HY280" s="75"/>
      <c r="HZ280" s="75"/>
      <c r="IA280" s="75"/>
      <c r="IB280" s="75"/>
      <c r="IC280" s="75"/>
      <c r="ID280" s="75"/>
      <c r="IE280" s="75"/>
      <c r="IF280" s="75"/>
      <c r="IG280" s="75"/>
      <c r="IH280" s="75"/>
      <c r="II280" s="75"/>
      <c r="IJ280" s="75"/>
      <c r="IK280" s="75"/>
      <c r="IL280" s="75"/>
      <c r="IM280" s="75"/>
      <c r="IN280" s="75"/>
      <c r="IO280" s="75"/>
      <c r="IP280" s="75"/>
      <c r="IQ280" s="75"/>
      <c r="IR280" s="75"/>
      <c r="IS280" s="75"/>
      <c r="IT280" s="75"/>
      <c r="IU280" s="75"/>
      <c r="IV280" s="75"/>
      <c r="IW280" s="75"/>
      <c r="IX280" s="75"/>
      <c r="IY280" s="75"/>
      <c r="IZ280" s="75"/>
      <c r="JA280" s="75"/>
      <c r="JB280" s="75"/>
      <c r="JC280" s="75"/>
      <c r="JD280" s="75"/>
      <c r="JE280" s="75"/>
      <c r="JF280" s="75"/>
      <c r="JG280" s="75"/>
      <c r="JH280" s="75"/>
      <c r="JI280" s="75"/>
      <c r="JJ280" s="75"/>
      <c r="JK280" s="75"/>
      <c r="JL280" s="75"/>
      <c r="JM280" s="75"/>
      <c r="JN280" s="75"/>
      <c r="JO280" s="75"/>
      <c r="JP280" s="75"/>
      <c r="JQ280" s="75"/>
      <c r="JR280" s="75"/>
      <c r="JS280" s="75"/>
      <c r="JT280" s="75"/>
      <c r="JU280" s="75"/>
      <c r="JV280" s="75"/>
      <c r="JW280" s="75"/>
      <c r="JX280" s="75"/>
      <c r="JY280" s="75"/>
      <c r="JZ280" s="75"/>
      <c r="KA280" s="75"/>
      <c r="KB280" s="75"/>
      <c r="KC280" s="75"/>
      <c r="KD280" s="75"/>
      <c r="KE280" s="75"/>
      <c r="KF280" s="75"/>
      <c r="KG280" s="75"/>
      <c r="KH280" s="75"/>
      <c r="KI280" s="75"/>
      <c r="KJ280" s="75"/>
      <c r="KK280" s="75"/>
      <c r="KL280" s="75"/>
      <c r="KM280" s="75"/>
      <c r="KN280" s="75"/>
      <c r="KO280" s="75"/>
      <c r="KP280" s="75"/>
      <c r="KQ280" s="75"/>
      <c r="KR280" s="75"/>
      <c r="KS280" s="75"/>
      <c r="KT280" s="75"/>
      <c r="KU280" s="75"/>
      <c r="KV280" s="75"/>
      <c r="KW280" s="75"/>
      <c r="KX280" s="75"/>
      <c r="KY280" s="75"/>
      <c r="KZ280" s="75"/>
      <c r="LA280" s="75"/>
      <c r="LB280" s="75"/>
      <c r="LC280" s="75"/>
      <c r="LD280" s="75"/>
      <c r="LE280" s="75"/>
      <c r="LF280" s="75"/>
      <c r="LG280" s="75"/>
      <c r="LH280" s="75"/>
      <c r="LI280" s="75"/>
      <c r="LJ280" s="75"/>
      <c r="LK280" s="75"/>
      <c r="LL280" s="75"/>
      <c r="LM280" s="75"/>
      <c r="LN280" s="75"/>
      <c r="LO280" s="75"/>
      <c r="LP280" s="75"/>
      <c r="LQ280" s="75"/>
      <c r="LR280" s="75"/>
      <c r="LS280" s="75"/>
      <c r="LT280" s="75"/>
      <c r="LU280" s="75"/>
      <c r="LV280" s="75"/>
      <c r="LW280" s="75"/>
      <c r="LX280" s="75"/>
      <c r="LY280" s="75"/>
      <c r="LZ280" s="75"/>
      <c r="MA280" s="75"/>
      <c r="MB280" s="75"/>
      <c r="MC280" s="75"/>
      <c r="MD280" s="75"/>
      <c r="ME280" s="75"/>
      <c r="MF280" s="75"/>
      <c r="MG280" s="75"/>
      <c r="MH280" s="75"/>
      <c r="MI280" s="75"/>
      <c r="MJ280" s="75"/>
      <c r="MK280" s="75"/>
      <c r="ML280" s="75"/>
      <c r="MM280" s="75"/>
      <c r="MN280" s="75"/>
      <c r="MO280" s="75"/>
      <c r="MP280" s="75"/>
      <c r="MQ280" s="75"/>
      <c r="MR280" s="75"/>
      <c r="MS280" s="75"/>
      <c r="MT280" s="75"/>
      <c r="MU280" s="75"/>
      <c r="MV280" s="75"/>
      <c r="MW280" s="75"/>
      <c r="MX280" s="75"/>
      <c r="MY280" s="75"/>
      <c r="MZ280" s="75"/>
      <c r="NA280" s="75"/>
      <c r="NB280" s="75"/>
      <c r="NC280" s="75"/>
      <c r="ND280" s="75"/>
      <c r="NE280" s="75"/>
      <c r="NF280" s="75"/>
      <c r="NG280" s="75"/>
      <c r="NH280" s="75"/>
      <c r="NI280" s="75"/>
      <c r="NJ280" s="75"/>
      <c r="NK280" s="75"/>
      <c r="NL280" s="75"/>
      <c r="NM280" s="75"/>
      <c r="NN280" s="75"/>
      <c r="NO280" s="75"/>
      <c r="NP280" s="75"/>
      <c r="NQ280" s="75"/>
      <c r="NR280" s="75"/>
      <c r="NS280" s="75"/>
      <c r="NT280" s="75"/>
      <c r="NU280" s="75"/>
      <c r="NV280" s="75"/>
      <c r="NW280" s="75"/>
      <c r="NX280" s="75"/>
      <c r="NY280" s="75"/>
      <c r="NZ280" s="75"/>
      <c r="OA280" s="75"/>
      <c r="OB280" s="75"/>
      <c r="OC280" s="75"/>
      <c r="OD280" s="75"/>
      <c r="OE280" s="75"/>
      <c r="OF280" s="75"/>
      <c r="OG280" s="75"/>
      <c r="OH280" s="75"/>
      <c r="OI280" s="75"/>
      <c r="OJ280" s="75"/>
      <c r="OK280" s="75"/>
      <c r="OL280" s="75"/>
      <c r="OM280" s="75"/>
      <c r="ON280" s="75"/>
      <c r="OO280" s="75"/>
      <c r="OP280" s="75"/>
      <c r="OQ280" s="75"/>
      <c r="OR280" s="75"/>
      <c r="OS280" s="75"/>
      <c r="OT280" s="75"/>
      <c r="OU280" s="75"/>
      <c r="OV280" s="75"/>
      <c r="OW280" s="75"/>
      <c r="OX280" s="75"/>
      <c r="OY280" s="75"/>
      <c r="OZ280" s="75"/>
      <c r="PA280" s="75"/>
      <c r="PB280" s="75"/>
      <c r="PC280" s="75"/>
      <c r="PD280" s="75"/>
      <c r="PE280" s="75"/>
      <c r="PF280" s="75"/>
      <c r="PG280" s="75"/>
      <c r="PH280" s="75"/>
      <c r="PI280" s="75"/>
      <c r="PJ280" s="75"/>
      <c r="PK280" s="75"/>
      <c r="PL280" s="75"/>
      <c r="PM280" s="75"/>
      <c r="PN280" s="75"/>
      <c r="PO280" s="75"/>
      <c r="PP280" s="75"/>
      <c r="PQ280" s="75"/>
      <c r="PR280" s="75"/>
      <c r="PS280" s="75"/>
      <c r="PT280" s="75"/>
      <c r="PU280" s="75"/>
      <c r="PV280" s="75"/>
      <c r="PW280" s="75"/>
      <c r="PX280" s="75"/>
      <c r="PY280" s="75"/>
      <c r="PZ280" s="75"/>
      <c r="QA280" s="75"/>
      <c r="QB280" s="75"/>
      <c r="QC280" s="75"/>
      <c r="QD280" s="75"/>
      <c r="QE280" s="75"/>
      <c r="QF280" s="75"/>
      <c r="QG280" s="75"/>
      <c r="QH280" s="75"/>
      <c r="QI280" s="75"/>
      <c r="QJ280" s="75"/>
      <c r="QK280" s="75"/>
      <c r="QL280" s="75"/>
      <c r="QM280" s="75"/>
      <c r="QN280" s="75"/>
      <c r="QO280" s="75"/>
      <c r="QP280" s="75"/>
      <c r="QQ280" s="75"/>
      <c r="QR280" s="75"/>
      <c r="QS280" s="75"/>
      <c r="QT280" s="75"/>
      <c r="QU280" s="75"/>
      <c r="QV280" s="75"/>
      <c r="QW280" s="75"/>
      <c r="QX280" s="75"/>
      <c r="QY280" s="75"/>
      <c r="QZ280" s="75"/>
      <c r="RA280" s="75"/>
      <c r="RB280" s="75"/>
      <c r="RC280" s="75"/>
      <c r="RD280" s="75"/>
      <c r="RE280" s="75"/>
      <c r="RF280" s="75"/>
      <c r="RG280" s="75"/>
      <c r="RH280" s="75"/>
      <c r="RI280" s="75"/>
      <c r="RJ280" s="75"/>
      <c r="RK280" s="75"/>
      <c r="RL280" s="75"/>
      <c r="RM280" s="75"/>
      <c r="RN280" s="75"/>
      <c r="RO280" s="75"/>
      <c r="RP280" s="75"/>
      <c r="RQ280" s="75"/>
      <c r="RR280" s="75"/>
      <c r="RS280" s="75"/>
      <c r="RT280" s="75"/>
      <c r="RU280" s="75"/>
      <c r="RV280" s="75"/>
      <c r="RW280" s="75"/>
      <c r="RX280" s="75"/>
      <c r="RY280" s="75"/>
      <c r="RZ280" s="75"/>
      <c r="SA280" s="75"/>
      <c r="SB280" s="75"/>
      <c r="SC280" s="75"/>
      <c r="SD280" s="75"/>
      <c r="SE280" s="75"/>
      <c r="SF280" s="75"/>
      <c r="SG280" s="75"/>
      <c r="SH280" s="75"/>
      <c r="SI280" s="75"/>
      <c r="SJ280" s="75"/>
      <c r="SK280" s="75"/>
      <c r="SL280" s="75"/>
      <c r="SM280" s="75"/>
      <c r="SN280" s="75"/>
      <c r="SO280" s="75"/>
      <c r="SP280" s="75"/>
      <c r="SQ280" s="75"/>
      <c r="SR280" s="75"/>
      <c r="SS280" s="75"/>
      <c r="ST280" s="75"/>
      <c r="SU280" s="75"/>
      <c r="SV280" s="75"/>
      <c r="SW280" s="75"/>
      <c r="SX280" s="75"/>
      <c r="SY280" s="75"/>
      <c r="SZ280" s="75"/>
      <c r="TA280" s="75"/>
      <c r="TB280" s="75"/>
      <c r="TC280" s="75"/>
      <c r="TD280" s="75"/>
      <c r="TE280" s="75"/>
      <c r="TF280" s="75"/>
      <c r="TG280" s="75"/>
      <c r="TH280" s="75"/>
      <c r="TI280" s="75"/>
      <c r="TJ280" s="75"/>
      <c r="TK280" s="75"/>
      <c r="TL280" s="75"/>
      <c r="TM280" s="75"/>
      <c r="TN280" s="75"/>
      <c r="TO280" s="75"/>
      <c r="TP280" s="75"/>
      <c r="TQ280" s="75"/>
      <c r="TR280" s="75"/>
      <c r="TS280" s="75"/>
      <c r="TT280" s="75"/>
      <c r="TU280" s="75"/>
      <c r="TV280" s="75"/>
      <c r="TW280" s="75"/>
      <c r="TX280" s="75"/>
      <c r="TY280" s="75"/>
      <c r="TZ280" s="75"/>
      <c r="UA280" s="75"/>
      <c r="UB280" s="75"/>
      <c r="UC280" s="75"/>
      <c r="UD280" s="75"/>
      <c r="UE280" s="75"/>
      <c r="UF280" s="75"/>
      <c r="UG280" s="75"/>
      <c r="UH280" s="75"/>
      <c r="UI280" s="75"/>
      <c r="UJ280" s="75"/>
      <c r="UK280" s="75"/>
      <c r="UL280" s="75"/>
      <c r="UM280" s="75"/>
      <c r="UN280" s="75"/>
      <c r="UO280" s="75"/>
      <c r="UP280" s="75"/>
      <c r="UQ280" s="75"/>
      <c r="UR280" s="75"/>
      <c r="US280" s="75"/>
      <c r="UT280" s="75"/>
      <c r="UU280" s="75"/>
      <c r="UV280" s="75"/>
      <c r="UW280" s="75"/>
      <c r="UX280" s="75"/>
      <c r="UY280" s="75"/>
      <c r="UZ280" s="75"/>
      <c r="VA280" s="75"/>
      <c r="VB280" s="75"/>
      <c r="VC280" s="75"/>
      <c r="VD280" s="75"/>
      <c r="VE280" s="75"/>
      <c r="VF280" s="75"/>
      <c r="VG280" s="75"/>
      <c r="VH280" s="75"/>
      <c r="VI280" s="75"/>
      <c r="VJ280" s="75"/>
      <c r="VK280" s="75"/>
      <c r="VL280" s="75"/>
      <c r="VM280" s="75"/>
      <c r="VN280" s="75"/>
      <c r="VO280" s="75"/>
      <c r="VP280" s="75"/>
      <c r="VQ280" s="75"/>
      <c r="VR280" s="75"/>
      <c r="VS280" s="75"/>
      <c r="VT280" s="75"/>
      <c r="VU280" s="75"/>
      <c r="VV280" s="75"/>
      <c r="VW280" s="75"/>
      <c r="VX280" s="75"/>
      <c r="VY280" s="75"/>
      <c r="VZ280" s="75"/>
      <c r="WA280" s="75"/>
      <c r="WB280" s="75"/>
      <c r="WC280" s="75"/>
      <c r="WD280" s="75"/>
      <c r="WE280" s="75"/>
      <c r="WF280" s="75"/>
      <c r="WG280" s="75"/>
      <c r="WH280" s="75"/>
      <c r="WI280" s="75"/>
      <c r="WJ280" s="75"/>
      <c r="WK280" s="75"/>
      <c r="WL280" s="75"/>
      <c r="WM280" s="75"/>
      <c r="WN280" s="75"/>
      <c r="WO280" s="75"/>
      <c r="WP280" s="75"/>
      <c r="WQ280" s="75"/>
      <c r="WR280" s="75"/>
      <c r="WS280" s="75"/>
      <c r="WT280" s="75"/>
      <c r="WU280" s="75"/>
      <c r="WV280" s="75"/>
      <c r="WW280" s="75"/>
      <c r="WX280" s="75"/>
      <c r="WY280" s="75"/>
      <c r="WZ280" s="75"/>
      <c r="XA280" s="75"/>
      <c r="XB280" s="75"/>
      <c r="XC280" s="75"/>
      <c r="XD280" s="75"/>
      <c r="XE280" s="75"/>
      <c r="XF280" s="75"/>
      <c r="XG280" s="75"/>
      <c r="XH280" s="75"/>
      <c r="XI280" s="75"/>
      <c r="XJ280" s="75"/>
      <c r="XK280" s="75"/>
      <c r="XL280" s="75"/>
      <c r="XM280" s="75"/>
      <c r="XN280" s="75"/>
      <c r="XO280" s="75"/>
      <c r="XP280" s="75"/>
      <c r="XQ280" s="75"/>
      <c r="XR280" s="75"/>
      <c r="XS280" s="75"/>
      <c r="XT280" s="75"/>
      <c r="XU280" s="75"/>
      <c r="XV280" s="75"/>
      <c r="XW280" s="75"/>
      <c r="XX280" s="75"/>
      <c r="XY280" s="75"/>
      <c r="XZ280" s="75"/>
      <c r="YA280" s="75"/>
      <c r="YB280" s="75"/>
      <c r="YC280" s="75"/>
      <c r="YD280" s="75"/>
      <c r="YE280" s="75"/>
      <c r="YF280" s="75"/>
      <c r="YG280" s="75"/>
      <c r="YH280" s="75"/>
      <c r="YI280" s="75"/>
      <c r="YJ280" s="75"/>
      <c r="YK280" s="75"/>
      <c r="YL280" s="75"/>
      <c r="YM280" s="75"/>
      <c r="YN280" s="75"/>
      <c r="YO280" s="75"/>
      <c r="YP280" s="75"/>
      <c r="YQ280" s="75"/>
      <c r="YR280" s="75"/>
      <c r="YS280" s="75"/>
      <c r="YT280" s="75"/>
      <c r="YU280" s="75"/>
      <c r="YV280" s="75"/>
      <c r="YW280" s="75"/>
      <c r="YX280" s="75"/>
      <c r="YY280" s="75"/>
      <c r="YZ280" s="75"/>
      <c r="ZA280" s="75"/>
      <c r="ZB280" s="75"/>
      <c r="ZC280" s="75"/>
      <c r="ZD280" s="75"/>
      <c r="ZE280" s="75"/>
      <c r="ZF280" s="75"/>
      <c r="ZG280" s="75"/>
      <c r="ZH280" s="75"/>
      <c r="ZI280" s="75"/>
      <c r="ZJ280" s="75"/>
      <c r="ZK280" s="75"/>
      <c r="ZL280" s="75"/>
      <c r="ZM280" s="75"/>
      <c r="ZN280" s="75"/>
      <c r="ZO280" s="75"/>
      <c r="ZP280" s="75"/>
      <c r="ZQ280" s="75"/>
      <c r="ZR280" s="75"/>
      <c r="ZS280" s="75"/>
      <c r="ZT280" s="75"/>
      <c r="ZU280" s="75"/>
      <c r="ZV280" s="75"/>
      <c r="ZW280" s="75"/>
      <c r="ZX280" s="75"/>
      <c r="ZY280" s="75"/>
      <c r="ZZ280" s="75"/>
      <c r="AAA280" s="75"/>
      <c r="AAB280" s="75"/>
      <c r="AAC280" s="75"/>
      <c r="AAD280" s="75"/>
      <c r="AAE280" s="75"/>
      <c r="AAF280" s="75"/>
      <c r="AAG280" s="75"/>
      <c r="AAH280" s="75"/>
      <c r="AAI280" s="75"/>
      <c r="AAJ280" s="75"/>
      <c r="AAK280" s="75"/>
      <c r="AAL280" s="75"/>
      <c r="AAM280" s="75"/>
      <c r="AAN280" s="75"/>
      <c r="AAO280" s="75"/>
      <c r="AAP280" s="75"/>
      <c r="AAQ280" s="75"/>
      <c r="AAR280" s="75"/>
      <c r="AAS280" s="75"/>
      <c r="AAT280" s="75"/>
      <c r="AAU280" s="75"/>
      <c r="AAV280" s="75"/>
      <c r="AAW280" s="75"/>
      <c r="AAX280" s="75"/>
      <c r="AAY280" s="75"/>
      <c r="AAZ280" s="75"/>
      <c r="ABA280" s="75"/>
      <c r="ABB280" s="75"/>
      <c r="ABC280" s="75"/>
      <c r="ABD280" s="75"/>
      <c r="ABE280" s="75"/>
      <c r="ABF280" s="75"/>
      <c r="ABG280" s="75"/>
      <c r="ABH280" s="75"/>
      <c r="ABI280" s="75"/>
      <c r="ABJ280" s="75"/>
      <c r="ABK280" s="75"/>
      <c r="ABL280" s="75"/>
      <c r="ABM280" s="75"/>
      <c r="ABN280" s="75"/>
      <c r="ABO280" s="75"/>
      <c r="ABP280" s="75"/>
      <c r="ABQ280" s="75"/>
      <c r="ABR280" s="75"/>
      <c r="ABS280" s="75"/>
      <c r="ABT280" s="75"/>
      <c r="ABU280" s="75"/>
      <c r="ABV280" s="75"/>
      <c r="ABW280" s="75"/>
      <c r="ABX280" s="75"/>
      <c r="ABY280" s="75"/>
      <c r="ABZ280" s="75"/>
      <c r="ACA280" s="75"/>
      <c r="ACB280" s="75"/>
      <c r="ACC280" s="75"/>
      <c r="ACD280" s="75"/>
      <c r="ACE280" s="75"/>
      <c r="ACF280" s="75"/>
      <c r="ACG280" s="75"/>
      <c r="ACH280" s="75"/>
      <c r="ACI280" s="75"/>
      <c r="ACJ280" s="75"/>
      <c r="ACK280" s="75"/>
      <c r="ACL280" s="75"/>
      <c r="ACM280" s="75"/>
      <c r="ACN280" s="75"/>
      <c r="ACO280" s="75"/>
      <c r="ACP280" s="75"/>
      <c r="ACQ280" s="75"/>
      <c r="ACR280" s="75"/>
      <c r="ACS280" s="75"/>
      <c r="ACT280" s="75"/>
      <c r="ACU280" s="75"/>
      <c r="ACV280" s="75"/>
      <c r="ACW280" s="75"/>
      <c r="ACX280" s="75"/>
      <c r="ACY280" s="75"/>
      <c r="ACZ280" s="75"/>
      <c r="ADA280" s="75"/>
      <c r="ADB280" s="75"/>
      <c r="ADC280" s="75"/>
      <c r="ADD280" s="75"/>
      <c r="ADE280" s="75"/>
      <c r="ADF280" s="75"/>
      <c r="ADG280" s="75"/>
      <c r="ADH280" s="75"/>
      <c r="ADI280" s="75"/>
      <c r="ADJ280" s="75"/>
      <c r="ADK280" s="75"/>
      <c r="ADL280" s="75"/>
      <c r="ADM280" s="75"/>
      <c r="ADN280" s="75"/>
      <c r="ADO280" s="75"/>
      <c r="ADP280" s="75"/>
      <c r="ADQ280" s="75"/>
      <c r="ADR280" s="75"/>
      <c r="ADS280" s="75"/>
      <c r="ADT280" s="75"/>
      <c r="ADU280" s="75"/>
      <c r="ADV280" s="75"/>
      <c r="ADW280" s="75"/>
      <c r="ADX280" s="75"/>
      <c r="ADY280" s="75"/>
      <c r="ADZ280" s="75"/>
      <c r="AEA280" s="75"/>
      <c r="AEB280" s="75"/>
      <c r="AEC280" s="75"/>
      <c r="AED280" s="75"/>
      <c r="AEE280" s="75"/>
      <c r="AEF280" s="75"/>
      <c r="AEG280" s="75"/>
      <c r="AEH280" s="75"/>
      <c r="AEI280" s="75"/>
      <c r="AEJ280" s="75"/>
      <c r="AEK280" s="75"/>
      <c r="AEL280" s="75"/>
      <c r="AEM280" s="75"/>
      <c r="AEN280" s="75"/>
      <c r="AEO280" s="75"/>
      <c r="AEP280" s="75"/>
      <c r="AEQ280" s="75"/>
      <c r="AER280" s="75"/>
      <c r="AES280" s="75"/>
      <c r="AET280" s="75"/>
      <c r="AEU280" s="75"/>
      <c r="AEV280" s="75"/>
      <c r="AEW280" s="75"/>
      <c r="AEX280" s="75"/>
      <c r="AEY280" s="75"/>
      <c r="AEZ280" s="75"/>
      <c r="AFA280" s="75"/>
      <c r="AFB280" s="75"/>
      <c r="AFC280" s="75"/>
      <c r="AFD280" s="75"/>
      <c r="AFE280" s="75"/>
      <c r="AFF280" s="75"/>
      <c r="AFG280" s="75"/>
      <c r="AFH280" s="75"/>
      <c r="AFI280" s="75"/>
      <c r="AFJ280" s="75"/>
      <c r="AFK280" s="75"/>
      <c r="AFL280" s="75"/>
      <c r="AFM280" s="75"/>
      <c r="AFN280" s="75"/>
      <c r="AFO280" s="75"/>
      <c r="AFP280" s="75"/>
      <c r="AFQ280" s="75"/>
      <c r="AFR280" s="75"/>
      <c r="AFS280" s="75"/>
      <c r="AFT280" s="75"/>
      <c r="AFU280" s="75"/>
      <c r="AFV280" s="75"/>
      <c r="AFW280" s="75"/>
      <c r="AFX280" s="75"/>
      <c r="AFY280" s="75"/>
      <c r="AFZ280" s="75"/>
      <c r="AGA280" s="75"/>
      <c r="AGB280" s="75"/>
      <c r="AGC280" s="75"/>
      <c r="AGD280" s="75"/>
      <c r="AGE280" s="75"/>
      <c r="AGF280" s="75"/>
      <c r="AGG280" s="75"/>
      <c r="AGH280" s="75"/>
      <c r="AGI280" s="75"/>
      <c r="AGJ280" s="75"/>
      <c r="AGK280" s="75"/>
      <c r="AGL280" s="75"/>
      <c r="AGM280" s="75"/>
      <c r="AGN280" s="75"/>
      <c r="AGO280" s="75"/>
      <c r="AGP280" s="75"/>
      <c r="AGQ280" s="75"/>
      <c r="AGR280" s="75"/>
      <c r="AGS280" s="75"/>
      <c r="AGT280" s="75"/>
      <c r="AGU280" s="75"/>
      <c r="AGV280" s="75"/>
      <c r="AGW280" s="75"/>
      <c r="AGX280" s="75"/>
      <c r="AGY280" s="75"/>
      <c r="AGZ280" s="75"/>
      <c r="AHA280" s="75"/>
      <c r="AHB280" s="75"/>
      <c r="AHC280" s="75"/>
      <c r="AHD280" s="75"/>
      <c r="AHE280" s="75"/>
      <c r="AHF280" s="75"/>
      <c r="AHG280" s="75"/>
      <c r="AHH280" s="75"/>
      <c r="AHI280" s="75"/>
      <c r="AHJ280" s="75"/>
      <c r="AHK280" s="75"/>
      <c r="AHL280" s="75"/>
      <c r="AHM280" s="75"/>
      <c r="AHN280" s="75"/>
      <c r="AHO280" s="75"/>
      <c r="AHP280" s="75"/>
      <c r="AHQ280" s="75"/>
      <c r="AHR280" s="75"/>
      <c r="AHS280" s="75"/>
      <c r="AHT280" s="75"/>
      <c r="AHU280" s="75"/>
      <c r="AHV280" s="75"/>
      <c r="AHW280" s="75"/>
      <c r="AHX280" s="75"/>
      <c r="AHY280" s="75"/>
      <c r="AHZ280" s="75"/>
      <c r="AIA280" s="75"/>
      <c r="AIB280" s="75"/>
      <c r="AIC280" s="75"/>
      <c r="AID280" s="75"/>
      <c r="AIE280" s="75"/>
      <c r="AIF280" s="75"/>
      <c r="AIG280" s="75"/>
      <c r="AIH280" s="75"/>
      <c r="AII280" s="75"/>
      <c r="AIJ280" s="75"/>
      <c r="AIK280" s="75"/>
      <c r="AIL280" s="75"/>
      <c r="AIM280" s="75"/>
      <c r="AIN280" s="75"/>
      <c r="AIO280" s="75"/>
      <c r="AIP280" s="75"/>
      <c r="AIQ280" s="75"/>
      <c r="AIR280" s="75"/>
      <c r="AIS280" s="75"/>
      <c r="AIT280" s="75"/>
      <c r="AIU280" s="75"/>
      <c r="AIV280" s="75"/>
      <c r="AIW280" s="75"/>
      <c r="AIX280" s="75"/>
      <c r="AIY280" s="75"/>
      <c r="AIZ280" s="75"/>
      <c r="AJA280" s="75"/>
      <c r="AJB280" s="75"/>
      <c r="AJC280" s="75"/>
      <c r="AJD280" s="75"/>
      <c r="AJE280" s="75"/>
      <c r="AJF280" s="75"/>
      <c r="AJG280" s="75"/>
      <c r="AJH280" s="75"/>
      <c r="AJI280" s="75"/>
      <c r="AJJ280" s="75"/>
      <c r="AJK280" s="75"/>
      <c r="AJL280" s="75"/>
      <c r="AJM280" s="75"/>
      <c r="AJN280" s="75"/>
      <c r="AJO280" s="75"/>
      <c r="AJP280" s="75"/>
      <c r="AJQ280" s="75"/>
      <c r="AJR280" s="75"/>
      <c r="AJS280" s="75"/>
      <c r="AJT280" s="75"/>
      <c r="AJU280" s="75"/>
      <c r="AJV280" s="75"/>
      <c r="AJW280" s="75"/>
      <c r="AJX280" s="75"/>
      <c r="AJY280" s="75"/>
      <c r="AJZ280" s="75"/>
      <c r="AKA280" s="75"/>
      <c r="AKB280" s="75"/>
      <c r="AKC280" s="75"/>
      <c r="AKD280" s="75"/>
      <c r="AKE280" s="75"/>
      <c r="AKF280" s="75"/>
      <c r="AKG280" s="75"/>
      <c r="AKH280" s="75"/>
      <c r="AKI280" s="75"/>
      <c r="AKJ280" s="75"/>
      <c r="AKK280" s="75"/>
      <c r="AKL280" s="75"/>
      <c r="AKM280" s="75"/>
      <c r="AKN280" s="75"/>
      <c r="AKO280" s="75"/>
      <c r="AKP280" s="75"/>
      <c r="AKQ280" s="75"/>
      <c r="AKR280" s="75"/>
      <c r="AKS280" s="75"/>
      <c r="AKT280" s="75"/>
      <c r="AKU280" s="75"/>
      <c r="AKV280" s="75"/>
      <c r="AKW280" s="75"/>
      <c r="AKX280" s="75"/>
      <c r="AKY280" s="75"/>
      <c r="AKZ280" s="75"/>
      <c r="ALA280" s="75"/>
      <c r="ALB280" s="75"/>
      <c r="ALC280" s="75"/>
      <c r="ALD280" s="75"/>
      <c r="ALE280" s="75"/>
      <c r="ALF280" s="75"/>
      <c r="ALG280" s="75"/>
      <c r="ALH280" s="75"/>
      <c r="ALI280" s="75"/>
      <c r="ALJ280" s="75"/>
      <c r="ALK280" s="75"/>
      <c r="ALL280" s="75"/>
      <c r="ALM280" s="75"/>
      <c r="ALN280" s="75"/>
      <c r="ALO280" s="75"/>
      <c r="ALP280" s="75"/>
      <c r="ALQ280" s="75"/>
      <c r="ALR280" s="75"/>
      <c r="ALS280" s="75"/>
      <c r="ALT280" s="75"/>
      <c r="ALU280" s="75"/>
      <c r="ALV280" s="75"/>
      <c r="ALW280" s="75"/>
      <c r="ALX280" s="75"/>
      <c r="ALY280" s="75"/>
      <c r="ALZ280" s="75"/>
      <c r="AMA280" s="75"/>
      <c r="AMB280" s="75"/>
      <c r="AMC280" s="75"/>
      <c r="AMD280" s="75"/>
      <c r="AME280" s="75"/>
      <c r="AMF280" s="75"/>
      <c r="AMG280" s="75"/>
      <c r="AMH280" s="75"/>
      <c r="AMI280" s="75"/>
      <c r="AMJ280" s="75"/>
      <c r="AMK280" s="75"/>
      <c r="AML280" s="75"/>
      <c r="AMM280" s="75"/>
      <c r="AMN280" s="75"/>
      <c r="AMO280" s="75"/>
      <c r="AMP280" s="75"/>
      <c r="AMQ280" s="75"/>
      <c r="AMR280" s="75"/>
      <c r="AMS280" s="75"/>
      <c r="AMT280" s="75"/>
      <c r="AMU280" s="75"/>
      <c r="AMV280" s="75"/>
      <c r="AMW280" s="75"/>
      <c r="AMX280" s="75"/>
      <c r="AMY280" s="75"/>
      <c r="AMZ280" s="75"/>
      <c r="ANA280" s="75"/>
      <c r="ANB280" s="75"/>
      <c r="ANC280" s="75"/>
      <c r="AND280" s="75"/>
      <c r="ANE280" s="75"/>
      <c r="ANF280" s="75"/>
      <c r="ANG280" s="75"/>
      <c r="ANH280" s="75"/>
      <c r="ANI280" s="75"/>
      <c r="ANJ280" s="75"/>
      <c r="ANK280" s="75"/>
      <c r="ANL280" s="75"/>
      <c r="ANM280" s="75"/>
      <c r="ANN280" s="75"/>
      <c r="ANO280" s="75"/>
      <c r="ANP280" s="75"/>
      <c r="ANQ280" s="75"/>
      <c r="ANR280" s="75"/>
      <c r="ANS280" s="75"/>
      <c r="ANT280" s="75"/>
      <c r="ANU280" s="75"/>
      <c r="ANV280" s="75"/>
      <c r="ANW280" s="75"/>
      <c r="ANX280" s="75"/>
      <c r="ANY280" s="75"/>
      <c r="ANZ280" s="75"/>
      <c r="AOA280" s="75"/>
      <c r="AOB280" s="75"/>
      <c r="AOC280" s="75"/>
      <c r="AOD280" s="75"/>
      <c r="AOE280" s="75"/>
      <c r="AOF280" s="75"/>
      <c r="AOG280" s="75"/>
      <c r="AOH280" s="75"/>
      <c r="AOI280" s="75"/>
      <c r="AOJ280" s="75"/>
      <c r="AOK280" s="75"/>
      <c r="AOL280" s="75"/>
      <c r="AOM280" s="75"/>
      <c r="AON280" s="75"/>
      <c r="AOO280" s="75"/>
      <c r="AOP280" s="75"/>
      <c r="AOQ280" s="75"/>
      <c r="AOR280" s="75"/>
      <c r="AOS280" s="75"/>
      <c r="AOT280" s="75"/>
      <c r="AOU280" s="75"/>
      <c r="AOV280" s="75"/>
      <c r="AOW280" s="75"/>
      <c r="AOX280" s="75"/>
      <c r="AOY280" s="75"/>
      <c r="AOZ280" s="75"/>
      <c r="APA280" s="75"/>
      <c r="APB280" s="75"/>
      <c r="APC280" s="75"/>
      <c r="APD280" s="75"/>
      <c r="APE280" s="75"/>
      <c r="APF280" s="75"/>
      <c r="APG280" s="75"/>
      <c r="APH280" s="75"/>
      <c r="API280" s="75"/>
      <c r="APJ280" s="75"/>
      <c r="APK280" s="75"/>
      <c r="APL280" s="75"/>
      <c r="APM280" s="75"/>
      <c r="APN280" s="75"/>
      <c r="APO280" s="75"/>
      <c r="APP280" s="75"/>
      <c r="APQ280" s="75"/>
      <c r="APR280" s="75"/>
      <c r="APS280" s="75"/>
      <c r="APT280" s="75"/>
      <c r="APU280" s="75"/>
      <c r="APV280" s="75"/>
      <c r="APW280" s="75"/>
      <c r="APX280" s="75"/>
      <c r="APY280" s="75"/>
      <c r="APZ280" s="75"/>
      <c r="AQA280" s="75"/>
      <c r="AQB280" s="75"/>
      <c r="AQC280" s="75"/>
      <c r="AQD280" s="75"/>
      <c r="AQE280" s="75"/>
      <c r="AQF280" s="75"/>
      <c r="AQG280" s="75"/>
      <c r="AQH280" s="75"/>
      <c r="AQI280" s="75"/>
      <c r="AQJ280" s="75"/>
      <c r="AQK280" s="75"/>
      <c r="AQL280" s="75"/>
      <c r="AQM280" s="75"/>
      <c r="AQN280" s="75"/>
      <c r="AQO280" s="75"/>
      <c r="AQP280" s="75"/>
      <c r="AQQ280" s="75"/>
      <c r="AQR280" s="75"/>
      <c r="AQS280" s="75"/>
      <c r="AQT280" s="75"/>
      <c r="AQU280" s="75"/>
      <c r="AQV280" s="75"/>
      <c r="AQW280" s="75"/>
      <c r="AQX280" s="75"/>
      <c r="AQY280" s="75"/>
      <c r="AQZ280" s="75"/>
      <c r="ARA280" s="75"/>
      <c r="ARB280" s="75"/>
      <c r="ARC280" s="75"/>
      <c r="ARD280" s="75"/>
      <c r="ARE280" s="75"/>
      <c r="ARF280" s="75"/>
      <c r="ARG280" s="75"/>
      <c r="ARH280" s="75"/>
      <c r="ARI280" s="75"/>
      <c r="ARJ280" s="75"/>
      <c r="ARK280" s="75"/>
      <c r="ARL280" s="75"/>
      <c r="ARM280" s="75"/>
      <c r="ARN280" s="75"/>
      <c r="ARO280" s="75"/>
      <c r="ARP280" s="75"/>
      <c r="ARQ280" s="75"/>
      <c r="ARR280" s="75"/>
      <c r="ARS280" s="75"/>
      <c r="ART280" s="75"/>
      <c r="ARU280" s="75"/>
      <c r="ARV280" s="75"/>
      <c r="ARW280" s="75"/>
      <c r="ARX280" s="75"/>
      <c r="ARY280" s="75"/>
      <c r="ARZ280" s="75"/>
      <c r="ASA280" s="75"/>
      <c r="ASB280" s="75"/>
      <c r="ASC280" s="75"/>
      <c r="ASD280" s="75"/>
      <c r="ASE280" s="75"/>
      <c r="ASF280" s="75"/>
      <c r="ASG280" s="75"/>
      <c r="ASH280" s="75"/>
      <c r="ASI280" s="75"/>
      <c r="ASJ280" s="75"/>
      <c r="ASK280" s="75"/>
      <c r="ASL280" s="75"/>
      <c r="ASM280" s="75"/>
      <c r="ASN280" s="75"/>
      <c r="ASO280" s="75"/>
      <c r="ASP280" s="75"/>
      <c r="ASQ280" s="75"/>
      <c r="ASR280" s="75"/>
      <c r="ASS280" s="75"/>
      <c r="AST280" s="75"/>
      <c r="ASU280" s="75"/>
      <c r="ASV280" s="75"/>
      <c r="ASW280" s="75"/>
      <c r="ASX280" s="75"/>
      <c r="ASY280" s="75"/>
      <c r="ASZ280" s="75"/>
      <c r="ATA280" s="75"/>
      <c r="ATB280" s="75"/>
      <c r="ATC280" s="75"/>
      <c r="ATD280" s="75"/>
      <c r="ATE280" s="75"/>
      <c r="ATF280" s="75"/>
      <c r="ATG280" s="75"/>
      <c r="ATH280" s="75"/>
      <c r="ATI280" s="75"/>
      <c r="ATJ280" s="75"/>
      <c r="ATK280" s="75"/>
      <c r="ATL280" s="75"/>
      <c r="ATM280" s="75"/>
      <c r="ATN280" s="75"/>
      <c r="ATO280" s="75"/>
      <c r="ATP280" s="75"/>
      <c r="ATQ280" s="75"/>
      <c r="ATR280" s="75"/>
      <c r="ATS280" s="75"/>
      <c r="ATT280" s="75"/>
      <c r="ATU280" s="75"/>
      <c r="ATV280" s="75"/>
      <c r="ATW280" s="75"/>
      <c r="ATX280" s="75"/>
      <c r="ATY280" s="75"/>
      <c r="ATZ280" s="75"/>
      <c r="AUA280" s="75"/>
      <c r="AUB280" s="75"/>
      <c r="AUC280" s="75"/>
      <c r="AUD280" s="75"/>
      <c r="AUE280" s="75"/>
      <c r="AUF280" s="75"/>
      <c r="AUG280" s="75"/>
      <c r="AUH280" s="75"/>
      <c r="AUI280" s="75"/>
      <c r="AUJ280" s="75"/>
      <c r="AUK280" s="75"/>
      <c r="AUL280" s="75"/>
      <c r="AUM280" s="75"/>
      <c r="AUN280" s="75"/>
      <c r="AUO280" s="75"/>
      <c r="AUP280" s="75"/>
      <c r="AUQ280" s="75"/>
      <c r="AUR280" s="75"/>
      <c r="AUS280" s="75"/>
      <c r="AUT280" s="75"/>
      <c r="AUU280" s="75"/>
      <c r="AUV280" s="75"/>
      <c r="AUW280" s="75"/>
      <c r="AUX280" s="75"/>
      <c r="AUY280" s="75"/>
      <c r="AUZ280" s="75"/>
      <c r="AVA280" s="75"/>
      <c r="AVB280" s="75"/>
      <c r="AVC280" s="75"/>
      <c r="AVD280" s="75"/>
      <c r="AVE280" s="75"/>
      <c r="AVF280" s="75"/>
      <c r="AVG280" s="75"/>
      <c r="AVH280" s="75"/>
      <c r="AVI280" s="75"/>
      <c r="AVJ280" s="75"/>
      <c r="AVK280" s="75"/>
      <c r="AVL280" s="75"/>
      <c r="AVM280" s="75"/>
      <c r="AVN280" s="75"/>
      <c r="AVO280" s="75"/>
      <c r="AVP280" s="75"/>
      <c r="AVQ280" s="75"/>
      <c r="AVR280" s="75"/>
      <c r="AVS280" s="75"/>
      <c r="AVT280" s="75"/>
      <c r="AVU280" s="75"/>
      <c r="AVV280" s="75"/>
      <c r="AVW280" s="75"/>
      <c r="AVX280" s="75"/>
      <c r="AVY280" s="75"/>
      <c r="AVZ280" s="75"/>
      <c r="AWA280" s="75"/>
      <c r="AWB280" s="75"/>
      <c r="AWC280" s="75"/>
      <c r="AWD280" s="75"/>
      <c r="AWE280" s="75"/>
      <c r="AWF280" s="75"/>
      <c r="AWG280" s="75"/>
      <c r="AWH280" s="75"/>
      <c r="AWI280" s="75"/>
      <c r="AWJ280" s="75"/>
      <c r="AWK280" s="75"/>
      <c r="AWL280" s="75"/>
      <c r="AWM280" s="75"/>
      <c r="AWN280" s="75"/>
      <c r="AWO280" s="75"/>
      <c r="AWP280" s="75"/>
      <c r="AWQ280" s="75"/>
      <c r="AWR280" s="75"/>
      <c r="AWS280" s="75"/>
      <c r="AWT280" s="75"/>
      <c r="AWU280" s="75"/>
      <c r="AWV280" s="75"/>
      <c r="AWW280" s="75"/>
      <c r="AWX280" s="75"/>
      <c r="AWY280" s="75"/>
      <c r="AWZ280" s="75"/>
      <c r="AXA280" s="75"/>
      <c r="AXB280" s="75"/>
      <c r="AXC280" s="75"/>
      <c r="AXD280" s="75"/>
      <c r="AXE280" s="75"/>
      <c r="AXF280" s="75"/>
      <c r="AXG280" s="75"/>
      <c r="AXH280" s="75"/>
      <c r="AXI280" s="75"/>
      <c r="AXJ280" s="75"/>
      <c r="AXK280" s="75"/>
      <c r="AXL280" s="75"/>
      <c r="AXM280" s="75"/>
      <c r="AXN280" s="75"/>
      <c r="AXO280" s="75"/>
      <c r="AXP280" s="75"/>
      <c r="AXQ280" s="75"/>
      <c r="AXR280" s="75"/>
      <c r="AXS280" s="75"/>
      <c r="AXT280" s="75"/>
      <c r="AXU280" s="75"/>
      <c r="AXV280" s="75"/>
      <c r="AXW280" s="75"/>
      <c r="AXX280" s="75"/>
      <c r="AXY280" s="75"/>
      <c r="AXZ280" s="75"/>
      <c r="AYA280" s="75"/>
      <c r="AYB280" s="75"/>
      <c r="AYC280" s="75"/>
      <c r="AYD280" s="75"/>
      <c r="AYE280" s="75"/>
      <c r="AYF280" s="75"/>
      <c r="AYG280" s="75"/>
      <c r="AYH280" s="75"/>
      <c r="AYI280" s="75"/>
      <c r="AYJ280" s="75"/>
      <c r="AYK280" s="75"/>
      <c r="AYL280" s="75"/>
      <c r="AYM280" s="75"/>
      <c r="AYN280" s="75"/>
      <c r="AYO280" s="75"/>
      <c r="AYP280" s="75"/>
      <c r="AYQ280" s="75"/>
      <c r="AYR280" s="75"/>
      <c r="AYS280" s="75"/>
      <c r="AYT280" s="75"/>
      <c r="AYU280" s="75"/>
      <c r="AYV280" s="75"/>
      <c r="AYW280" s="75"/>
      <c r="AYX280" s="75"/>
      <c r="AYY280" s="75"/>
      <c r="AYZ280" s="75"/>
      <c r="AZA280" s="75"/>
      <c r="AZB280" s="75"/>
      <c r="AZC280" s="75"/>
      <c r="AZD280" s="75"/>
      <c r="AZE280" s="75"/>
      <c r="AZF280" s="75"/>
      <c r="AZG280" s="75"/>
      <c r="AZH280" s="75"/>
      <c r="AZI280" s="75"/>
      <c r="AZJ280" s="75"/>
      <c r="AZK280" s="75"/>
      <c r="AZL280" s="75"/>
      <c r="AZM280" s="75"/>
      <c r="AZN280" s="75"/>
      <c r="AZO280" s="75"/>
      <c r="AZP280" s="75"/>
      <c r="AZQ280" s="75"/>
      <c r="AZR280" s="75"/>
      <c r="AZS280" s="75"/>
      <c r="AZT280" s="75"/>
      <c r="AZU280" s="75"/>
      <c r="AZV280" s="75"/>
      <c r="AZW280" s="75"/>
      <c r="AZX280" s="75"/>
      <c r="AZY280" s="75"/>
      <c r="AZZ280" s="75"/>
      <c r="BAA280" s="75"/>
      <c r="BAB280" s="75"/>
      <c r="BAC280" s="75"/>
      <c r="BAD280" s="75"/>
      <c r="BAE280" s="75"/>
      <c r="BAF280" s="75"/>
      <c r="BAG280" s="75"/>
      <c r="BAH280" s="75"/>
      <c r="BAI280" s="75"/>
      <c r="BAJ280" s="75"/>
      <c r="BAK280" s="75"/>
      <c r="BAL280" s="75"/>
      <c r="BAM280" s="75"/>
      <c r="BAN280" s="75"/>
      <c r="BAO280" s="75"/>
      <c r="BAP280" s="75"/>
      <c r="BAQ280" s="75"/>
      <c r="BAR280" s="75"/>
      <c r="BAS280" s="75"/>
      <c r="BAT280" s="75"/>
      <c r="BAU280" s="75"/>
      <c r="BAV280" s="75"/>
      <c r="BAW280" s="75"/>
      <c r="BAX280" s="75"/>
      <c r="BAY280" s="75"/>
      <c r="BAZ280" s="75"/>
      <c r="BBA280" s="75"/>
      <c r="BBB280" s="75"/>
      <c r="BBC280" s="75"/>
      <c r="BBD280" s="75"/>
      <c r="BBE280" s="75"/>
      <c r="BBF280" s="75"/>
      <c r="BBG280" s="75"/>
      <c r="BBH280" s="75"/>
      <c r="BBI280" s="75"/>
      <c r="BBJ280" s="75"/>
      <c r="BBK280" s="75"/>
      <c r="BBL280" s="75"/>
      <c r="BBM280" s="75"/>
      <c r="BBN280" s="75"/>
      <c r="BBO280" s="75"/>
      <c r="BBP280" s="75"/>
      <c r="BBQ280" s="75"/>
      <c r="BBR280" s="75"/>
      <c r="BBS280" s="75"/>
      <c r="BBT280" s="75"/>
      <c r="BBU280" s="75"/>
      <c r="BBV280" s="75"/>
      <c r="BBW280" s="75"/>
      <c r="BBX280" s="75"/>
      <c r="BBY280" s="75"/>
      <c r="BBZ280" s="75"/>
      <c r="BCA280" s="75"/>
      <c r="BCB280" s="75"/>
      <c r="BCC280" s="75"/>
      <c r="BCD280" s="75"/>
      <c r="BCE280" s="75"/>
      <c r="BCF280" s="75"/>
      <c r="BCG280" s="75"/>
      <c r="BCH280" s="75"/>
      <c r="BCI280" s="75"/>
      <c r="BCJ280" s="75"/>
      <c r="BCK280" s="75"/>
      <c r="BCL280" s="75"/>
      <c r="BCM280" s="75"/>
      <c r="BCN280" s="75"/>
      <c r="BCO280" s="75"/>
      <c r="BCP280" s="75"/>
      <c r="BCQ280" s="75"/>
      <c r="BCR280" s="75"/>
      <c r="BCS280" s="75"/>
      <c r="BCT280" s="75"/>
      <c r="BCU280" s="75"/>
      <c r="BCV280" s="75"/>
      <c r="BCW280" s="75"/>
      <c r="BCX280" s="75"/>
      <c r="BCY280" s="75"/>
      <c r="BCZ280" s="75"/>
      <c r="BDA280" s="75"/>
      <c r="BDB280" s="75"/>
      <c r="BDC280" s="75"/>
      <c r="BDD280" s="75"/>
      <c r="BDE280" s="75"/>
      <c r="BDF280" s="75"/>
      <c r="BDG280" s="75"/>
      <c r="BDH280" s="75"/>
      <c r="BDI280" s="75"/>
      <c r="BDJ280" s="75"/>
      <c r="BDK280" s="75"/>
      <c r="BDL280" s="75"/>
      <c r="BDM280" s="75"/>
      <c r="BDN280" s="75"/>
      <c r="BDO280" s="75"/>
      <c r="BDP280" s="75"/>
      <c r="BDQ280" s="75"/>
      <c r="BDR280" s="75"/>
      <c r="BDS280" s="75"/>
      <c r="BDT280" s="75"/>
      <c r="BDU280" s="75"/>
      <c r="BDV280" s="75"/>
      <c r="BDW280" s="75"/>
      <c r="BDX280" s="75"/>
      <c r="BDY280" s="75"/>
      <c r="BDZ280" s="75"/>
      <c r="BEA280" s="75"/>
      <c r="BEB280" s="75"/>
      <c r="BEC280" s="75"/>
      <c r="BED280" s="75"/>
      <c r="BEE280" s="75"/>
      <c r="BEF280" s="75"/>
      <c r="BEG280" s="75"/>
      <c r="BEH280" s="75"/>
      <c r="BEI280" s="75"/>
      <c r="BEJ280" s="75"/>
      <c r="BEK280" s="75"/>
      <c r="BEL280" s="75"/>
      <c r="BEM280" s="75"/>
      <c r="BEN280" s="75"/>
      <c r="BEO280" s="75"/>
      <c r="BEP280" s="75"/>
      <c r="BEQ280" s="75"/>
      <c r="BER280" s="75"/>
      <c r="BES280" s="75"/>
      <c r="BET280" s="75"/>
      <c r="BEU280" s="75"/>
      <c r="BEV280" s="75"/>
      <c r="BEW280" s="75"/>
      <c r="BEX280" s="75"/>
      <c r="BEY280" s="75"/>
      <c r="BEZ280" s="75"/>
      <c r="BFA280" s="75"/>
      <c r="BFB280" s="75"/>
      <c r="BFC280" s="75"/>
      <c r="BFD280" s="75"/>
      <c r="BFE280" s="75"/>
      <c r="BFF280" s="75"/>
      <c r="BFG280" s="75"/>
      <c r="BFH280" s="75"/>
      <c r="BFI280" s="75"/>
      <c r="BFJ280" s="75"/>
      <c r="BFK280" s="75"/>
      <c r="BFL280" s="75"/>
      <c r="BFM280" s="75"/>
      <c r="BFN280" s="75"/>
      <c r="BFO280" s="75"/>
      <c r="BFP280" s="75"/>
      <c r="BFQ280" s="75"/>
      <c r="BFR280" s="75"/>
      <c r="BFS280" s="75"/>
      <c r="BFT280" s="75"/>
      <c r="BFU280" s="75"/>
      <c r="BFV280" s="75"/>
      <c r="BFW280" s="75"/>
      <c r="BFX280" s="75"/>
      <c r="BFY280" s="75"/>
      <c r="BFZ280" s="75"/>
      <c r="BGA280" s="75"/>
      <c r="BGB280" s="75"/>
      <c r="BGC280" s="75"/>
      <c r="BGD280" s="75"/>
      <c r="BGE280" s="75"/>
      <c r="BGF280" s="75"/>
      <c r="BGG280" s="75"/>
      <c r="BGH280" s="75"/>
      <c r="BGI280" s="75"/>
      <c r="BGJ280" s="75"/>
      <c r="BGK280" s="75"/>
      <c r="BGL280" s="75"/>
      <c r="BGM280" s="75"/>
      <c r="BGN280" s="75"/>
      <c r="BGO280" s="75"/>
      <c r="BGP280" s="75"/>
      <c r="BGQ280" s="75"/>
      <c r="BGR280" s="75"/>
      <c r="BGS280" s="75"/>
      <c r="BGT280" s="75"/>
      <c r="BGU280" s="75"/>
      <c r="BGV280" s="75"/>
      <c r="BGW280" s="75"/>
      <c r="BGX280" s="75"/>
      <c r="BGY280" s="75"/>
      <c r="BGZ280" s="75"/>
      <c r="BHA280" s="75"/>
      <c r="BHB280" s="75"/>
      <c r="BHC280" s="75"/>
      <c r="BHD280" s="75"/>
      <c r="BHE280" s="75"/>
      <c r="BHF280" s="75"/>
      <c r="BHG280" s="75"/>
      <c r="BHH280" s="75"/>
      <c r="BHI280" s="75"/>
      <c r="BHJ280" s="75"/>
      <c r="BHK280" s="75"/>
      <c r="BHL280" s="75"/>
      <c r="BHM280" s="75"/>
      <c r="BHN280" s="75"/>
      <c r="BHO280" s="75"/>
      <c r="BHP280" s="75"/>
      <c r="BHQ280" s="75"/>
      <c r="BHR280" s="75"/>
      <c r="BHS280" s="75"/>
      <c r="BHT280" s="75"/>
      <c r="BHU280" s="75"/>
      <c r="BHV280" s="75"/>
      <c r="BHW280" s="75"/>
      <c r="BHX280" s="75"/>
      <c r="BHY280" s="75"/>
      <c r="BHZ280" s="75"/>
      <c r="BIA280" s="75"/>
      <c r="BIB280" s="75"/>
      <c r="BIC280" s="75"/>
      <c r="BID280" s="75"/>
      <c r="BIE280" s="75"/>
      <c r="BIF280" s="75"/>
      <c r="BIG280" s="75"/>
      <c r="BIH280" s="75"/>
      <c r="BII280" s="75"/>
      <c r="BIJ280" s="75"/>
      <c r="BIK280" s="75"/>
      <c r="BIL280" s="75"/>
      <c r="BIM280" s="75"/>
      <c r="BIN280" s="75"/>
      <c r="BIO280" s="75"/>
      <c r="BIP280" s="75"/>
      <c r="BIQ280" s="75"/>
      <c r="BIR280" s="75"/>
      <c r="BIS280" s="75"/>
      <c r="BIT280" s="75"/>
      <c r="BIU280" s="75"/>
      <c r="BIV280" s="75"/>
      <c r="BIW280" s="75"/>
      <c r="BIX280" s="75"/>
      <c r="BIY280" s="75"/>
      <c r="BIZ280" s="75"/>
      <c r="BJA280" s="75"/>
      <c r="BJB280" s="75"/>
      <c r="BJC280" s="75"/>
      <c r="BJD280" s="75"/>
      <c r="BJE280" s="75"/>
      <c r="BJF280" s="75"/>
      <c r="BJG280" s="75"/>
      <c r="BJH280" s="75"/>
      <c r="BJI280" s="75"/>
      <c r="BJJ280" s="75"/>
      <c r="BJK280" s="75"/>
      <c r="BJL280" s="75"/>
      <c r="BJM280" s="75"/>
      <c r="BJN280" s="75"/>
      <c r="BJO280" s="75"/>
      <c r="BJP280" s="75"/>
      <c r="BJQ280" s="75"/>
      <c r="BJR280" s="75"/>
      <c r="BJS280" s="75"/>
      <c r="BJT280" s="75"/>
      <c r="BJU280" s="75"/>
      <c r="BJV280" s="75"/>
      <c r="BJW280" s="75"/>
      <c r="BJX280" s="75"/>
      <c r="BJY280" s="75"/>
      <c r="BJZ280" s="75"/>
      <c r="BKA280" s="75"/>
      <c r="BKB280" s="75"/>
      <c r="BKC280" s="75"/>
      <c r="BKD280" s="75"/>
      <c r="BKE280" s="75"/>
      <c r="BKF280" s="75"/>
      <c r="BKG280" s="75"/>
      <c r="BKH280" s="75"/>
      <c r="BKI280" s="75"/>
      <c r="BKJ280" s="75"/>
      <c r="BKK280" s="75"/>
      <c r="BKL280" s="75"/>
      <c r="BKM280" s="75"/>
      <c r="BKN280" s="75"/>
      <c r="BKO280" s="75"/>
      <c r="BKP280" s="75"/>
      <c r="BKQ280" s="75"/>
      <c r="BKR280" s="75"/>
      <c r="BKS280" s="75"/>
      <c r="BKT280" s="75"/>
      <c r="BKU280" s="75"/>
      <c r="BKV280" s="75"/>
      <c r="BKW280" s="75"/>
      <c r="BKX280" s="75"/>
      <c r="BKY280" s="75"/>
      <c r="BKZ280" s="75"/>
      <c r="BLA280" s="75"/>
      <c r="BLB280" s="75"/>
      <c r="BLC280" s="75"/>
      <c r="BLD280" s="75"/>
      <c r="BLE280" s="75"/>
      <c r="BLF280" s="75"/>
      <c r="BLG280" s="75"/>
      <c r="BLH280" s="75"/>
      <c r="BLI280" s="75"/>
      <c r="BLJ280" s="75"/>
      <c r="BLK280" s="75"/>
      <c r="BLL280" s="75"/>
      <c r="BLM280" s="75"/>
      <c r="BLN280" s="75"/>
      <c r="BLO280" s="75"/>
      <c r="BLP280" s="75"/>
      <c r="BLQ280" s="75"/>
      <c r="BLR280" s="75"/>
      <c r="BLS280" s="75"/>
      <c r="BLT280" s="75"/>
      <c r="BLU280" s="75"/>
      <c r="BLV280" s="75"/>
      <c r="BLW280" s="75"/>
      <c r="BLX280" s="75"/>
      <c r="BLY280" s="75"/>
      <c r="BLZ280" s="75"/>
      <c r="BMA280" s="75"/>
      <c r="BMB280" s="75"/>
      <c r="BMC280" s="75"/>
      <c r="BMD280" s="75"/>
      <c r="BME280" s="75"/>
      <c r="BMF280" s="75"/>
      <c r="BMG280" s="75"/>
      <c r="BMH280" s="75"/>
      <c r="BMI280" s="75"/>
      <c r="BMJ280" s="75"/>
      <c r="BMK280" s="75"/>
      <c r="BML280" s="75"/>
      <c r="BMM280" s="75"/>
      <c r="BMN280" s="75"/>
      <c r="BMO280" s="75"/>
      <c r="BMP280" s="75"/>
      <c r="BMQ280" s="75"/>
      <c r="BMR280" s="75"/>
      <c r="BMS280" s="75"/>
      <c r="BMT280" s="75"/>
      <c r="BMU280" s="75"/>
      <c r="BMV280" s="75"/>
      <c r="BMW280" s="75"/>
      <c r="BMX280" s="75"/>
      <c r="BMY280" s="75"/>
      <c r="BMZ280" s="75"/>
      <c r="BNA280" s="75"/>
      <c r="BNB280" s="75"/>
      <c r="BNC280" s="75"/>
      <c r="BND280" s="75"/>
      <c r="BNE280" s="75"/>
      <c r="BNF280" s="75"/>
      <c r="BNG280" s="75"/>
      <c r="BNH280" s="75"/>
      <c r="BNI280" s="75"/>
      <c r="BNJ280" s="75"/>
      <c r="BNK280" s="75"/>
      <c r="BNL280" s="75"/>
      <c r="BNM280" s="75"/>
      <c r="BNN280" s="75"/>
      <c r="BNO280" s="75"/>
      <c r="BNP280" s="75"/>
      <c r="BNQ280" s="75"/>
      <c r="BNR280" s="75"/>
      <c r="BNS280" s="75"/>
      <c r="BNT280" s="75"/>
      <c r="BNU280" s="75"/>
      <c r="BNV280" s="75"/>
      <c r="BNW280" s="75"/>
      <c r="BNX280" s="75"/>
      <c r="BNY280" s="75"/>
      <c r="BNZ280" s="75"/>
      <c r="BOA280" s="75"/>
      <c r="BOB280" s="75"/>
      <c r="BOC280" s="75"/>
      <c r="BOD280" s="75"/>
      <c r="BOE280" s="75"/>
      <c r="BOF280" s="75"/>
      <c r="BOG280" s="75"/>
      <c r="BOH280" s="75"/>
      <c r="BOI280" s="75"/>
      <c r="BOJ280" s="75"/>
      <c r="BOK280" s="75"/>
      <c r="BOL280" s="75"/>
      <c r="BOM280" s="75"/>
      <c r="BON280" s="75"/>
      <c r="BOO280" s="75"/>
      <c r="BOP280" s="75"/>
      <c r="BOQ280" s="75"/>
      <c r="BOR280" s="75"/>
      <c r="BOS280" s="75"/>
      <c r="BOT280" s="75"/>
      <c r="BOU280" s="75"/>
      <c r="BOV280" s="75"/>
      <c r="BOW280" s="75"/>
      <c r="BOX280" s="75"/>
      <c r="BOY280" s="75"/>
      <c r="BOZ280" s="75"/>
      <c r="BPA280" s="75"/>
      <c r="BPB280" s="75"/>
      <c r="BPC280" s="75"/>
      <c r="BPD280" s="75"/>
      <c r="BPE280" s="75"/>
      <c r="BPF280" s="75"/>
      <c r="BPG280" s="75"/>
      <c r="BPH280" s="75"/>
      <c r="BPI280" s="75"/>
      <c r="BPJ280" s="75"/>
      <c r="BPK280" s="75"/>
      <c r="BPL280" s="75"/>
      <c r="BPM280" s="75"/>
      <c r="BPN280" s="75"/>
      <c r="BPO280" s="75"/>
      <c r="BPP280" s="75"/>
      <c r="BPQ280" s="75"/>
      <c r="BPR280" s="75"/>
      <c r="BPS280" s="75"/>
      <c r="BPT280" s="75"/>
      <c r="BPU280" s="75"/>
      <c r="BPV280" s="75"/>
      <c r="BPW280" s="75"/>
      <c r="BPX280" s="75"/>
      <c r="BPY280" s="75"/>
      <c r="BPZ280" s="75"/>
      <c r="BQA280" s="75"/>
      <c r="BQB280" s="75"/>
      <c r="BQC280" s="75"/>
      <c r="BQD280" s="75"/>
      <c r="BQE280" s="75"/>
      <c r="BQF280" s="75"/>
      <c r="BQG280" s="75"/>
      <c r="BQH280" s="75"/>
      <c r="BQI280" s="75"/>
      <c r="BQJ280" s="75"/>
      <c r="BQK280" s="75"/>
      <c r="BQL280" s="75"/>
      <c r="BQM280" s="75"/>
      <c r="BQN280" s="75"/>
      <c r="BQO280" s="75"/>
      <c r="BQP280" s="75"/>
      <c r="BQQ280" s="75"/>
      <c r="BQR280" s="75"/>
      <c r="BQS280" s="75"/>
      <c r="BQT280" s="75"/>
      <c r="BQU280" s="75"/>
      <c r="BQV280" s="75"/>
      <c r="BQW280" s="75"/>
      <c r="BQX280" s="75"/>
      <c r="BQY280" s="75"/>
      <c r="BQZ280" s="75"/>
      <c r="BRA280" s="75"/>
      <c r="BRB280" s="75"/>
      <c r="BRC280" s="75"/>
      <c r="BRD280" s="75"/>
      <c r="BRE280" s="75"/>
      <c r="BRF280" s="75"/>
      <c r="BRG280" s="75"/>
      <c r="BRH280" s="75"/>
      <c r="BRI280" s="75"/>
      <c r="BRJ280" s="75"/>
      <c r="BRK280" s="75"/>
      <c r="BRL280" s="75"/>
      <c r="BRM280" s="75"/>
      <c r="BRN280" s="75"/>
      <c r="BRO280" s="75"/>
      <c r="BRP280" s="75"/>
      <c r="BRQ280" s="75"/>
      <c r="BRR280" s="75"/>
      <c r="BRS280" s="75"/>
      <c r="BRT280" s="75"/>
      <c r="BRU280" s="75"/>
      <c r="BRV280" s="75"/>
      <c r="BRW280" s="75"/>
      <c r="BRX280" s="75"/>
      <c r="BRY280" s="75"/>
      <c r="BRZ280" s="75"/>
      <c r="BSA280" s="75"/>
      <c r="BSB280" s="75"/>
      <c r="BSC280" s="75"/>
      <c r="BSD280" s="75"/>
      <c r="BSE280" s="75"/>
      <c r="BSF280" s="75"/>
      <c r="BSG280" s="75"/>
      <c r="BSH280" s="75"/>
      <c r="BSI280" s="75"/>
      <c r="BSJ280" s="75"/>
      <c r="BSK280" s="75"/>
      <c r="BSL280" s="75"/>
      <c r="BSM280" s="75"/>
      <c r="BSN280" s="75"/>
      <c r="BSO280" s="75"/>
      <c r="BSP280" s="75"/>
      <c r="BSQ280" s="75"/>
      <c r="BSR280" s="75"/>
      <c r="BSS280" s="75"/>
      <c r="BST280" s="75"/>
      <c r="BSU280" s="75"/>
      <c r="BSV280" s="75"/>
      <c r="BSW280" s="75"/>
      <c r="BSX280" s="75"/>
      <c r="BSY280" s="75"/>
      <c r="BSZ280" s="75"/>
      <c r="BTA280" s="75"/>
      <c r="BTB280" s="75"/>
      <c r="BTC280" s="75"/>
      <c r="BTD280" s="75"/>
      <c r="BTE280" s="75"/>
      <c r="BTF280" s="75"/>
      <c r="BTG280" s="75"/>
      <c r="BTH280" s="75"/>
      <c r="BTI280" s="75"/>
      <c r="BTJ280" s="75"/>
      <c r="BTK280" s="75"/>
      <c r="BTL280" s="75"/>
      <c r="BTM280" s="75"/>
      <c r="BTN280" s="75"/>
      <c r="BTO280" s="75"/>
      <c r="BTP280" s="75"/>
      <c r="BTQ280" s="75"/>
      <c r="BTR280" s="75"/>
      <c r="BTS280" s="75"/>
      <c r="BTT280" s="75"/>
      <c r="BTU280" s="75"/>
      <c r="BTV280" s="75"/>
      <c r="BTW280" s="75"/>
      <c r="BTX280" s="75"/>
      <c r="BTY280" s="75"/>
      <c r="BTZ280" s="75"/>
      <c r="BUA280" s="75"/>
      <c r="BUB280" s="75"/>
      <c r="BUC280" s="75"/>
      <c r="BUD280" s="75"/>
      <c r="BUE280" s="75"/>
      <c r="BUF280" s="75"/>
      <c r="BUG280" s="75"/>
      <c r="BUH280" s="75"/>
      <c r="BUI280" s="75"/>
      <c r="BUJ280" s="75"/>
      <c r="BUK280" s="75"/>
      <c r="BUL280" s="75"/>
      <c r="BUM280" s="75"/>
      <c r="BUN280" s="75"/>
      <c r="BUO280" s="75"/>
      <c r="BUP280" s="75"/>
      <c r="BUQ280" s="75"/>
      <c r="BUR280" s="75"/>
      <c r="BUS280" s="75"/>
      <c r="BUT280" s="75"/>
      <c r="BUU280" s="75"/>
      <c r="BUV280" s="75"/>
      <c r="BUW280" s="75"/>
      <c r="BUX280" s="75"/>
      <c r="BUY280" s="75"/>
      <c r="BUZ280" s="75"/>
      <c r="BVA280" s="75"/>
      <c r="BVB280" s="75"/>
      <c r="BVC280" s="75"/>
      <c r="BVD280" s="75"/>
      <c r="BVE280" s="75"/>
      <c r="BVF280" s="75"/>
      <c r="BVG280" s="75"/>
      <c r="BVH280" s="75"/>
      <c r="BVI280" s="75"/>
      <c r="BVJ280" s="75"/>
      <c r="BVK280" s="75"/>
      <c r="BVL280" s="75"/>
      <c r="BVM280" s="75"/>
      <c r="BVN280" s="75"/>
      <c r="BVO280" s="75"/>
      <c r="BVP280" s="75"/>
      <c r="BVQ280" s="75"/>
      <c r="BVR280" s="75"/>
      <c r="BVS280" s="75"/>
      <c r="BVT280" s="75"/>
      <c r="BVU280" s="75"/>
      <c r="BVV280" s="75"/>
      <c r="BVW280" s="75"/>
      <c r="BVX280" s="75"/>
      <c r="BVY280" s="75"/>
      <c r="BVZ280" s="75"/>
      <c r="BWA280" s="75"/>
      <c r="BWB280" s="75"/>
      <c r="BWC280" s="75"/>
      <c r="BWD280" s="75"/>
      <c r="BWE280" s="75"/>
      <c r="BWF280" s="75"/>
      <c r="BWG280" s="75"/>
      <c r="BWH280" s="75"/>
      <c r="BWI280" s="75"/>
      <c r="BWJ280" s="75"/>
      <c r="BWK280" s="75"/>
      <c r="BWL280" s="75"/>
      <c r="BWM280" s="75"/>
      <c r="BWN280" s="75"/>
      <c r="BWO280" s="75"/>
      <c r="BWP280" s="75"/>
      <c r="BWQ280" s="75"/>
      <c r="BWR280" s="75"/>
      <c r="BWS280" s="75"/>
      <c r="BWT280" s="75"/>
      <c r="BWU280" s="75"/>
      <c r="BWV280" s="75"/>
      <c r="BWW280" s="75"/>
      <c r="BWX280" s="75"/>
      <c r="BWY280" s="75"/>
      <c r="BWZ280" s="75"/>
      <c r="BXA280" s="75"/>
      <c r="BXB280" s="75"/>
      <c r="BXC280" s="75"/>
      <c r="BXD280" s="75"/>
      <c r="BXE280" s="75"/>
      <c r="BXF280" s="75"/>
      <c r="BXG280" s="75"/>
      <c r="BXH280" s="75"/>
      <c r="BXI280" s="75"/>
      <c r="BXJ280" s="75"/>
      <c r="BXK280" s="75"/>
      <c r="BXL280" s="75"/>
      <c r="BXM280" s="75"/>
      <c r="BXN280" s="75"/>
      <c r="BXO280" s="75"/>
      <c r="BXP280" s="75"/>
      <c r="BXQ280" s="75"/>
      <c r="BXR280" s="75"/>
      <c r="BXS280" s="75"/>
      <c r="BXT280" s="75"/>
      <c r="BXU280" s="75"/>
      <c r="BXV280" s="75"/>
      <c r="BXW280" s="75"/>
      <c r="BXX280" s="75"/>
      <c r="BXY280" s="75"/>
      <c r="BXZ280" s="75"/>
      <c r="BYA280" s="75"/>
      <c r="BYB280" s="75"/>
      <c r="BYC280" s="75"/>
      <c r="BYD280" s="75"/>
      <c r="BYE280" s="75"/>
      <c r="BYF280" s="75"/>
      <c r="BYG280" s="75"/>
      <c r="BYH280" s="75"/>
      <c r="BYI280" s="75"/>
      <c r="BYJ280" s="75"/>
      <c r="BYK280" s="75"/>
      <c r="BYL280" s="75"/>
      <c r="BYM280" s="75"/>
      <c r="BYN280" s="75"/>
      <c r="BYO280" s="75"/>
      <c r="BYP280" s="75"/>
      <c r="BYQ280" s="75"/>
      <c r="BYR280" s="75"/>
      <c r="BYS280" s="75"/>
      <c r="BYT280" s="75"/>
      <c r="BYU280" s="75"/>
      <c r="BYV280" s="75"/>
      <c r="BYW280" s="75"/>
      <c r="BYX280" s="75"/>
      <c r="BYY280" s="75"/>
      <c r="BYZ280" s="75"/>
      <c r="BZA280" s="75"/>
      <c r="BZB280" s="75"/>
      <c r="BZC280" s="75"/>
      <c r="BZD280" s="75"/>
      <c r="BZE280" s="75"/>
      <c r="BZF280" s="75"/>
      <c r="BZG280" s="75"/>
      <c r="BZH280" s="75"/>
      <c r="BZI280" s="75"/>
      <c r="BZJ280" s="75"/>
      <c r="BZK280" s="75"/>
      <c r="BZL280" s="75"/>
      <c r="BZM280" s="75"/>
      <c r="BZN280" s="75"/>
      <c r="BZO280" s="75"/>
      <c r="BZP280" s="75"/>
      <c r="BZQ280" s="75"/>
      <c r="BZR280" s="75"/>
      <c r="BZS280" s="75"/>
      <c r="BZT280" s="75"/>
      <c r="BZU280" s="75"/>
      <c r="BZV280" s="75"/>
      <c r="BZW280" s="75"/>
      <c r="BZX280" s="75"/>
      <c r="BZY280" s="75"/>
      <c r="BZZ280" s="75"/>
      <c r="CAA280" s="75"/>
      <c r="CAB280" s="75"/>
      <c r="CAC280" s="75"/>
      <c r="CAD280" s="75"/>
      <c r="CAE280" s="75"/>
      <c r="CAF280" s="75"/>
      <c r="CAG280" s="75"/>
      <c r="CAH280" s="75"/>
      <c r="CAI280" s="75"/>
      <c r="CAJ280" s="75"/>
      <c r="CAK280" s="75"/>
      <c r="CAL280" s="75"/>
      <c r="CAM280" s="75"/>
      <c r="CAN280" s="75"/>
      <c r="CAO280" s="75"/>
      <c r="CAP280" s="75"/>
      <c r="CAQ280" s="75"/>
      <c r="CAR280" s="75"/>
      <c r="CAS280" s="75"/>
      <c r="CAT280" s="75"/>
      <c r="CAU280" s="75"/>
      <c r="CAV280" s="75"/>
      <c r="CAW280" s="75"/>
      <c r="CAX280" s="75"/>
      <c r="CAY280" s="75"/>
      <c r="CAZ280" s="75"/>
      <c r="CBA280" s="75"/>
      <c r="CBB280" s="75"/>
      <c r="CBC280" s="75"/>
      <c r="CBD280" s="75"/>
      <c r="CBE280" s="75"/>
      <c r="CBF280" s="75"/>
      <c r="CBG280" s="75"/>
      <c r="CBH280" s="75"/>
      <c r="CBI280" s="75"/>
      <c r="CBJ280" s="75"/>
      <c r="CBK280" s="75"/>
      <c r="CBL280" s="75"/>
      <c r="CBM280" s="75"/>
      <c r="CBN280" s="75"/>
      <c r="CBO280" s="75"/>
      <c r="CBP280" s="75"/>
      <c r="CBQ280" s="75"/>
      <c r="CBR280" s="75"/>
      <c r="CBS280" s="75"/>
      <c r="CBT280" s="75"/>
      <c r="CBU280" s="75"/>
      <c r="CBV280" s="75"/>
      <c r="CBW280" s="75"/>
      <c r="CBX280" s="75"/>
      <c r="CBY280" s="75"/>
      <c r="CBZ280" s="75"/>
      <c r="CCA280" s="75"/>
      <c r="CCB280" s="75"/>
      <c r="CCC280" s="75"/>
      <c r="CCD280" s="75"/>
      <c r="CCE280" s="75"/>
      <c r="CCF280" s="75"/>
      <c r="CCG280" s="75"/>
      <c r="CCH280" s="75"/>
      <c r="CCI280" s="75"/>
      <c r="CCJ280" s="75"/>
      <c r="CCK280" s="75"/>
      <c r="CCL280" s="75"/>
      <c r="CCM280" s="75"/>
      <c r="CCN280" s="75"/>
      <c r="CCO280" s="75"/>
      <c r="CCP280" s="75"/>
      <c r="CCQ280" s="75"/>
      <c r="CCR280" s="75"/>
      <c r="CCS280" s="75"/>
      <c r="CCT280" s="75"/>
      <c r="CCU280" s="75"/>
      <c r="CCV280" s="75"/>
      <c r="CCW280" s="75"/>
      <c r="CCX280" s="75"/>
      <c r="CCY280" s="75"/>
      <c r="CCZ280" s="75"/>
      <c r="CDA280" s="75"/>
      <c r="CDB280" s="75"/>
      <c r="CDC280" s="75"/>
      <c r="CDD280" s="75"/>
      <c r="CDE280" s="75"/>
      <c r="CDF280" s="75"/>
      <c r="CDG280" s="75"/>
      <c r="CDH280" s="75"/>
      <c r="CDI280" s="75"/>
      <c r="CDJ280" s="75"/>
      <c r="CDK280" s="75"/>
      <c r="CDL280" s="75"/>
      <c r="CDM280" s="75"/>
      <c r="CDN280" s="75"/>
      <c r="CDO280" s="75"/>
      <c r="CDP280" s="75"/>
      <c r="CDQ280" s="75"/>
      <c r="CDR280" s="75"/>
      <c r="CDS280" s="75"/>
      <c r="CDT280" s="75"/>
      <c r="CDU280" s="75"/>
      <c r="CDV280" s="75"/>
      <c r="CDW280" s="75"/>
      <c r="CDX280" s="75"/>
      <c r="CDY280" s="75"/>
      <c r="CDZ280" s="75"/>
      <c r="CEA280" s="75"/>
      <c r="CEB280" s="75"/>
      <c r="CEC280" s="75"/>
      <c r="CED280" s="75"/>
      <c r="CEE280" s="75"/>
      <c r="CEF280" s="75"/>
      <c r="CEG280" s="75"/>
      <c r="CEH280" s="75"/>
      <c r="CEI280" s="75"/>
      <c r="CEJ280" s="75"/>
      <c r="CEK280" s="75"/>
      <c r="CEL280" s="75"/>
      <c r="CEM280" s="75"/>
      <c r="CEN280" s="75"/>
      <c r="CEO280" s="75"/>
      <c r="CEP280" s="75"/>
      <c r="CEQ280" s="75"/>
      <c r="CER280" s="75"/>
      <c r="CES280" s="75"/>
      <c r="CET280" s="75"/>
      <c r="CEU280" s="75"/>
      <c r="CEV280" s="75"/>
      <c r="CEW280" s="75"/>
      <c r="CEX280" s="75"/>
      <c r="CEY280" s="75"/>
      <c r="CEZ280" s="75"/>
      <c r="CFA280" s="75"/>
      <c r="CFB280" s="75"/>
      <c r="CFC280" s="75"/>
      <c r="CFD280" s="75"/>
      <c r="CFE280" s="75"/>
      <c r="CFF280" s="75"/>
      <c r="CFG280" s="75"/>
      <c r="CFH280" s="75"/>
      <c r="CFI280" s="75"/>
      <c r="CFJ280" s="75"/>
      <c r="CFK280" s="75"/>
      <c r="CFL280" s="75"/>
      <c r="CFM280" s="75"/>
      <c r="CFN280" s="75"/>
      <c r="CFO280" s="75"/>
      <c r="CFP280" s="75"/>
      <c r="CFQ280" s="75"/>
      <c r="CFR280" s="75"/>
      <c r="CFS280" s="75"/>
      <c r="CFT280" s="75"/>
      <c r="CFU280" s="75"/>
      <c r="CFV280" s="75"/>
      <c r="CFW280" s="75"/>
      <c r="CFX280" s="75"/>
      <c r="CFY280" s="75"/>
      <c r="CFZ280" s="75"/>
      <c r="CGA280" s="75"/>
      <c r="CGB280" s="75"/>
      <c r="CGC280" s="75"/>
      <c r="CGD280" s="75"/>
      <c r="CGE280" s="75"/>
      <c r="CGF280" s="75"/>
      <c r="CGG280" s="75"/>
      <c r="CGH280" s="75"/>
      <c r="CGI280" s="75"/>
      <c r="CGJ280" s="75"/>
      <c r="CGK280" s="75"/>
      <c r="CGL280" s="75"/>
      <c r="CGM280" s="75"/>
      <c r="CGN280" s="75"/>
      <c r="CGO280" s="75"/>
      <c r="CGP280" s="75"/>
      <c r="CGQ280" s="75"/>
      <c r="CGR280" s="75"/>
      <c r="CGS280" s="75"/>
      <c r="CGT280" s="75"/>
      <c r="CGU280" s="75"/>
      <c r="CGV280" s="75"/>
      <c r="CGW280" s="75"/>
      <c r="CGX280" s="75"/>
      <c r="CGY280" s="75"/>
      <c r="CGZ280" s="75"/>
      <c r="CHA280" s="75"/>
      <c r="CHB280" s="75"/>
      <c r="CHC280" s="75"/>
      <c r="CHD280" s="75"/>
      <c r="CHE280" s="75"/>
      <c r="CHF280" s="75"/>
      <c r="CHG280" s="75"/>
      <c r="CHH280" s="75"/>
      <c r="CHI280" s="75"/>
      <c r="CHJ280" s="75"/>
      <c r="CHK280" s="75"/>
      <c r="CHL280" s="75"/>
      <c r="CHM280" s="75"/>
      <c r="CHN280" s="75"/>
      <c r="CHO280" s="75"/>
      <c r="CHP280" s="75"/>
      <c r="CHQ280" s="75"/>
      <c r="CHR280" s="75"/>
      <c r="CHS280" s="75"/>
      <c r="CHT280" s="75"/>
      <c r="CHU280" s="75"/>
      <c r="CHV280" s="75"/>
      <c r="CHW280" s="75"/>
      <c r="CHX280" s="75"/>
      <c r="CHY280" s="75"/>
      <c r="CHZ280" s="75"/>
      <c r="CIA280" s="75"/>
      <c r="CIB280" s="75"/>
      <c r="CIC280" s="75"/>
      <c r="CID280" s="75"/>
      <c r="CIE280" s="75"/>
      <c r="CIF280" s="75"/>
      <c r="CIG280" s="75"/>
      <c r="CIH280" s="75"/>
      <c r="CII280" s="75"/>
      <c r="CIJ280" s="75"/>
      <c r="CIK280" s="75"/>
      <c r="CIL280" s="75"/>
      <c r="CIM280" s="75"/>
      <c r="CIN280" s="75"/>
      <c r="CIO280" s="75"/>
      <c r="CIP280" s="75"/>
      <c r="CIQ280" s="75"/>
      <c r="CIR280" s="75"/>
      <c r="CIS280" s="75"/>
      <c r="CIT280" s="75"/>
      <c r="CIU280" s="75"/>
      <c r="CIV280" s="75"/>
      <c r="CIW280" s="75"/>
      <c r="CIX280" s="75"/>
      <c r="CIY280" s="75"/>
      <c r="CIZ280" s="75"/>
      <c r="CJA280" s="75"/>
      <c r="CJB280" s="75"/>
      <c r="CJC280" s="75"/>
      <c r="CJD280" s="75"/>
      <c r="CJE280" s="75"/>
      <c r="CJF280" s="75"/>
      <c r="CJG280" s="75"/>
      <c r="CJH280" s="75"/>
      <c r="CJI280" s="75"/>
      <c r="CJJ280" s="75"/>
      <c r="CJK280" s="75"/>
      <c r="CJL280" s="75"/>
      <c r="CJM280" s="75"/>
      <c r="CJN280" s="75"/>
      <c r="CJO280" s="75"/>
      <c r="CJP280" s="75"/>
      <c r="CJQ280" s="75"/>
      <c r="CJR280" s="75"/>
      <c r="CJS280" s="75"/>
      <c r="CJT280" s="75"/>
      <c r="CJU280" s="75"/>
      <c r="CJV280" s="75"/>
      <c r="CJW280" s="75"/>
      <c r="CJX280" s="75"/>
      <c r="CJY280" s="75"/>
      <c r="CJZ280" s="75"/>
      <c r="CKA280" s="75"/>
      <c r="CKB280" s="75"/>
      <c r="CKC280" s="75"/>
      <c r="CKD280" s="75"/>
      <c r="CKE280" s="75"/>
      <c r="CKF280" s="75"/>
      <c r="CKG280" s="75"/>
      <c r="CKH280" s="75"/>
      <c r="CKI280" s="75"/>
      <c r="CKJ280" s="75"/>
      <c r="CKK280" s="75"/>
      <c r="CKL280" s="75"/>
      <c r="CKM280" s="75"/>
      <c r="CKN280" s="75"/>
      <c r="CKO280" s="75"/>
      <c r="CKP280" s="75"/>
      <c r="CKQ280" s="75"/>
      <c r="CKR280" s="75"/>
      <c r="CKS280" s="75"/>
      <c r="CKT280" s="75"/>
      <c r="CKU280" s="75"/>
      <c r="CKV280" s="75"/>
      <c r="CKW280" s="75"/>
      <c r="CKX280" s="75"/>
      <c r="CKY280" s="75"/>
      <c r="CKZ280" s="75"/>
      <c r="CLA280" s="75"/>
      <c r="CLB280" s="75"/>
      <c r="CLC280" s="75"/>
      <c r="CLD280" s="75"/>
      <c r="CLE280" s="75"/>
      <c r="CLF280" s="75"/>
      <c r="CLG280" s="75"/>
      <c r="CLH280" s="75"/>
      <c r="CLI280" s="75"/>
      <c r="CLJ280" s="75"/>
      <c r="CLK280" s="75"/>
      <c r="CLL280" s="75"/>
      <c r="CLM280" s="75"/>
      <c r="CLN280" s="75"/>
      <c r="CLO280" s="75"/>
      <c r="CLP280" s="75"/>
      <c r="CLQ280" s="75"/>
      <c r="CLR280" s="75"/>
      <c r="CLS280" s="75"/>
      <c r="CLT280" s="75"/>
      <c r="CLU280" s="75"/>
      <c r="CLV280" s="75"/>
      <c r="CLW280" s="75"/>
      <c r="CLX280" s="75"/>
      <c r="CLY280" s="75"/>
      <c r="CLZ280" s="75"/>
      <c r="CMA280" s="75"/>
      <c r="CMB280" s="75"/>
      <c r="CMC280" s="75"/>
      <c r="CMD280" s="75"/>
      <c r="CME280" s="75"/>
      <c r="CMF280" s="75"/>
      <c r="CMG280" s="75"/>
      <c r="CMH280" s="75"/>
      <c r="CMI280" s="75"/>
      <c r="CMJ280" s="75"/>
      <c r="CMK280" s="75"/>
      <c r="CML280" s="75"/>
      <c r="CMM280" s="75"/>
      <c r="CMN280" s="75"/>
      <c r="CMO280" s="75"/>
      <c r="CMP280" s="75"/>
      <c r="CMQ280" s="75"/>
      <c r="CMR280" s="75"/>
      <c r="CMS280" s="75"/>
      <c r="CMT280" s="75"/>
      <c r="CMU280" s="75"/>
      <c r="CMV280" s="75"/>
      <c r="CMW280" s="75"/>
      <c r="CMX280" s="75"/>
      <c r="CMY280" s="75"/>
      <c r="CMZ280" s="75"/>
      <c r="CNA280" s="75"/>
      <c r="CNB280" s="75"/>
      <c r="CNC280" s="75"/>
      <c r="CND280" s="75"/>
      <c r="CNE280" s="75"/>
      <c r="CNF280" s="75"/>
      <c r="CNG280" s="75"/>
      <c r="CNH280" s="75"/>
      <c r="CNI280" s="75"/>
      <c r="CNJ280" s="75"/>
      <c r="CNK280" s="75"/>
      <c r="CNL280" s="75"/>
      <c r="CNM280" s="75"/>
      <c r="CNN280" s="75"/>
      <c r="CNO280" s="75"/>
      <c r="CNP280" s="75"/>
      <c r="CNQ280" s="75"/>
      <c r="CNR280" s="75"/>
      <c r="CNS280" s="75"/>
      <c r="CNT280" s="75"/>
      <c r="CNU280" s="75"/>
      <c r="CNV280" s="75"/>
      <c r="CNW280" s="75"/>
      <c r="CNX280" s="75"/>
      <c r="CNY280" s="75"/>
      <c r="CNZ280" s="75"/>
      <c r="COA280" s="75"/>
      <c r="COB280" s="75"/>
      <c r="COC280" s="75"/>
      <c r="COD280" s="75"/>
      <c r="COE280" s="75"/>
      <c r="COF280" s="75"/>
      <c r="COG280" s="75"/>
      <c r="COH280" s="75"/>
      <c r="COI280" s="75"/>
      <c r="COJ280" s="75"/>
      <c r="COK280" s="75"/>
      <c r="COL280" s="75"/>
      <c r="COM280" s="75"/>
      <c r="CON280" s="75"/>
      <c r="COO280" s="75"/>
      <c r="COP280" s="75"/>
      <c r="COQ280" s="75"/>
      <c r="COR280" s="75"/>
      <c r="COS280" s="75"/>
      <c r="COT280" s="75"/>
      <c r="COU280" s="75"/>
      <c r="COV280" s="75"/>
      <c r="COW280" s="75"/>
      <c r="COX280" s="75"/>
      <c r="COY280" s="75"/>
      <c r="COZ280" s="75"/>
      <c r="CPA280" s="75"/>
      <c r="CPB280" s="75"/>
      <c r="CPC280" s="75"/>
      <c r="CPD280" s="75"/>
      <c r="CPE280" s="75"/>
      <c r="CPF280" s="75"/>
      <c r="CPG280" s="75"/>
      <c r="CPH280" s="75"/>
      <c r="CPI280" s="75"/>
      <c r="CPJ280" s="75"/>
      <c r="CPK280" s="75"/>
      <c r="CPL280" s="75"/>
      <c r="CPM280" s="75"/>
      <c r="CPN280" s="75"/>
      <c r="CPO280" s="75"/>
      <c r="CPP280" s="75"/>
      <c r="CPQ280" s="75"/>
      <c r="CPR280" s="75"/>
      <c r="CPS280" s="75"/>
      <c r="CPT280" s="75"/>
      <c r="CPU280" s="75"/>
      <c r="CPV280" s="75"/>
      <c r="CPW280" s="75"/>
      <c r="CPX280" s="75"/>
      <c r="CPY280" s="75"/>
      <c r="CPZ280" s="75"/>
      <c r="CQA280" s="75"/>
      <c r="CQB280" s="75"/>
      <c r="CQC280" s="75"/>
      <c r="CQD280" s="75"/>
      <c r="CQE280" s="75"/>
      <c r="CQF280" s="75"/>
      <c r="CQG280" s="75"/>
      <c r="CQH280" s="75"/>
      <c r="CQI280" s="75"/>
      <c r="CQJ280" s="75"/>
      <c r="CQK280" s="75"/>
      <c r="CQL280" s="75"/>
      <c r="CQM280" s="75"/>
      <c r="CQN280" s="75"/>
      <c r="CQO280" s="75"/>
      <c r="CQP280" s="75"/>
      <c r="CQQ280" s="75"/>
      <c r="CQR280" s="75"/>
      <c r="CQS280" s="75"/>
      <c r="CQT280" s="75"/>
      <c r="CQU280" s="75"/>
      <c r="CQV280" s="75"/>
      <c r="CQW280" s="75"/>
      <c r="CQX280" s="75"/>
      <c r="CQY280" s="75"/>
      <c r="CQZ280" s="75"/>
      <c r="CRA280" s="75"/>
      <c r="CRB280" s="75"/>
      <c r="CRC280" s="75"/>
      <c r="CRD280" s="75"/>
      <c r="CRE280" s="75"/>
      <c r="CRF280" s="75"/>
      <c r="CRG280" s="75"/>
      <c r="CRH280" s="75"/>
      <c r="CRI280" s="75"/>
      <c r="CRJ280" s="75"/>
      <c r="CRK280" s="75"/>
      <c r="CRL280" s="75"/>
      <c r="CRM280" s="75"/>
      <c r="CRN280" s="75"/>
      <c r="CRO280" s="75"/>
      <c r="CRP280" s="75"/>
      <c r="CRQ280" s="75"/>
      <c r="CRR280" s="75"/>
      <c r="CRS280" s="75"/>
      <c r="CRT280" s="75"/>
      <c r="CRU280" s="75"/>
      <c r="CRV280" s="75"/>
      <c r="CRW280" s="75"/>
      <c r="CRX280" s="75"/>
      <c r="CRY280" s="75"/>
      <c r="CRZ280" s="75"/>
      <c r="CSA280" s="75"/>
      <c r="CSB280" s="75"/>
      <c r="CSC280" s="75"/>
      <c r="CSD280" s="75"/>
      <c r="CSE280" s="75"/>
      <c r="CSF280" s="75"/>
      <c r="CSG280" s="75"/>
      <c r="CSH280" s="75"/>
      <c r="CSI280" s="75"/>
      <c r="CSJ280" s="75"/>
      <c r="CSK280" s="75"/>
      <c r="CSL280" s="75"/>
      <c r="CSM280" s="75"/>
      <c r="CSN280" s="75"/>
      <c r="CSO280" s="75"/>
      <c r="CSP280" s="75"/>
      <c r="CSQ280" s="75"/>
      <c r="CSR280" s="75"/>
      <c r="CSS280" s="75"/>
      <c r="CST280" s="75"/>
      <c r="CSU280" s="75"/>
      <c r="CSV280" s="75"/>
      <c r="CSW280" s="75"/>
      <c r="CSX280" s="75"/>
      <c r="CSY280" s="75"/>
      <c r="CSZ280" s="75"/>
      <c r="CTA280" s="75"/>
      <c r="CTB280" s="75"/>
      <c r="CTC280" s="75"/>
      <c r="CTD280" s="75"/>
      <c r="CTE280" s="75"/>
      <c r="CTF280" s="75"/>
      <c r="CTG280" s="75"/>
      <c r="CTH280" s="75"/>
      <c r="CTI280" s="75"/>
      <c r="CTJ280" s="75"/>
      <c r="CTK280" s="75"/>
      <c r="CTL280" s="75"/>
      <c r="CTM280" s="75"/>
      <c r="CTN280" s="75"/>
      <c r="CTO280" s="75"/>
      <c r="CTP280" s="75"/>
      <c r="CTQ280" s="75"/>
      <c r="CTR280" s="75"/>
      <c r="CTS280" s="75"/>
      <c r="CTT280" s="75"/>
      <c r="CTU280" s="75"/>
      <c r="CTV280" s="75"/>
      <c r="CTW280" s="75"/>
      <c r="CTX280" s="75"/>
      <c r="CTY280" s="75"/>
      <c r="CTZ280" s="75"/>
      <c r="CUA280" s="75"/>
      <c r="CUB280" s="75"/>
      <c r="CUC280" s="75"/>
      <c r="CUD280" s="75"/>
      <c r="CUE280" s="75"/>
      <c r="CUF280" s="75"/>
      <c r="CUG280" s="75"/>
      <c r="CUH280" s="75"/>
      <c r="CUI280" s="75"/>
      <c r="CUJ280" s="75"/>
      <c r="CUK280" s="75"/>
      <c r="CUL280" s="75"/>
      <c r="CUM280" s="75"/>
      <c r="CUN280" s="75"/>
      <c r="CUO280" s="75"/>
      <c r="CUP280" s="75"/>
      <c r="CUQ280" s="75"/>
      <c r="CUR280" s="75"/>
      <c r="CUS280" s="75"/>
      <c r="CUT280" s="75"/>
      <c r="CUU280" s="75"/>
      <c r="CUV280" s="75"/>
      <c r="CUW280" s="75"/>
      <c r="CUX280" s="75"/>
      <c r="CUY280" s="75"/>
      <c r="CUZ280" s="75"/>
      <c r="CVA280" s="75"/>
      <c r="CVB280" s="75"/>
      <c r="CVC280" s="75"/>
      <c r="CVD280" s="75"/>
      <c r="CVE280" s="75"/>
      <c r="CVF280" s="75"/>
      <c r="CVG280" s="75"/>
      <c r="CVH280" s="75"/>
      <c r="CVI280" s="75"/>
      <c r="CVJ280" s="75"/>
      <c r="CVK280" s="75"/>
      <c r="CVL280" s="75"/>
      <c r="CVM280" s="75"/>
      <c r="CVN280" s="75"/>
      <c r="CVO280" s="75"/>
      <c r="CVP280" s="75"/>
      <c r="CVQ280" s="75"/>
      <c r="CVR280" s="75"/>
      <c r="CVS280" s="75"/>
      <c r="CVT280" s="75"/>
      <c r="CVU280" s="75"/>
      <c r="CVV280" s="75"/>
      <c r="CVW280" s="75"/>
      <c r="CVX280" s="75"/>
      <c r="CVY280" s="75"/>
      <c r="CVZ280" s="75"/>
      <c r="CWA280" s="75"/>
      <c r="CWB280" s="75"/>
      <c r="CWC280" s="75"/>
      <c r="CWD280" s="75"/>
      <c r="CWE280" s="75"/>
      <c r="CWF280" s="75"/>
      <c r="CWG280" s="75"/>
      <c r="CWH280" s="75"/>
      <c r="CWI280" s="75"/>
      <c r="CWJ280" s="75"/>
      <c r="CWK280" s="75"/>
      <c r="CWL280" s="75"/>
      <c r="CWM280" s="75"/>
      <c r="CWN280" s="75"/>
      <c r="CWO280" s="75"/>
      <c r="CWP280" s="75"/>
      <c r="CWQ280" s="75"/>
      <c r="CWR280" s="75"/>
      <c r="CWS280" s="75"/>
      <c r="CWT280" s="75"/>
      <c r="CWU280" s="75"/>
      <c r="CWV280" s="75"/>
      <c r="CWW280" s="75"/>
      <c r="CWX280" s="75"/>
      <c r="CWY280" s="75"/>
      <c r="CWZ280" s="75"/>
      <c r="CXA280" s="75"/>
      <c r="CXB280" s="75"/>
      <c r="CXC280" s="75"/>
      <c r="CXD280" s="75"/>
      <c r="CXE280" s="75"/>
      <c r="CXF280" s="75"/>
      <c r="CXG280" s="75"/>
      <c r="CXH280" s="75"/>
      <c r="CXI280" s="75"/>
      <c r="CXJ280" s="75"/>
      <c r="CXK280" s="75"/>
      <c r="CXL280" s="75"/>
      <c r="CXM280" s="75"/>
      <c r="CXN280" s="75"/>
      <c r="CXO280" s="75"/>
      <c r="CXP280" s="75"/>
      <c r="CXQ280" s="75"/>
      <c r="CXR280" s="75"/>
      <c r="CXS280" s="75"/>
      <c r="CXT280" s="75"/>
      <c r="CXU280" s="75"/>
      <c r="CXV280" s="75"/>
      <c r="CXW280" s="75"/>
      <c r="CXX280" s="75"/>
      <c r="CXY280" s="75"/>
      <c r="CXZ280" s="75"/>
      <c r="CYA280" s="75"/>
      <c r="CYB280" s="75"/>
      <c r="CYC280" s="75"/>
      <c r="CYD280" s="75"/>
      <c r="CYE280" s="75"/>
      <c r="CYF280" s="75"/>
      <c r="CYG280" s="75"/>
      <c r="CYH280" s="75"/>
      <c r="CYI280" s="75"/>
      <c r="CYJ280" s="75"/>
      <c r="CYK280" s="75"/>
      <c r="CYL280" s="75"/>
      <c r="CYM280" s="75"/>
      <c r="CYN280" s="75"/>
      <c r="CYO280" s="75"/>
      <c r="CYP280" s="75"/>
      <c r="CYQ280" s="75"/>
      <c r="CYR280" s="75"/>
      <c r="CYS280" s="75"/>
      <c r="CYT280" s="75"/>
      <c r="CYU280" s="75"/>
      <c r="CYV280" s="75"/>
      <c r="CYW280" s="75"/>
      <c r="CYX280" s="75"/>
      <c r="CYY280" s="75"/>
      <c r="CYZ280" s="75"/>
      <c r="CZA280" s="75"/>
      <c r="CZB280" s="75"/>
      <c r="CZC280" s="75"/>
      <c r="CZD280" s="75"/>
      <c r="CZE280" s="75"/>
      <c r="CZF280" s="75"/>
      <c r="CZG280" s="75"/>
      <c r="CZH280" s="75"/>
      <c r="CZI280" s="75"/>
      <c r="CZJ280" s="75"/>
      <c r="CZK280" s="75"/>
      <c r="CZL280" s="75"/>
      <c r="CZM280" s="75"/>
      <c r="CZN280" s="75"/>
      <c r="CZO280" s="75"/>
      <c r="CZP280" s="75"/>
      <c r="CZQ280" s="75"/>
      <c r="CZR280" s="75"/>
      <c r="CZS280" s="75"/>
      <c r="CZT280" s="75"/>
      <c r="CZU280" s="75"/>
      <c r="CZV280" s="75"/>
      <c r="CZW280" s="75"/>
      <c r="CZX280" s="75"/>
      <c r="CZY280" s="75"/>
      <c r="CZZ280" s="75"/>
      <c r="DAA280" s="75"/>
      <c r="DAB280" s="75"/>
      <c r="DAC280" s="75"/>
      <c r="DAD280" s="75"/>
      <c r="DAE280" s="75"/>
      <c r="DAF280" s="75"/>
      <c r="DAG280" s="75"/>
      <c r="DAH280" s="75"/>
      <c r="DAI280" s="75"/>
      <c r="DAJ280" s="75"/>
      <c r="DAK280" s="75"/>
      <c r="DAL280" s="75"/>
      <c r="DAM280" s="75"/>
      <c r="DAN280" s="75"/>
      <c r="DAO280" s="75"/>
      <c r="DAP280" s="75"/>
      <c r="DAQ280" s="75"/>
      <c r="DAR280" s="75"/>
      <c r="DAS280" s="75"/>
      <c r="DAT280" s="75"/>
      <c r="DAU280" s="75"/>
      <c r="DAV280" s="75"/>
      <c r="DAW280" s="75"/>
      <c r="DAX280" s="75"/>
      <c r="DAY280" s="75"/>
      <c r="DAZ280" s="75"/>
      <c r="DBA280" s="75"/>
      <c r="DBB280" s="75"/>
      <c r="DBC280" s="75"/>
      <c r="DBD280" s="75"/>
      <c r="DBE280" s="75"/>
      <c r="DBF280" s="75"/>
      <c r="DBG280" s="75"/>
      <c r="DBH280" s="75"/>
      <c r="DBI280" s="75"/>
      <c r="DBJ280" s="75"/>
      <c r="DBK280" s="75"/>
      <c r="DBL280" s="75"/>
      <c r="DBM280" s="75"/>
      <c r="DBN280" s="75"/>
      <c r="DBO280" s="75"/>
      <c r="DBP280" s="75"/>
      <c r="DBQ280" s="75"/>
      <c r="DBR280" s="75"/>
      <c r="DBS280" s="75"/>
      <c r="DBT280" s="75"/>
      <c r="DBU280" s="75"/>
      <c r="DBV280" s="75"/>
      <c r="DBW280" s="75"/>
      <c r="DBX280" s="75"/>
      <c r="DBY280" s="75"/>
      <c r="DBZ280" s="75"/>
      <c r="DCA280" s="75"/>
      <c r="DCB280" s="75"/>
      <c r="DCC280" s="75"/>
      <c r="DCD280" s="75"/>
      <c r="DCE280" s="75"/>
      <c r="DCF280" s="75"/>
      <c r="DCG280" s="75"/>
      <c r="DCH280" s="75"/>
      <c r="DCI280" s="75"/>
      <c r="DCJ280" s="75"/>
      <c r="DCK280" s="75"/>
      <c r="DCL280" s="75"/>
      <c r="DCM280" s="75"/>
      <c r="DCN280" s="75"/>
      <c r="DCO280" s="75"/>
      <c r="DCP280" s="75"/>
      <c r="DCQ280" s="75"/>
      <c r="DCR280" s="75"/>
      <c r="DCS280" s="75"/>
      <c r="DCT280" s="75"/>
      <c r="DCU280" s="75"/>
      <c r="DCV280" s="75"/>
      <c r="DCW280" s="75"/>
      <c r="DCX280" s="75"/>
      <c r="DCY280" s="75"/>
      <c r="DCZ280" s="75"/>
      <c r="DDA280" s="75"/>
      <c r="DDB280" s="75"/>
      <c r="DDC280" s="75"/>
      <c r="DDD280" s="75"/>
      <c r="DDE280" s="75"/>
      <c r="DDF280" s="75"/>
      <c r="DDG280" s="75"/>
      <c r="DDH280" s="75"/>
      <c r="DDI280" s="75"/>
      <c r="DDJ280" s="75"/>
      <c r="DDK280" s="75"/>
      <c r="DDL280" s="75"/>
      <c r="DDM280" s="75"/>
      <c r="DDN280" s="75"/>
      <c r="DDO280" s="75"/>
      <c r="DDP280" s="75"/>
      <c r="DDQ280" s="75"/>
      <c r="DDR280" s="75"/>
      <c r="DDS280" s="75"/>
      <c r="DDT280" s="75"/>
      <c r="DDU280" s="75"/>
      <c r="DDV280" s="75"/>
      <c r="DDW280" s="75"/>
      <c r="DDX280" s="75"/>
      <c r="DDY280" s="75"/>
      <c r="DDZ280" s="75"/>
      <c r="DEA280" s="75"/>
      <c r="DEB280" s="75"/>
      <c r="DEC280" s="75"/>
      <c r="DED280" s="75"/>
      <c r="DEE280" s="75"/>
      <c r="DEF280" s="75"/>
      <c r="DEG280" s="75"/>
      <c r="DEH280" s="75"/>
      <c r="DEI280" s="75"/>
      <c r="DEJ280" s="75"/>
      <c r="DEK280" s="75"/>
      <c r="DEL280" s="75"/>
      <c r="DEM280" s="75"/>
      <c r="DEN280" s="75"/>
      <c r="DEO280" s="75"/>
      <c r="DEP280" s="75"/>
      <c r="DEQ280" s="75"/>
      <c r="DER280" s="75"/>
      <c r="DES280" s="75"/>
      <c r="DET280" s="75"/>
      <c r="DEU280" s="75"/>
      <c r="DEV280" s="75"/>
      <c r="DEW280" s="75"/>
      <c r="DEX280" s="75"/>
      <c r="DEY280" s="75"/>
      <c r="DEZ280" s="75"/>
      <c r="DFA280" s="75"/>
      <c r="DFB280" s="75"/>
      <c r="DFC280" s="75"/>
      <c r="DFD280" s="75"/>
      <c r="DFE280" s="75"/>
      <c r="DFF280" s="75"/>
      <c r="DFG280" s="75"/>
      <c r="DFH280" s="75"/>
      <c r="DFI280" s="75"/>
      <c r="DFJ280" s="75"/>
      <c r="DFK280" s="75"/>
      <c r="DFL280" s="75"/>
      <c r="DFM280" s="75"/>
      <c r="DFN280" s="75"/>
      <c r="DFO280" s="75"/>
      <c r="DFP280" s="75"/>
      <c r="DFQ280" s="75"/>
      <c r="DFR280" s="75"/>
      <c r="DFS280" s="75"/>
      <c r="DFT280" s="75"/>
      <c r="DFU280" s="75"/>
      <c r="DFV280" s="75"/>
      <c r="DFW280" s="75"/>
      <c r="DFX280" s="75"/>
      <c r="DFY280" s="75"/>
      <c r="DFZ280" s="75"/>
      <c r="DGA280" s="75"/>
      <c r="DGB280" s="75"/>
      <c r="DGC280" s="75"/>
      <c r="DGD280" s="75"/>
      <c r="DGE280" s="75"/>
      <c r="DGF280" s="75"/>
      <c r="DGG280" s="75"/>
      <c r="DGH280" s="75"/>
      <c r="DGI280" s="75"/>
      <c r="DGJ280" s="75"/>
      <c r="DGK280" s="75"/>
      <c r="DGL280" s="75"/>
      <c r="DGM280" s="75"/>
      <c r="DGN280" s="75"/>
      <c r="DGO280" s="75"/>
      <c r="DGP280" s="75"/>
      <c r="DGQ280" s="75"/>
      <c r="DGR280" s="75"/>
      <c r="DGS280" s="75"/>
      <c r="DGT280" s="75"/>
      <c r="DGU280" s="75"/>
      <c r="DGV280" s="75"/>
      <c r="DGW280" s="75"/>
      <c r="DGX280" s="75"/>
      <c r="DGY280" s="75"/>
      <c r="DGZ280" s="75"/>
      <c r="DHA280" s="75"/>
      <c r="DHB280" s="75"/>
      <c r="DHC280" s="75"/>
      <c r="DHD280" s="75"/>
      <c r="DHE280" s="75"/>
      <c r="DHF280" s="75"/>
      <c r="DHG280" s="75"/>
      <c r="DHH280" s="75"/>
      <c r="DHI280" s="75"/>
      <c r="DHJ280" s="75"/>
      <c r="DHK280" s="75"/>
      <c r="DHL280" s="75"/>
      <c r="DHM280" s="75"/>
      <c r="DHN280" s="75"/>
      <c r="DHO280" s="75"/>
      <c r="DHP280" s="75"/>
      <c r="DHQ280" s="75"/>
      <c r="DHR280" s="75"/>
      <c r="DHS280" s="75"/>
      <c r="DHT280" s="75"/>
      <c r="DHU280" s="75"/>
      <c r="DHV280" s="75"/>
      <c r="DHW280" s="75"/>
      <c r="DHX280" s="75"/>
      <c r="DHY280" s="75"/>
      <c r="DHZ280" s="75"/>
      <c r="DIA280" s="75"/>
      <c r="DIB280" s="75"/>
      <c r="DIC280" s="75"/>
      <c r="DID280" s="75"/>
      <c r="DIE280" s="75"/>
      <c r="DIF280" s="75"/>
      <c r="DIG280" s="75"/>
      <c r="DIH280" s="75"/>
      <c r="DII280" s="75"/>
      <c r="DIJ280" s="75"/>
      <c r="DIK280" s="75"/>
      <c r="DIL280" s="75"/>
      <c r="DIM280" s="75"/>
      <c r="DIN280" s="75"/>
      <c r="DIO280" s="75"/>
      <c r="DIP280" s="75"/>
      <c r="DIQ280" s="75"/>
      <c r="DIR280" s="75"/>
      <c r="DIS280" s="75"/>
      <c r="DIT280" s="75"/>
      <c r="DIU280" s="75"/>
      <c r="DIV280" s="75"/>
      <c r="DIW280" s="75"/>
      <c r="DIX280" s="75"/>
      <c r="DIY280" s="75"/>
      <c r="DIZ280" s="75"/>
      <c r="DJA280" s="75"/>
      <c r="DJB280" s="75"/>
      <c r="DJC280" s="75"/>
      <c r="DJD280" s="75"/>
      <c r="DJE280" s="75"/>
      <c r="DJF280" s="75"/>
      <c r="DJG280" s="75"/>
      <c r="DJH280" s="75"/>
      <c r="DJI280" s="75"/>
      <c r="DJJ280" s="75"/>
      <c r="DJK280" s="75"/>
      <c r="DJL280" s="75"/>
      <c r="DJM280" s="75"/>
      <c r="DJN280" s="75"/>
      <c r="DJO280" s="75"/>
      <c r="DJP280" s="75"/>
      <c r="DJQ280" s="75"/>
      <c r="DJR280" s="75"/>
      <c r="DJS280" s="75"/>
      <c r="DJT280" s="75"/>
      <c r="DJU280" s="75"/>
      <c r="DJV280" s="75"/>
      <c r="DJW280" s="75"/>
      <c r="DJX280" s="75"/>
      <c r="DJY280" s="75"/>
      <c r="DJZ280" s="75"/>
      <c r="DKA280" s="75"/>
      <c r="DKB280" s="75"/>
      <c r="DKC280" s="75"/>
      <c r="DKD280" s="75"/>
      <c r="DKE280" s="75"/>
      <c r="DKF280" s="75"/>
      <c r="DKG280" s="75"/>
      <c r="DKH280" s="75"/>
      <c r="DKI280" s="75"/>
      <c r="DKJ280" s="75"/>
      <c r="DKK280" s="75"/>
      <c r="DKL280" s="75"/>
      <c r="DKM280" s="75"/>
      <c r="DKN280" s="75"/>
      <c r="DKO280" s="75"/>
      <c r="DKP280" s="75"/>
      <c r="DKQ280" s="75"/>
      <c r="DKR280" s="75"/>
      <c r="DKS280" s="75"/>
      <c r="DKT280" s="75"/>
      <c r="DKU280" s="75"/>
      <c r="DKV280" s="75"/>
      <c r="DKW280" s="75"/>
      <c r="DKX280" s="75"/>
      <c r="DKY280" s="75"/>
      <c r="DKZ280" s="75"/>
      <c r="DLA280" s="75"/>
      <c r="DLB280" s="75"/>
      <c r="DLC280" s="75"/>
      <c r="DLD280" s="75"/>
      <c r="DLE280" s="75"/>
      <c r="DLF280" s="75"/>
      <c r="DLG280" s="75"/>
      <c r="DLH280" s="75"/>
      <c r="DLI280" s="75"/>
      <c r="DLJ280" s="75"/>
      <c r="DLK280" s="75"/>
      <c r="DLL280" s="75"/>
      <c r="DLM280" s="75"/>
      <c r="DLN280" s="75"/>
      <c r="DLO280" s="75"/>
      <c r="DLP280" s="75"/>
      <c r="DLQ280" s="75"/>
      <c r="DLR280" s="75"/>
      <c r="DLS280" s="75"/>
      <c r="DLT280" s="75"/>
      <c r="DLU280" s="75"/>
      <c r="DLV280" s="75"/>
      <c r="DLW280" s="75"/>
      <c r="DLX280" s="75"/>
      <c r="DLY280" s="75"/>
      <c r="DLZ280" s="75"/>
      <c r="DMA280" s="75"/>
      <c r="DMB280" s="75"/>
      <c r="DMC280" s="75"/>
      <c r="DMD280" s="75"/>
      <c r="DME280" s="75"/>
      <c r="DMF280" s="75"/>
      <c r="DMG280" s="75"/>
      <c r="DMH280" s="75"/>
      <c r="DMI280" s="75"/>
      <c r="DMJ280" s="75"/>
      <c r="DMK280" s="75"/>
      <c r="DML280" s="75"/>
      <c r="DMM280" s="75"/>
      <c r="DMN280" s="75"/>
      <c r="DMO280" s="75"/>
      <c r="DMP280" s="75"/>
      <c r="DMQ280" s="75"/>
      <c r="DMR280" s="75"/>
      <c r="DMS280" s="75"/>
      <c r="DMT280" s="75"/>
      <c r="DMU280" s="75"/>
      <c r="DMV280" s="75"/>
      <c r="DMW280" s="75"/>
      <c r="DMX280" s="75"/>
      <c r="DMY280" s="75"/>
      <c r="DMZ280" s="75"/>
      <c r="DNA280" s="75"/>
      <c r="DNB280" s="75"/>
      <c r="DNC280" s="75"/>
      <c r="DND280" s="75"/>
      <c r="DNE280" s="75"/>
      <c r="DNF280" s="75"/>
      <c r="DNG280" s="75"/>
      <c r="DNH280" s="75"/>
      <c r="DNI280" s="75"/>
      <c r="DNJ280" s="75"/>
      <c r="DNK280" s="75"/>
      <c r="DNL280" s="75"/>
      <c r="DNM280" s="75"/>
      <c r="DNN280" s="75"/>
      <c r="DNO280" s="75"/>
      <c r="DNP280" s="75"/>
      <c r="DNQ280" s="75"/>
      <c r="DNR280" s="75"/>
      <c r="DNS280" s="75"/>
      <c r="DNT280" s="75"/>
      <c r="DNU280" s="75"/>
      <c r="DNV280" s="75"/>
      <c r="DNW280" s="75"/>
      <c r="DNX280" s="75"/>
      <c r="DNY280" s="75"/>
      <c r="DNZ280" s="75"/>
      <c r="DOA280" s="75"/>
      <c r="DOB280" s="75"/>
      <c r="DOC280" s="75"/>
      <c r="DOD280" s="75"/>
      <c r="DOE280" s="75"/>
      <c r="DOF280" s="75"/>
      <c r="DOG280" s="75"/>
      <c r="DOH280" s="75"/>
      <c r="DOI280" s="75"/>
      <c r="DOJ280" s="75"/>
      <c r="DOK280" s="75"/>
      <c r="DOL280" s="75"/>
      <c r="DOM280" s="75"/>
      <c r="DON280" s="75"/>
      <c r="DOO280" s="75"/>
      <c r="DOP280" s="75"/>
      <c r="DOQ280" s="75"/>
      <c r="DOR280" s="75"/>
      <c r="DOS280" s="75"/>
      <c r="DOT280" s="75"/>
      <c r="DOU280" s="75"/>
      <c r="DOV280" s="75"/>
      <c r="DOW280" s="75"/>
      <c r="DOX280" s="75"/>
      <c r="DOY280" s="75"/>
      <c r="DOZ280" s="75"/>
      <c r="DPA280" s="75"/>
      <c r="DPB280" s="75"/>
      <c r="DPC280" s="75"/>
      <c r="DPD280" s="75"/>
      <c r="DPE280" s="75"/>
      <c r="DPF280" s="75"/>
      <c r="DPG280" s="75"/>
      <c r="DPH280" s="75"/>
      <c r="DPI280" s="75"/>
      <c r="DPJ280" s="75"/>
      <c r="DPK280" s="75"/>
      <c r="DPL280" s="75"/>
      <c r="DPM280" s="75"/>
      <c r="DPN280" s="75"/>
      <c r="DPO280" s="75"/>
      <c r="DPP280" s="75"/>
      <c r="DPQ280" s="75"/>
      <c r="DPR280" s="75"/>
      <c r="DPS280" s="75"/>
      <c r="DPT280" s="75"/>
      <c r="DPU280" s="75"/>
      <c r="DPV280" s="75"/>
      <c r="DPW280" s="75"/>
      <c r="DPX280" s="75"/>
      <c r="DPY280" s="75"/>
      <c r="DPZ280" s="75"/>
      <c r="DQA280" s="75"/>
      <c r="DQB280" s="75"/>
      <c r="DQC280" s="75"/>
      <c r="DQD280" s="75"/>
      <c r="DQE280" s="75"/>
      <c r="DQF280" s="75"/>
      <c r="DQG280" s="75"/>
      <c r="DQH280" s="75"/>
      <c r="DQI280" s="75"/>
      <c r="DQJ280" s="75"/>
      <c r="DQK280" s="75"/>
      <c r="DQL280" s="75"/>
      <c r="DQM280" s="75"/>
      <c r="DQN280" s="75"/>
      <c r="DQO280" s="75"/>
      <c r="DQP280" s="75"/>
      <c r="DQQ280" s="75"/>
      <c r="DQR280" s="75"/>
      <c r="DQS280" s="75"/>
      <c r="DQT280" s="75"/>
      <c r="DQU280" s="75"/>
      <c r="DQV280" s="75"/>
      <c r="DQW280" s="75"/>
      <c r="DQX280" s="75"/>
      <c r="DQY280" s="75"/>
      <c r="DQZ280" s="75"/>
      <c r="DRA280" s="75"/>
      <c r="DRB280" s="75"/>
      <c r="DRC280" s="75"/>
      <c r="DRD280" s="75"/>
      <c r="DRE280" s="75"/>
      <c r="DRF280" s="75"/>
      <c r="DRG280" s="75"/>
      <c r="DRH280" s="75"/>
      <c r="DRI280" s="75"/>
      <c r="DRJ280" s="75"/>
      <c r="DRK280" s="75"/>
      <c r="DRL280" s="75"/>
      <c r="DRM280" s="75"/>
      <c r="DRN280" s="75"/>
      <c r="DRO280" s="75"/>
      <c r="DRP280" s="75"/>
      <c r="DRQ280" s="75"/>
      <c r="DRR280" s="75"/>
      <c r="DRS280" s="75"/>
      <c r="DRT280" s="75"/>
      <c r="DRU280" s="75"/>
      <c r="DRV280" s="75"/>
      <c r="DRW280" s="75"/>
      <c r="DRX280" s="75"/>
      <c r="DRY280" s="75"/>
      <c r="DRZ280" s="75"/>
      <c r="DSA280" s="75"/>
      <c r="DSB280" s="75"/>
      <c r="DSC280" s="75"/>
      <c r="DSD280" s="75"/>
      <c r="DSE280" s="75"/>
      <c r="DSF280" s="75"/>
      <c r="DSG280" s="75"/>
      <c r="DSH280" s="75"/>
      <c r="DSI280" s="75"/>
      <c r="DSJ280" s="75"/>
      <c r="DSK280" s="75"/>
      <c r="DSL280" s="75"/>
      <c r="DSM280" s="75"/>
      <c r="DSN280" s="75"/>
      <c r="DSO280" s="75"/>
      <c r="DSP280" s="75"/>
      <c r="DSQ280" s="75"/>
      <c r="DSR280" s="75"/>
      <c r="DSS280" s="75"/>
      <c r="DST280" s="75"/>
      <c r="DSU280" s="75"/>
      <c r="DSV280" s="75"/>
      <c r="DSW280" s="75"/>
      <c r="DSX280" s="75"/>
      <c r="DSY280" s="75"/>
      <c r="DSZ280" s="75"/>
      <c r="DTA280" s="75"/>
      <c r="DTB280" s="75"/>
      <c r="DTC280" s="75"/>
      <c r="DTD280" s="75"/>
      <c r="DTE280" s="75"/>
      <c r="DTF280" s="75"/>
      <c r="DTG280" s="75"/>
      <c r="DTH280" s="75"/>
      <c r="DTI280" s="75"/>
      <c r="DTJ280" s="75"/>
      <c r="DTK280" s="75"/>
      <c r="DTL280" s="75"/>
      <c r="DTM280" s="75"/>
      <c r="DTN280" s="75"/>
      <c r="DTO280" s="75"/>
      <c r="DTP280" s="75"/>
      <c r="DTQ280" s="75"/>
      <c r="DTR280" s="75"/>
      <c r="DTS280" s="75"/>
      <c r="DTT280" s="75"/>
      <c r="DTU280" s="75"/>
      <c r="DTV280" s="75"/>
      <c r="DTW280" s="75"/>
      <c r="DTX280" s="75"/>
      <c r="DTY280" s="75"/>
      <c r="DTZ280" s="75"/>
      <c r="DUA280" s="75"/>
      <c r="DUB280" s="75"/>
      <c r="DUC280" s="75"/>
      <c r="DUD280" s="75"/>
      <c r="DUE280" s="75"/>
      <c r="DUF280" s="75"/>
      <c r="DUG280" s="75"/>
      <c r="DUH280" s="75"/>
      <c r="DUI280" s="75"/>
      <c r="DUJ280" s="75"/>
      <c r="DUK280" s="75"/>
      <c r="DUL280" s="75"/>
      <c r="DUM280" s="75"/>
      <c r="DUN280" s="75"/>
      <c r="DUO280" s="75"/>
      <c r="DUP280" s="75"/>
      <c r="DUQ280" s="75"/>
      <c r="DUR280" s="75"/>
      <c r="DUS280" s="75"/>
      <c r="DUT280" s="75"/>
      <c r="DUU280" s="75"/>
      <c r="DUV280" s="75"/>
      <c r="DUW280" s="75"/>
      <c r="DUX280" s="75"/>
      <c r="DUY280" s="75"/>
      <c r="DUZ280" s="75"/>
      <c r="DVA280" s="75"/>
      <c r="DVB280" s="75"/>
      <c r="DVC280" s="75"/>
      <c r="DVD280" s="75"/>
      <c r="DVE280" s="75"/>
      <c r="DVF280" s="75"/>
      <c r="DVG280" s="75"/>
      <c r="DVH280" s="75"/>
      <c r="DVI280" s="75"/>
      <c r="DVJ280" s="75"/>
      <c r="DVK280" s="75"/>
      <c r="DVL280" s="75"/>
      <c r="DVM280" s="75"/>
      <c r="DVN280" s="75"/>
      <c r="DVO280" s="75"/>
      <c r="DVP280" s="75"/>
      <c r="DVQ280" s="75"/>
      <c r="DVR280" s="75"/>
      <c r="DVS280" s="75"/>
      <c r="DVT280" s="75"/>
      <c r="DVU280" s="75"/>
      <c r="DVV280" s="75"/>
      <c r="DVW280" s="75"/>
      <c r="DVX280" s="75"/>
      <c r="DVY280" s="75"/>
      <c r="DVZ280" s="75"/>
      <c r="DWA280" s="75"/>
      <c r="DWB280" s="75"/>
      <c r="DWC280" s="75"/>
      <c r="DWD280" s="75"/>
      <c r="DWE280" s="75"/>
      <c r="DWF280" s="75"/>
      <c r="DWG280" s="75"/>
      <c r="DWH280" s="75"/>
      <c r="DWI280" s="75"/>
      <c r="DWJ280" s="75"/>
      <c r="DWK280" s="75"/>
      <c r="DWL280" s="75"/>
      <c r="DWM280" s="75"/>
      <c r="DWN280" s="75"/>
      <c r="DWO280" s="75"/>
      <c r="DWP280" s="75"/>
      <c r="DWQ280" s="75"/>
      <c r="DWR280" s="75"/>
      <c r="DWS280" s="75"/>
      <c r="DWT280" s="75"/>
      <c r="DWU280" s="75"/>
      <c r="DWV280" s="75"/>
      <c r="DWW280" s="75"/>
      <c r="DWX280" s="75"/>
      <c r="DWY280" s="75"/>
      <c r="DWZ280" s="75"/>
      <c r="DXA280" s="75"/>
      <c r="DXB280" s="75"/>
      <c r="DXC280" s="75"/>
      <c r="DXD280" s="75"/>
      <c r="DXE280" s="75"/>
      <c r="DXF280" s="75"/>
      <c r="DXG280" s="75"/>
      <c r="DXH280" s="75"/>
      <c r="DXI280" s="75"/>
      <c r="DXJ280" s="75"/>
      <c r="DXK280" s="75"/>
      <c r="DXL280" s="75"/>
      <c r="DXM280" s="75"/>
      <c r="DXN280" s="75"/>
      <c r="DXO280" s="75"/>
      <c r="DXP280" s="75"/>
      <c r="DXQ280" s="75"/>
      <c r="DXR280" s="75"/>
      <c r="DXS280" s="75"/>
      <c r="DXT280" s="75"/>
      <c r="DXU280" s="75"/>
      <c r="DXV280" s="75"/>
      <c r="DXW280" s="75"/>
      <c r="DXX280" s="75"/>
      <c r="DXY280" s="75"/>
      <c r="DXZ280" s="75"/>
      <c r="DYA280" s="75"/>
      <c r="DYB280" s="75"/>
      <c r="DYC280" s="75"/>
      <c r="DYD280" s="75"/>
      <c r="DYE280" s="75"/>
      <c r="DYF280" s="75"/>
      <c r="DYG280" s="75"/>
      <c r="DYH280" s="75"/>
      <c r="DYI280" s="75"/>
      <c r="DYJ280" s="75"/>
      <c r="DYK280" s="75"/>
      <c r="DYL280" s="75"/>
      <c r="DYM280" s="75"/>
      <c r="DYN280" s="75"/>
      <c r="DYO280" s="75"/>
      <c r="DYP280" s="75"/>
      <c r="DYQ280" s="75"/>
      <c r="DYR280" s="75"/>
      <c r="DYS280" s="75"/>
      <c r="DYT280" s="75"/>
      <c r="DYU280" s="75"/>
      <c r="DYV280" s="75"/>
      <c r="DYW280" s="75"/>
      <c r="DYX280" s="75"/>
      <c r="DYY280" s="75"/>
      <c r="DYZ280" s="75"/>
      <c r="DZA280" s="75"/>
      <c r="DZB280" s="75"/>
      <c r="DZC280" s="75"/>
      <c r="DZD280" s="75"/>
      <c r="DZE280" s="75"/>
      <c r="DZF280" s="75"/>
      <c r="DZG280" s="75"/>
      <c r="DZH280" s="75"/>
      <c r="DZI280" s="75"/>
      <c r="DZJ280" s="75"/>
      <c r="DZK280" s="75"/>
      <c r="DZL280" s="75"/>
      <c r="DZM280" s="75"/>
      <c r="DZN280" s="75"/>
      <c r="DZO280" s="75"/>
      <c r="DZP280" s="75"/>
      <c r="DZQ280" s="75"/>
      <c r="DZR280" s="75"/>
      <c r="DZS280" s="75"/>
      <c r="DZT280" s="75"/>
      <c r="DZU280" s="75"/>
      <c r="DZV280" s="75"/>
      <c r="DZW280" s="75"/>
      <c r="DZX280" s="75"/>
      <c r="DZY280" s="75"/>
      <c r="DZZ280" s="75"/>
      <c r="EAA280" s="75"/>
      <c r="EAB280" s="75"/>
      <c r="EAC280" s="75"/>
      <c r="EAD280" s="75"/>
      <c r="EAE280" s="75"/>
      <c r="EAF280" s="75"/>
      <c r="EAG280" s="75"/>
      <c r="EAH280" s="75"/>
      <c r="EAI280" s="75"/>
      <c r="EAJ280" s="75"/>
      <c r="EAK280" s="75"/>
      <c r="EAL280" s="75"/>
      <c r="EAM280" s="75"/>
      <c r="EAN280" s="75"/>
      <c r="EAO280" s="75"/>
      <c r="EAP280" s="75"/>
      <c r="EAQ280" s="75"/>
      <c r="EAR280" s="75"/>
      <c r="EAS280" s="75"/>
      <c r="EAT280" s="75"/>
      <c r="EAU280" s="75"/>
      <c r="EAV280" s="75"/>
      <c r="EAW280" s="75"/>
      <c r="EAX280" s="75"/>
      <c r="EAY280" s="75"/>
      <c r="EAZ280" s="75"/>
      <c r="EBA280" s="75"/>
      <c r="EBB280" s="75"/>
      <c r="EBC280" s="75"/>
      <c r="EBD280" s="75"/>
      <c r="EBE280" s="75"/>
      <c r="EBF280" s="75"/>
      <c r="EBG280" s="75"/>
      <c r="EBH280" s="75"/>
      <c r="EBI280" s="75"/>
      <c r="EBJ280" s="75"/>
      <c r="EBK280" s="75"/>
      <c r="EBL280" s="75"/>
      <c r="EBM280" s="75"/>
      <c r="EBN280" s="75"/>
      <c r="EBO280" s="75"/>
      <c r="EBP280" s="75"/>
      <c r="EBQ280" s="75"/>
      <c r="EBR280" s="75"/>
      <c r="EBS280" s="75"/>
      <c r="EBT280" s="75"/>
      <c r="EBU280" s="75"/>
      <c r="EBV280" s="75"/>
      <c r="EBW280" s="75"/>
      <c r="EBX280" s="75"/>
      <c r="EBY280" s="75"/>
      <c r="EBZ280" s="75"/>
      <c r="ECA280" s="75"/>
      <c r="ECB280" s="75"/>
      <c r="ECC280" s="75"/>
      <c r="ECD280" s="75"/>
      <c r="ECE280" s="75"/>
      <c r="ECF280" s="75"/>
      <c r="ECG280" s="75"/>
      <c r="ECH280" s="75"/>
      <c r="ECI280" s="75"/>
      <c r="ECJ280" s="75"/>
      <c r="ECK280" s="75"/>
      <c r="ECL280" s="75"/>
      <c r="ECM280" s="75"/>
      <c r="ECN280" s="75"/>
      <c r="ECO280" s="75"/>
      <c r="ECP280" s="75"/>
      <c r="ECQ280" s="75"/>
      <c r="ECR280" s="75"/>
      <c r="ECS280" s="75"/>
      <c r="ECT280" s="75"/>
      <c r="ECU280" s="75"/>
      <c r="ECV280" s="75"/>
      <c r="ECW280" s="75"/>
      <c r="ECX280" s="75"/>
      <c r="ECY280" s="75"/>
      <c r="ECZ280" s="75"/>
      <c r="EDA280" s="75"/>
      <c r="EDB280" s="75"/>
      <c r="EDC280" s="75"/>
      <c r="EDD280" s="75"/>
      <c r="EDE280" s="75"/>
      <c r="EDF280" s="75"/>
      <c r="EDG280" s="75"/>
      <c r="EDH280" s="75"/>
      <c r="EDI280" s="75"/>
      <c r="EDJ280" s="75"/>
      <c r="EDK280" s="75"/>
      <c r="EDL280" s="75"/>
      <c r="EDM280" s="75"/>
      <c r="EDN280" s="75"/>
      <c r="EDO280" s="75"/>
      <c r="EDP280" s="75"/>
      <c r="EDQ280" s="75"/>
      <c r="EDR280" s="75"/>
      <c r="EDS280" s="75"/>
      <c r="EDT280" s="75"/>
      <c r="EDU280" s="75"/>
      <c r="EDV280" s="75"/>
      <c r="EDW280" s="75"/>
      <c r="EDX280" s="75"/>
      <c r="EDY280" s="75"/>
      <c r="EDZ280" s="75"/>
      <c r="EEA280" s="75"/>
      <c r="EEB280" s="75"/>
      <c r="EEC280" s="75"/>
      <c r="EED280" s="75"/>
      <c r="EEE280" s="75"/>
      <c r="EEF280" s="75"/>
      <c r="EEG280" s="75"/>
      <c r="EEH280" s="75"/>
      <c r="EEI280" s="75"/>
      <c r="EEJ280" s="75"/>
      <c r="EEK280" s="75"/>
      <c r="EEL280" s="75"/>
      <c r="EEM280" s="75"/>
      <c r="EEN280" s="75"/>
      <c r="EEO280" s="75"/>
      <c r="EEP280" s="75"/>
      <c r="EEQ280" s="75"/>
      <c r="EER280" s="75"/>
      <c r="EES280" s="75"/>
      <c r="EET280" s="75"/>
      <c r="EEU280" s="75"/>
      <c r="EEV280" s="75"/>
      <c r="EEW280" s="75"/>
      <c r="EEX280" s="75"/>
      <c r="EEY280" s="75"/>
      <c r="EEZ280" s="75"/>
      <c r="EFA280" s="75"/>
      <c r="EFB280" s="75"/>
      <c r="EFC280" s="75"/>
      <c r="EFD280" s="75"/>
      <c r="EFE280" s="75"/>
      <c r="EFF280" s="75"/>
      <c r="EFG280" s="75"/>
      <c r="EFH280" s="75"/>
      <c r="EFI280" s="75"/>
      <c r="EFJ280" s="75"/>
      <c r="EFK280" s="75"/>
      <c r="EFL280" s="75"/>
      <c r="EFM280" s="75"/>
      <c r="EFN280" s="75"/>
      <c r="EFO280" s="75"/>
      <c r="EFP280" s="75"/>
      <c r="EFQ280" s="75"/>
      <c r="EFR280" s="75"/>
      <c r="EFS280" s="75"/>
      <c r="EFT280" s="75"/>
      <c r="EFU280" s="75"/>
      <c r="EFV280" s="75"/>
      <c r="EFW280" s="75"/>
      <c r="EFX280" s="75"/>
      <c r="EFY280" s="75"/>
      <c r="EFZ280" s="75"/>
      <c r="EGA280" s="75"/>
      <c r="EGB280" s="75"/>
      <c r="EGC280" s="75"/>
      <c r="EGD280" s="75"/>
      <c r="EGE280" s="75"/>
      <c r="EGF280" s="75"/>
      <c r="EGG280" s="75"/>
      <c r="EGH280" s="75"/>
      <c r="EGI280" s="75"/>
      <c r="EGJ280" s="75"/>
      <c r="EGK280" s="75"/>
      <c r="EGL280" s="75"/>
      <c r="EGM280" s="75"/>
      <c r="EGN280" s="75"/>
      <c r="EGO280" s="75"/>
      <c r="EGP280" s="75"/>
      <c r="EGQ280" s="75"/>
      <c r="EGR280" s="75"/>
      <c r="EGS280" s="75"/>
      <c r="EGT280" s="75"/>
      <c r="EGU280" s="75"/>
      <c r="EGV280" s="75"/>
      <c r="EGW280" s="75"/>
      <c r="EGX280" s="75"/>
      <c r="EGY280" s="75"/>
      <c r="EGZ280" s="75"/>
      <c r="EHA280" s="75"/>
      <c r="EHB280" s="75"/>
      <c r="EHC280" s="75"/>
      <c r="EHD280" s="75"/>
      <c r="EHE280" s="75"/>
      <c r="EHF280" s="75"/>
      <c r="EHG280" s="75"/>
      <c r="EHH280" s="75"/>
      <c r="EHI280" s="75"/>
      <c r="EHJ280" s="75"/>
      <c r="EHK280" s="75"/>
      <c r="EHL280" s="75"/>
      <c r="EHM280" s="75"/>
      <c r="EHN280" s="75"/>
      <c r="EHO280" s="75"/>
      <c r="EHP280" s="75"/>
      <c r="EHQ280" s="75"/>
      <c r="EHR280" s="75"/>
      <c r="EHS280" s="75"/>
      <c r="EHT280" s="75"/>
      <c r="EHU280" s="75"/>
      <c r="EHV280" s="75"/>
      <c r="EHW280" s="75"/>
      <c r="EHX280" s="75"/>
      <c r="EHY280" s="75"/>
      <c r="EHZ280" s="75"/>
      <c r="EIA280" s="75"/>
      <c r="EIB280" s="75"/>
      <c r="EIC280" s="75"/>
      <c r="EID280" s="75"/>
      <c r="EIE280" s="75"/>
      <c r="EIF280" s="75"/>
      <c r="EIG280" s="75"/>
      <c r="EIH280" s="75"/>
      <c r="EII280" s="75"/>
      <c r="EIJ280" s="75"/>
      <c r="EIK280" s="75"/>
      <c r="EIL280" s="75"/>
      <c r="EIM280" s="75"/>
      <c r="EIN280" s="75"/>
      <c r="EIO280" s="75"/>
      <c r="EIP280" s="75"/>
      <c r="EIQ280" s="75"/>
      <c r="EIR280" s="75"/>
      <c r="EIS280" s="75"/>
      <c r="EIT280" s="75"/>
      <c r="EIU280" s="75"/>
      <c r="EIV280" s="75"/>
      <c r="EIW280" s="75"/>
      <c r="EIX280" s="75"/>
      <c r="EIY280" s="75"/>
      <c r="EIZ280" s="75"/>
      <c r="EJA280" s="75"/>
      <c r="EJB280" s="75"/>
      <c r="EJC280" s="75"/>
      <c r="EJD280" s="75"/>
      <c r="EJE280" s="75"/>
      <c r="EJF280" s="75"/>
      <c r="EJG280" s="75"/>
      <c r="EJH280" s="75"/>
      <c r="EJI280" s="75"/>
      <c r="EJJ280" s="75"/>
      <c r="EJK280" s="75"/>
      <c r="EJL280" s="75"/>
      <c r="EJM280" s="75"/>
      <c r="EJN280" s="75"/>
      <c r="EJO280" s="75"/>
      <c r="EJP280" s="75"/>
      <c r="EJQ280" s="75"/>
      <c r="EJR280" s="75"/>
      <c r="EJS280" s="75"/>
      <c r="EJT280" s="75"/>
      <c r="EJU280" s="75"/>
      <c r="EJV280" s="75"/>
      <c r="EJW280" s="75"/>
      <c r="EJX280" s="75"/>
      <c r="EJY280" s="75"/>
      <c r="EJZ280" s="75"/>
      <c r="EKA280" s="75"/>
      <c r="EKB280" s="75"/>
      <c r="EKC280" s="75"/>
      <c r="EKD280" s="75"/>
      <c r="EKE280" s="75"/>
      <c r="EKF280" s="75"/>
      <c r="EKG280" s="75"/>
      <c r="EKH280" s="75"/>
      <c r="EKI280" s="75"/>
      <c r="EKJ280" s="75"/>
      <c r="EKK280" s="75"/>
      <c r="EKL280" s="75"/>
      <c r="EKM280" s="75"/>
      <c r="EKN280" s="75"/>
      <c r="EKO280" s="75"/>
      <c r="EKP280" s="75"/>
      <c r="EKQ280" s="75"/>
      <c r="EKR280" s="75"/>
      <c r="EKS280" s="75"/>
      <c r="EKT280" s="75"/>
      <c r="EKU280" s="75"/>
      <c r="EKV280" s="75"/>
      <c r="EKW280" s="75"/>
      <c r="EKX280" s="75"/>
      <c r="EKY280" s="75"/>
      <c r="EKZ280" s="75"/>
      <c r="ELA280" s="75"/>
      <c r="ELB280" s="75"/>
      <c r="ELC280" s="75"/>
      <c r="ELD280" s="75"/>
      <c r="ELE280" s="75"/>
      <c r="ELF280" s="75"/>
      <c r="ELG280" s="75"/>
      <c r="ELH280" s="75"/>
      <c r="ELI280" s="75"/>
      <c r="ELJ280" s="75"/>
      <c r="ELK280" s="75"/>
      <c r="ELL280" s="75"/>
      <c r="ELM280" s="75"/>
      <c r="ELN280" s="75"/>
      <c r="ELO280" s="75"/>
      <c r="ELP280" s="75"/>
      <c r="ELQ280" s="75"/>
      <c r="ELR280" s="75"/>
      <c r="ELS280" s="75"/>
      <c r="ELT280" s="75"/>
      <c r="ELU280" s="75"/>
      <c r="ELV280" s="75"/>
      <c r="ELW280" s="75"/>
      <c r="ELX280" s="75"/>
      <c r="ELY280" s="75"/>
      <c r="ELZ280" s="75"/>
      <c r="EMA280" s="75"/>
      <c r="EMB280" s="75"/>
      <c r="EMC280" s="75"/>
      <c r="EMD280" s="75"/>
      <c r="EME280" s="75"/>
      <c r="EMF280" s="75"/>
      <c r="EMG280" s="75"/>
      <c r="EMH280" s="75"/>
      <c r="EMI280" s="75"/>
      <c r="EMJ280" s="75"/>
      <c r="EMK280" s="75"/>
      <c r="EML280" s="75"/>
      <c r="EMM280" s="75"/>
      <c r="EMN280" s="75"/>
      <c r="EMO280" s="75"/>
      <c r="EMP280" s="75"/>
      <c r="EMQ280" s="75"/>
      <c r="EMR280" s="75"/>
      <c r="EMS280" s="75"/>
      <c r="EMT280" s="75"/>
      <c r="EMU280" s="75"/>
      <c r="EMV280" s="75"/>
      <c r="EMW280" s="75"/>
      <c r="EMX280" s="75"/>
      <c r="EMY280" s="75"/>
      <c r="EMZ280" s="75"/>
      <c r="ENA280" s="75"/>
      <c r="ENB280" s="75"/>
      <c r="ENC280" s="75"/>
      <c r="END280" s="75"/>
      <c r="ENE280" s="75"/>
      <c r="ENF280" s="75"/>
      <c r="ENG280" s="75"/>
      <c r="ENH280" s="75"/>
      <c r="ENI280" s="75"/>
      <c r="ENJ280" s="75"/>
      <c r="ENK280" s="75"/>
      <c r="ENL280" s="75"/>
      <c r="ENM280" s="75"/>
      <c r="ENN280" s="75"/>
      <c r="ENO280" s="75"/>
      <c r="ENP280" s="75"/>
      <c r="ENQ280" s="75"/>
      <c r="ENR280" s="75"/>
      <c r="ENS280" s="75"/>
      <c r="ENT280" s="75"/>
      <c r="ENU280" s="75"/>
      <c r="ENV280" s="75"/>
      <c r="ENW280" s="75"/>
      <c r="ENX280" s="75"/>
      <c r="ENY280" s="75"/>
      <c r="ENZ280" s="75"/>
      <c r="EOA280" s="75"/>
      <c r="EOB280" s="75"/>
      <c r="EOC280" s="75"/>
      <c r="EOD280" s="75"/>
      <c r="EOE280" s="75"/>
      <c r="EOF280" s="75"/>
      <c r="EOG280" s="75"/>
      <c r="EOH280" s="75"/>
      <c r="EOI280" s="75"/>
      <c r="EOJ280" s="75"/>
      <c r="EOK280" s="75"/>
      <c r="EOL280" s="75"/>
      <c r="EOM280" s="75"/>
      <c r="EON280" s="75"/>
      <c r="EOO280" s="75"/>
      <c r="EOP280" s="75"/>
      <c r="EOQ280" s="75"/>
      <c r="EOR280" s="75"/>
      <c r="EOS280" s="75"/>
      <c r="EOT280" s="75"/>
      <c r="EOU280" s="75"/>
      <c r="EOV280" s="75"/>
      <c r="EOW280" s="75"/>
      <c r="EOX280" s="75"/>
      <c r="EOY280" s="75"/>
      <c r="EOZ280" s="75"/>
      <c r="EPA280" s="75"/>
      <c r="EPB280" s="75"/>
      <c r="EPC280" s="75"/>
      <c r="EPD280" s="75"/>
      <c r="EPE280" s="75"/>
      <c r="EPF280" s="75"/>
      <c r="EPG280" s="75"/>
      <c r="EPH280" s="75"/>
      <c r="EPI280" s="75"/>
      <c r="EPJ280" s="75"/>
      <c r="EPK280" s="75"/>
      <c r="EPL280" s="75"/>
      <c r="EPM280" s="75"/>
      <c r="EPN280" s="75"/>
      <c r="EPO280" s="75"/>
      <c r="EPP280" s="75"/>
      <c r="EPQ280" s="75"/>
      <c r="EPR280" s="75"/>
      <c r="EPS280" s="75"/>
      <c r="EPT280" s="75"/>
      <c r="EPU280" s="75"/>
      <c r="EPV280" s="75"/>
      <c r="EPW280" s="75"/>
      <c r="EPX280" s="75"/>
      <c r="EPY280" s="75"/>
      <c r="EPZ280" s="75"/>
      <c r="EQA280" s="75"/>
      <c r="EQB280" s="75"/>
      <c r="EQC280" s="75"/>
      <c r="EQD280" s="75"/>
      <c r="EQE280" s="75"/>
      <c r="EQF280" s="75"/>
      <c r="EQG280" s="75"/>
      <c r="EQH280" s="75"/>
      <c r="EQI280" s="75"/>
      <c r="EQJ280" s="75"/>
      <c r="EQK280" s="75"/>
      <c r="EQL280" s="75"/>
      <c r="EQM280" s="75"/>
      <c r="EQN280" s="75"/>
      <c r="EQO280" s="75"/>
      <c r="EQP280" s="75"/>
      <c r="EQQ280" s="75"/>
      <c r="EQR280" s="75"/>
      <c r="EQS280" s="75"/>
      <c r="EQT280" s="75"/>
      <c r="EQU280" s="75"/>
      <c r="EQV280" s="75"/>
      <c r="EQW280" s="75"/>
      <c r="EQX280" s="75"/>
      <c r="EQY280" s="75"/>
      <c r="EQZ280" s="75"/>
      <c r="ERA280" s="75"/>
      <c r="ERB280" s="75"/>
      <c r="ERC280" s="75"/>
      <c r="ERD280" s="75"/>
      <c r="ERE280" s="75"/>
      <c r="ERF280" s="75"/>
      <c r="ERG280" s="75"/>
      <c r="ERH280" s="75"/>
      <c r="ERI280" s="75"/>
      <c r="ERJ280" s="75"/>
      <c r="ERK280" s="75"/>
      <c r="ERL280" s="75"/>
      <c r="ERM280" s="75"/>
      <c r="ERN280" s="75"/>
      <c r="ERO280" s="75"/>
      <c r="ERP280" s="75"/>
      <c r="ERQ280" s="75"/>
      <c r="ERR280" s="75"/>
      <c r="ERS280" s="75"/>
      <c r="ERT280" s="75"/>
      <c r="ERU280" s="75"/>
      <c r="ERV280" s="75"/>
      <c r="ERW280" s="75"/>
      <c r="ERX280" s="75"/>
      <c r="ERY280" s="75"/>
      <c r="ERZ280" s="75"/>
      <c r="ESA280" s="75"/>
      <c r="ESB280" s="75"/>
      <c r="ESC280" s="75"/>
      <c r="ESD280" s="75"/>
      <c r="ESE280" s="75"/>
      <c r="ESF280" s="75"/>
      <c r="ESG280" s="75"/>
      <c r="ESH280" s="75"/>
      <c r="ESI280" s="75"/>
      <c r="ESJ280" s="75"/>
      <c r="ESK280" s="75"/>
      <c r="ESL280" s="75"/>
      <c r="ESM280" s="75"/>
      <c r="ESN280" s="75"/>
      <c r="ESO280" s="75"/>
      <c r="ESP280" s="75"/>
      <c r="ESQ280" s="75"/>
      <c r="ESR280" s="75"/>
      <c r="ESS280" s="75"/>
      <c r="EST280" s="75"/>
      <c r="ESU280" s="75"/>
      <c r="ESV280" s="75"/>
      <c r="ESW280" s="75"/>
      <c r="ESX280" s="75"/>
      <c r="ESY280" s="75"/>
      <c r="ESZ280" s="75"/>
      <c r="ETA280" s="75"/>
      <c r="ETB280" s="75"/>
      <c r="ETC280" s="75"/>
      <c r="ETD280" s="75"/>
      <c r="ETE280" s="75"/>
      <c r="ETF280" s="75"/>
      <c r="ETG280" s="75"/>
      <c r="ETH280" s="75"/>
      <c r="ETI280" s="75"/>
      <c r="ETJ280" s="75"/>
      <c r="ETK280" s="75"/>
      <c r="ETL280" s="75"/>
      <c r="ETM280" s="75"/>
      <c r="ETN280" s="75"/>
      <c r="ETO280" s="75"/>
      <c r="ETP280" s="75"/>
      <c r="ETQ280" s="75"/>
      <c r="ETR280" s="75"/>
      <c r="ETS280" s="75"/>
      <c r="ETT280" s="75"/>
      <c r="ETU280" s="75"/>
      <c r="ETV280" s="75"/>
      <c r="ETW280" s="75"/>
      <c r="ETX280" s="75"/>
      <c r="ETY280" s="75"/>
      <c r="ETZ280" s="75"/>
      <c r="EUA280" s="75"/>
      <c r="EUB280" s="75"/>
      <c r="EUC280" s="75"/>
      <c r="EUD280" s="75"/>
      <c r="EUE280" s="75"/>
      <c r="EUF280" s="75"/>
      <c r="EUG280" s="75"/>
      <c r="EUH280" s="75"/>
      <c r="EUI280" s="75"/>
      <c r="EUJ280" s="75"/>
      <c r="EUK280" s="75"/>
      <c r="EUL280" s="75"/>
      <c r="EUM280" s="75"/>
      <c r="EUN280" s="75"/>
      <c r="EUO280" s="75"/>
      <c r="EUP280" s="75"/>
      <c r="EUQ280" s="75"/>
      <c r="EUR280" s="75"/>
      <c r="EUS280" s="75"/>
      <c r="EUT280" s="75"/>
      <c r="EUU280" s="75"/>
      <c r="EUV280" s="75"/>
      <c r="EUW280" s="75"/>
      <c r="EUX280" s="75"/>
      <c r="EUY280" s="75"/>
      <c r="EUZ280" s="75"/>
      <c r="EVA280" s="75"/>
      <c r="EVB280" s="75"/>
      <c r="EVC280" s="75"/>
      <c r="EVD280" s="75"/>
      <c r="EVE280" s="75"/>
      <c r="EVF280" s="75"/>
      <c r="EVG280" s="75"/>
      <c r="EVH280" s="75"/>
      <c r="EVI280" s="75"/>
      <c r="EVJ280" s="75"/>
      <c r="EVK280" s="75"/>
      <c r="EVL280" s="75"/>
      <c r="EVM280" s="75"/>
      <c r="EVN280" s="75"/>
      <c r="EVO280" s="75"/>
      <c r="EVP280" s="75"/>
      <c r="EVQ280" s="75"/>
      <c r="EVR280" s="75"/>
      <c r="EVS280" s="75"/>
      <c r="EVT280" s="75"/>
      <c r="EVU280" s="75"/>
      <c r="EVV280" s="75"/>
      <c r="EVW280" s="75"/>
      <c r="EVX280" s="75"/>
      <c r="EVY280" s="75"/>
      <c r="EVZ280" s="75"/>
      <c r="EWA280" s="75"/>
      <c r="EWB280" s="75"/>
      <c r="EWC280" s="75"/>
      <c r="EWD280" s="75"/>
      <c r="EWE280" s="75"/>
      <c r="EWF280" s="75"/>
      <c r="EWG280" s="75"/>
      <c r="EWH280" s="75"/>
      <c r="EWI280" s="75"/>
      <c r="EWJ280" s="75"/>
      <c r="EWK280" s="75"/>
      <c r="EWL280" s="75"/>
      <c r="EWM280" s="75"/>
      <c r="EWN280" s="75"/>
      <c r="EWO280" s="75"/>
      <c r="EWP280" s="75"/>
      <c r="EWQ280" s="75"/>
      <c r="EWR280" s="75"/>
      <c r="EWS280" s="75"/>
      <c r="EWT280" s="75"/>
      <c r="EWU280" s="75"/>
      <c r="EWV280" s="75"/>
      <c r="EWW280" s="75"/>
      <c r="EWX280" s="75"/>
      <c r="EWY280" s="75"/>
      <c r="EWZ280" s="75"/>
      <c r="EXA280" s="75"/>
      <c r="EXB280" s="75"/>
      <c r="EXC280" s="75"/>
      <c r="EXD280" s="75"/>
      <c r="EXE280" s="75"/>
      <c r="EXF280" s="75"/>
      <c r="EXG280" s="75"/>
      <c r="EXH280" s="75"/>
      <c r="EXI280" s="75"/>
      <c r="EXJ280" s="75"/>
      <c r="EXK280" s="75"/>
      <c r="EXL280" s="75"/>
      <c r="EXM280" s="75"/>
      <c r="EXN280" s="75"/>
      <c r="EXO280" s="75"/>
      <c r="EXP280" s="75"/>
      <c r="EXQ280" s="75"/>
      <c r="EXR280" s="75"/>
      <c r="EXS280" s="75"/>
      <c r="EXT280" s="75"/>
      <c r="EXU280" s="75"/>
      <c r="EXV280" s="75"/>
      <c r="EXW280" s="75"/>
      <c r="EXX280" s="75"/>
      <c r="EXY280" s="75"/>
      <c r="EXZ280" s="75"/>
      <c r="EYA280" s="75"/>
      <c r="EYB280" s="75"/>
      <c r="EYC280" s="75"/>
      <c r="EYD280" s="75"/>
      <c r="EYE280" s="75"/>
      <c r="EYF280" s="75"/>
      <c r="EYG280" s="75"/>
      <c r="EYH280" s="75"/>
      <c r="EYI280" s="75"/>
      <c r="EYJ280" s="75"/>
      <c r="EYK280" s="75"/>
      <c r="EYL280" s="75"/>
      <c r="EYM280" s="75"/>
      <c r="EYN280" s="75"/>
      <c r="EYO280" s="75"/>
      <c r="EYP280" s="75"/>
      <c r="EYQ280" s="75"/>
      <c r="EYR280" s="75"/>
      <c r="EYS280" s="75"/>
      <c r="EYT280" s="75"/>
      <c r="EYU280" s="75"/>
      <c r="EYV280" s="75"/>
      <c r="EYW280" s="75"/>
      <c r="EYX280" s="75"/>
      <c r="EYY280" s="75"/>
      <c r="EYZ280" s="75"/>
      <c r="EZA280" s="75"/>
      <c r="EZB280" s="75"/>
      <c r="EZC280" s="75"/>
      <c r="EZD280" s="75"/>
      <c r="EZE280" s="75"/>
      <c r="EZF280" s="75"/>
      <c r="EZG280" s="75"/>
      <c r="EZH280" s="75"/>
      <c r="EZI280" s="75"/>
      <c r="EZJ280" s="75"/>
      <c r="EZK280" s="75"/>
      <c r="EZL280" s="75"/>
      <c r="EZM280" s="75"/>
      <c r="EZN280" s="75"/>
      <c r="EZO280" s="75"/>
      <c r="EZP280" s="75"/>
      <c r="EZQ280" s="75"/>
      <c r="EZR280" s="75"/>
      <c r="EZS280" s="75"/>
      <c r="EZT280" s="75"/>
      <c r="EZU280" s="75"/>
      <c r="EZV280" s="75"/>
      <c r="EZW280" s="75"/>
      <c r="EZX280" s="75"/>
      <c r="EZY280" s="75"/>
      <c r="EZZ280" s="75"/>
      <c r="FAA280" s="75"/>
      <c r="FAB280" s="75"/>
      <c r="FAC280" s="75"/>
      <c r="FAD280" s="75"/>
      <c r="FAE280" s="75"/>
      <c r="FAF280" s="75"/>
      <c r="FAG280" s="75"/>
      <c r="FAH280" s="75"/>
      <c r="FAI280" s="75"/>
      <c r="FAJ280" s="75"/>
      <c r="FAK280" s="75"/>
      <c r="FAL280" s="75"/>
      <c r="FAM280" s="75"/>
      <c r="FAN280" s="75"/>
      <c r="FAO280" s="75"/>
      <c r="FAP280" s="75"/>
      <c r="FAQ280" s="75"/>
      <c r="FAR280" s="75"/>
      <c r="FAS280" s="75"/>
      <c r="FAT280" s="75"/>
      <c r="FAU280" s="75"/>
      <c r="FAV280" s="75"/>
      <c r="FAW280" s="75"/>
      <c r="FAX280" s="75"/>
      <c r="FAY280" s="75"/>
      <c r="FAZ280" s="75"/>
      <c r="FBA280" s="75"/>
      <c r="FBB280" s="75"/>
      <c r="FBC280" s="75"/>
      <c r="FBD280" s="75"/>
      <c r="FBE280" s="75"/>
      <c r="FBF280" s="75"/>
      <c r="FBG280" s="75"/>
      <c r="FBH280" s="75"/>
      <c r="FBI280" s="75"/>
      <c r="FBJ280" s="75"/>
      <c r="FBK280" s="75"/>
      <c r="FBL280" s="75"/>
      <c r="FBM280" s="75"/>
      <c r="FBN280" s="75"/>
      <c r="FBO280" s="75"/>
      <c r="FBP280" s="75"/>
      <c r="FBQ280" s="75"/>
      <c r="FBR280" s="75"/>
      <c r="FBS280" s="75"/>
      <c r="FBT280" s="75"/>
      <c r="FBU280" s="75"/>
      <c r="FBV280" s="75"/>
      <c r="FBW280" s="75"/>
      <c r="FBX280" s="75"/>
      <c r="FBY280" s="75"/>
      <c r="FBZ280" s="75"/>
      <c r="FCA280" s="75"/>
      <c r="FCB280" s="75"/>
      <c r="FCC280" s="75"/>
      <c r="FCD280" s="75"/>
      <c r="FCE280" s="75"/>
      <c r="FCF280" s="75"/>
      <c r="FCG280" s="75"/>
      <c r="FCH280" s="75"/>
      <c r="FCI280" s="75"/>
      <c r="FCJ280" s="75"/>
      <c r="FCK280" s="75"/>
      <c r="FCL280" s="75"/>
      <c r="FCM280" s="75"/>
      <c r="FCN280" s="75"/>
      <c r="FCO280" s="75"/>
      <c r="FCP280" s="75"/>
      <c r="FCQ280" s="75"/>
      <c r="FCR280" s="75"/>
      <c r="FCS280" s="75"/>
      <c r="FCT280" s="75"/>
      <c r="FCU280" s="75"/>
      <c r="FCV280" s="75"/>
      <c r="FCW280" s="75"/>
      <c r="FCX280" s="75"/>
      <c r="FCY280" s="75"/>
      <c r="FCZ280" s="75"/>
      <c r="FDA280" s="75"/>
      <c r="FDB280" s="75"/>
      <c r="FDC280" s="75"/>
      <c r="FDD280" s="75"/>
      <c r="FDE280" s="75"/>
      <c r="FDF280" s="75"/>
      <c r="FDG280" s="75"/>
      <c r="FDH280" s="75"/>
      <c r="FDI280" s="75"/>
      <c r="FDJ280" s="75"/>
      <c r="FDK280" s="75"/>
      <c r="FDL280" s="75"/>
      <c r="FDM280" s="75"/>
      <c r="FDN280" s="75"/>
      <c r="FDO280" s="75"/>
      <c r="FDP280" s="75"/>
      <c r="FDQ280" s="75"/>
      <c r="FDR280" s="75"/>
      <c r="FDS280" s="75"/>
      <c r="FDT280" s="75"/>
      <c r="FDU280" s="75"/>
      <c r="FDV280" s="75"/>
      <c r="FDW280" s="75"/>
      <c r="FDX280" s="75"/>
      <c r="FDY280" s="75"/>
      <c r="FDZ280" s="75"/>
      <c r="FEA280" s="75"/>
      <c r="FEB280" s="75"/>
      <c r="FEC280" s="75"/>
      <c r="FED280" s="75"/>
      <c r="FEE280" s="75"/>
      <c r="FEF280" s="75"/>
      <c r="FEG280" s="75"/>
      <c r="FEH280" s="75"/>
      <c r="FEI280" s="75"/>
      <c r="FEJ280" s="75"/>
      <c r="FEK280" s="75"/>
      <c r="FEL280" s="75"/>
      <c r="FEM280" s="75"/>
      <c r="FEN280" s="75"/>
      <c r="FEO280" s="75"/>
      <c r="FEP280" s="75"/>
      <c r="FEQ280" s="75"/>
      <c r="FER280" s="75"/>
      <c r="FES280" s="75"/>
      <c r="FET280" s="75"/>
      <c r="FEU280" s="75"/>
      <c r="FEV280" s="75"/>
      <c r="FEW280" s="75"/>
      <c r="FEX280" s="75"/>
      <c r="FEY280" s="75"/>
      <c r="FEZ280" s="75"/>
      <c r="FFA280" s="75"/>
      <c r="FFB280" s="75"/>
      <c r="FFC280" s="75"/>
      <c r="FFD280" s="75"/>
      <c r="FFE280" s="75"/>
      <c r="FFF280" s="75"/>
      <c r="FFG280" s="75"/>
      <c r="FFH280" s="75"/>
      <c r="FFI280" s="75"/>
      <c r="FFJ280" s="75"/>
      <c r="FFK280" s="75"/>
      <c r="FFL280" s="75"/>
      <c r="FFM280" s="75"/>
      <c r="FFN280" s="75"/>
      <c r="FFO280" s="75"/>
      <c r="FFP280" s="75"/>
      <c r="FFQ280" s="75"/>
      <c r="FFR280" s="75"/>
      <c r="FFS280" s="75"/>
      <c r="FFT280" s="75"/>
      <c r="FFU280" s="75"/>
      <c r="FFV280" s="75"/>
      <c r="FFW280" s="75"/>
      <c r="FFX280" s="75"/>
      <c r="FFY280" s="75"/>
      <c r="FFZ280" s="75"/>
      <c r="FGA280" s="75"/>
      <c r="FGB280" s="75"/>
      <c r="FGC280" s="75"/>
      <c r="FGD280" s="75"/>
      <c r="FGE280" s="75"/>
      <c r="FGF280" s="75"/>
      <c r="FGG280" s="75"/>
      <c r="FGH280" s="75"/>
      <c r="FGI280" s="75"/>
      <c r="FGJ280" s="75"/>
      <c r="FGK280" s="75"/>
      <c r="FGL280" s="75"/>
      <c r="FGM280" s="75"/>
      <c r="FGN280" s="75"/>
      <c r="FGO280" s="75"/>
      <c r="FGP280" s="75"/>
      <c r="FGQ280" s="75"/>
      <c r="FGR280" s="75"/>
      <c r="FGS280" s="75"/>
      <c r="FGT280" s="75"/>
      <c r="FGU280" s="75"/>
      <c r="FGV280" s="75"/>
      <c r="FGW280" s="75"/>
      <c r="FGX280" s="75"/>
      <c r="FGY280" s="75"/>
      <c r="FGZ280" s="75"/>
      <c r="FHA280" s="75"/>
      <c r="FHB280" s="75"/>
      <c r="FHC280" s="75"/>
      <c r="FHD280" s="75"/>
      <c r="FHE280" s="75"/>
      <c r="FHF280" s="75"/>
      <c r="FHG280" s="75"/>
      <c r="FHH280" s="75"/>
      <c r="FHI280" s="75"/>
      <c r="FHJ280" s="75"/>
      <c r="FHK280" s="75"/>
      <c r="FHL280" s="75"/>
      <c r="FHM280" s="75"/>
      <c r="FHN280" s="75"/>
      <c r="FHO280" s="75"/>
      <c r="FHP280" s="75"/>
      <c r="FHQ280" s="75"/>
      <c r="FHR280" s="75"/>
      <c r="FHS280" s="75"/>
      <c r="FHT280" s="75"/>
      <c r="FHU280" s="75"/>
      <c r="FHV280" s="75"/>
      <c r="FHW280" s="75"/>
      <c r="FHX280" s="75"/>
      <c r="FHY280" s="75"/>
      <c r="FHZ280" s="75"/>
      <c r="FIA280" s="75"/>
      <c r="FIB280" s="75"/>
      <c r="FIC280" s="75"/>
      <c r="FID280" s="75"/>
      <c r="FIE280" s="75"/>
      <c r="FIF280" s="75"/>
      <c r="FIG280" s="75"/>
      <c r="FIH280" s="75"/>
      <c r="FII280" s="75"/>
      <c r="FIJ280" s="75"/>
      <c r="FIK280" s="75"/>
      <c r="FIL280" s="75"/>
      <c r="FIM280" s="75"/>
      <c r="FIN280" s="75"/>
      <c r="FIO280" s="75"/>
      <c r="FIP280" s="75"/>
      <c r="FIQ280" s="75"/>
      <c r="FIR280" s="75"/>
      <c r="FIS280" s="75"/>
      <c r="FIT280" s="75"/>
      <c r="FIU280" s="75"/>
      <c r="FIV280" s="75"/>
      <c r="FIW280" s="75"/>
      <c r="FIX280" s="75"/>
      <c r="FIY280" s="75"/>
      <c r="FIZ280" s="75"/>
      <c r="FJA280" s="75"/>
      <c r="FJB280" s="75"/>
      <c r="FJC280" s="75"/>
      <c r="FJD280" s="75"/>
      <c r="FJE280" s="75"/>
      <c r="FJF280" s="75"/>
      <c r="FJG280" s="75"/>
      <c r="FJH280" s="75"/>
      <c r="FJI280" s="75"/>
      <c r="FJJ280" s="75"/>
      <c r="FJK280" s="75"/>
      <c r="FJL280" s="75"/>
      <c r="FJM280" s="75"/>
      <c r="FJN280" s="75"/>
      <c r="FJO280" s="75"/>
      <c r="FJP280" s="75"/>
      <c r="FJQ280" s="75"/>
      <c r="FJR280" s="75"/>
      <c r="FJS280" s="75"/>
      <c r="FJT280" s="75"/>
      <c r="FJU280" s="75"/>
      <c r="FJV280" s="75"/>
      <c r="FJW280" s="75"/>
      <c r="FJX280" s="75"/>
      <c r="FJY280" s="75"/>
      <c r="FJZ280" s="75"/>
      <c r="FKA280" s="75"/>
      <c r="FKB280" s="75"/>
      <c r="FKC280" s="75"/>
      <c r="FKD280" s="75"/>
      <c r="FKE280" s="75"/>
      <c r="FKF280" s="75"/>
      <c r="FKG280" s="75"/>
      <c r="FKH280" s="75"/>
      <c r="FKI280" s="75"/>
      <c r="FKJ280" s="75"/>
      <c r="FKK280" s="75"/>
      <c r="FKL280" s="75"/>
      <c r="FKM280" s="75"/>
      <c r="FKN280" s="75"/>
      <c r="FKO280" s="75"/>
      <c r="FKP280" s="75"/>
      <c r="FKQ280" s="75"/>
      <c r="FKR280" s="75"/>
      <c r="FKS280" s="75"/>
      <c r="FKT280" s="75"/>
      <c r="FKU280" s="75"/>
      <c r="FKV280" s="75"/>
      <c r="FKW280" s="75"/>
      <c r="FKX280" s="75"/>
      <c r="FKY280" s="75"/>
      <c r="FKZ280" s="75"/>
      <c r="FLA280" s="75"/>
      <c r="FLB280" s="75"/>
      <c r="FLC280" s="75"/>
      <c r="FLD280" s="75"/>
      <c r="FLE280" s="75"/>
      <c r="FLF280" s="75"/>
      <c r="FLG280" s="75"/>
      <c r="FLH280" s="75"/>
      <c r="FLI280" s="75"/>
      <c r="FLJ280" s="75"/>
      <c r="FLK280" s="75"/>
      <c r="FLL280" s="75"/>
      <c r="FLM280" s="75"/>
      <c r="FLN280" s="75"/>
      <c r="FLO280" s="75"/>
      <c r="FLP280" s="75"/>
      <c r="FLQ280" s="75"/>
      <c r="FLR280" s="75"/>
      <c r="FLS280" s="75"/>
      <c r="FLT280" s="75"/>
      <c r="FLU280" s="75"/>
      <c r="FLV280" s="75"/>
      <c r="FLW280" s="75"/>
      <c r="FLX280" s="75"/>
      <c r="FLY280" s="75"/>
      <c r="FLZ280" s="75"/>
      <c r="FMA280" s="75"/>
      <c r="FMB280" s="75"/>
      <c r="FMC280" s="75"/>
      <c r="FMD280" s="75"/>
      <c r="FME280" s="75"/>
      <c r="FMF280" s="75"/>
      <c r="FMG280" s="75"/>
      <c r="FMH280" s="75"/>
      <c r="FMI280" s="75"/>
      <c r="FMJ280" s="75"/>
      <c r="FMK280" s="75"/>
      <c r="FML280" s="75"/>
      <c r="FMM280" s="75"/>
      <c r="FMN280" s="75"/>
      <c r="FMO280" s="75"/>
      <c r="FMP280" s="75"/>
      <c r="FMQ280" s="75"/>
      <c r="FMR280" s="75"/>
      <c r="FMS280" s="75"/>
      <c r="FMT280" s="75"/>
      <c r="FMU280" s="75"/>
      <c r="FMV280" s="75"/>
      <c r="FMW280" s="75"/>
      <c r="FMX280" s="75"/>
      <c r="FMY280" s="75"/>
      <c r="FMZ280" s="75"/>
      <c r="FNA280" s="75"/>
      <c r="FNB280" s="75"/>
      <c r="FNC280" s="75"/>
      <c r="FND280" s="75"/>
      <c r="FNE280" s="75"/>
      <c r="FNF280" s="75"/>
      <c r="FNG280" s="75"/>
      <c r="FNH280" s="75"/>
      <c r="FNI280" s="75"/>
      <c r="FNJ280" s="75"/>
      <c r="FNK280" s="75"/>
      <c r="FNL280" s="75"/>
      <c r="FNM280" s="75"/>
      <c r="FNN280" s="75"/>
      <c r="FNO280" s="75"/>
      <c r="FNP280" s="75"/>
      <c r="FNQ280" s="75"/>
      <c r="FNR280" s="75"/>
      <c r="FNS280" s="75"/>
      <c r="FNT280" s="75"/>
      <c r="FNU280" s="75"/>
      <c r="FNV280" s="75"/>
      <c r="FNW280" s="75"/>
      <c r="FNX280" s="75"/>
      <c r="FNY280" s="75"/>
      <c r="FNZ280" s="75"/>
      <c r="FOA280" s="75"/>
      <c r="FOB280" s="75"/>
      <c r="FOC280" s="75"/>
      <c r="FOD280" s="75"/>
      <c r="FOE280" s="75"/>
      <c r="FOF280" s="75"/>
      <c r="FOG280" s="75"/>
      <c r="FOH280" s="75"/>
      <c r="FOI280" s="75"/>
      <c r="FOJ280" s="75"/>
      <c r="FOK280" s="75"/>
      <c r="FOL280" s="75"/>
      <c r="FOM280" s="75"/>
      <c r="FON280" s="75"/>
      <c r="FOO280" s="75"/>
      <c r="FOP280" s="75"/>
      <c r="FOQ280" s="75"/>
      <c r="FOR280" s="75"/>
      <c r="FOS280" s="75"/>
      <c r="FOT280" s="75"/>
      <c r="FOU280" s="75"/>
      <c r="FOV280" s="75"/>
      <c r="FOW280" s="75"/>
      <c r="FOX280" s="75"/>
      <c r="FOY280" s="75"/>
      <c r="FOZ280" s="75"/>
      <c r="FPA280" s="75"/>
      <c r="FPB280" s="75"/>
      <c r="FPC280" s="75"/>
      <c r="FPD280" s="75"/>
      <c r="FPE280" s="75"/>
      <c r="FPF280" s="75"/>
      <c r="FPG280" s="75"/>
      <c r="FPH280" s="75"/>
      <c r="FPI280" s="75"/>
      <c r="FPJ280" s="75"/>
      <c r="FPK280" s="75"/>
      <c r="FPL280" s="75"/>
      <c r="FPM280" s="75"/>
      <c r="FPN280" s="75"/>
      <c r="FPO280" s="75"/>
      <c r="FPP280" s="75"/>
      <c r="FPQ280" s="75"/>
      <c r="FPR280" s="75"/>
      <c r="FPS280" s="75"/>
      <c r="FPT280" s="75"/>
      <c r="FPU280" s="75"/>
      <c r="FPV280" s="75"/>
      <c r="FPW280" s="75"/>
      <c r="FPX280" s="75"/>
      <c r="FPY280" s="75"/>
      <c r="FPZ280" s="75"/>
      <c r="FQA280" s="75"/>
      <c r="FQB280" s="75"/>
      <c r="FQC280" s="75"/>
      <c r="FQD280" s="75"/>
      <c r="FQE280" s="75"/>
      <c r="FQF280" s="75"/>
      <c r="FQG280" s="75"/>
      <c r="FQH280" s="75"/>
      <c r="FQI280" s="75"/>
      <c r="FQJ280" s="75"/>
      <c r="FQK280" s="75"/>
      <c r="FQL280" s="75"/>
      <c r="FQM280" s="75"/>
      <c r="FQN280" s="75"/>
      <c r="FQO280" s="75"/>
      <c r="FQP280" s="75"/>
      <c r="FQQ280" s="75"/>
      <c r="FQR280" s="75"/>
      <c r="FQS280" s="75"/>
      <c r="FQT280" s="75"/>
      <c r="FQU280" s="75"/>
      <c r="FQV280" s="75"/>
      <c r="FQW280" s="75"/>
      <c r="FQX280" s="75"/>
      <c r="FQY280" s="75"/>
      <c r="FQZ280" s="75"/>
      <c r="FRA280" s="75"/>
      <c r="FRB280" s="75"/>
      <c r="FRC280" s="75"/>
      <c r="FRD280" s="75"/>
      <c r="FRE280" s="75"/>
      <c r="FRF280" s="75"/>
      <c r="FRG280" s="75"/>
      <c r="FRH280" s="75"/>
      <c r="FRI280" s="75"/>
      <c r="FRJ280" s="75"/>
      <c r="FRK280" s="75"/>
      <c r="FRL280" s="75"/>
      <c r="FRM280" s="75"/>
      <c r="FRN280" s="75"/>
      <c r="FRO280" s="75"/>
      <c r="FRP280" s="75"/>
      <c r="FRQ280" s="75"/>
      <c r="FRR280" s="75"/>
      <c r="FRS280" s="75"/>
      <c r="FRT280" s="75"/>
      <c r="FRU280" s="75"/>
      <c r="FRV280" s="75"/>
      <c r="FRW280" s="75"/>
      <c r="FRX280" s="75"/>
      <c r="FRY280" s="75"/>
      <c r="FRZ280" s="75"/>
      <c r="FSA280" s="75"/>
      <c r="FSB280" s="75"/>
      <c r="FSC280" s="75"/>
      <c r="FSD280" s="75"/>
      <c r="FSE280" s="75"/>
      <c r="FSF280" s="75"/>
      <c r="FSG280" s="75"/>
      <c r="FSH280" s="75"/>
      <c r="FSI280" s="75"/>
      <c r="FSJ280" s="75"/>
      <c r="FSK280" s="75"/>
      <c r="FSL280" s="75"/>
      <c r="FSM280" s="75"/>
      <c r="FSN280" s="75"/>
      <c r="FSO280" s="75"/>
      <c r="FSP280" s="75"/>
      <c r="FSQ280" s="75"/>
      <c r="FSR280" s="75"/>
      <c r="FSS280" s="75"/>
      <c r="FST280" s="75"/>
      <c r="FSU280" s="75"/>
      <c r="FSV280" s="75"/>
      <c r="FSW280" s="75"/>
      <c r="FSX280" s="75"/>
      <c r="FSY280" s="75"/>
      <c r="FSZ280" s="75"/>
      <c r="FTA280" s="75"/>
      <c r="FTB280" s="75"/>
      <c r="FTC280" s="75"/>
      <c r="FTD280" s="75"/>
      <c r="FTE280" s="75"/>
      <c r="FTF280" s="75"/>
      <c r="FTG280" s="75"/>
      <c r="FTH280" s="75"/>
      <c r="FTI280" s="75"/>
      <c r="FTJ280" s="75"/>
      <c r="FTK280" s="75"/>
      <c r="FTL280" s="75"/>
      <c r="FTM280" s="75"/>
      <c r="FTN280" s="75"/>
      <c r="FTO280" s="75"/>
      <c r="FTP280" s="75"/>
      <c r="FTQ280" s="75"/>
      <c r="FTR280" s="75"/>
      <c r="FTS280" s="75"/>
      <c r="FTT280" s="75"/>
      <c r="FTU280" s="75"/>
      <c r="FTV280" s="75"/>
      <c r="FTW280" s="75"/>
      <c r="FTX280" s="75"/>
      <c r="FTY280" s="75"/>
      <c r="FTZ280" s="75"/>
      <c r="FUA280" s="75"/>
      <c r="FUB280" s="75"/>
      <c r="FUC280" s="75"/>
      <c r="FUD280" s="75"/>
      <c r="FUE280" s="75"/>
      <c r="FUF280" s="75"/>
      <c r="FUG280" s="75"/>
      <c r="FUH280" s="75"/>
      <c r="FUI280" s="75"/>
      <c r="FUJ280" s="75"/>
      <c r="FUK280" s="75"/>
      <c r="FUL280" s="75"/>
      <c r="FUM280" s="75"/>
      <c r="FUN280" s="75"/>
      <c r="FUO280" s="75"/>
      <c r="FUP280" s="75"/>
      <c r="FUQ280" s="75"/>
      <c r="FUR280" s="75"/>
      <c r="FUS280" s="75"/>
      <c r="FUT280" s="75"/>
      <c r="FUU280" s="75"/>
      <c r="FUV280" s="75"/>
      <c r="FUW280" s="75"/>
      <c r="FUX280" s="75"/>
      <c r="FUY280" s="75"/>
      <c r="FUZ280" s="75"/>
      <c r="FVA280" s="75"/>
      <c r="FVB280" s="75"/>
      <c r="FVC280" s="75"/>
      <c r="FVD280" s="75"/>
      <c r="FVE280" s="75"/>
      <c r="FVF280" s="75"/>
      <c r="FVG280" s="75"/>
      <c r="FVH280" s="75"/>
      <c r="FVI280" s="75"/>
      <c r="FVJ280" s="75"/>
      <c r="FVK280" s="75"/>
      <c r="FVL280" s="75"/>
      <c r="FVM280" s="75"/>
      <c r="FVN280" s="75"/>
      <c r="FVO280" s="75"/>
      <c r="FVP280" s="75"/>
      <c r="FVQ280" s="75"/>
      <c r="FVR280" s="75"/>
      <c r="FVS280" s="75"/>
      <c r="FVT280" s="75"/>
      <c r="FVU280" s="75"/>
      <c r="FVV280" s="75"/>
      <c r="FVW280" s="75"/>
      <c r="FVX280" s="75"/>
      <c r="FVY280" s="75"/>
      <c r="FVZ280" s="75"/>
      <c r="FWA280" s="75"/>
      <c r="FWB280" s="75"/>
      <c r="FWC280" s="75"/>
      <c r="FWD280" s="75"/>
      <c r="FWE280" s="75"/>
      <c r="FWF280" s="75"/>
      <c r="FWG280" s="75"/>
      <c r="FWH280" s="75"/>
      <c r="FWI280" s="75"/>
      <c r="FWJ280" s="75"/>
      <c r="FWK280" s="75"/>
      <c r="FWL280" s="75"/>
      <c r="FWM280" s="75"/>
      <c r="FWN280" s="75"/>
      <c r="FWO280" s="75"/>
      <c r="FWP280" s="75"/>
      <c r="FWQ280" s="75"/>
      <c r="FWR280" s="75"/>
      <c r="FWS280" s="75"/>
      <c r="FWT280" s="75"/>
      <c r="FWU280" s="75"/>
      <c r="FWV280" s="75"/>
      <c r="FWW280" s="75"/>
      <c r="FWX280" s="75"/>
      <c r="FWY280" s="75"/>
      <c r="FWZ280" s="75"/>
      <c r="FXA280" s="75"/>
      <c r="FXB280" s="75"/>
      <c r="FXC280" s="75"/>
      <c r="FXD280" s="75"/>
      <c r="FXE280" s="75"/>
      <c r="FXF280" s="75"/>
      <c r="FXG280" s="75"/>
      <c r="FXH280" s="75"/>
      <c r="FXI280" s="75"/>
      <c r="FXJ280" s="75"/>
      <c r="FXK280" s="75"/>
      <c r="FXL280" s="75"/>
      <c r="FXM280" s="75"/>
      <c r="FXN280" s="75"/>
      <c r="FXO280" s="75"/>
      <c r="FXP280" s="75"/>
      <c r="FXQ280" s="75"/>
      <c r="FXR280" s="75"/>
      <c r="FXS280" s="75"/>
      <c r="FXT280" s="75"/>
      <c r="FXU280" s="75"/>
      <c r="FXV280" s="75"/>
      <c r="FXW280" s="75"/>
      <c r="FXX280" s="75"/>
      <c r="FXY280" s="75"/>
      <c r="FXZ280" s="75"/>
      <c r="FYA280" s="75"/>
      <c r="FYB280" s="75"/>
      <c r="FYC280" s="75"/>
      <c r="FYD280" s="75"/>
      <c r="FYE280" s="75"/>
      <c r="FYF280" s="75"/>
      <c r="FYG280" s="75"/>
      <c r="FYH280" s="75"/>
      <c r="FYI280" s="75"/>
      <c r="FYJ280" s="75"/>
      <c r="FYK280" s="75"/>
      <c r="FYL280" s="75"/>
      <c r="FYM280" s="75"/>
      <c r="FYN280" s="75"/>
      <c r="FYO280" s="75"/>
      <c r="FYP280" s="75"/>
      <c r="FYQ280" s="75"/>
      <c r="FYR280" s="75"/>
      <c r="FYS280" s="75"/>
      <c r="FYT280" s="75"/>
      <c r="FYU280" s="75"/>
      <c r="FYV280" s="75"/>
      <c r="FYW280" s="75"/>
      <c r="FYX280" s="75"/>
      <c r="FYY280" s="75"/>
      <c r="FYZ280" s="75"/>
      <c r="FZA280" s="75"/>
      <c r="FZB280" s="75"/>
      <c r="FZC280" s="75"/>
      <c r="FZD280" s="75"/>
      <c r="FZE280" s="75"/>
      <c r="FZF280" s="75"/>
      <c r="FZG280" s="75"/>
      <c r="FZH280" s="75"/>
      <c r="FZI280" s="75"/>
      <c r="FZJ280" s="75"/>
      <c r="FZK280" s="75"/>
      <c r="FZL280" s="75"/>
      <c r="FZM280" s="75"/>
      <c r="FZN280" s="75"/>
      <c r="FZO280" s="75"/>
      <c r="FZP280" s="75"/>
      <c r="FZQ280" s="75"/>
      <c r="FZR280" s="75"/>
      <c r="FZS280" s="75"/>
      <c r="FZT280" s="75"/>
      <c r="FZU280" s="75"/>
      <c r="FZV280" s="75"/>
      <c r="FZW280" s="75"/>
      <c r="FZX280" s="75"/>
      <c r="FZY280" s="75"/>
      <c r="FZZ280" s="75"/>
      <c r="GAA280" s="75"/>
      <c r="GAB280" s="75"/>
      <c r="GAC280" s="75"/>
      <c r="GAD280" s="75"/>
      <c r="GAE280" s="75"/>
      <c r="GAF280" s="75"/>
      <c r="GAG280" s="75"/>
      <c r="GAH280" s="75"/>
      <c r="GAI280" s="75"/>
      <c r="GAJ280" s="75"/>
      <c r="GAK280" s="75"/>
      <c r="GAL280" s="75"/>
      <c r="GAM280" s="75"/>
      <c r="GAN280" s="75"/>
      <c r="GAO280" s="75"/>
      <c r="GAP280" s="75"/>
      <c r="GAQ280" s="75"/>
      <c r="GAR280" s="75"/>
      <c r="GAS280" s="75"/>
      <c r="GAT280" s="75"/>
      <c r="GAU280" s="75"/>
      <c r="GAV280" s="75"/>
      <c r="GAW280" s="75"/>
      <c r="GAX280" s="75"/>
      <c r="GAY280" s="75"/>
      <c r="GAZ280" s="75"/>
      <c r="GBA280" s="75"/>
      <c r="GBB280" s="75"/>
      <c r="GBC280" s="75"/>
      <c r="GBD280" s="75"/>
      <c r="GBE280" s="75"/>
      <c r="GBF280" s="75"/>
      <c r="GBG280" s="75"/>
      <c r="GBH280" s="75"/>
      <c r="GBI280" s="75"/>
      <c r="GBJ280" s="75"/>
      <c r="GBK280" s="75"/>
      <c r="GBL280" s="75"/>
      <c r="GBM280" s="75"/>
      <c r="GBN280" s="75"/>
      <c r="GBO280" s="75"/>
      <c r="GBP280" s="75"/>
      <c r="GBQ280" s="75"/>
      <c r="GBR280" s="75"/>
      <c r="GBS280" s="75"/>
      <c r="GBT280" s="75"/>
      <c r="GBU280" s="75"/>
      <c r="GBV280" s="75"/>
      <c r="GBW280" s="75"/>
      <c r="GBX280" s="75"/>
      <c r="GBY280" s="75"/>
      <c r="GBZ280" s="75"/>
      <c r="GCA280" s="75"/>
      <c r="GCB280" s="75"/>
      <c r="GCC280" s="75"/>
      <c r="GCD280" s="75"/>
      <c r="GCE280" s="75"/>
      <c r="GCF280" s="75"/>
      <c r="GCG280" s="75"/>
      <c r="GCH280" s="75"/>
      <c r="GCI280" s="75"/>
      <c r="GCJ280" s="75"/>
      <c r="GCK280" s="75"/>
      <c r="GCL280" s="75"/>
      <c r="GCM280" s="75"/>
      <c r="GCN280" s="75"/>
      <c r="GCO280" s="75"/>
      <c r="GCP280" s="75"/>
      <c r="GCQ280" s="75"/>
      <c r="GCR280" s="75"/>
      <c r="GCS280" s="75"/>
      <c r="GCT280" s="75"/>
      <c r="GCU280" s="75"/>
      <c r="GCV280" s="75"/>
      <c r="GCW280" s="75"/>
      <c r="GCX280" s="75"/>
      <c r="GCY280" s="75"/>
      <c r="GCZ280" s="75"/>
      <c r="GDA280" s="75"/>
      <c r="GDB280" s="75"/>
      <c r="GDC280" s="75"/>
      <c r="GDD280" s="75"/>
      <c r="GDE280" s="75"/>
      <c r="GDF280" s="75"/>
      <c r="GDG280" s="75"/>
      <c r="GDH280" s="75"/>
      <c r="GDI280" s="75"/>
      <c r="GDJ280" s="75"/>
      <c r="GDK280" s="75"/>
      <c r="GDL280" s="75"/>
      <c r="GDM280" s="75"/>
      <c r="GDN280" s="75"/>
      <c r="GDO280" s="75"/>
      <c r="GDP280" s="75"/>
      <c r="GDQ280" s="75"/>
      <c r="GDR280" s="75"/>
      <c r="GDS280" s="75"/>
      <c r="GDT280" s="75"/>
      <c r="GDU280" s="75"/>
      <c r="GDV280" s="75"/>
      <c r="GDW280" s="75"/>
      <c r="GDX280" s="75"/>
      <c r="GDY280" s="75"/>
      <c r="GDZ280" s="75"/>
      <c r="GEA280" s="75"/>
      <c r="GEB280" s="75"/>
      <c r="GEC280" s="75"/>
      <c r="GED280" s="75"/>
      <c r="GEE280" s="75"/>
      <c r="GEF280" s="75"/>
      <c r="GEG280" s="75"/>
      <c r="GEH280" s="75"/>
      <c r="GEI280" s="75"/>
      <c r="GEJ280" s="75"/>
      <c r="GEK280" s="75"/>
      <c r="GEL280" s="75"/>
      <c r="GEM280" s="75"/>
      <c r="GEN280" s="75"/>
      <c r="GEO280" s="75"/>
      <c r="GEP280" s="75"/>
      <c r="GEQ280" s="75"/>
      <c r="GER280" s="75"/>
      <c r="GES280" s="75"/>
      <c r="GET280" s="75"/>
      <c r="GEU280" s="75"/>
      <c r="GEV280" s="75"/>
      <c r="GEW280" s="75"/>
      <c r="GEX280" s="75"/>
      <c r="GEY280" s="75"/>
      <c r="GEZ280" s="75"/>
      <c r="GFA280" s="75"/>
      <c r="GFB280" s="75"/>
      <c r="GFC280" s="75"/>
      <c r="GFD280" s="75"/>
      <c r="GFE280" s="75"/>
      <c r="GFF280" s="75"/>
      <c r="GFG280" s="75"/>
      <c r="GFH280" s="75"/>
      <c r="GFI280" s="75"/>
      <c r="GFJ280" s="75"/>
      <c r="GFK280" s="75"/>
      <c r="GFL280" s="75"/>
      <c r="GFM280" s="75"/>
      <c r="GFN280" s="75"/>
      <c r="GFO280" s="75"/>
      <c r="GFP280" s="75"/>
      <c r="GFQ280" s="75"/>
      <c r="GFR280" s="75"/>
      <c r="GFS280" s="75"/>
      <c r="GFT280" s="75"/>
      <c r="GFU280" s="75"/>
      <c r="GFV280" s="75"/>
      <c r="GFW280" s="75"/>
      <c r="GFX280" s="75"/>
      <c r="GFY280" s="75"/>
      <c r="GFZ280" s="75"/>
      <c r="GGA280" s="75"/>
      <c r="GGB280" s="75"/>
      <c r="GGC280" s="75"/>
      <c r="GGD280" s="75"/>
      <c r="GGE280" s="75"/>
      <c r="GGF280" s="75"/>
      <c r="GGG280" s="75"/>
      <c r="GGH280" s="75"/>
      <c r="GGI280" s="75"/>
      <c r="GGJ280" s="75"/>
      <c r="GGK280" s="75"/>
      <c r="GGL280" s="75"/>
      <c r="GGM280" s="75"/>
      <c r="GGN280" s="75"/>
      <c r="GGO280" s="75"/>
      <c r="GGP280" s="75"/>
      <c r="GGQ280" s="75"/>
      <c r="GGR280" s="75"/>
      <c r="GGS280" s="75"/>
      <c r="GGT280" s="75"/>
      <c r="GGU280" s="75"/>
      <c r="GGV280" s="75"/>
      <c r="GGW280" s="75"/>
      <c r="GGX280" s="75"/>
      <c r="GGY280" s="75"/>
      <c r="GGZ280" s="75"/>
      <c r="GHA280" s="75"/>
      <c r="GHB280" s="75"/>
      <c r="GHC280" s="75"/>
      <c r="GHD280" s="75"/>
      <c r="GHE280" s="75"/>
      <c r="GHF280" s="75"/>
      <c r="GHG280" s="75"/>
      <c r="GHH280" s="75"/>
      <c r="GHI280" s="75"/>
      <c r="GHJ280" s="75"/>
      <c r="GHK280" s="75"/>
      <c r="GHL280" s="75"/>
      <c r="GHM280" s="75"/>
      <c r="GHN280" s="75"/>
      <c r="GHO280" s="75"/>
      <c r="GHP280" s="75"/>
      <c r="GHQ280" s="75"/>
      <c r="GHR280" s="75"/>
      <c r="GHS280" s="75"/>
      <c r="GHT280" s="75"/>
      <c r="GHU280" s="75"/>
      <c r="GHV280" s="75"/>
      <c r="GHW280" s="75"/>
      <c r="GHX280" s="75"/>
      <c r="GHY280" s="75"/>
      <c r="GHZ280" s="75"/>
      <c r="GIA280" s="75"/>
      <c r="GIB280" s="75"/>
      <c r="GIC280" s="75"/>
      <c r="GID280" s="75"/>
      <c r="GIE280" s="75"/>
      <c r="GIF280" s="75"/>
      <c r="GIG280" s="75"/>
      <c r="GIH280" s="75"/>
      <c r="GII280" s="75"/>
      <c r="GIJ280" s="75"/>
      <c r="GIK280" s="75"/>
      <c r="GIL280" s="75"/>
      <c r="GIM280" s="75"/>
      <c r="GIN280" s="75"/>
      <c r="GIO280" s="75"/>
      <c r="GIP280" s="75"/>
      <c r="GIQ280" s="75"/>
      <c r="GIR280" s="75"/>
      <c r="GIS280" s="75"/>
      <c r="GIT280" s="75"/>
      <c r="GIU280" s="75"/>
      <c r="GIV280" s="75"/>
      <c r="GIW280" s="75"/>
      <c r="GIX280" s="75"/>
      <c r="GIY280" s="75"/>
      <c r="GIZ280" s="75"/>
      <c r="GJA280" s="75"/>
      <c r="GJB280" s="75"/>
      <c r="GJC280" s="75"/>
      <c r="GJD280" s="75"/>
      <c r="GJE280" s="75"/>
      <c r="GJF280" s="75"/>
      <c r="GJG280" s="75"/>
      <c r="GJH280" s="75"/>
      <c r="GJI280" s="75"/>
      <c r="GJJ280" s="75"/>
      <c r="GJK280" s="75"/>
      <c r="GJL280" s="75"/>
      <c r="GJM280" s="75"/>
      <c r="GJN280" s="75"/>
      <c r="GJO280" s="75"/>
      <c r="GJP280" s="75"/>
      <c r="GJQ280" s="75"/>
      <c r="GJR280" s="75"/>
      <c r="GJS280" s="75"/>
      <c r="GJT280" s="75"/>
      <c r="GJU280" s="75"/>
      <c r="GJV280" s="75"/>
      <c r="GJW280" s="75"/>
      <c r="GJX280" s="75"/>
      <c r="GJY280" s="75"/>
      <c r="GJZ280" s="75"/>
      <c r="GKA280" s="75"/>
      <c r="GKB280" s="75"/>
      <c r="GKC280" s="75"/>
      <c r="GKD280" s="75"/>
      <c r="GKE280" s="75"/>
      <c r="GKF280" s="75"/>
      <c r="GKG280" s="75"/>
      <c r="GKH280" s="75"/>
      <c r="GKI280" s="75"/>
      <c r="GKJ280" s="75"/>
      <c r="GKK280" s="75"/>
      <c r="GKL280" s="75"/>
      <c r="GKM280" s="75"/>
      <c r="GKN280" s="75"/>
      <c r="GKO280" s="75"/>
      <c r="GKP280" s="75"/>
      <c r="GKQ280" s="75"/>
      <c r="GKR280" s="75"/>
      <c r="GKS280" s="75"/>
      <c r="GKT280" s="75"/>
      <c r="GKU280" s="75"/>
      <c r="GKV280" s="75"/>
      <c r="GKW280" s="75"/>
      <c r="GKX280" s="75"/>
      <c r="GKY280" s="75"/>
      <c r="GKZ280" s="75"/>
      <c r="GLA280" s="75"/>
      <c r="GLB280" s="75"/>
      <c r="GLC280" s="75"/>
      <c r="GLD280" s="75"/>
      <c r="GLE280" s="75"/>
      <c r="GLF280" s="75"/>
      <c r="GLG280" s="75"/>
      <c r="GLH280" s="75"/>
      <c r="GLI280" s="75"/>
      <c r="GLJ280" s="75"/>
      <c r="GLK280" s="75"/>
      <c r="GLL280" s="75"/>
      <c r="GLM280" s="75"/>
      <c r="GLN280" s="75"/>
      <c r="GLO280" s="75"/>
      <c r="GLP280" s="75"/>
      <c r="GLQ280" s="75"/>
      <c r="GLR280" s="75"/>
      <c r="GLS280" s="75"/>
      <c r="GLT280" s="75"/>
      <c r="GLU280" s="75"/>
      <c r="GLV280" s="75"/>
      <c r="GLW280" s="75"/>
      <c r="GLX280" s="75"/>
      <c r="GLY280" s="75"/>
      <c r="GLZ280" s="75"/>
      <c r="GMA280" s="75"/>
      <c r="GMB280" s="75"/>
      <c r="GMC280" s="75"/>
      <c r="GMD280" s="75"/>
      <c r="GME280" s="75"/>
      <c r="GMF280" s="75"/>
      <c r="GMG280" s="75"/>
      <c r="GMH280" s="75"/>
      <c r="GMI280" s="75"/>
      <c r="GMJ280" s="75"/>
      <c r="GMK280" s="75"/>
      <c r="GML280" s="75"/>
      <c r="GMM280" s="75"/>
      <c r="GMN280" s="75"/>
      <c r="GMO280" s="75"/>
      <c r="GMP280" s="75"/>
      <c r="GMQ280" s="75"/>
      <c r="GMR280" s="75"/>
      <c r="GMS280" s="75"/>
      <c r="GMT280" s="75"/>
      <c r="GMU280" s="75"/>
      <c r="GMV280" s="75"/>
      <c r="GMW280" s="75"/>
      <c r="GMX280" s="75"/>
      <c r="GMY280" s="75"/>
      <c r="GMZ280" s="75"/>
      <c r="GNA280" s="75"/>
      <c r="GNB280" s="75"/>
      <c r="GNC280" s="75"/>
      <c r="GND280" s="75"/>
      <c r="GNE280" s="75"/>
      <c r="GNF280" s="75"/>
      <c r="GNG280" s="75"/>
      <c r="GNH280" s="75"/>
      <c r="GNI280" s="75"/>
      <c r="GNJ280" s="75"/>
      <c r="GNK280" s="75"/>
      <c r="GNL280" s="75"/>
      <c r="GNM280" s="75"/>
      <c r="GNN280" s="75"/>
      <c r="GNO280" s="75"/>
      <c r="GNP280" s="75"/>
      <c r="GNQ280" s="75"/>
      <c r="GNR280" s="75"/>
      <c r="GNS280" s="75"/>
      <c r="GNT280" s="75"/>
      <c r="GNU280" s="75"/>
      <c r="GNV280" s="75"/>
      <c r="GNW280" s="75"/>
      <c r="GNX280" s="75"/>
      <c r="GNY280" s="75"/>
      <c r="GNZ280" s="75"/>
      <c r="GOA280" s="75"/>
      <c r="GOB280" s="75"/>
      <c r="GOC280" s="75"/>
      <c r="GOD280" s="75"/>
      <c r="GOE280" s="75"/>
      <c r="GOF280" s="75"/>
      <c r="GOG280" s="75"/>
      <c r="GOH280" s="75"/>
      <c r="GOI280" s="75"/>
      <c r="GOJ280" s="75"/>
      <c r="GOK280" s="75"/>
      <c r="GOL280" s="75"/>
      <c r="GOM280" s="75"/>
      <c r="GON280" s="75"/>
      <c r="GOO280" s="75"/>
      <c r="GOP280" s="75"/>
      <c r="GOQ280" s="75"/>
      <c r="GOR280" s="75"/>
      <c r="GOS280" s="75"/>
      <c r="GOT280" s="75"/>
      <c r="GOU280" s="75"/>
      <c r="GOV280" s="75"/>
      <c r="GOW280" s="75"/>
      <c r="GOX280" s="75"/>
      <c r="GOY280" s="75"/>
      <c r="GOZ280" s="75"/>
      <c r="GPA280" s="75"/>
      <c r="GPB280" s="75"/>
      <c r="GPC280" s="75"/>
      <c r="GPD280" s="75"/>
      <c r="GPE280" s="75"/>
      <c r="GPF280" s="75"/>
      <c r="GPG280" s="75"/>
      <c r="GPH280" s="75"/>
      <c r="GPI280" s="75"/>
      <c r="GPJ280" s="75"/>
      <c r="GPK280" s="75"/>
      <c r="GPL280" s="75"/>
      <c r="GPM280" s="75"/>
      <c r="GPN280" s="75"/>
      <c r="GPO280" s="75"/>
      <c r="GPP280" s="75"/>
      <c r="GPQ280" s="75"/>
      <c r="GPR280" s="75"/>
      <c r="GPS280" s="75"/>
      <c r="GPT280" s="75"/>
      <c r="GPU280" s="75"/>
      <c r="GPV280" s="75"/>
      <c r="GPW280" s="75"/>
      <c r="GPX280" s="75"/>
      <c r="GPY280" s="75"/>
      <c r="GPZ280" s="75"/>
      <c r="GQA280" s="75"/>
      <c r="GQB280" s="75"/>
      <c r="GQC280" s="75"/>
      <c r="GQD280" s="75"/>
      <c r="GQE280" s="75"/>
      <c r="GQF280" s="75"/>
      <c r="GQG280" s="75"/>
      <c r="GQH280" s="75"/>
      <c r="GQI280" s="75"/>
      <c r="GQJ280" s="75"/>
      <c r="GQK280" s="75"/>
      <c r="GQL280" s="75"/>
      <c r="GQM280" s="75"/>
      <c r="GQN280" s="75"/>
      <c r="GQO280" s="75"/>
      <c r="GQP280" s="75"/>
      <c r="GQQ280" s="75"/>
      <c r="GQR280" s="75"/>
      <c r="GQS280" s="75"/>
      <c r="GQT280" s="75"/>
      <c r="GQU280" s="75"/>
      <c r="GQV280" s="75"/>
      <c r="GQW280" s="75"/>
      <c r="GQX280" s="75"/>
      <c r="GQY280" s="75"/>
      <c r="GQZ280" s="75"/>
      <c r="GRA280" s="75"/>
      <c r="GRB280" s="75"/>
      <c r="GRC280" s="75"/>
      <c r="GRD280" s="75"/>
      <c r="GRE280" s="75"/>
      <c r="GRF280" s="75"/>
      <c r="GRG280" s="75"/>
      <c r="GRH280" s="75"/>
      <c r="GRI280" s="75"/>
      <c r="GRJ280" s="75"/>
      <c r="GRK280" s="75"/>
      <c r="GRL280" s="75"/>
      <c r="GRM280" s="75"/>
      <c r="GRN280" s="75"/>
      <c r="GRO280" s="75"/>
      <c r="GRP280" s="75"/>
      <c r="GRQ280" s="75"/>
      <c r="GRR280" s="75"/>
      <c r="GRS280" s="75"/>
      <c r="GRT280" s="75"/>
      <c r="GRU280" s="75"/>
      <c r="GRV280" s="75"/>
      <c r="GRW280" s="75"/>
      <c r="GRX280" s="75"/>
      <c r="GRY280" s="75"/>
      <c r="GRZ280" s="75"/>
      <c r="GSA280" s="75"/>
      <c r="GSB280" s="75"/>
      <c r="GSC280" s="75"/>
      <c r="GSD280" s="75"/>
      <c r="GSE280" s="75"/>
      <c r="GSF280" s="75"/>
      <c r="GSG280" s="75"/>
      <c r="GSH280" s="75"/>
      <c r="GSI280" s="75"/>
      <c r="GSJ280" s="75"/>
      <c r="GSK280" s="75"/>
      <c r="GSL280" s="75"/>
      <c r="GSM280" s="75"/>
      <c r="GSN280" s="75"/>
      <c r="GSO280" s="75"/>
      <c r="GSP280" s="75"/>
      <c r="GSQ280" s="75"/>
      <c r="GSR280" s="75"/>
      <c r="GSS280" s="75"/>
      <c r="GST280" s="75"/>
      <c r="GSU280" s="75"/>
      <c r="GSV280" s="75"/>
      <c r="GSW280" s="75"/>
      <c r="GSX280" s="75"/>
      <c r="GSY280" s="75"/>
      <c r="GSZ280" s="75"/>
      <c r="GTA280" s="75"/>
      <c r="GTB280" s="75"/>
      <c r="GTC280" s="75"/>
      <c r="GTD280" s="75"/>
      <c r="GTE280" s="75"/>
      <c r="GTF280" s="75"/>
      <c r="GTG280" s="75"/>
      <c r="GTH280" s="75"/>
      <c r="GTI280" s="75"/>
      <c r="GTJ280" s="75"/>
      <c r="GTK280" s="75"/>
      <c r="GTL280" s="75"/>
      <c r="GTM280" s="75"/>
      <c r="GTN280" s="75"/>
      <c r="GTO280" s="75"/>
      <c r="GTP280" s="75"/>
      <c r="GTQ280" s="75"/>
      <c r="GTR280" s="75"/>
      <c r="GTS280" s="75"/>
      <c r="GTT280" s="75"/>
      <c r="GTU280" s="75"/>
      <c r="GTV280" s="75"/>
      <c r="GTW280" s="75"/>
      <c r="GTX280" s="75"/>
      <c r="GTY280" s="75"/>
      <c r="GTZ280" s="75"/>
      <c r="GUA280" s="75"/>
      <c r="GUB280" s="75"/>
      <c r="GUC280" s="75"/>
      <c r="GUD280" s="75"/>
      <c r="GUE280" s="75"/>
      <c r="GUF280" s="75"/>
      <c r="GUG280" s="75"/>
      <c r="GUH280" s="75"/>
      <c r="GUI280" s="75"/>
      <c r="GUJ280" s="75"/>
      <c r="GUK280" s="75"/>
      <c r="GUL280" s="75"/>
      <c r="GUM280" s="75"/>
      <c r="GUN280" s="75"/>
      <c r="GUO280" s="75"/>
      <c r="GUP280" s="75"/>
      <c r="GUQ280" s="75"/>
      <c r="GUR280" s="75"/>
      <c r="GUS280" s="75"/>
      <c r="GUT280" s="75"/>
      <c r="GUU280" s="75"/>
      <c r="GUV280" s="75"/>
      <c r="GUW280" s="75"/>
      <c r="GUX280" s="75"/>
      <c r="GUY280" s="75"/>
      <c r="GUZ280" s="75"/>
      <c r="GVA280" s="75"/>
      <c r="GVB280" s="75"/>
      <c r="GVC280" s="75"/>
      <c r="GVD280" s="75"/>
      <c r="GVE280" s="75"/>
      <c r="GVF280" s="75"/>
      <c r="GVG280" s="75"/>
      <c r="GVH280" s="75"/>
      <c r="GVI280" s="75"/>
      <c r="GVJ280" s="75"/>
      <c r="GVK280" s="75"/>
      <c r="GVL280" s="75"/>
      <c r="GVM280" s="75"/>
      <c r="GVN280" s="75"/>
      <c r="GVO280" s="75"/>
      <c r="GVP280" s="75"/>
      <c r="GVQ280" s="75"/>
      <c r="GVR280" s="75"/>
      <c r="GVS280" s="75"/>
      <c r="GVT280" s="75"/>
      <c r="GVU280" s="75"/>
      <c r="GVV280" s="75"/>
      <c r="GVW280" s="75"/>
      <c r="GVX280" s="75"/>
      <c r="GVY280" s="75"/>
      <c r="GVZ280" s="75"/>
      <c r="GWA280" s="75"/>
      <c r="GWB280" s="75"/>
      <c r="GWC280" s="75"/>
      <c r="GWD280" s="75"/>
      <c r="GWE280" s="75"/>
      <c r="GWF280" s="75"/>
      <c r="GWG280" s="75"/>
      <c r="GWH280" s="75"/>
      <c r="GWI280" s="75"/>
      <c r="GWJ280" s="75"/>
      <c r="GWK280" s="75"/>
      <c r="GWL280" s="75"/>
      <c r="GWM280" s="75"/>
      <c r="GWN280" s="75"/>
      <c r="GWO280" s="75"/>
      <c r="GWP280" s="75"/>
      <c r="GWQ280" s="75"/>
      <c r="GWR280" s="75"/>
      <c r="GWS280" s="75"/>
      <c r="GWT280" s="75"/>
      <c r="GWU280" s="75"/>
      <c r="GWV280" s="75"/>
      <c r="GWW280" s="75"/>
      <c r="GWX280" s="75"/>
      <c r="GWY280" s="75"/>
      <c r="GWZ280" s="75"/>
      <c r="GXA280" s="75"/>
      <c r="GXB280" s="75"/>
      <c r="GXC280" s="75"/>
      <c r="GXD280" s="75"/>
      <c r="GXE280" s="75"/>
      <c r="GXF280" s="75"/>
      <c r="GXG280" s="75"/>
      <c r="GXH280" s="75"/>
      <c r="GXI280" s="75"/>
      <c r="GXJ280" s="75"/>
      <c r="GXK280" s="75"/>
      <c r="GXL280" s="75"/>
      <c r="GXM280" s="75"/>
      <c r="GXN280" s="75"/>
      <c r="GXO280" s="75"/>
      <c r="GXP280" s="75"/>
      <c r="GXQ280" s="75"/>
      <c r="GXR280" s="75"/>
      <c r="GXS280" s="75"/>
      <c r="GXT280" s="75"/>
      <c r="GXU280" s="75"/>
      <c r="GXV280" s="75"/>
      <c r="GXW280" s="75"/>
      <c r="GXX280" s="75"/>
      <c r="GXY280" s="75"/>
      <c r="GXZ280" s="75"/>
      <c r="GYA280" s="75"/>
      <c r="GYB280" s="75"/>
      <c r="GYC280" s="75"/>
      <c r="GYD280" s="75"/>
      <c r="GYE280" s="75"/>
      <c r="GYF280" s="75"/>
      <c r="GYG280" s="75"/>
      <c r="GYH280" s="75"/>
      <c r="GYI280" s="75"/>
      <c r="GYJ280" s="75"/>
      <c r="GYK280" s="75"/>
      <c r="GYL280" s="75"/>
      <c r="GYM280" s="75"/>
      <c r="GYN280" s="75"/>
      <c r="GYO280" s="75"/>
      <c r="GYP280" s="75"/>
      <c r="GYQ280" s="75"/>
      <c r="GYR280" s="75"/>
      <c r="GYS280" s="75"/>
      <c r="GYT280" s="75"/>
      <c r="GYU280" s="75"/>
      <c r="GYV280" s="75"/>
      <c r="GYW280" s="75"/>
      <c r="GYX280" s="75"/>
      <c r="GYY280" s="75"/>
      <c r="GYZ280" s="75"/>
      <c r="GZA280" s="75"/>
      <c r="GZB280" s="75"/>
      <c r="GZC280" s="75"/>
      <c r="GZD280" s="75"/>
      <c r="GZE280" s="75"/>
      <c r="GZF280" s="75"/>
      <c r="GZG280" s="75"/>
      <c r="GZH280" s="75"/>
      <c r="GZI280" s="75"/>
      <c r="GZJ280" s="75"/>
      <c r="GZK280" s="75"/>
      <c r="GZL280" s="75"/>
      <c r="GZM280" s="75"/>
      <c r="GZN280" s="75"/>
      <c r="GZO280" s="75"/>
      <c r="GZP280" s="75"/>
      <c r="GZQ280" s="75"/>
      <c r="GZR280" s="75"/>
      <c r="GZS280" s="75"/>
      <c r="GZT280" s="75"/>
      <c r="GZU280" s="75"/>
      <c r="GZV280" s="75"/>
      <c r="GZW280" s="75"/>
      <c r="GZX280" s="75"/>
      <c r="GZY280" s="75"/>
      <c r="GZZ280" s="75"/>
      <c r="HAA280" s="75"/>
      <c r="HAB280" s="75"/>
      <c r="HAC280" s="75"/>
      <c r="HAD280" s="75"/>
      <c r="HAE280" s="75"/>
      <c r="HAF280" s="75"/>
      <c r="HAG280" s="75"/>
      <c r="HAH280" s="75"/>
      <c r="HAI280" s="75"/>
      <c r="HAJ280" s="75"/>
      <c r="HAK280" s="75"/>
      <c r="HAL280" s="75"/>
      <c r="HAM280" s="75"/>
      <c r="HAN280" s="75"/>
      <c r="HAO280" s="75"/>
      <c r="HAP280" s="75"/>
      <c r="HAQ280" s="75"/>
      <c r="HAR280" s="75"/>
      <c r="HAS280" s="75"/>
      <c r="HAT280" s="75"/>
      <c r="HAU280" s="75"/>
      <c r="HAV280" s="75"/>
      <c r="HAW280" s="75"/>
      <c r="HAX280" s="75"/>
      <c r="HAY280" s="75"/>
      <c r="HAZ280" s="75"/>
      <c r="HBA280" s="75"/>
      <c r="HBB280" s="75"/>
      <c r="HBC280" s="75"/>
      <c r="HBD280" s="75"/>
      <c r="HBE280" s="75"/>
      <c r="HBF280" s="75"/>
      <c r="HBG280" s="75"/>
      <c r="HBH280" s="75"/>
      <c r="HBI280" s="75"/>
      <c r="HBJ280" s="75"/>
      <c r="HBK280" s="75"/>
      <c r="HBL280" s="75"/>
      <c r="HBM280" s="75"/>
      <c r="HBN280" s="75"/>
      <c r="HBO280" s="75"/>
      <c r="HBP280" s="75"/>
      <c r="HBQ280" s="75"/>
      <c r="HBR280" s="75"/>
      <c r="HBS280" s="75"/>
      <c r="HBT280" s="75"/>
      <c r="HBU280" s="75"/>
      <c r="HBV280" s="75"/>
      <c r="HBW280" s="75"/>
      <c r="HBX280" s="75"/>
      <c r="HBY280" s="75"/>
      <c r="HBZ280" s="75"/>
      <c r="HCA280" s="75"/>
      <c r="HCB280" s="75"/>
      <c r="HCC280" s="75"/>
      <c r="HCD280" s="75"/>
      <c r="HCE280" s="75"/>
      <c r="HCF280" s="75"/>
      <c r="HCG280" s="75"/>
      <c r="HCH280" s="75"/>
      <c r="HCI280" s="75"/>
      <c r="HCJ280" s="75"/>
      <c r="HCK280" s="75"/>
      <c r="HCL280" s="75"/>
      <c r="HCM280" s="75"/>
      <c r="HCN280" s="75"/>
      <c r="HCO280" s="75"/>
      <c r="HCP280" s="75"/>
      <c r="HCQ280" s="75"/>
      <c r="HCR280" s="75"/>
      <c r="HCS280" s="75"/>
      <c r="HCT280" s="75"/>
      <c r="HCU280" s="75"/>
      <c r="HCV280" s="75"/>
      <c r="HCW280" s="75"/>
      <c r="HCX280" s="75"/>
      <c r="HCY280" s="75"/>
      <c r="HCZ280" s="75"/>
      <c r="HDA280" s="75"/>
      <c r="HDB280" s="75"/>
      <c r="HDC280" s="75"/>
      <c r="HDD280" s="75"/>
      <c r="HDE280" s="75"/>
      <c r="HDF280" s="75"/>
      <c r="HDG280" s="75"/>
      <c r="HDH280" s="75"/>
      <c r="HDI280" s="75"/>
      <c r="HDJ280" s="75"/>
      <c r="HDK280" s="75"/>
      <c r="HDL280" s="75"/>
      <c r="HDM280" s="75"/>
      <c r="HDN280" s="75"/>
      <c r="HDO280" s="75"/>
      <c r="HDP280" s="75"/>
      <c r="HDQ280" s="75"/>
      <c r="HDR280" s="75"/>
      <c r="HDS280" s="75"/>
      <c r="HDT280" s="75"/>
      <c r="HDU280" s="75"/>
      <c r="HDV280" s="75"/>
      <c r="HDW280" s="75"/>
      <c r="HDX280" s="75"/>
      <c r="HDY280" s="75"/>
      <c r="HDZ280" s="75"/>
      <c r="HEA280" s="75"/>
      <c r="HEB280" s="75"/>
      <c r="HEC280" s="75"/>
      <c r="HED280" s="75"/>
      <c r="HEE280" s="75"/>
      <c r="HEF280" s="75"/>
      <c r="HEG280" s="75"/>
      <c r="HEH280" s="75"/>
      <c r="HEI280" s="75"/>
      <c r="HEJ280" s="75"/>
      <c r="HEK280" s="75"/>
      <c r="HEL280" s="75"/>
      <c r="HEM280" s="75"/>
      <c r="HEN280" s="75"/>
      <c r="HEO280" s="75"/>
      <c r="HEP280" s="75"/>
      <c r="HEQ280" s="75"/>
      <c r="HER280" s="75"/>
      <c r="HES280" s="75"/>
      <c r="HET280" s="75"/>
      <c r="HEU280" s="75"/>
      <c r="HEV280" s="75"/>
      <c r="HEW280" s="75"/>
      <c r="HEX280" s="75"/>
      <c r="HEY280" s="75"/>
      <c r="HEZ280" s="75"/>
      <c r="HFA280" s="75"/>
      <c r="HFB280" s="75"/>
      <c r="HFC280" s="75"/>
      <c r="HFD280" s="75"/>
      <c r="HFE280" s="75"/>
      <c r="HFF280" s="75"/>
      <c r="HFG280" s="75"/>
      <c r="HFH280" s="75"/>
      <c r="HFI280" s="75"/>
      <c r="HFJ280" s="75"/>
      <c r="HFK280" s="75"/>
      <c r="HFL280" s="75"/>
      <c r="HFM280" s="75"/>
      <c r="HFN280" s="75"/>
      <c r="HFO280" s="75"/>
      <c r="HFP280" s="75"/>
      <c r="HFQ280" s="75"/>
      <c r="HFR280" s="75"/>
      <c r="HFS280" s="75"/>
      <c r="HFT280" s="75"/>
      <c r="HFU280" s="75"/>
      <c r="HFV280" s="75"/>
      <c r="HFW280" s="75"/>
      <c r="HFX280" s="75"/>
      <c r="HFY280" s="75"/>
      <c r="HFZ280" s="75"/>
      <c r="HGA280" s="75"/>
      <c r="HGB280" s="75"/>
      <c r="HGC280" s="75"/>
      <c r="HGD280" s="75"/>
      <c r="HGE280" s="75"/>
      <c r="HGF280" s="75"/>
      <c r="HGG280" s="75"/>
      <c r="HGH280" s="75"/>
      <c r="HGI280" s="75"/>
      <c r="HGJ280" s="75"/>
      <c r="HGK280" s="75"/>
      <c r="HGL280" s="75"/>
      <c r="HGM280" s="75"/>
      <c r="HGN280" s="75"/>
      <c r="HGO280" s="75"/>
      <c r="HGP280" s="75"/>
      <c r="HGQ280" s="75"/>
      <c r="HGR280" s="75"/>
      <c r="HGS280" s="75"/>
      <c r="HGT280" s="75"/>
      <c r="HGU280" s="75"/>
      <c r="HGV280" s="75"/>
      <c r="HGW280" s="75"/>
      <c r="HGX280" s="75"/>
      <c r="HGY280" s="75"/>
      <c r="HGZ280" s="75"/>
      <c r="HHA280" s="75"/>
      <c r="HHB280" s="75"/>
      <c r="HHC280" s="75"/>
      <c r="HHD280" s="75"/>
      <c r="HHE280" s="75"/>
      <c r="HHF280" s="75"/>
      <c r="HHG280" s="75"/>
      <c r="HHH280" s="75"/>
      <c r="HHI280" s="75"/>
      <c r="HHJ280" s="75"/>
      <c r="HHK280" s="75"/>
      <c r="HHL280" s="75"/>
      <c r="HHM280" s="75"/>
      <c r="HHN280" s="75"/>
      <c r="HHO280" s="75"/>
      <c r="HHP280" s="75"/>
      <c r="HHQ280" s="75"/>
      <c r="HHR280" s="75"/>
      <c r="HHS280" s="75"/>
      <c r="HHT280" s="75"/>
      <c r="HHU280" s="75"/>
      <c r="HHV280" s="75"/>
      <c r="HHW280" s="75"/>
      <c r="HHX280" s="75"/>
      <c r="HHY280" s="75"/>
      <c r="HHZ280" s="75"/>
      <c r="HIA280" s="75"/>
      <c r="HIB280" s="75"/>
      <c r="HIC280" s="75"/>
      <c r="HID280" s="75"/>
      <c r="HIE280" s="75"/>
      <c r="HIF280" s="75"/>
      <c r="HIG280" s="75"/>
      <c r="HIH280" s="75"/>
      <c r="HII280" s="75"/>
      <c r="HIJ280" s="75"/>
      <c r="HIK280" s="75"/>
      <c r="HIL280" s="75"/>
      <c r="HIM280" s="75"/>
      <c r="HIN280" s="75"/>
      <c r="HIO280" s="75"/>
      <c r="HIP280" s="75"/>
      <c r="HIQ280" s="75"/>
      <c r="HIR280" s="75"/>
      <c r="HIS280" s="75"/>
      <c r="HIT280" s="75"/>
      <c r="HIU280" s="75"/>
      <c r="HIV280" s="75"/>
      <c r="HIW280" s="75"/>
      <c r="HIX280" s="75"/>
      <c r="HIY280" s="75"/>
      <c r="HIZ280" s="75"/>
      <c r="HJA280" s="75"/>
      <c r="HJB280" s="75"/>
      <c r="HJC280" s="75"/>
      <c r="HJD280" s="75"/>
      <c r="HJE280" s="75"/>
      <c r="HJF280" s="75"/>
      <c r="HJG280" s="75"/>
      <c r="HJH280" s="75"/>
      <c r="HJI280" s="75"/>
      <c r="HJJ280" s="75"/>
      <c r="HJK280" s="75"/>
      <c r="HJL280" s="75"/>
      <c r="HJM280" s="75"/>
      <c r="HJN280" s="75"/>
      <c r="HJO280" s="75"/>
      <c r="HJP280" s="75"/>
      <c r="HJQ280" s="75"/>
      <c r="HJR280" s="75"/>
      <c r="HJS280" s="75"/>
      <c r="HJT280" s="75"/>
      <c r="HJU280" s="75"/>
      <c r="HJV280" s="75"/>
      <c r="HJW280" s="75"/>
      <c r="HJX280" s="75"/>
      <c r="HJY280" s="75"/>
      <c r="HJZ280" s="75"/>
      <c r="HKA280" s="75"/>
      <c r="HKB280" s="75"/>
      <c r="HKC280" s="75"/>
      <c r="HKD280" s="75"/>
      <c r="HKE280" s="75"/>
      <c r="HKF280" s="75"/>
      <c r="HKG280" s="75"/>
      <c r="HKH280" s="75"/>
      <c r="HKI280" s="75"/>
      <c r="HKJ280" s="75"/>
      <c r="HKK280" s="75"/>
      <c r="HKL280" s="75"/>
      <c r="HKM280" s="75"/>
      <c r="HKN280" s="75"/>
      <c r="HKO280" s="75"/>
      <c r="HKP280" s="75"/>
      <c r="HKQ280" s="75"/>
      <c r="HKR280" s="75"/>
      <c r="HKS280" s="75"/>
      <c r="HKT280" s="75"/>
      <c r="HKU280" s="75"/>
      <c r="HKV280" s="75"/>
      <c r="HKW280" s="75"/>
      <c r="HKX280" s="75"/>
      <c r="HKY280" s="75"/>
      <c r="HKZ280" s="75"/>
      <c r="HLA280" s="75"/>
      <c r="HLB280" s="75"/>
      <c r="HLC280" s="75"/>
      <c r="HLD280" s="75"/>
      <c r="HLE280" s="75"/>
      <c r="HLF280" s="75"/>
      <c r="HLG280" s="75"/>
      <c r="HLH280" s="75"/>
      <c r="HLI280" s="75"/>
      <c r="HLJ280" s="75"/>
      <c r="HLK280" s="75"/>
      <c r="HLL280" s="75"/>
      <c r="HLM280" s="75"/>
      <c r="HLN280" s="75"/>
      <c r="HLO280" s="75"/>
      <c r="HLP280" s="75"/>
      <c r="HLQ280" s="75"/>
      <c r="HLR280" s="75"/>
      <c r="HLS280" s="75"/>
      <c r="HLT280" s="75"/>
      <c r="HLU280" s="75"/>
      <c r="HLV280" s="75"/>
      <c r="HLW280" s="75"/>
      <c r="HLX280" s="75"/>
      <c r="HLY280" s="75"/>
      <c r="HLZ280" s="75"/>
      <c r="HMA280" s="75"/>
      <c r="HMB280" s="75"/>
      <c r="HMC280" s="75"/>
      <c r="HMD280" s="75"/>
      <c r="HME280" s="75"/>
      <c r="HMF280" s="75"/>
      <c r="HMG280" s="75"/>
      <c r="HMH280" s="75"/>
      <c r="HMI280" s="75"/>
      <c r="HMJ280" s="75"/>
      <c r="HMK280" s="75"/>
      <c r="HML280" s="75"/>
      <c r="HMM280" s="75"/>
      <c r="HMN280" s="75"/>
      <c r="HMO280" s="75"/>
      <c r="HMP280" s="75"/>
      <c r="HMQ280" s="75"/>
      <c r="HMR280" s="75"/>
      <c r="HMS280" s="75"/>
      <c r="HMT280" s="75"/>
      <c r="HMU280" s="75"/>
      <c r="HMV280" s="75"/>
      <c r="HMW280" s="75"/>
      <c r="HMX280" s="75"/>
      <c r="HMY280" s="75"/>
      <c r="HMZ280" s="75"/>
      <c r="HNA280" s="75"/>
      <c r="HNB280" s="75"/>
      <c r="HNC280" s="75"/>
      <c r="HND280" s="75"/>
      <c r="HNE280" s="75"/>
      <c r="HNF280" s="75"/>
      <c r="HNG280" s="75"/>
      <c r="HNH280" s="75"/>
      <c r="HNI280" s="75"/>
      <c r="HNJ280" s="75"/>
      <c r="HNK280" s="75"/>
      <c r="HNL280" s="75"/>
      <c r="HNM280" s="75"/>
      <c r="HNN280" s="75"/>
      <c r="HNO280" s="75"/>
      <c r="HNP280" s="75"/>
      <c r="HNQ280" s="75"/>
      <c r="HNR280" s="75"/>
      <c r="HNS280" s="75"/>
      <c r="HNT280" s="75"/>
      <c r="HNU280" s="75"/>
      <c r="HNV280" s="75"/>
      <c r="HNW280" s="75"/>
      <c r="HNX280" s="75"/>
      <c r="HNY280" s="75"/>
      <c r="HNZ280" s="75"/>
      <c r="HOA280" s="75"/>
      <c r="HOB280" s="75"/>
      <c r="HOC280" s="75"/>
      <c r="HOD280" s="75"/>
      <c r="HOE280" s="75"/>
      <c r="HOF280" s="75"/>
      <c r="HOG280" s="75"/>
      <c r="HOH280" s="75"/>
      <c r="HOI280" s="75"/>
      <c r="HOJ280" s="75"/>
      <c r="HOK280" s="75"/>
      <c r="HOL280" s="75"/>
      <c r="HOM280" s="75"/>
      <c r="HON280" s="75"/>
      <c r="HOO280" s="75"/>
      <c r="HOP280" s="75"/>
      <c r="HOQ280" s="75"/>
      <c r="HOR280" s="75"/>
      <c r="HOS280" s="75"/>
      <c r="HOT280" s="75"/>
      <c r="HOU280" s="75"/>
      <c r="HOV280" s="75"/>
      <c r="HOW280" s="75"/>
      <c r="HOX280" s="75"/>
      <c r="HOY280" s="75"/>
      <c r="HOZ280" s="75"/>
      <c r="HPA280" s="75"/>
      <c r="HPB280" s="75"/>
      <c r="HPC280" s="75"/>
      <c r="HPD280" s="75"/>
      <c r="HPE280" s="75"/>
      <c r="HPF280" s="75"/>
      <c r="HPG280" s="75"/>
      <c r="HPH280" s="75"/>
      <c r="HPI280" s="75"/>
      <c r="HPJ280" s="75"/>
      <c r="HPK280" s="75"/>
      <c r="HPL280" s="75"/>
      <c r="HPM280" s="75"/>
      <c r="HPN280" s="75"/>
      <c r="HPO280" s="75"/>
      <c r="HPP280" s="75"/>
      <c r="HPQ280" s="75"/>
      <c r="HPR280" s="75"/>
      <c r="HPS280" s="75"/>
      <c r="HPT280" s="75"/>
      <c r="HPU280" s="75"/>
      <c r="HPV280" s="75"/>
      <c r="HPW280" s="75"/>
      <c r="HPX280" s="75"/>
      <c r="HPY280" s="75"/>
      <c r="HPZ280" s="75"/>
      <c r="HQA280" s="75"/>
      <c r="HQB280" s="75"/>
      <c r="HQC280" s="75"/>
      <c r="HQD280" s="75"/>
      <c r="HQE280" s="75"/>
      <c r="HQF280" s="75"/>
      <c r="HQG280" s="75"/>
      <c r="HQH280" s="75"/>
      <c r="HQI280" s="75"/>
      <c r="HQJ280" s="75"/>
      <c r="HQK280" s="75"/>
      <c r="HQL280" s="75"/>
      <c r="HQM280" s="75"/>
      <c r="HQN280" s="75"/>
      <c r="HQO280" s="75"/>
      <c r="HQP280" s="75"/>
      <c r="HQQ280" s="75"/>
      <c r="HQR280" s="75"/>
      <c r="HQS280" s="75"/>
      <c r="HQT280" s="75"/>
      <c r="HQU280" s="75"/>
      <c r="HQV280" s="75"/>
      <c r="HQW280" s="75"/>
      <c r="HQX280" s="75"/>
      <c r="HQY280" s="75"/>
      <c r="HQZ280" s="75"/>
      <c r="HRA280" s="75"/>
      <c r="HRB280" s="75"/>
      <c r="HRC280" s="75"/>
      <c r="HRD280" s="75"/>
      <c r="HRE280" s="75"/>
      <c r="HRF280" s="75"/>
      <c r="HRG280" s="75"/>
      <c r="HRH280" s="75"/>
      <c r="HRI280" s="75"/>
      <c r="HRJ280" s="75"/>
      <c r="HRK280" s="75"/>
      <c r="HRL280" s="75"/>
      <c r="HRM280" s="75"/>
      <c r="HRN280" s="75"/>
      <c r="HRO280" s="75"/>
      <c r="HRP280" s="75"/>
      <c r="HRQ280" s="75"/>
      <c r="HRR280" s="75"/>
      <c r="HRS280" s="75"/>
      <c r="HRT280" s="75"/>
      <c r="HRU280" s="75"/>
      <c r="HRV280" s="75"/>
      <c r="HRW280" s="75"/>
      <c r="HRX280" s="75"/>
      <c r="HRY280" s="75"/>
      <c r="HRZ280" s="75"/>
      <c r="HSA280" s="75"/>
      <c r="HSB280" s="75"/>
      <c r="HSC280" s="75"/>
      <c r="HSD280" s="75"/>
      <c r="HSE280" s="75"/>
      <c r="HSF280" s="75"/>
      <c r="HSG280" s="75"/>
      <c r="HSH280" s="75"/>
      <c r="HSI280" s="75"/>
      <c r="HSJ280" s="75"/>
      <c r="HSK280" s="75"/>
      <c r="HSL280" s="75"/>
      <c r="HSM280" s="75"/>
      <c r="HSN280" s="75"/>
      <c r="HSO280" s="75"/>
      <c r="HSP280" s="75"/>
      <c r="HSQ280" s="75"/>
      <c r="HSR280" s="75"/>
      <c r="HSS280" s="75"/>
      <c r="HST280" s="75"/>
      <c r="HSU280" s="75"/>
      <c r="HSV280" s="75"/>
      <c r="HSW280" s="75"/>
      <c r="HSX280" s="75"/>
      <c r="HSY280" s="75"/>
      <c r="HSZ280" s="75"/>
      <c r="HTA280" s="75"/>
      <c r="HTB280" s="75"/>
      <c r="HTC280" s="75"/>
      <c r="HTD280" s="75"/>
      <c r="HTE280" s="75"/>
      <c r="HTF280" s="75"/>
      <c r="HTG280" s="75"/>
      <c r="HTH280" s="75"/>
      <c r="HTI280" s="75"/>
      <c r="HTJ280" s="75"/>
      <c r="HTK280" s="75"/>
      <c r="HTL280" s="75"/>
      <c r="HTM280" s="75"/>
      <c r="HTN280" s="75"/>
      <c r="HTO280" s="75"/>
      <c r="HTP280" s="75"/>
      <c r="HTQ280" s="75"/>
      <c r="HTR280" s="75"/>
      <c r="HTS280" s="75"/>
      <c r="HTT280" s="75"/>
      <c r="HTU280" s="75"/>
      <c r="HTV280" s="75"/>
      <c r="HTW280" s="75"/>
      <c r="HTX280" s="75"/>
      <c r="HTY280" s="75"/>
      <c r="HTZ280" s="75"/>
      <c r="HUA280" s="75"/>
      <c r="HUB280" s="75"/>
      <c r="HUC280" s="75"/>
      <c r="HUD280" s="75"/>
      <c r="HUE280" s="75"/>
      <c r="HUF280" s="75"/>
      <c r="HUG280" s="75"/>
      <c r="HUH280" s="75"/>
      <c r="HUI280" s="75"/>
      <c r="HUJ280" s="75"/>
      <c r="HUK280" s="75"/>
      <c r="HUL280" s="75"/>
      <c r="HUM280" s="75"/>
      <c r="HUN280" s="75"/>
      <c r="HUO280" s="75"/>
      <c r="HUP280" s="75"/>
      <c r="HUQ280" s="75"/>
      <c r="HUR280" s="75"/>
      <c r="HUS280" s="75"/>
      <c r="HUT280" s="75"/>
      <c r="HUU280" s="75"/>
      <c r="HUV280" s="75"/>
      <c r="HUW280" s="75"/>
      <c r="HUX280" s="75"/>
      <c r="HUY280" s="75"/>
      <c r="HUZ280" s="75"/>
      <c r="HVA280" s="75"/>
      <c r="HVB280" s="75"/>
      <c r="HVC280" s="75"/>
      <c r="HVD280" s="75"/>
      <c r="HVE280" s="75"/>
      <c r="HVF280" s="75"/>
      <c r="HVG280" s="75"/>
      <c r="HVH280" s="75"/>
      <c r="HVI280" s="75"/>
      <c r="HVJ280" s="75"/>
      <c r="HVK280" s="75"/>
      <c r="HVL280" s="75"/>
      <c r="HVM280" s="75"/>
      <c r="HVN280" s="75"/>
      <c r="HVO280" s="75"/>
      <c r="HVP280" s="75"/>
      <c r="HVQ280" s="75"/>
      <c r="HVR280" s="75"/>
      <c r="HVS280" s="75"/>
      <c r="HVT280" s="75"/>
      <c r="HVU280" s="75"/>
      <c r="HVV280" s="75"/>
      <c r="HVW280" s="75"/>
      <c r="HVX280" s="75"/>
      <c r="HVY280" s="75"/>
      <c r="HVZ280" s="75"/>
      <c r="HWA280" s="75"/>
      <c r="HWB280" s="75"/>
      <c r="HWC280" s="75"/>
      <c r="HWD280" s="75"/>
      <c r="HWE280" s="75"/>
      <c r="HWF280" s="75"/>
      <c r="HWG280" s="75"/>
      <c r="HWH280" s="75"/>
      <c r="HWI280" s="75"/>
      <c r="HWJ280" s="75"/>
      <c r="HWK280" s="75"/>
      <c r="HWL280" s="75"/>
      <c r="HWM280" s="75"/>
      <c r="HWN280" s="75"/>
      <c r="HWO280" s="75"/>
      <c r="HWP280" s="75"/>
      <c r="HWQ280" s="75"/>
      <c r="HWR280" s="75"/>
      <c r="HWS280" s="75"/>
      <c r="HWT280" s="75"/>
      <c r="HWU280" s="75"/>
      <c r="HWV280" s="75"/>
      <c r="HWW280" s="75"/>
      <c r="HWX280" s="75"/>
      <c r="HWY280" s="75"/>
      <c r="HWZ280" s="75"/>
      <c r="HXA280" s="75"/>
      <c r="HXB280" s="75"/>
      <c r="HXC280" s="75"/>
      <c r="HXD280" s="75"/>
      <c r="HXE280" s="75"/>
      <c r="HXF280" s="75"/>
      <c r="HXG280" s="75"/>
      <c r="HXH280" s="75"/>
      <c r="HXI280" s="75"/>
      <c r="HXJ280" s="75"/>
      <c r="HXK280" s="75"/>
      <c r="HXL280" s="75"/>
      <c r="HXM280" s="75"/>
      <c r="HXN280" s="75"/>
      <c r="HXO280" s="75"/>
      <c r="HXP280" s="75"/>
      <c r="HXQ280" s="75"/>
      <c r="HXR280" s="75"/>
      <c r="HXS280" s="75"/>
      <c r="HXT280" s="75"/>
      <c r="HXU280" s="75"/>
      <c r="HXV280" s="75"/>
      <c r="HXW280" s="75"/>
      <c r="HXX280" s="75"/>
      <c r="HXY280" s="75"/>
      <c r="HXZ280" s="75"/>
      <c r="HYA280" s="75"/>
      <c r="HYB280" s="75"/>
      <c r="HYC280" s="75"/>
      <c r="HYD280" s="75"/>
      <c r="HYE280" s="75"/>
      <c r="HYF280" s="75"/>
      <c r="HYG280" s="75"/>
      <c r="HYH280" s="75"/>
      <c r="HYI280" s="75"/>
      <c r="HYJ280" s="75"/>
      <c r="HYK280" s="75"/>
      <c r="HYL280" s="75"/>
      <c r="HYM280" s="75"/>
      <c r="HYN280" s="75"/>
      <c r="HYO280" s="75"/>
      <c r="HYP280" s="75"/>
      <c r="HYQ280" s="75"/>
      <c r="HYR280" s="75"/>
      <c r="HYS280" s="75"/>
      <c r="HYT280" s="75"/>
      <c r="HYU280" s="75"/>
      <c r="HYV280" s="75"/>
      <c r="HYW280" s="75"/>
      <c r="HYX280" s="75"/>
      <c r="HYY280" s="75"/>
      <c r="HYZ280" s="75"/>
      <c r="HZA280" s="75"/>
      <c r="HZB280" s="75"/>
      <c r="HZC280" s="75"/>
      <c r="HZD280" s="75"/>
      <c r="HZE280" s="75"/>
      <c r="HZF280" s="75"/>
      <c r="HZG280" s="75"/>
      <c r="HZH280" s="75"/>
      <c r="HZI280" s="75"/>
      <c r="HZJ280" s="75"/>
      <c r="HZK280" s="75"/>
      <c r="HZL280" s="75"/>
      <c r="HZM280" s="75"/>
      <c r="HZN280" s="75"/>
      <c r="HZO280" s="75"/>
      <c r="HZP280" s="75"/>
      <c r="HZQ280" s="75"/>
      <c r="HZR280" s="75"/>
      <c r="HZS280" s="75"/>
      <c r="HZT280" s="75"/>
      <c r="HZU280" s="75"/>
      <c r="HZV280" s="75"/>
      <c r="HZW280" s="75"/>
      <c r="HZX280" s="75"/>
      <c r="HZY280" s="75"/>
      <c r="HZZ280" s="75"/>
      <c r="IAA280" s="75"/>
      <c r="IAB280" s="75"/>
      <c r="IAC280" s="75"/>
      <c r="IAD280" s="75"/>
      <c r="IAE280" s="75"/>
      <c r="IAF280" s="75"/>
      <c r="IAG280" s="75"/>
      <c r="IAH280" s="75"/>
      <c r="IAI280" s="75"/>
      <c r="IAJ280" s="75"/>
      <c r="IAK280" s="75"/>
      <c r="IAL280" s="75"/>
      <c r="IAM280" s="75"/>
      <c r="IAN280" s="75"/>
      <c r="IAO280" s="75"/>
      <c r="IAP280" s="75"/>
      <c r="IAQ280" s="75"/>
      <c r="IAR280" s="75"/>
      <c r="IAS280" s="75"/>
      <c r="IAT280" s="75"/>
      <c r="IAU280" s="75"/>
      <c r="IAV280" s="75"/>
      <c r="IAW280" s="75"/>
      <c r="IAX280" s="75"/>
      <c r="IAY280" s="75"/>
      <c r="IAZ280" s="75"/>
      <c r="IBA280" s="75"/>
      <c r="IBB280" s="75"/>
      <c r="IBC280" s="75"/>
      <c r="IBD280" s="75"/>
      <c r="IBE280" s="75"/>
      <c r="IBF280" s="75"/>
      <c r="IBG280" s="75"/>
      <c r="IBH280" s="75"/>
      <c r="IBI280" s="75"/>
      <c r="IBJ280" s="75"/>
      <c r="IBK280" s="75"/>
      <c r="IBL280" s="75"/>
      <c r="IBM280" s="75"/>
      <c r="IBN280" s="75"/>
      <c r="IBO280" s="75"/>
      <c r="IBP280" s="75"/>
      <c r="IBQ280" s="75"/>
      <c r="IBR280" s="75"/>
      <c r="IBS280" s="75"/>
      <c r="IBT280" s="75"/>
      <c r="IBU280" s="75"/>
      <c r="IBV280" s="75"/>
      <c r="IBW280" s="75"/>
      <c r="IBX280" s="75"/>
      <c r="IBY280" s="75"/>
      <c r="IBZ280" s="75"/>
      <c r="ICA280" s="75"/>
      <c r="ICB280" s="75"/>
      <c r="ICC280" s="75"/>
      <c r="ICD280" s="75"/>
      <c r="ICE280" s="75"/>
      <c r="ICF280" s="75"/>
      <c r="ICG280" s="75"/>
      <c r="ICH280" s="75"/>
      <c r="ICI280" s="75"/>
      <c r="ICJ280" s="75"/>
      <c r="ICK280" s="75"/>
      <c r="ICL280" s="75"/>
      <c r="ICM280" s="75"/>
      <c r="ICN280" s="75"/>
      <c r="ICO280" s="75"/>
      <c r="ICP280" s="75"/>
      <c r="ICQ280" s="75"/>
      <c r="ICR280" s="75"/>
      <c r="ICS280" s="75"/>
      <c r="ICT280" s="75"/>
      <c r="ICU280" s="75"/>
      <c r="ICV280" s="75"/>
      <c r="ICW280" s="75"/>
      <c r="ICX280" s="75"/>
      <c r="ICY280" s="75"/>
      <c r="ICZ280" s="75"/>
      <c r="IDA280" s="75"/>
      <c r="IDB280" s="75"/>
      <c r="IDC280" s="75"/>
      <c r="IDD280" s="75"/>
      <c r="IDE280" s="75"/>
      <c r="IDF280" s="75"/>
      <c r="IDG280" s="75"/>
      <c r="IDH280" s="75"/>
      <c r="IDI280" s="75"/>
      <c r="IDJ280" s="75"/>
      <c r="IDK280" s="75"/>
      <c r="IDL280" s="75"/>
      <c r="IDM280" s="75"/>
      <c r="IDN280" s="75"/>
      <c r="IDO280" s="75"/>
      <c r="IDP280" s="75"/>
      <c r="IDQ280" s="75"/>
      <c r="IDR280" s="75"/>
      <c r="IDS280" s="75"/>
      <c r="IDT280" s="75"/>
      <c r="IDU280" s="75"/>
      <c r="IDV280" s="75"/>
      <c r="IDW280" s="75"/>
      <c r="IDX280" s="75"/>
      <c r="IDY280" s="75"/>
      <c r="IDZ280" s="75"/>
      <c r="IEA280" s="75"/>
      <c r="IEB280" s="75"/>
      <c r="IEC280" s="75"/>
      <c r="IED280" s="75"/>
      <c r="IEE280" s="75"/>
      <c r="IEF280" s="75"/>
      <c r="IEG280" s="75"/>
      <c r="IEH280" s="75"/>
      <c r="IEI280" s="75"/>
      <c r="IEJ280" s="75"/>
      <c r="IEK280" s="75"/>
      <c r="IEL280" s="75"/>
      <c r="IEM280" s="75"/>
      <c r="IEN280" s="75"/>
      <c r="IEO280" s="75"/>
      <c r="IEP280" s="75"/>
      <c r="IEQ280" s="75"/>
      <c r="IER280" s="75"/>
      <c r="IES280" s="75"/>
      <c r="IET280" s="75"/>
      <c r="IEU280" s="75"/>
      <c r="IEV280" s="75"/>
      <c r="IEW280" s="75"/>
      <c r="IEX280" s="75"/>
      <c r="IEY280" s="75"/>
      <c r="IEZ280" s="75"/>
      <c r="IFA280" s="75"/>
      <c r="IFB280" s="75"/>
      <c r="IFC280" s="75"/>
      <c r="IFD280" s="75"/>
      <c r="IFE280" s="75"/>
      <c r="IFF280" s="75"/>
      <c r="IFG280" s="75"/>
      <c r="IFH280" s="75"/>
      <c r="IFI280" s="75"/>
      <c r="IFJ280" s="75"/>
      <c r="IFK280" s="75"/>
      <c r="IFL280" s="75"/>
      <c r="IFM280" s="75"/>
      <c r="IFN280" s="75"/>
      <c r="IFO280" s="75"/>
      <c r="IFP280" s="75"/>
      <c r="IFQ280" s="75"/>
      <c r="IFR280" s="75"/>
      <c r="IFS280" s="75"/>
      <c r="IFT280" s="75"/>
      <c r="IFU280" s="75"/>
      <c r="IFV280" s="75"/>
      <c r="IFW280" s="75"/>
      <c r="IFX280" s="75"/>
      <c r="IFY280" s="75"/>
      <c r="IFZ280" s="75"/>
      <c r="IGA280" s="75"/>
      <c r="IGB280" s="75"/>
      <c r="IGC280" s="75"/>
      <c r="IGD280" s="75"/>
      <c r="IGE280" s="75"/>
      <c r="IGF280" s="75"/>
      <c r="IGG280" s="75"/>
      <c r="IGH280" s="75"/>
      <c r="IGI280" s="75"/>
      <c r="IGJ280" s="75"/>
      <c r="IGK280" s="75"/>
      <c r="IGL280" s="75"/>
      <c r="IGM280" s="75"/>
      <c r="IGN280" s="75"/>
      <c r="IGO280" s="75"/>
      <c r="IGP280" s="75"/>
      <c r="IGQ280" s="75"/>
      <c r="IGR280" s="75"/>
      <c r="IGS280" s="75"/>
      <c r="IGT280" s="75"/>
      <c r="IGU280" s="75"/>
      <c r="IGV280" s="75"/>
      <c r="IGW280" s="75"/>
      <c r="IGX280" s="75"/>
      <c r="IGY280" s="75"/>
      <c r="IGZ280" s="75"/>
      <c r="IHA280" s="75"/>
      <c r="IHB280" s="75"/>
      <c r="IHC280" s="75"/>
      <c r="IHD280" s="75"/>
      <c r="IHE280" s="75"/>
      <c r="IHF280" s="75"/>
      <c r="IHG280" s="75"/>
      <c r="IHH280" s="75"/>
      <c r="IHI280" s="75"/>
      <c r="IHJ280" s="75"/>
      <c r="IHK280" s="75"/>
      <c r="IHL280" s="75"/>
      <c r="IHM280" s="75"/>
      <c r="IHN280" s="75"/>
      <c r="IHO280" s="75"/>
      <c r="IHP280" s="75"/>
      <c r="IHQ280" s="75"/>
      <c r="IHR280" s="75"/>
      <c r="IHS280" s="75"/>
      <c r="IHT280" s="75"/>
      <c r="IHU280" s="75"/>
      <c r="IHV280" s="75"/>
      <c r="IHW280" s="75"/>
      <c r="IHX280" s="75"/>
      <c r="IHY280" s="75"/>
      <c r="IHZ280" s="75"/>
      <c r="IIA280" s="75"/>
      <c r="IIB280" s="75"/>
      <c r="IIC280" s="75"/>
      <c r="IID280" s="75"/>
      <c r="IIE280" s="75"/>
      <c r="IIF280" s="75"/>
      <c r="IIG280" s="75"/>
      <c r="IIH280" s="75"/>
      <c r="III280" s="75"/>
      <c r="IIJ280" s="75"/>
      <c r="IIK280" s="75"/>
      <c r="IIL280" s="75"/>
      <c r="IIM280" s="75"/>
      <c r="IIN280" s="75"/>
      <c r="IIO280" s="75"/>
      <c r="IIP280" s="75"/>
      <c r="IIQ280" s="75"/>
      <c r="IIR280" s="75"/>
      <c r="IIS280" s="75"/>
      <c r="IIT280" s="75"/>
      <c r="IIU280" s="75"/>
      <c r="IIV280" s="75"/>
      <c r="IIW280" s="75"/>
      <c r="IIX280" s="75"/>
      <c r="IIY280" s="75"/>
      <c r="IIZ280" s="75"/>
      <c r="IJA280" s="75"/>
      <c r="IJB280" s="75"/>
      <c r="IJC280" s="75"/>
      <c r="IJD280" s="75"/>
      <c r="IJE280" s="75"/>
      <c r="IJF280" s="75"/>
      <c r="IJG280" s="75"/>
      <c r="IJH280" s="75"/>
      <c r="IJI280" s="75"/>
      <c r="IJJ280" s="75"/>
      <c r="IJK280" s="75"/>
      <c r="IJL280" s="75"/>
      <c r="IJM280" s="75"/>
      <c r="IJN280" s="75"/>
      <c r="IJO280" s="75"/>
      <c r="IJP280" s="75"/>
      <c r="IJQ280" s="75"/>
      <c r="IJR280" s="75"/>
      <c r="IJS280" s="75"/>
      <c r="IJT280" s="75"/>
      <c r="IJU280" s="75"/>
      <c r="IJV280" s="75"/>
      <c r="IJW280" s="75"/>
      <c r="IJX280" s="75"/>
      <c r="IJY280" s="75"/>
      <c r="IJZ280" s="75"/>
      <c r="IKA280" s="75"/>
      <c r="IKB280" s="75"/>
      <c r="IKC280" s="75"/>
      <c r="IKD280" s="75"/>
      <c r="IKE280" s="75"/>
      <c r="IKF280" s="75"/>
      <c r="IKG280" s="75"/>
      <c r="IKH280" s="75"/>
      <c r="IKI280" s="75"/>
      <c r="IKJ280" s="75"/>
      <c r="IKK280" s="75"/>
      <c r="IKL280" s="75"/>
      <c r="IKM280" s="75"/>
      <c r="IKN280" s="75"/>
      <c r="IKO280" s="75"/>
      <c r="IKP280" s="75"/>
      <c r="IKQ280" s="75"/>
      <c r="IKR280" s="75"/>
      <c r="IKS280" s="75"/>
      <c r="IKT280" s="75"/>
      <c r="IKU280" s="75"/>
      <c r="IKV280" s="75"/>
      <c r="IKW280" s="75"/>
      <c r="IKX280" s="75"/>
      <c r="IKY280" s="75"/>
      <c r="IKZ280" s="75"/>
      <c r="ILA280" s="75"/>
      <c r="ILB280" s="75"/>
      <c r="ILC280" s="75"/>
      <c r="ILD280" s="75"/>
      <c r="ILE280" s="75"/>
      <c r="ILF280" s="75"/>
      <c r="ILG280" s="75"/>
      <c r="ILH280" s="75"/>
      <c r="ILI280" s="75"/>
      <c r="ILJ280" s="75"/>
      <c r="ILK280" s="75"/>
      <c r="ILL280" s="75"/>
      <c r="ILM280" s="75"/>
      <c r="ILN280" s="75"/>
      <c r="ILO280" s="75"/>
      <c r="ILP280" s="75"/>
      <c r="ILQ280" s="75"/>
      <c r="ILR280" s="75"/>
      <c r="ILS280" s="75"/>
      <c r="ILT280" s="75"/>
      <c r="ILU280" s="75"/>
      <c r="ILV280" s="75"/>
      <c r="ILW280" s="75"/>
      <c r="ILX280" s="75"/>
      <c r="ILY280" s="75"/>
      <c r="ILZ280" s="75"/>
      <c r="IMA280" s="75"/>
      <c r="IMB280" s="75"/>
      <c r="IMC280" s="75"/>
      <c r="IMD280" s="75"/>
      <c r="IME280" s="75"/>
      <c r="IMF280" s="75"/>
      <c r="IMG280" s="75"/>
      <c r="IMH280" s="75"/>
      <c r="IMI280" s="75"/>
      <c r="IMJ280" s="75"/>
      <c r="IMK280" s="75"/>
      <c r="IML280" s="75"/>
      <c r="IMM280" s="75"/>
      <c r="IMN280" s="75"/>
      <c r="IMO280" s="75"/>
      <c r="IMP280" s="75"/>
      <c r="IMQ280" s="75"/>
      <c r="IMR280" s="75"/>
      <c r="IMS280" s="75"/>
      <c r="IMT280" s="75"/>
      <c r="IMU280" s="75"/>
      <c r="IMV280" s="75"/>
      <c r="IMW280" s="75"/>
      <c r="IMX280" s="75"/>
      <c r="IMY280" s="75"/>
      <c r="IMZ280" s="75"/>
      <c r="INA280" s="75"/>
      <c r="INB280" s="75"/>
      <c r="INC280" s="75"/>
      <c r="IND280" s="75"/>
      <c r="INE280" s="75"/>
      <c r="INF280" s="75"/>
      <c r="ING280" s="75"/>
      <c r="INH280" s="75"/>
      <c r="INI280" s="75"/>
      <c r="INJ280" s="75"/>
      <c r="INK280" s="75"/>
      <c r="INL280" s="75"/>
      <c r="INM280" s="75"/>
      <c r="INN280" s="75"/>
      <c r="INO280" s="75"/>
      <c r="INP280" s="75"/>
      <c r="INQ280" s="75"/>
      <c r="INR280" s="75"/>
      <c r="INS280" s="75"/>
      <c r="INT280" s="75"/>
      <c r="INU280" s="75"/>
      <c r="INV280" s="75"/>
      <c r="INW280" s="75"/>
      <c r="INX280" s="75"/>
      <c r="INY280" s="75"/>
      <c r="INZ280" s="75"/>
      <c r="IOA280" s="75"/>
      <c r="IOB280" s="75"/>
      <c r="IOC280" s="75"/>
      <c r="IOD280" s="75"/>
      <c r="IOE280" s="75"/>
      <c r="IOF280" s="75"/>
      <c r="IOG280" s="75"/>
      <c r="IOH280" s="75"/>
      <c r="IOI280" s="75"/>
      <c r="IOJ280" s="75"/>
      <c r="IOK280" s="75"/>
      <c r="IOL280" s="75"/>
      <c r="IOM280" s="75"/>
      <c r="ION280" s="75"/>
      <c r="IOO280" s="75"/>
      <c r="IOP280" s="75"/>
      <c r="IOQ280" s="75"/>
      <c r="IOR280" s="75"/>
      <c r="IOS280" s="75"/>
      <c r="IOT280" s="75"/>
      <c r="IOU280" s="75"/>
      <c r="IOV280" s="75"/>
      <c r="IOW280" s="75"/>
      <c r="IOX280" s="75"/>
      <c r="IOY280" s="75"/>
      <c r="IOZ280" s="75"/>
      <c r="IPA280" s="75"/>
      <c r="IPB280" s="75"/>
      <c r="IPC280" s="75"/>
      <c r="IPD280" s="75"/>
      <c r="IPE280" s="75"/>
      <c r="IPF280" s="75"/>
      <c r="IPG280" s="75"/>
      <c r="IPH280" s="75"/>
      <c r="IPI280" s="75"/>
      <c r="IPJ280" s="75"/>
      <c r="IPK280" s="75"/>
      <c r="IPL280" s="75"/>
      <c r="IPM280" s="75"/>
      <c r="IPN280" s="75"/>
      <c r="IPO280" s="75"/>
      <c r="IPP280" s="75"/>
      <c r="IPQ280" s="75"/>
      <c r="IPR280" s="75"/>
      <c r="IPS280" s="75"/>
      <c r="IPT280" s="75"/>
      <c r="IPU280" s="75"/>
      <c r="IPV280" s="75"/>
      <c r="IPW280" s="75"/>
      <c r="IPX280" s="75"/>
      <c r="IPY280" s="75"/>
      <c r="IPZ280" s="75"/>
      <c r="IQA280" s="75"/>
      <c r="IQB280" s="75"/>
      <c r="IQC280" s="75"/>
      <c r="IQD280" s="75"/>
      <c r="IQE280" s="75"/>
      <c r="IQF280" s="75"/>
      <c r="IQG280" s="75"/>
      <c r="IQH280" s="75"/>
      <c r="IQI280" s="75"/>
      <c r="IQJ280" s="75"/>
      <c r="IQK280" s="75"/>
      <c r="IQL280" s="75"/>
      <c r="IQM280" s="75"/>
      <c r="IQN280" s="75"/>
      <c r="IQO280" s="75"/>
      <c r="IQP280" s="75"/>
      <c r="IQQ280" s="75"/>
      <c r="IQR280" s="75"/>
      <c r="IQS280" s="75"/>
      <c r="IQT280" s="75"/>
      <c r="IQU280" s="75"/>
      <c r="IQV280" s="75"/>
      <c r="IQW280" s="75"/>
      <c r="IQX280" s="75"/>
      <c r="IQY280" s="75"/>
      <c r="IQZ280" s="75"/>
      <c r="IRA280" s="75"/>
      <c r="IRB280" s="75"/>
      <c r="IRC280" s="75"/>
      <c r="IRD280" s="75"/>
      <c r="IRE280" s="75"/>
      <c r="IRF280" s="75"/>
      <c r="IRG280" s="75"/>
      <c r="IRH280" s="75"/>
      <c r="IRI280" s="75"/>
      <c r="IRJ280" s="75"/>
      <c r="IRK280" s="75"/>
      <c r="IRL280" s="75"/>
      <c r="IRM280" s="75"/>
      <c r="IRN280" s="75"/>
      <c r="IRO280" s="75"/>
      <c r="IRP280" s="75"/>
      <c r="IRQ280" s="75"/>
      <c r="IRR280" s="75"/>
      <c r="IRS280" s="75"/>
      <c r="IRT280" s="75"/>
      <c r="IRU280" s="75"/>
      <c r="IRV280" s="75"/>
      <c r="IRW280" s="75"/>
      <c r="IRX280" s="75"/>
      <c r="IRY280" s="75"/>
      <c r="IRZ280" s="75"/>
      <c r="ISA280" s="75"/>
      <c r="ISB280" s="75"/>
      <c r="ISC280" s="75"/>
      <c r="ISD280" s="75"/>
      <c r="ISE280" s="75"/>
      <c r="ISF280" s="75"/>
      <c r="ISG280" s="75"/>
      <c r="ISH280" s="75"/>
      <c r="ISI280" s="75"/>
      <c r="ISJ280" s="75"/>
      <c r="ISK280" s="75"/>
      <c r="ISL280" s="75"/>
      <c r="ISM280" s="75"/>
      <c r="ISN280" s="75"/>
      <c r="ISO280" s="75"/>
      <c r="ISP280" s="75"/>
      <c r="ISQ280" s="75"/>
      <c r="ISR280" s="75"/>
      <c r="ISS280" s="75"/>
      <c r="IST280" s="75"/>
      <c r="ISU280" s="75"/>
      <c r="ISV280" s="75"/>
      <c r="ISW280" s="75"/>
      <c r="ISX280" s="75"/>
      <c r="ISY280" s="75"/>
      <c r="ISZ280" s="75"/>
      <c r="ITA280" s="75"/>
      <c r="ITB280" s="75"/>
      <c r="ITC280" s="75"/>
      <c r="ITD280" s="75"/>
      <c r="ITE280" s="75"/>
      <c r="ITF280" s="75"/>
      <c r="ITG280" s="75"/>
      <c r="ITH280" s="75"/>
      <c r="ITI280" s="75"/>
      <c r="ITJ280" s="75"/>
      <c r="ITK280" s="75"/>
      <c r="ITL280" s="75"/>
      <c r="ITM280" s="75"/>
      <c r="ITN280" s="75"/>
      <c r="ITO280" s="75"/>
      <c r="ITP280" s="75"/>
      <c r="ITQ280" s="75"/>
      <c r="ITR280" s="75"/>
      <c r="ITS280" s="75"/>
      <c r="ITT280" s="75"/>
      <c r="ITU280" s="75"/>
      <c r="ITV280" s="75"/>
      <c r="ITW280" s="75"/>
      <c r="ITX280" s="75"/>
      <c r="ITY280" s="75"/>
      <c r="ITZ280" s="75"/>
      <c r="IUA280" s="75"/>
      <c r="IUB280" s="75"/>
      <c r="IUC280" s="75"/>
      <c r="IUD280" s="75"/>
      <c r="IUE280" s="75"/>
      <c r="IUF280" s="75"/>
      <c r="IUG280" s="75"/>
      <c r="IUH280" s="75"/>
      <c r="IUI280" s="75"/>
      <c r="IUJ280" s="75"/>
      <c r="IUK280" s="75"/>
      <c r="IUL280" s="75"/>
      <c r="IUM280" s="75"/>
      <c r="IUN280" s="75"/>
      <c r="IUO280" s="75"/>
      <c r="IUP280" s="75"/>
      <c r="IUQ280" s="75"/>
      <c r="IUR280" s="75"/>
      <c r="IUS280" s="75"/>
      <c r="IUT280" s="75"/>
      <c r="IUU280" s="75"/>
      <c r="IUV280" s="75"/>
      <c r="IUW280" s="75"/>
      <c r="IUX280" s="75"/>
      <c r="IUY280" s="75"/>
      <c r="IUZ280" s="75"/>
      <c r="IVA280" s="75"/>
      <c r="IVB280" s="75"/>
      <c r="IVC280" s="75"/>
      <c r="IVD280" s="75"/>
      <c r="IVE280" s="75"/>
      <c r="IVF280" s="75"/>
      <c r="IVG280" s="75"/>
      <c r="IVH280" s="75"/>
      <c r="IVI280" s="75"/>
      <c r="IVJ280" s="75"/>
      <c r="IVK280" s="75"/>
      <c r="IVL280" s="75"/>
      <c r="IVM280" s="75"/>
      <c r="IVN280" s="75"/>
      <c r="IVO280" s="75"/>
      <c r="IVP280" s="75"/>
      <c r="IVQ280" s="75"/>
      <c r="IVR280" s="75"/>
      <c r="IVS280" s="75"/>
      <c r="IVT280" s="75"/>
      <c r="IVU280" s="75"/>
      <c r="IVV280" s="75"/>
      <c r="IVW280" s="75"/>
      <c r="IVX280" s="75"/>
      <c r="IVY280" s="75"/>
      <c r="IVZ280" s="75"/>
      <c r="IWA280" s="75"/>
      <c r="IWB280" s="75"/>
      <c r="IWC280" s="75"/>
      <c r="IWD280" s="75"/>
      <c r="IWE280" s="75"/>
      <c r="IWF280" s="75"/>
      <c r="IWG280" s="75"/>
      <c r="IWH280" s="75"/>
      <c r="IWI280" s="75"/>
      <c r="IWJ280" s="75"/>
      <c r="IWK280" s="75"/>
      <c r="IWL280" s="75"/>
      <c r="IWM280" s="75"/>
      <c r="IWN280" s="75"/>
      <c r="IWO280" s="75"/>
      <c r="IWP280" s="75"/>
      <c r="IWQ280" s="75"/>
      <c r="IWR280" s="75"/>
      <c r="IWS280" s="75"/>
      <c r="IWT280" s="75"/>
      <c r="IWU280" s="75"/>
      <c r="IWV280" s="75"/>
      <c r="IWW280" s="75"/>
      <c r="IWX280" s="75"/>
      <c r="IWY280" s="75"/>
      <c r="IWZ280" s="75"/>
      <c r="IXA280" s="75"/>
      <c r="IXB280" s="75"/>
      <c r="IXC280" s="75"/>
      <c r="IXD280" s="75"/>
      <c r="IXE280" s="75"/>
      <c r="IXF280" s="75"/>
      <c r="IXG280" s="75"/>
      <c r="IXH280" s="75"/>
      <c r="IXI280" s="75"/>
      <c r="IXJ280" s="75"/>
      <c r="IXK280" s="75"/>
      <c r="IXL280" s="75"/>
      <c r="IXM280" s="75"/>
      <c r="IXN280" s="75"/>
      <c r="IXO280" s="75"/>
      <c r="IXP280" s="75"/>
      <c r="IXQ280" s="75"/>
      <c r="IXR280" s="75"/>
      <c r="IXS280" s="75"/>
      <c r="IXT280" s="75"/>
      <c r="IXU280" s="75"/>
      <c r="IXV280" s="75"/>
      <c r="IXW280" s="75"/>
      <c r="IXX280" s="75"/>
      <c r="IXY280" s="75"/>
      <c r="IXZ280" s="75"/>
      <c r="IYA280" s="75"/>
      <c r="IYB280" s="75"/>
      <c r="IYC280" s="75"/>
      <c r="IYD280" s="75"/>
      <c r="IYE280" s="75"/>
      <c r="IYF280" s="75"/>
      <c r="IYG280" s="75"/>
      <c r="IYH280" s="75"/>
      <c r="IYI280" s="75"/>
      <c r="IYJ280" s="75"/>
      <c r="IYK280" s="75"/>
      <c r="IYL280" s="75"/>
      <c r="IYM280" s="75"/>
      <c r="IYN280" s="75"/>
      <c r="IYO280" s="75"/>
      <c r="IYP280" s="75"/>
      <c r="IYQ280" s="75"/>
      <c r="IYR280" s="75"/>
      <c r="IYS280" s="75"/>
      <c r="IYT280" s="75"/>
      <c r="IYU280" s="75"/>
      <c r="IYV280" s="75"/>
      <c r="IYW280" s="75"/>
      <c r="IYX280" s="75"/>
      <c r="IYY280" s="75"/>
      <c r="IYZ280" s="75"/>
      <c r="IZA280" s="75"/>
      <c r="IZB280" s="75"/>
      <c r="IZC280" s="75"/>
      <c r="IZD280" s="75"/>
      <c r="IZE280" s="75"/>
      <c r="IZF280" s="75"/>
      <c r="IZG280" s="75"/>
      <c r="IZH280" s="75"/>
      <c r="IZI280" s="75"/>
      <c r="IZJ280" s="75"/>
      <c r="IZK280" s="75"/>
      <c r="IZL280" s="75"/>
      <c r="IZM280" s="75"/>
      <c r="IZN280" s="75"/>
      <c r="IZO280" s="75"/>
      <c r="IZP280" s="75"/>
      <c r="IZQ280" s="75"/>
      <c r="IZR280" s="75"/>
      <c r="IZS280" s="75"/>
      <c r="IZT280" s="75"/>
      <c r="IZU280" s="75"/>
      <c r="IZV280" s="75"/>
      <c r="IZW280" s="75"/>
      <c r="IZX280" s="75"/>
      <c r="IZY280" s="75"/>
      <c r="IZZ280" s="75"/>
      <c r="JAA280" s="75"/>
      <c r="JAB280" s="75"/>
      <c r="JAC280" s="75"/>
      <c r="JAD280" s="75"/>
      <c r="JAE280" s="75"/>
      <c r="JAF280" s="75"/>
      <c r="JAG280" s="75"/>
      <c r="JAH280" s="75"/>
      <c r="JAI280" s="75"/>
      <c r="JAJ280" s="75"/>
      <c r="JAK280" s="75"/>
      <c r="JAL280" s="75"/>
      <c r="JAM280" s="75"/>
      <c r="JAN280" s="75"/>
      <c r="JAO280" s="75"/>
      <c r="JAP280" s="75"/>
      <c r="JAQ280" s="75"/>
      <c r="JAR280" s="75"/>
      <c r="JAS280" s="75"/>
      <c r="JAT280" s="75"/>
      <c r="JAU280" s="75"/>
      <c r="JAV280" s="75"/>
      <c r="JAW280" s="75"/>
      <c r="JAX280" s="75"/>
      <c r="JAY280" s="75"/>
      <c r="JAZ280" s="75"/>
      <c r="JBA280" s="75"/>
      <c r="JBB280" s="75"/>
      <c r="JBC280" s="75"/>
      <c r="JBD280" s="75"/>
      <c r="JBE280" s="75"/>
      <c r="JBF280" s="75"/>
      <c r="JBG280" s="75"/>
      <c r="JBH280" s="75"/>
      <c r="JBI280" s="75"/>
      <c r="JBJ280" s="75"/>
      <c r="JBK280" s="75"/>
      <c r="JBL280" s="75"/>
      <c r="JBM280" s="75"/>
      <c r="JBN280" s="75"/>
      <c r="JBO280" s="75"/>
      <c r="JBP280" s="75"/>
      <c r="JBQ280" s="75"/>
      <c r="JBR280" s="75"/>
      <c r="JBS280" s="75"/>
      <c r="JBT280" s="75"/>
      <c r="JBU280" s="75"/>
      <c r="JBV280" s="75"/>
      <c r="JBW280" s="75"/>
      <c r="JBX280" s="75"/>
      <c r="JBY280" s="75"/>
      <c r="JBZ280" s="75"/>
      <c r="JCA280" s="75"/>
      <c r="JCB280" s="75"/>
      <c r="JCC280" s="75"/>
      <c r="JCD280" s="75"/>
      <c r="JCE280" s="75"/>
      <c r="JCF280" s="75"/>
      <c r="JCG280" s="75"/>
      <c r="JCH280" s="75"/>
      <c r="JCI280" s="75"/>
      <c r="JCJ280" s="75"/>
      <c r="JCK280" s="75"/>
      <c r="JCL280" s="75"/>
      <c r="JCM280" s="75"/>
      <c r="JCN280" s="75"/>
      <c r="JCO280" s="75"/>
      <c r="JCP280" s="75"/>
      <c r="JCQ280" s="75"/>
      <c r="JCR280" s="75"/>
      <c r="JCS280" s="75"/>
      <c r="JCT280" s="75"/>
      <c r="JCU280" s="75"/>
      <c r="JCV280" s="75"/>
      <c r="JCW280" s="75"/>
      <c r="JCX280" s="75"/>
      <c r="JCY280" s="75"/>
      <c r="JCZ280" s="75"/>
      <c r="JDA280" s="75"/>
      <c r="JDB280" s="75"/>
      <c r="JDC280" s="75"/>
      <c r="JDD280" s="75"/>
      <c r="JDE280" s="75"/>
      <c r="JDF280" s="75"/>
      <c r="JDG280" s="75"/>
      <c r="JDH280" s="75"/>
      <c r="JDI280" s="75"/>
      <c r="JDJ280" s="75"/>
      <c r="JDK280" s="75"/>
      <c r="JDL280" s="75"/>
      <c r="JDM280" s="75"/>
      <c r="JDN280" s="75"/>
      <c r="JDO280" s="75"/>
      <c r="JDP280" s="75"/>
      <c r="JDQ280" s="75"/>
      <c r="JDR280" s="75"/>
      <c r="JDS280" s="75"/>
      <c r="JDT280" s="75"/>
      <c r="JDU280" s="75"/>
      <c r="JDV280" s="75"/>
      <c r="JDW280" s="75"/>
      <c r="JDX280" s="75"/>
      <c r="JDY280" s="75"/>
      <c r="JDZ280" s="75"/>
      <c r="JEA280" s="75"/>
      <c r="JEB280" s="75"/>
      <c r="JEC280" s="75"/>
      <c r="JED280" s="75"/>
      <c r="JEE280" s="75"/>
      <c r="JEF280" s="75"/>
      <c r="JEG280" s="75"/>
      <c r="JEH280" s="75"/>
      <c r="JEI280" s="75"/>
      <c r="JEJ280" s="75"/>
      <c r="JEK280" s="75"/>
      <c r="JEL280" s="75"/>
      <c r="JEM280" s="75"/>
      <c r="JEN280" s="75"/>
      <c r="JEO280" s="75"/>
      <c r="JEP280" s="75"/>
      <c r="JEQ280" s="75"/>
      <c r="JER280" s="75"/>
      <c r="JES280" s="75"/>
      <c r="JET280" s="75"/>
      <c r="JEU280" s="75"/>
      <c r="JEV280" s="75"/>
      <c r="JEW280" s="75"/>
      <c r="JEX280" s="75"/>
      <c r="JEY280" s="75"/>
      <c r="JEZ280" s="75"/>
      <c r="JFA280" s="75"/>
      <c r="JFB280" s="75"/>
      <c r="JFC280" s="75"/>
      <c r="JFD280" s="75"/>
      <c r="JFE280" s="75"/>
      <c r="JFF280" s="75"/>
      <c r="JFG280" s="75"/>
      <c r="JFH280" s="75"/>
      <c r="JFI280" s="75"/>
      <c r="JFJ280" s="75"/>
      <c r="JFK280" s="75"/>
      <c r="JFL280" s="75"/>
      <c r="JFM280" s="75"/>
      <c r="JFN280" s="75"/>
      <c r="JFO280" s="75"/>
      <c r="JFP280" s="75"/>
      <c r="JFQ280" s="75"/>
      <c r="JFR280" s="75"/>
      <c r="JFS280" s="75"/>
      <c r="JFT280" s="75"/>
      <c r="JFU280" s="75"/>
      <c r="JFV280" s="75"/>
      <c r="JFW280" s="75"/>
      <c r="JFX280" s="75"/>
      <c r="JFY280" s="75"/>
      <c r="JFZ280" s="75"/>
      <c r="JGA280" s="75"/>
      <c r="JGB280" s="75"/>
      <c r="JGC280" s="75"/>
      <c r="JGD280" s="75"/>
      <c r="JGE280" s="75"/>
      <c r="JGF280" s="75"/>
      <c r="JGG280" s="75"/>
      <c r="JGH280" s="75"/>
      <c r="JGI280" s="75"/>
      <c r="JGJ280" s="75"/>
      <c r="JGK280" s="75"/>
      <c r="JGL280" s="75"/>
      <c r="JGM280" s="75"/>
      <c r="JGN280" s="75"/>
      <c r="JGO280" s="75"/>
      <c r="JGP280" s="75"/>
      <c r="JGQ280" s="75"/>
      <c r="JGR280" s="75"/>
      <c r="JGS280" s="75"/>
      <c r="JGT280" s="75"/>
      <c r="JGU280" s="75"/>
      <c r="JGV280" s="75"/>
      <c r="JGW280" s="75"/>
      <c r="JGX280" s="75"/>
      <c r="JGY280" s="75"/>
      <c r="JGZ280" s="75"/>
      <c r="JHA280" s="75"/>
      <c r="JHB280" s="75"/>
      <c r="JHC280" s="75"/>
      <c r="JHD280" s="75"/>
      <c r="JHE280" s="75"/>
      <c r="JHF280" s="75"/>
      <c r="JHG280" s="75"/>
      <c r="JHH280" s="75"/>
      <c r="JHI280" s="75"/>
      <c r="JHJ280" s="75"/>
      <c r="JHK280" s="75"/>
      <c r="JHL280" s="75"/>
      <c r="JHM280" s="75"/>
      <c r="JHN280" s="75"/>
      <c r="JHO280" s="75"/>
      <c r="JHP280" s="75"/>
      <c r="JHQ280" s="75"/>
      <c r="JHR280" s="75"/>
      <c r="JHS280" s="75"/>
      <c r="JHT280" s="75"/>
      <c r="JHU280" s="75"/>
      <c r="JHV280" s="75"/>
      <c r="JHW280" s="75"/>
      <c r="JHX280" s="75"/>
      <c r="JHY280" s="75"/>
      <c r="JHZ280" s="75"/>
      <c r="JIA280" s="75"/>
      <c r="JIB280" s="75"/>
      <c r="JIC280" s="75"/>
      <c r="JID280" s="75"/>
      <c r="JIE280" s="75"/>
      <c r="JIF280" s="75"/>
      <c r="JIG280" s="75"/>
      <c r="JIH280" s="75"/>
      <c r="JII280" s="75"/>
      <c r="JIJ280" s="75"/>
      <c r="JIK280" s="75"/>
      <c r="JIL280" s="75"/>
      <c r="JIM280" s="75"/>
      <c r="JIN280" s="75"/>
      <c r="JIO280" s="75"/>
      <c r="JIP280" s="75"/>
      <c r="JIQ280" s="75"/>
      <c r="JIR280" s="75"/>
      <c r="JIS280" s="75"/>
      <c r="JIT280" s="75"/>
      <c r="JIU280" s="75"/>
      <c r="JIV280" s="75"/>
      <c r="JIW280" s="75"/>
      <c r="JIX280" s="75"/>
      <c r="JIY280" s="75"/>
      <c r="JIZ280" s="75"/>
      <c r="JJA280" s="75"/>
      <c r="JJB280" s="75"/>
      <c r="JJC280" s="75"/>
      <c r="JJD280" s="75"/>
      <c r="JJE280" s="75"/>
      <c r="JJF280" s="75"/>
      <c r="JJG280" s="75"/>
      <c r="JJH280" s="75"/>
      <c r="JJI280" s="75"/>
      <c r="JJJ280" s="75"/>
      <c r="JJK280" s="75"/>
      <c r="JJL280" s="75"/>
      <c r="JJM280" s="75"/>
      <c r="JJN280" s="75"/>
      <c r="JJO280" s="75"/>
      <c r="JJP280" s="75"/>
      <c r="JJQ280" s="75"/>
      <c r="JJR280" s="75"/>
      <c r="JJS280" s="75"/>
      <c r="JJT280" s="75"/>
      <c r="JJU280" s="75"/>
      <c r="JJV280" s="75"/>
      <c r="JJW280" s="75"/>
      <c r="JJX280" s="75"/>
      <c r="JJY280" s="75"/>
      <c r="JJZ280" s="75"/>
      <c r="JKA280" s="75"/>
      <c r="JKB280" s="75"/>
      <c r="JKC280" s="75"/>
      <c r="JKD280" s="75"/>
      <c r="JKE280" s="75"/>
      <c r="JKF280" s="75"/>
      <c r="JKG280" s="75"/>
      <c r="JKH280" s="75"/>
      <c r="JKI280" s="75"/>
      <c r="JKJ280" s="75"/>
      <c r="JKK280" s="75"/>
      <c r="JKL280" s="75"/>
      <c r="JKM280" s="75"/>
      <c r="JKN280" s="75"/>
      <c r="JKO280" s="75"/>
      <c r="JKP280" s="75"/>
      <c r="JKQ280" s="75"/>
      <c r="JKR280" s="75"/>
      <c r="JKS280" s="75"/>
      <c r="JKT280" s="75"/>
      <c r="JKU280" s="75"/>
      <c r="JKV280" s="75"/>
      <c r="JKW280" s="75"/>
      <c r="JKX280" s="75"/>
      <c r="JKY280" s="75"/>
      <c r="JKZ280" s="75"/>
      <c r="JLA280" s="75"/>
      <c r="JLB280" s="75"/>
      <c r="JLC280" s="75"/>
      <c r="JLD280" s="75"/>
      <c r="JLE280" s="75"/>
      <c r="JLF280" s="75"/>
      <c r="JLG280" s="75"/>
      <c r="JLH280" s="75"/>
      <c r="JLI280" s="75"/>
      <c r="JLJ280" s="75"/>
      <c r="JLK280" s="75"/>
      <c r="JLL280" s="75"/>
      <c r="JLM280" s="75"/>
      <c r="JLN280" s="75"/>
      <c r="JLO280" s="75"/>
      <c r="JLP280" s="75"/>
      <c r="JLQ280" s="75"/>
      <c r="JLR280" s="75"/>
      <c r="JLS280" s="75"/>
      <c r="JLT280" s="75"/>
      <c r="JLU280" s="75"/>
      <c r="JLV280" s="75"/>
      <c r="JLW280" s="75"/>
      <c r="JLX280" s="75"/>
      <c r="JLY280" s="75"/>
      <c r="JLZ280" s="75"/>
      <c r="JMA280" s="75"/>
      <c r="JMB280" s="75"/>
      <c r="JMC280" s="75"/>
      <c r="JMD280" s="75"/>
      <c r="JME280" s="75"/>
      <c r="JMF280" s="75"/>
      <c r="JMG280" s="75"/>
      <c r="JMH280" s="75"/>
      <c r="JMI280" s="75"/>
      <c r="JMJ280" s="75"/>
      <c r="JMK280" s="75"/>
      <c r="JML280" s="75"/>
      <c r="JMM280" s="75"/>
      <c r="JMN280" s="75"/>
      <c r="JMO280" s="75"/>
      <c r="JMP280" s="75"/>
      <c r="JMQ280" s="75"/>
      <c r="JMR280" s="75"/>
      <c r="JMS280" s="75"/>
      <c r="JMT280" s="75"/>
      <c r="JMU280" s="75"/>
      <c r="JMV280" s="75"/>
      <c r="JMW280" s="75"/>
      <c r="JMX280" s="75"/>
      <c r="JMY280" s="75"/>
      <c r="JMZ280" s="75"/>
      <c r="JNA280" s="75"/>
      <c r="JNB280" s="75"/>
      <c r="JNC280" s="75"/>
      <c r="JND280" s="75"/>
      <c r="JNE280" s="75"/>
      <c r="JNF280" s="75"/>
      <c r="JNG280" s="75"/>
      <c r="JNH280" s="75"/>
      <c r="JNI280" s="75"/>
      <c r="JNJ280" s="75"/>
      <c r="JNK280" s="75"/>
      <c r="JNL280" s="75"/>
      <c r="JNM280" s="75"/>
      <c r="JNN280" s="75"/>
      <c r="JNO280" s="75"/>
      <c r="JNP280" s="75"/>
      <c r="JNQ280" s="75"/>
      <c r="JNR280" s="75"/>
      <c r="JNS280" s="75"/>
      <c r="JNT280" s="75"/>
      <c r="JNU280" s="75"/>
      <c r="JNV280" s="75"/>
      <c r="JNW280" s="75"/>
      <c r="JNX280" s="75"/>
      <c r="JNY280" s="75"/>
      <c r="JNZ280" s="75"/>
      <c r="JOA280" s="75"/>
      <c r="JOB280" s="75"/>
      <c r="JOC280" s="75"/>
      <c r="JOD280" s="75"/>
      <c r="JOE280" s="75"/>
      <c r="JOF280" s="75"/>
      <c r="JOG280" s="75"/>
      <c r="JOH280" s="75"/>
      <c r="JOI280" s="75"/>
      <c r="JOJ280" s="75"/>
      <c r="JOK280" s="75"/>
      <c r="JOL280" s="75"/>
      <c r="JOM280" s="75"/>
      <c r="JON280" s="75"/>
      <c r="JOO280" s="75"/>
      <c r="JOP280" s="75"/>
      <c r="JOQ280" s="75"/>
      <c r="JOR280" s="75"/>
      <c r="JOS280" s="75"/>
      <c r="JOT280" s="75"/>
      <c r="JOU280" s="75"/>
      <c r="JOV280" s="75"/>
      <c r="JOW280" s="75"/>
      <c r="JOX280" s="75"/>
      <c r="JOY280" s="75"/>
      <c r="JOZ280" s="75"/>
      <c r="JPA280" s="75"/>
      <c r="JPB280" s="75"/>
      <c r="JPC280" s="75"/>
      <c r="JPD280" s="75"/>
      <c r="JPE280" s="75"/>
      <c r="JPF280" s="75"/>
      <c r="JPG280" s="75"/>
      <c r="JPH280" s="75"/>
      <c r="JPI280" s="75"/>
      <c r="JPJ280" s="75"/>
      <c r="JPK280" s="75"/>
      <c r="JPL280" s="75"/>
      <c r="JPM280" s="75"/>
      <c r="JPN280" s="75"/>
      <c r="JPO280" s="75"/>
      <c r="JPP280" s="75"/>
      <c r="JPQ280" s="75"/>
      <c r="JPR280" s="75"/>
      <c r="JPS280" s="75"/>
      <c r="JPT280" s="75"/>
      <c r="JPU280" s="75"/>
      <c r="JPV280" s="75"/>
      <c r="JPW280" s="75"/>
      <c r="JPX280" s="75"/>
      <c r="JPY280" s="75"/>
      <c r="JPZ280" s="75"/>
      <c r="JQA280" s="75"/>
      <c r="JQB280" s="75"/>
      <c r="JQC280" s="75"/>
      <c r="JQD280" s="75"/>
      <c r="JQE280" s="75"/>
      <c r="JQF280" s="75"/>
      <c r="JQG280" s="75"/>
      <c r="JQH280" s="75"/>
      <c r="JQI280" s="75"/>
      <c r="JQJ280" s="75"/>
      <c r="JQK280" s="75"/>
      <c r="JQL280" s="75"/>
      <c r="JQM280" s="75"/>
      <c r="JQN280" s="75"/>
      <c r="JQO280" s="75"/>
      <c r="JQP280" s="75"/>
      <c r="JQQ280" s="75"/>
      <c r="JQR280" s="75"/>
      <c r="JQS280" s="75"/>
      <c r="JQT280" s="75"/>
      <c r="JQU280" s="75"/>
      <c r="JQV280" s="75"/>
      <c r="JQW280" s="75"/>
      <c r="JQX280" s="75"/>
      <c r="JQY280" s="75"/>
      <c r="JQZ280" s="75"/>
      <c r="JRA280" s="75"/>
      <c r="JRB280" s="75"/>
      <c r="JRC280" s="75"/>
      <c r="JRD280" s="75"/>
      <c r="JRE280" s="75"/>
      <c r="JRF280" s="75"/>
      <c r="JRG280" s="75"/>
      <c r="JRH280" s="75"/>
      <c r="JRI280" s="75"/>
      <c r="JRJ280" s="75"/>
      <c r="JRK280" s="75"/>
      <c r="JRL280" s="75"/>
      <c r="JRM280" s="75"/>
      <c r="JRN280" s="75"/>
      <c r="JRO280" s="75"/>
      <c r="JRP280" s="75"/>
      <c r="JRQ280" s="75"/>
      <c r="JRR280" s="75"/>
      <c r="JRS280" s="75"/>
      <c r="JRT280" s="75"/>
      <c r="JRU280" s="75"/>
      <c r="JRV280" s="75"/>
      <c r="JRW280" s="75"/>
      <c r="JRX280" s="75"/>
      <c r="JRY280" s="75"/>
      <c r="JRZ280" s="75"/>
      <c r="JSA280" s="75"/>
      <c r="JSB280" s="75"/>
      <c r="JSC280" s="75"/>
      <c r="JSD280" s="75"/>
      <c r="JSE280" s="75"/>
      <c r="JSF280" s="75"/>
      <c r="JSG280" s="75"/>
      <c r="JSH280" s="75"/>
      <c r="JSI280" s="75"/>
      <c r="JSJ280" s="75"/>
      <c r="JSK280" s="75"/>
      <c r="JSL280" s="75"/>
      <c r="JSM280" s="75"/>
      <c r="JSN280" s="75"/>
      <c r="JSO280" s="75"/>
      <c r="JSP280" s="75"/>
      <c r="JSQ280" s="75"/>
      <c r="JSR280" s="75"/>
      <c r="JSS280" s="75"/>
      <c r="JST280" s="75"/>
      <c r="JSU280" s="75"/>
      <c r="JSV280" s="75"/>
      <c r="JSW280" s="75"/>
      <c r="JSX280" s="75"/>
      <c r="JSY280" s="75"/>
      <c r="JSZ280" s="75"/>
      <c r="JTA280" s="75"/>
      <c r="JTB280" s="75"/>
      <c r="JTC280" s="75"/>
      <c r="JTD280" s="75"/>
      <c r="JTE280" s="75"/>
      <c r="JTF280" s="75"/>
      <c r="JTG280" s="75"/>
      <c r="JTH280" s="75"/>
      <c r="JTI280" s="75"/>
      <c r="JTJ280" s="75"/>
      <c r="JTK280" s="75"/>
      <c r="JTL280" s="75"/>
      <c r="JTM280" s="75"/>
      <c r="JTN280" s="75"/>
      <c r="JTO280" s="75"/>
      <c r="JTP280" s="75"/>
      <c r="JTQ280" s="75"/>
      <c r="JTR280" s="75"/>
      <c r="JTS280" s="75"/>
      <c r="JTT280" s="75"/>
      <c r="JTU280" s="75"/>
      <c r="JTV280" s="75"/>
      <c r="JTW280" s="75"/>
      <c r="JTX280" s="75"/>
      <c r="JTY280" s="75"/>
      <c r="JTZ280" s="75"/>
      <c r="JUA280" s="75"/>
      <c r="JUB280" s="75"/>
      <c r="JUC280" s="75"/>
      <c r="JUD280" s="75"/>
      <c r="JUE280" s="75"/>
      <c r="JUF280" s="75"/>
      <c r="JUG280" s="75"/>
      <c r="JUH280" s="75"/>
      <c r="JUI280" s="75"/>
      <c r="JUJ280" s="75"/>
      <c r="JUK280" s="75"/>
      <c r="JUL280" s="75"/>
      <c r="JUM280" s="75"/>
      <c r="JUN280" s="75"/>
      <c r="JUO280" s="75"/>
      <c r="JUP280" s="75"/>
      <c r="JUQ280" s="75"/>
      <c r="JUR280" s="75"/>
      <c r="JUS280" s="75"/>
      <c r="JUT280" s="75"/>
      <c r="JUU280" s="75"/>
      <c r="JUV280" s="75"/>
      <c r="JUW280" s="75"/>
      <c r="JUX280" s="75"/>
      <c r="JUY280" s="75"/>
      <c r="JUZ280" s="75"/>
      <c r="JVA280" s="75"/>
      <c r="JVB280" s="75"/>
      <c r="JVC280" s="75"/>
      <c r="JVD280" s="75"/>
      <c r="JVE280" s="75"/>
      <c r="JVF280" s="75"/>
      <c r="JVG280" s="75"/>
      <c r="JVH280" s="75"/>
      <c r="JVI280" s="75"/>
      <c r="JVJ280" s="75"/>
      <c r="JVK280" s="75"/>
      <c r="JVL280" s="75"/>
      <c r="JVM280" s="75"/>
      <c r="JVN280" s="75"/>
      <c r="JVO280" s="75"/>
      <c r="JVP280" s="75"/>
      <c r="JVQ280" s="75"/>
      <c r="JVR280" s="75"/>
      <c r="JVS280" s="75"/>
      <c r="JVT280" s="75"/>
      <c r="JVU280" s="75"/>
      <c r="JVV280" s="75"/>
      <c r="JVW280" s="75"/>
      <c r="JVX280" s="75"/>
      <c r="JVY280" s="75"/>
      <c r="JVZ280" s="75"/>
      <c r="JWA280" s="75"/>
      <c r="JWB280" s="75"/>
      <c r="JWC280" s="75"/>
      <c r="JWD280" s="75"/>
      <c r="JWE280" s="75"/>
      <c r="JWF280" s="75"/>
      <c r="JWG280" s="75"/>
      <c r="JWH280" s="75"/>
      <c r="JWI280" s="75"/>
      <c r="JWJ280" s="75"/>
      <c r="JWK280" s="75"/>
      <c r="JWL280" s="75"/>
      <c r="JWM280" s="75"/>
      <c r="JWN280" s="75"/>
      <c r="JWO280" s="75"/>
      <c r="JWP280" s="75"/>
      <c r="JWQ280" s="75"/>
      <c r="JWR280" s="75"/>
      <c r="JWS280" s="75"/>
      <c r="JWT280" s="75"/>
      <c r="JWU280" s="75"/>
      <c r="JWV280" s="75"/>
      <c r="JWW280" s="75"/>
      <c r="JWX280" s="75"/>
      <c r="JWY280" s="75"/>
      <c r="JWZ280" s="75"/>
      <c r="JXA280" s="75"/>
      <c r="JXB280" s="75"/>
      <c r="JXC280" s="75"/>
      <c r="JXD280" s="75"/>
      <c r="JXE280" s="75"/>
      <c r="JXF280" s="75"/>
      <c r="JXG280" s="75"/>
      <c r="JXH280" s="75"/>
      <c r="JXI280" s="75"/>
      <c r="JXJ280" s="75"/>
      <c r="JXK280" s="75"/>
      <c r="JXL280" s="75"/>
      <c r="JXM280" s="75"/>
      <c r="JXN280" s="75"/>
      <c r="JXO280" s="75"/>
      <c r="JXP280" s="75"/>
      <c r="JXQ280" s="75"/>
      <c r="JXR280" s="75"/>
      <c r="JXS280" s="75"/>
      <c r="JXT280" s="75"/>
      <c r="JXU280" s="75"/>
      <c r="JXV280" s="75"/>
      <c r="JXW280" s="75"/>
      <c r="JXX280" s="75"/>
      <c r="JXY280" s="75"/>
      <c r="JXZ280" s="75"/>
      <c r="JYA280" s="75"/>
      <c r="JYB280" s="75"/>
      <c r="JYC280" s="75"/>
      <c r="JYD280" s="75"/>
      <c r="JYE280" s="75"/>
      <c r="JYF280" s="75"/>
      <c r="JYG280" s="75"/>
      <c r="JYH280" s="75"/>
      <c r="JYI280" s="75"/>
      <c r="JYJ280" s="75"/>
      <c r="JYK280" s="75"/>
      <c r="JYL280" s="75"/>
      <c r="JYM280" s="75"/>
      <c r="JYN280" s="75"/>
      <c r="JYO280" s="75"/>
      <c r="JYP280" s="75"/>
      <c r="JYQ280" s="75"/>
      <c r="JYR280" s="75"/>
      <c r="JYS280" s="75"/>
      <c r="JYT280" s="75"/>
      <c r="JYU280" s="75"/>
      <c r="JYV280" s="75"/>
      <c r="JYW280" s="75"/>
      <c r="JYX280" s="75"/>
      <c r="JYY280" s="75"/>
      <c r="JYZ280" s="75"/>
      <c r="JZA280" s="75"/>
      <c r="JZB280" s="75"/>
      <c r="JZC280" s="75"/>
      <c r="JZD280" s="75"/>
      <c r="JZE280" s="75"/>
      <c r="JZF280" s="75"/>
      <c r="JZG280" s="75"/>
      <c r="JZH280" s="75"/>
      <c r="JZI280" s="75"/>
      <c r="JZJ280" s="75"/>
      <c r="JZK280" s="75"/>
      <c r="JZL280" s="75"/>
      <c r="JZM280" s="75"/>
      <c r="JZN280" s="75"/>
      <c r="JZO280" s="75"/>
      <c r="JZP280" s="75"/>
      <c r="JZQ280" s="75"/>
      <c r="JZR280" s="75"/>
      <c r="JZS280" s="75"/>
      <c r="JZT280" s="75"/>
      <c r="JZU280" s="75"/>
      <c r="JZV280" s="75"/>
      <c r="JZW280" s="75"/>
      <c r="JZX280" s="75"/>
      <c r="JZY280" s="75"/>
      <c r="JZZ280" s="75"/>
      <c r="KAA280" s="75"/>
      <c r="KAB280" s="75"/>
      <c r="KAC280" s="75"/>
      <c r="KAD280" s="75"/>
      <c r="KAE280" s="75"/>
      <c r="KAF280" s="75"/>
      <c r="KAG280" s="75"/>
      <c r="KAH280" s="75"/>
      <c r="KAI280" s="75"/>
      <c r="KAJ280" s="75"/>
      <c r="KAK280" s="75"/>
      <c r="KAL280" s="75"/>
      <c r="KAM280" s="75"/>
      <c r="KAN280" s="75"/>
      <c r="KAO280" s="75"/>
      <c r="KAP280" s="75"/>
      <c r="KAQ280" s="75"/>
      <c r="KAR280" s="75"/>
      <c r="KAS280" s="75"/>
      <c r="KAT280" s="75"/>
      <c r="KAU280" s="75"/>
      <c r="KAV280" s="75"/>
      <c r="KAW280" s="75"/>
      <c r="KAX280" s="75"/>
      <c r="KAY280" s="75"/>
      <c r="KAZ280" s="75"/>
      <c r="KBA280" s="75"/>
      <c r="KBB280" s="75"/>
      <c r="KBC280" s="75"/>
      <c r="KBD280" s="75"/>
      <c r="KBE280" s="75"/>
      <c r="KBF280" s="75"/>
      <c r="KBG280" s="75"/>
      <c r="KBH280" s="75"/>
      <c r="KBI280" s="75"/>
      <c r="KBJ280" s="75"/>
      <c r="KBK280" s="75"/>
      <c r="KBL280" s="75"/>
      <c r="KBM280" s="75"/>
      <c r="KBN280" s="75"/>
      <c r="KBO280" s="75"/>
      <c r="KBP280" s="75"/>
      <c r="KBQ280" s="75"/>
      <c r="KBR280" s="75"/>
      <c r="KBS280" s="75"/>
      <c r="KBT280" s="75"/>
      <c r="KBU280" s="75"/>
      <c r="KBV280" s="75"/>
      <c r="KBW280" s="75"/>
      <c r="KBX280" s="75"/>
      <c r="KBY280" s="75"/>
      <c r="KBZ280" s="75"/>
      <c r="KCA280" s="75"/>
      <c r="KCB280" s="75"/>
      <c r="KCC280" s="75"/>
      <c r="KCD280" s="75"/>
      <c r="KCE280" s="75"/>
      <c r="KCF280" s="75"/>
      <c r="KCG280" s="75"/>
      <c r="KCH280" s="75"/>
      <c r="KCI280" s="75"/>
      <c r="KCJ280" s="75"/>
      <c r="KCK280" s="75"/>
      <c r="KCL280" s="75"/>
      <c r="KCM280" s="75"/>
      <c r="KCN280" s="75"/>
      <c r="KCO280" s="75"/>
      <c r="KCP280" s="75"/>
      <c r="KCQ280" s="75"/>
      <c r="KCR280" s="75"/>
      <c r="KCS280" s="75"/>
      <c r="KCT280" s="75"/>
      <c r="KCU280" s="75"/>
      <c r="KCV280" s="75"/>
      <c r="KCW280" s="75"/>
      <c r="KCX280" s="75"/>
      <c r="KCY280" s="75"/>
      <c r="KCZ280" s="75"/>
      <c r="KDA280" s="75"/>
      <c r="KDB280" s="75"/>
      <c r="KDC280" s="75"/>
      <c r="KDD280" s="75"/>
      <c r="KDE280" s="75"/>
      <c r="KDF280" s="75"/>
      <c r="KDG280" s="75"/>
      <c r="KDH280" s="75"/>
      <c r="KDI280" s="75"/>
      <c r="KDJ280" s="75"/>
      <c r="KDK280" s="75"/>
      <c r="KDL280" s="75"/>
      <c r="KDM280" s="75"/>
      <c r="KDN280" s="75"/>
      <c r="KDO280" s="75"/>
      <c r="KDP280" s="75"/>
      <c r="KDQ280" s="75"/>
      <c r="KDR280" s="75"/>
      <c r="KDS280" s="75"/>
      <c r="KDT280" s="75"/>
      <c r="KDU280" s="75"/>
      <c r="KDV280" s="75"/>
      <c r="KDW280" s="75"/>
      <c r="KDX280" s="75"/>
      <c r="KDY280" s="75"/>
      <c r="KDZ280" s="75"/>
      <c r="KEA280" s="75"/>
      <c r="KEB280" s="75"/>
      <c r="KEC280" s="75"/>
      <c r="KED280" s="75"/>
      <c r="KEE280" s="75"/>
      <c r="KEF280" s="75"/>
      <c r="KEG280" s="75"/>
      <c r="KEH280" s="75"/>
      <c r="KEI280" s="75"/>
      <c r="KEJ280" s="75"/>
      <c r="KEK280" s="75"/>
      <c r="KEL280" s="75"/>
      <c r="KEM280" s="75"/>
      <c r="KEN280" s="75"/>
      <c r="KEO280" s="75"/>
      <c r="KEP280" s="75"/>
      <c r="KEQ280" s="75"/>
      <c r="KER280" s="75"/>
      <c r="KES280" s="75"/>
      <c r="KET280" s="75"/>
      <c r="KEU280" s="75"/>
      <c r="KEV280" s="75"/>
      <c r="KEW280" s="75"/>
      <c r="KEX280" s="75"/>
      <c r="KEY280" s="75"/>
      <c r="KEZ280" s="75"/>
      <c r="KFA280" s="75"/>
      <c r="KFB280" s="75"/>
      <c r="KFC280" s="75"/>
      <c r="KFD280" s="75"/>
      <c r="KFE280" s="75"/>
      <c r="KFF280" s="75"/>
      <c r="KFG280" s="75"/>
      <c r="KFH280" s="75"/>
      <c r="KFI280" s="75"/>
      <c r="KFJ280" s="75"/>
      <c r="KFK280" s="75"/>
      <c r="KFL280" s="75"/>
      <c r="KFM280" s="75"/>
      <c r="KFN280" s="75"/>
      <c r="KFO280" s="75"/>
      <c r="KFP280" s="75"/>
      <c r="KFQ280" s="75"/>
      <c r="KFR280" s="75"/>
      <c r="KFS280" s="75"/>
      <c r="KFT280" s="75"/>
      <c r="KFU280" s="75"/>
      <c r="KFV280" s="75"/>
      <c r="KFW280" s="75"/>
      <c r="KFX280" s="75"/>
      <c r="KFY280" s="75"/>
      <c r="KFZ280" s="75"/>
      <c r="KGA280" s="75"/>
      <c r="KGB280" s="75"/>
      <c r="KGC280" s="75"/>
      <c r="KGD280" s="75"/>
      <c r="KGE280" s="75"/>
      <c r="KGF280" s="75"/>
      <c r="KGG280" s="75"/>
      <c r="KGH280" s="75"/>
      <c r="KGI280" s="75"/>
      <c r="KGJ280" s="75"/>
      <c r="KGK280" s="75"/>
      <c r="KGL280" s="75"/>
      <c r="KGM280" s="75"/>
      <c r="KGN280" s="75"/>
      <c r="KGO280" s="75"/>
      <c r="KGP280" s="75"/>
      <c r="KGQ280" s="75"/>
      <c r="KGR280" s="75"/>
      <c r="KGS280" s="75"/>
      <c r="KGT280" s="75"/>
      <c r="KGU280" s="75"/>
      <c r="KGV280" s="75"/>
      <c r="KGW280" s="75"/>
      <c r="KGX280" s="75"/>
      <c r="KGY280" s="75"/>
      <c r="KGZ280" s="75"/>
      <c r="KHA280" s="75"/>
      <c r="KHB280" s="75"/>
      <c r="KHC280" s="75"/>
      <c r="KHD280" s="75"/>
      <c r="KHE280" s="75"/>
      <c r="KHF280" s="75"/>
      <c r="KHG280" s="75"/>
      <c r="KHH280" s="75"/>
      <c r="KHI280" s="75"/>
      <c r="KHJ280" s="75"/>
      <c r="KHK280" s="75"/>
      <c r="KHL280" s="75"/>
      <c r="KHM280" s="75"/>
      <c r="KHN280" s="75"/>
      <c r="KHO280" s="75"/>
      <c r="KHP280" s="75"/>
      <c r="KHQ280" s="75"/>
      <c r="KHR280" s="75"/>
      <c r="KHS280" s="75"/>
      <c r="KHT280" s="75"/>
      <c r="KHU280" s="75"/>
      <c r="KHV280" s="75"/>
      <c r="KHW280" s="75"/>
      <c r="KHX280" s="75"/>
      <c r="KHY280" s="75"/>
      <c r="KHZ280" s="75"/>
      <c r="KIA280" s="75"/>
      <c r="KIB280" s="75"/>
      <c r="KIC280" s="75"/>
      <c r="KID280" s="75"/>
      <c r="KIE280" s="75"/>
      <c r="KIF280" s="75"/>
      <c r="KIG280" s="75"/>
      <c r="KIH280" s="75"/>
      <c r="KII280" s="75"/>
      <c r="KIJ280" s="75"/>
      <c r="KIK280" s="75"/>
      <c r="KIL280" s="75"/>
      <c r="KIM280" s="75"/>
      <c r="KIN280" s="75"/>
      <c r="KIO280" s="75"/>
      <c r="KIP280" s="75"/>
      <c r="KIQ280" s="75"/>
      <c r="KIR280" s="75"/>
      <c r="KIS280" s="75"/>
      <c r="KIT280" s="75"/>
      <c r="KIU280" s="75"/>
      <c r="KIV280" s="75"/>
      <c r="KIW280" s="75"/>
      <c r="KIX280" s="75"/>
      <c r="KIY280" s="75"/>
      <c r="KIZ280" s="75"/>
      <c r="KJA280" s="75"/>
      <c r="KJB280" s="75"/>
      <c r="KJC280" s="75"/>
      <c r="KJD280" s="75"/>
      <c r="KJE280" s="75"/>
      <c r="KJF280" s="75"/>
      <c r="KJG280" s="75"/>
      <c r="KJH280" s="75"/>
      <c r="KJI280" s="75"/>
      <c r="KJJ280" s="75"/>
      <c r="KJK280" s="75"/>
      <c r="KJL280" s="75"/>
      <c r="KJM280" s="75"/>
      <c r="KJN280" s="75"/>
      <c r="KJO280" s="75"/>
      <c r="KJP280" s="75"/>
      <c r="KJQ280" s="75"/>
      <c r="KJR280" s="75"/>
      <c r="KJS280" s="75"/>
      <c r="KJT280" s="75"/>
      <c r="KJU280" s="75"/>
      <c r="KJV280" s="75"/>
      <c r="KJW280" s="75"/>
      <c r="KJX280" s="75"/>
      <c r="KJY280" s="75"/>
      <c r="KJZ280" s="75"/>
      <c r="KKA280" s="75"/>
      <c r="KKB280" s="75"/>
      <c r="KKC280" s="75"/>
      <c r="KKD280" s="75"/>
      <c r="KKE280" s="75"/>
      <c r="KKF280" s="75"/>
      <c r="KKG280" s="75"/>
      <c r="KKH280" s="75"/>
      <c r="KKI280" s="75"/>
      <c r="KKJ280" s="75"/>
      <c r="KKK280" s="75"/>
      <c r="KKL280" s="75"/>
      <c r="KKM280" s="75"/>
      <c r="KKN280" s="75"/>
      <c r="KKO280" s="75"/>
      <c r="KKP280" s="75"/>
      <c r="KKQ280" s="75"/>
      <c r="KKR280" s="75"/>
      <c r="KKS280" s="75"/>
      <c r="KKT280" s="75"/>
      <c r="KKU280" s="75"/>
      <c r="KKV280" s="75"/>
      <c r="KKW280" s="75"/>
      <c r="KKX280" s="75"/>
      <c r="KKY280" s="75"/>
      <c r="KKZ280" s="75"/>
      <c r="KLA280" s="75"/>
      <c r="KLB280" s="75"/>
      <c r="KLC280" s="75"/>
      <c r="KLD280" s="75"/>
      <c r="KLE280" s="75"/>
      <c r="KLF280" s="75"/>
      <c r="KLG280" s="75"/>
      <c r="KLH280" s="75"/>
      <c r="KLI280" s="75"/>
      <c r="KLJ280" s="75"/>
      <c r="KLK280" s="75"/>
      <c r="KLL280" s="75"/>
      <c r="KLM280" s="75"/>
      <c r="KLN280" s="75"/>
      <c r="KLO280" s="75"/>
      <c r="KLP280" s="75"/>
      <c r="KLQ280" s="75"/>
      <c r="KLR280" s="75"/>
      <c r="KLS280" s="75"/>
      <c r="KLT280" s="75"/>
      <c r="KLU280" s="75"/>
      <c r="KLV280" s="75"/>
      <c r="KLW280" s="75"/>
      <c r="KLX280" s="75"/>
      <c r="KLY280" s="75"/>
      <c r="KLZ280" s="75"/>
      <c r="KMA280" s="75"/>
      <c r="KMB280" s="75"/>
      <c r="KMC280" s="75"/>
      <c r="KMD280" s="75"/>
      <c r="KME280" s="75"/>
      <c r="KMF280" s="75"/>
      <c r="KMG280" s="75"/>
      <c r="KMH280" s="75"/>
      <c r="KMI280" s="75"/>
      <c r="KMJ280" s="75"/>
      <c r="KMK280" s="75"/>
      <c r="KML280" s="75"/>
      <c r="KMM280" s="75"/>
      <c r="KMN280" s="75"/>
      <c r="KMO280" s="75"/>
      <c r="KMP280" s="75"/>
      <c r="KMQ280" s="75"/>
      <c r="KMR280" s="75"/>
      <c r="KMS280" s="75"/>
      <c r="KMT280" s="75"/>
      <c r="KMU280" s="75"/>
      <c r="KMV280" s="75"/>
      <c r="KMW280" s="75"/>
      <c r="KMX280" s="75"/>
      <c r="KMY280" s="75"/>
      <c r="KMZ280" s="75"/>
      <c r="KNA280" s="75"/>
      <c r="KNB280" s="75"/>
      <c r="KNC280" s="75"/>
      <c r="KND280" s="75"/>
      <c r="KNE280" s="75"/>
      <c r="KNF280" s="75"/>
      <c r="KNG280" s="75"/>
      <c r="KNH280" s="75"/>
      <c r="KNI280" s="75"/>
      <c r="KNJ280" s="75"/>
      <c r="KNK280" s="75"/>
      <c r="KNL280" s="75"/>
      <c r="KNM280" s="75"/>
      <c r="KNN280" s="75"/>
      <c r="KNO280" s="75"/>
      <c r="KNP280" s="75"/>
      <c r="KNQ280" s="75"/>
      <c r="KNR280" s="75"/>
      <c r="KNS280" s="75"/>
      <c r="KNT280" s="75"/>
      <c r="KNU280" s="75"/>
      <c r="KNV280" s="75"/>
      <c r="KNW280" s="75"/>
      <c r="KNX280" s="75"/>
      <c r="KNY280" s="75"/>
      <c r="KNZ280" s="75"/>
      <c r="KOA280" s="75"/>
      <c r="KOB280" s="75"/>
      <c r="KOC280" s="75"/>
      <c r="KOD280" s="75"/>
      <c r="KOE280" s="75"/>
      <c r="KOF280" s="75"/>
      <c r="KOG280" s="75"/>
      <c r="KOH280" s="75"/>
      <c r="KOI280" s="75"/>
      <c r="KOJ280" s="75"/>
      <c r="KOK280" s="75"/>
      <c r="KOL280" s="75"/>
      <c r="KOM280" s="75"/>
      <c r="KON280" s="75"/>
      <c r="KOO280" s="75"/>
      <c r="KOP280" s="75"/>
      <c r="KOQ280" s="75"/>
      <c r="KOR280" s="75"/>
      <c r="KOS280" s="75"/>
      <c r="KOT280" s="75"/>
      <c r="KOU280" s="75"/>
      <c r="KOV280" s="75"/>
      <c r="KOW280" s="75"/>
      <c r="KOX280" s="75"/>
      <c r="KOY280" s="75"/>
      <c r="KOZ280" s="75"/>
      <c r="KPA280" s="75"/>
      <c r="KPB280" s="75"/>
      <c r="KPC280" s="75"/>
      <c r="KPD280" s="75"/>
      <c r="KPE280" s="75"/>
      <c r="KPF280" s="75"/>
      <c r="KPG280" s="75"/>
      <c r="KPH280" s="75"/>
      <c r="KPI280" s="75"/>
      <c r="KPJ280" s="75"/>
      <c r="KPK280" s="75"/>
      <c r="KPL280" s="75"/>
      <c r="KPM280" s="75"/>
      <c r="KPN280" s="75"/>
      <c r="KPO280" s="75"/>
      <c r="KPP280" s="75"/>
      <c r="KPQ280" s="75"/>
      <c r="KPR280" s="75"/>
      <c r="KPS280" s="75"/>
      <c r="KPT280" s="75"/>
      <c r="KPU280" s="75"/>
      <c r="KPV280" s="75"/>
      <c r="KPW280" s="75"/>
      <c r="KPX280" s="75"/>
      <c r="KPY280" s="75"/>
      <c r="KPZ280" s="75"/>
      <c r="KQA280" s="75"/>
      <c r="KQB280" s="75"/>
      <c r="KQC280" s="75"/>
      <c r="KQD280" s="75"/>
      <c r="KQE280" s="75"/>
      <c r="KQF280" s="75"/>
      <c r="KQG280" s="75"/>
      <c r="KQH280" s="75"/>
      <c r="KQI280" s="75"/>
      <c r="KQJ280" s="75"/>
      <c r="KQK280" s="75"/>
      <c r="KQL280" s="75"/>
      <c r="KQM280" s="75"/>
      <c r="KQN280" s="75"/>
      <c r="KQO280" s="75"/>
      <c r="KQP280" s="75"/>
      <c r="KQQ280" s="75"/>
      <c r="KQR280" s="75"/>
      <c r="KQS280" s="75"/>
      <c r="KQT280" s="75"/>
      <c r="KQU280" s="75"/>
      <c r="KQV280" s="75"/>
      <c r="KQW280" s="75"/>
      <c r="KQX280" s="75"/>
      <c r="KQY280" s="75"/>
      <c r="KQZ280" s="75"/>
      <c r="KRA280" s="75"/>
      <c r="KRB280" s="75"/>
      <c r="KRC280" s="75"/>
      <c r="KRD280" s="75"/>
      <c r="KRE280" s="75"/>
      <c r="KRF280" s="75"/>
      <c r="KRG280" s="75"/>
      <c r="KRH280" s="75"/>
      <c r="KRI280" s="75"/>
      <c r="KRJ280" s="75"/>
      <c r="KRK280" s="75"/>
      <c r="KRL280" s="75"/>
      <c r="KRM280" s="75"/>
      <c r="KRN280" s="75"/>
      <c r="KRO280" s="75"/>
      <c r="KRP280" s="75"/>
      <c r="KRQ280" s="75"/>
      <c r="KRR280" s="75"/>
      <c r="KRS280" s="75"/>
      <c r="KRT280" s="75"/>
      <c r="KRU280" s="75"/>
      <c r="KRV280" s="75"/>
      <c r="KRW280" s="75"/>
      <c r="KRX280" s="75"/>
      <c r="KRY280" s="75"/>
      <c r="KRZ280" s="75"/>
      <c r="KSA280" s="75"/>
      <c r="KSB280" s="75"/>
      <c r="KSC280" s="75"/>
      <c r="KSD280" s="75"/>
      <c r="KSE280" s="75"/>
      <c r="KSF280" s="75"/>
      <c r="KSG280" s="75"/>
      <c r="KSH280" s="75"/>
      <c r="KSI280" s="75"/>
      <c r="KSJ280" s="75"/>
      <c r="KSK280" s="75"/>
      <c r="KSL280" s="75"/>
      <c r="KSM280" s="75"/>
      <c r="KSN280" s="75"/>
      <c r="KSO280" s="75"/>
      <c r="KSP280" s="75"/>
      <c r="KSQ280" s="75"/>
      <c r="KSR280" s="75"/>
      <c r="KSS280" s="75"/>
      <c r="KST280" s="75"/>
      <c r="KSU280" s="75"/>
      <c r="KSV280" s="75"/>
      <c r="KSW280" s="75"/>
      <c r="KSX280" s="75"/>
      <c r="KSY280" s="75"/>
      <c r="KSZ280" s="75"/>
      <c r="KTA280" s="75"/>
      <c r="KTB280" s="75"/>
      <c r="KTC280" s="75"/>
      <c r="KTD280" s="75"/>
      <c r="KTE280" s="75"/>
      <c r="KTF280" s="75"/>
      <c r="KTG280" s="75"/>
      <c r="KTH280" s="75"/>
      <c r="KTI280" s="75"/>
      <c r="KTJ280" s="75"/>
      <c r="KTK280" s="75"/>
      <c r="KTL280" s="75"/>
      <c r="KTM280" s="75"/>
      <c r="KTN280" s="75"/>
      <c r="KTO280" s="75"/>
      <c r="KTP280" s="75"/>
      <c r="KTQ280" s="75"/>
      <c r="KTR280" s="75"/>
      <c r="KTS280" s="75"/>
      <c r="KTT280" s="75"/>
      <c r="KTU280" s="75"/>
      <c r="KTV280" s="75"/>
      <c r="KTW280" s="75"/>
      <c r="KTX280" s="75"/>
      <c r="KTY280" s="75"/>
      <c r="KTZ280" s="75"/>
      <c r="KUA280" s="75"/>
      <c r="KUB280" s="75"/>
      <c r="KUC280" s="75"/>
      <c r="KUD280" s="75"/>
      <c r="KUE280" s="75"/>
      <c r="KUF280" s="75"/>
      <c r="KUG280" s="75"/>
      <c r="KUH280" s="75"/>
      <c r="KUI280" s="75"/>
      <c r="KUJ280" s="75"/>
      <c r="KUK280" s="75"/>
      <c r="KUL280" s="75"/>
      <c r="KUM280" s="75"/>
      <c r="KUN280" s="75"/>
      <c r="KUO280" s="75"/>
      <c r="KUP280" s="75"/>
      <c r="KUQ280" s="75"/>
      <c r="KUR280" s="75"/>
      <c r="KUS280" s="75"/>
      <c r="KUT280" s="75"/>
      <c r="KUU280" s="75"/>
      <c r="KUV280" s="75"/>
      <c r="KUW280" s="75"/>
      <c r="KUX280" s="75"/>
      <c r="KUY280" s="75"/>
      <c r="KUZ280" s="75"/>
      <c r="KVA280" s="75"/>
      <c r="KVB280" s="75"/>
      <c r="KVC280" s="75"/>
      <c r="KVD280" s="75"/>
      <c r="KVE280" s="75"/>
      <c r="KVF280" s="75"/>
      <c r="KVG280" s="75"/>
      <c r="KVH280" s="75"/>
      <c r="KVI280" s="75"/>
      <c r="KVJ280" s="75"/>
      <c r="KVK280" s="75"/>
      <c r="KVL280" s="75"/>
      <c r="KVM280" s="75"/>
      <c r="KVN280" s="75"/>
      <c r="KVO280" s="75"/>
      <c r="KVP280" s="75"/>
      <c r="KVQ280" s="75"/>
      <c r="KVR280" s="75"/>
      <c r="KVS280" s="75"/>
      <c r="KVT280" s="75"/>
      <c r="KVU280" s="75"/>
      <c r="KVV280" s="75"/>
      <c r="KVW280" s="75"/>
      <c r="KVX280" s="75"/>
      <c r="KVY280" s="75"/>
      <c r="KVZ280" s="75"/>
      <c r="KWA280" s="75"/>
      <c r="KWB280" s="75"/>
      <c r="KWC280" s="75"/>
      <c r="KWD280" s="75"/>
      <c r="KWE280" s="75"/>
      <c r="KWF280" s="75"/>
      <c r="KWG280" s="75"/>
      <c r="KWH280" s="75"/>
      <c r="KWI280" s="75"/>
      <c r="KWJ280" s="75"/>
      <c r="KWK280" s="75"/>
      <c r="KWL280" s="75"/>
      <c r="KWM280" s="75"/>
      <c r="KWN280" s="75"/>
      <c r="KWO280" s="75"/>
      <c r="KWP280" s="75"/>
      <c r="KWQ280" s="75"/>
      <c r="KWR280" s="75"/>
      <c r="KWS280" s="75"/>
      <c r="KWT280" s="75"/>
      <c r="KWU280" s="75"/>
      <c r="KWV280" s="75"/>
      <c r="KWW280" s="75"/>
      <c r="KWX280" s="75"/>
      <c r="KWY280" s="75"/>
      <c r="KWZ280" s="75"/>
      <c r="KXA280" s="75"/>
      <c r="KXB280" s="75"/>
      <c r="KXC280" s="75"/>
      <c r="KXD280" s="75"/>
      <c r="KXE280" s="75"/>
      <c r="KXF280" s="75"/>
      <c r="KXG280" s="75"/>
      <c r="KXH280" s="75"/>
      <c r="KXI280" s="75"/>
      <c r="KXJ280" s="75"/>
      <c r="KXK280" s="75"/>
      <c r="KXL280" s="75"/>
      <c r="KXM280" s="75"/>
      <c r="KXN280" s="75"/>
      <c r="KXO280" s="75"/>
      <c r="KXP280" s="75"/>
      <c r="KXQ280" s="75"/>
      <c r="KXR280" s="75"/>
      <c r="KXS280" s="75"/>
      <c r="KXT280" s="75"/>
      <c r="KXU280" s="75"/>
      <c r="KXV280" s="75"/>
      <c r="KXW280" s="75"/>
      <c r="KXX280" s="75"/>
      <c r="KXY280" s="75"/>
      <c r="KXZ280" s="75"/>
      <c r="KYA280" s="75"/>
      <c r="KYB280" s="75"/>
      <c r="KYC280" s="75"/>
      <c r="KYD280" s="75"/>
      <c r="KYE280" s="75"/>
      <c r="KYF280" s="75"/>
      <c r="KYG280" s="75"/>
      <c r="KYH280" s="75"/>
      <c r="KYI280" s="75"/>
      <c r="KYJ280" s="75"/>
      <c r="KYK280" s="75"/>
      <c r="KYL280" s="75"/>
      <c r="KYM280" s="75"/>
      <c r="KYN280" s="75"/>
      <c r="KYO280" s="75"/>
      <c r="KYP280" s="75"/>
      <c r="KYQ280" s="75"/>
      <c r="KYR280" s="75"/>
      <c r="KYS280" s="75"/>
      <c r="KYT280" s="75"/>
      <c r="KYU280" s="75"/>
      <c r="KYV280" s="75"/>
      <c r="KYW280" s="75"/>
      <c r="KYX280" s="75"/>
      <c r="KYY280" s="75"/>
      <c r="KYZ280" s="75"/>
      <c r="KZA280" s="75"/>
      <c r="KZB280" s="75"/>
      <c r="KZC280" s="75"/>
      <c r="KZD280" s="75"/>
      <c r="KZE280" s="75"/>
      <c r="KZF280" s="75"/>
      <c r="KZG280" s="75"/>
      <c r="KZH280" s="75"/>
      <c r="KZI280" s="75"/>
      <c r="KZJ280" s="75"/>
      <c r="KZK280" s="75"/>
      <c r="KZL280" s="75"/>
      <c r="KZM280" s="75"/>
      <c r="KZN280" s="75"/>
      <c r="KZO280" s="75"/>
      <c r="KZP280" s="75"/>
      <c r="KZQ280" s="75"/>
      <c r="KZR280" s="75"/>
      <c r="KZS280" s="75"/>
      <c r="KZT280" s="75"/>
      <c r="KZU280" s="75"/>
      <c r="KZV280" s="75"/>
      <c r="KZW280" s="75"/>
      <c r="KZX280" s="75"/>
      <c r="KZY280" s="75"/>
      <c r="KZZ280" s="75"/>
      <c r="LAA280" s="75"/>
      <c r="LAB280" s="75"/>
      <c r="LAC280" s="75"/>
      <c r="LAD280" s="75"/>
      <c r="LAE280" s="75"/>
      <c r="LAF280" s="75"/>
      <c r="LAG280" s="75"/>
      <c r="LAH280" s="75"/>
      <c r="LAI280" s="75"/>
      <c r="LAJ280" s="75"/>
      <c r="LAK280" s="75"/>
      <c r="LAL280" s="75"/>
      <c r="LAM280" s="75"/>
      <c r="LAN280" s="75"/>
      <c r="LAO280" s="75"/>
      <c r="LAP280" s="75"/>
      <c r="LAQ280" s="75"/>
      <c r="LAR280" s="75"/>
      <c r="LAS280" s="75"/>
      <c r="LAT280" s="75"/>
      <c r="LAU280" s="75"/>
      <c r="LAV280" s="75"/>
      <c r="LAW280" s="75"/>
      <c r="LAX280" s="75"/>
      <c r="LAY280" s="75"/>
      <c r="LAZ280" s="75"/>
      <c r="LBA280" s="75"/>
      <c r="LBB280" s="75"/>
      <c r="LBC280" s="75"/>
      <c r="LBD280" s="75"/>
      <c r="LBE280" s="75"/>
      <c r="LBF280" s="75"/>
      <c r="LBG280" s="75"/>
      <c r="LBH280" s="75"/>
      <c r="LBI280" s="75"/>
      <c r="LBJ280" s="75"/>
      <c r="LBK280" s="75"/>
      <c r="LBL280" s="75"/>
      <c r="LBM280" s="75"/>
      <c r="LBN280" s="75"/>
      <c r="LBO280" s="75"/>
      <c r="LBP280" s="75"/>
      <c r="LBQ280" s="75"/>
      <c r="LBR280" s="75"/>
      <c r="LBS280" s="75"/>
      <c r="LBT280" s="75"/>
      <c r="LBU280" s="75"/>
      <c r="LBV280" s="75"/>
      <c r="LBW280" s="75"/>
      <c r="LBX280" s="75"/>
      <c r="LBY280" s="75"/>
      <c r="LBZ280" s="75"/>
      <c r="LCA280" s="75"/>
      <c r="LCB280" s="75"/>
      <c r="LCC280" s="75"/>
      <c r="LCD280" s="75"/>
      <c r="LCE280" s="75"/>
      <c r="LCF280" s="75"/>
      <c r="LCG280" s="75"/>
      <c r="LCH280" s="75"/>
      <c r="LCI280" s="75"/>
      <c r="LCJ280" s="75"/>
      <c r="LCK280" s="75"/>
      <c r="LCL280" s="75"/>
      <c r="LCM280" s="75"/>
      <c r="LCN280" s="75"/>
      <c r="LCO280" s="75"/>
      <c r="LCP280" s="75"/>
      <c r="LCQ280" s="75"/>
      <c r="LCR280" s="75"/>
      <c r="LCS280" s="75"/>
      <c r="LCT280" s="75"/>
      <c r="LCU280" s="75"/>
      <c r="LCV280" s="75"/>
      <c r="LCW280" s="75"/>
      <c r="LCX280" s="75"/>
      <c r="LCY280" s="75"/>
      <c r="LCZ280" s="75"/>
      <c r="LDA280" s="75"/>
      <c r="LDB280" s="75"/>
      <c r="LDC280" s="75"/>
      <c r="LDD280" s="75"/>
      <c r="LDE280" s="75"/>
      <c r="LDF280" s="75"/>
      <c r="LDG280" s="75"/>
      <c r="LDH280" s="75"/>
      <c r="LDI280" s="75"/>
      <c r="LDJ280" s="75"/>
      <c r="LDK280" s="75"/>
      <c r="LDL280" s="75"/>
      <c r="LDM280" s="75"/>
      <c r="LDN280" s="75"/>
      <c r="LDO280" s="75"/>
      <c r="LDP280" s="75"/>
      <c r="LDQ280" s="75"/>
      <c r="LDR280" s="75"/>
      <c r="LDS280" s="75"/>
      <c r="LDT280" s="75"/>
      <c r="LDU280" s="75"/>
      <c r="LDV280" s="75"/>
      <c r="LDW280" s="75"/>
      <c r="LDX280" s="75"/>
      <c r="LDY280" s="75"/>
      <c r="LDZ280" s="75"/>
      <c r="LEA280" s="75"/>
      <c r="LEB280" s="75"/>
      <c r="LEC280" s="75"/>
      <c r="LED280" s="75"/>
      <c r="LEE280" s="75"/>
      <c r="LEF280" s="75"/>
      <c r="LEG280" s="75"/>
      <c r="LEH280" s="75"/>
      <c r="LEI280" s="75"/>
      <c r="LEJ280" s="75"/>
      <c r="LEK280" s="75"/>
      <c r="LEL280" s="75"/>
      <c r="LEM280" s="75"/>
      <c r="LEN280" s="75"/>
      <c r="LEO280" s="75"/>
      <c r="LEP280" s="75"/>
      <c r="LEQ280" s="75"/>
      <c r="LER280" s="75"/>
      <c r="LES280" s="75"/>
      <c r="LET280" s="75"/>
      <c r="LEU280" s="75"/>
      <c r="LEV280" s="75"/>
      <c r="LEW280" s="75"/>
      <c r="LEX280" s="75"/>
      <c r="LEY280" s="75"/>
      <c r="LEZ280" s="75"/>
      <c r="LFA280" s="75"/>
      <c r="LFB280" s="75"/>
      <c r="LFC280" s="75"/>
      <c r="LFD280" s="75"/>
      <c r="LFE280" s="75"/>
      <c r="LFF280" s="75"/>
      <c r="LFG280" s="75"/>
      <c r="LFH280" s="75"/>
      <c r="LFI280" s="75"/>
      <c r="LFJ280" s="75"/>
      <c r="LFK280" s="75"/>
      <c r="LFL280" s="75"/>
      <c r="LFM280" s="75"/>
      <c r="LFN280" s="75"/>
      <c r="LFO280" s="75"/>
      <c r="LFP280" s="75"/>
      <c r="LFQ280" s="75"/>
      <c r="LFR280" s="75"/>
      <c r="LFS280" s="75"/>
      <c r="LFT280" s="75"/>
      <c r="LFU280" s="75"/>
      <c r="LFV280" s="75"/>
      <c r="LFW280" s="75"/>
      <c r="LFX280" s="75"/>
      <c r="LFY280" s="75"/>
      <c r="LFZ280" s="75"/>
      <c r="LGA280" s="75"/>
      <c r="LGB280" s="75"/>
      <c r="LGC280" s="75"/>
      <c r="LGD280" s="75"/>
      <c r="LGE280" s="75"/>
      <c r="LGF280" s="75"/>
      <c r="LGG280" s="75"/>
      <c r="LGH280" s="75"/>
      <c r="LGI280" s="75"/>
      <c r="LGJ280" s="75"/>
      <c r="LGK280" s="75"/>
      <c r="LGL280" s="75"/>
      <c r="LGM280" s="75"/>
      <c r="LGN280" s="75"/>
      <c r="LGO280" s="75"/>
      <c r="LGP280" s="75"/>
      <c r="LGQ280" s="75"/>
      <c r="LGR280" s="75"/>
      <c r="LGS280" s="75"/>
      <c r="LGT280" s="75"/>
      <c r="LGU280" s="75"/>
      <c r="LGV280" s="75"/>
      <c r="LGW280" s="75"/>
      <c r="LGX280" s="75"/>
      <c r="LGY280" s="75"/>
      <c r="LGZ280" s="75"/>
      <c r="LHA280" s="75"/>
      <c r="LHB280" s="75"/>
      <c r="LHC280" s="75"/>
      <c r="LHD280" s="75"/>
      <c r="LHE280" s="75"/>
      <c r="LHF280" s="75"/>
      <c r="LHG280" s="75"/>
      <c r="LHH280" s="75"/>
      <c r="LHI280" s="75"/>
      <c r="LHJ280" s="75"/>
      <c r="LHK280" s="75"/>
      <c r="LHL280" s="75"/>
      <c r="LHM280" s="75"/>
      <c r="LHN280" s="75"/>
      <c r="LHO280" s="75"/>
      <c r="LHP280" s="75"/>
      <c r="LHQ280" s="75"/>
      <c r="LHR280" s="75"/>
      <c r="LHS280" s="75"/>
      <c r="LHT280" s="75"/>
      <c r="LHU280" s="75"/>
      <c r="LHV280" s="75"/>
      <c r="LHW280" s="75"/>
      <c r="LHX280" s="75"/>
      <c r="LHY280" s="75"/>
      <c r="LHZ280" s="75"/>
      <c r="LIA280" s="75"/>
      <c r="LIB280" s="75"/>
      <c r="LIC280" s="75"/>
      <c r="LID280" s="75"/>
      <c r="LIE280" s="75"/>
      <c r="LIF280" s="75"/>
      <c r="LIG280" s="75"/>
      <c r="LIH280" s="75"/>
      <c r="LII280" s="75"/>
      <c r="LIJ280" s="75"/>
      <c r="LIK280" s="75"/>
      <c r="LIL280" s="75"/>
      <c r="LIM280" s="75"/>
      <c r="LIN280" s="75"/>
      <c r="LIO280" s="75"/>
      <c r="LIP280" s="75"/>
      <c r="LIQ280" s="75"/>
      <c r="LIR280" s="75"/>
      <c r="LIS280" s="75"/>
      <c r="LIT280" s="75"/>
      <c r="LIU280" s="75"/>
      <c r="LIV280" s="75"/>
      <c r="LIW280" s="75"/>
      <c r="LIX280" s="75"/>
      <c r="LIY280" s="75"/>
      <c r="LIZ280" s="75"/>
      <c r="LJA280" s="75"/>
      <c r="LJB280" s="75"/>
      <c r="LJC280" s="75"/>
      <c r="LJD280" s="75"/>
      <c r="LJE280" s="75"/>
      <c r="LJF280" s="75"/>
      <c r="LJG280" s="75"/>
      <c r="LJH280" s="75"/>
      <c r="LJI280" s="75"/>
      <c r="LJJ280" s="75"/>
      <c r="LJK280" s="75"/>
      <c r="LJL280" s="75"/>
      <c r="LJM280" s="75"/>
      <c r="LJN280" s="75"/>
      <c r="LJO280" s="75"/>
      <c r="LJP280" s="75"/>
      <c r="LJQ280" s="75"/>
      <c r="LJR280" s="75"/>
      <c r="LJS280" s="75"/>
      <c r="LJT280" s="75"/>
      <c r="LJU280" s="75"/>
      <c r="LJV280" s="75"/>
      <c r="LJW280" s="75"/>
      <c r="LJX280" s="75"/>
      <c r="LJY280" s="75"/>
      <c r="LJZ280" s="75"/>
      <c r="LKA280" s="75"/>
      <c r="LKB280" s="75"/>
      <c r="LKC280" s="75"/>
      <c r="LKD280" s="75"/>
      <c r="LKE280" s="75"/>
      <c r="LKF280" s="75"/>
      <c r="LKG280" s="75"/>
      <c r="LKH280" s="75"/>
      <c r="LKI280" s="75"/>
      <c r="LKJ280" s="75"/>
      <c r="LKK280" s="75"/>
      <c r="LKL280" s="75"/>
      <c r="LKM280" s="75"/>
      <c r="LKN280" s="75"/>
      <c r="LKO280" s="75"/>
      <c r="LKP280" s="75"/>
      <c r="LKQ280" s="75"/>
      <c r="LKR280" s="75"/>
      <c r="LKS280" s="75"/>
      <c r="LKT280" s="75"/>
      <c r="LKU280" s="75"/>
      <c r="LKV280" s="75"/>
      <c r="LKW280" s="75"/>
      <c r="LKX280" s="75"/>
      <c r="LKY280" s="75"/>
      <c r="LKZ280" s="75"/>
      <c r="LLA280" s="75"/>
      <c r="LLB280" s="75"/>
      <c r="LLC280" s="75"/>
      <c r="LLD280" s="75"/>
      <c r="LLE280" s="75"/>
      <c r="LLF280" s="75"/>
      <c r="LLG280" s="75"/>
      <c r="LLH280" s="75"/>
      <c r="LLI280" s="75"/>
      <c r="LLJ280" s="75"/>
      <c r="LLK280" s="75"/>
      <c r="LLL280" s="75"/>
      <c r="LLM280" s="75"/>
      <c r="LLN280" s="75"/>
      <c r="LLO280" s="75"/>
      <c r="LLP280" s="75"/>
      <c r="LLQ280" s="75"/>
      <c r="LLR280" s="75"/>
      <c r="LLS280" s="75"/>
      <c r="LLT280" s="75"/>
      <c r="LLU280" s="75"/>
      <c r="LLV280" s="75"/>
      <c r="LLW280" s="75"/>
      <c r="LLX280" s="75"/>
      <c r="LLY280" s="75"/>
      <c r="LLZ280" s="75"/>
      <c r="LMA280" s="75"/>
      <c r="LMB280" s="75"/>
      <c r="LMC280" s="75"/>
      <c r="LMD280" s="75"/>
      <c r="LME280" s="75"/>
      <c r="LMF280" s="75"/>
      <c r="LMG280" s="75"/>
      <c r="LMH280" s="75"/>
      <c r="LMI280" s="75"/>
      <c r="LMJ280" s="75"/>
      <c r="LMK280" s="75"/>
      <c r="LML280" s="75"/>
      <c r="LMM280" s="75"/>
      <c r="LMN280" s="75"/>
      <c r="LMO280" s="75"/>
      <c r="LMP280" s="75"/>
      <c r="LMQ280" s="75"/>
      <c r="LMR280" s="75"/>
      <c r="LMS280" s="75"/>
      <c r="LMT280" s="75"/>
      <c r="LMU280" s="75"/>
      <c r="LMV280" s="75"/>
      <c r="LMW280" s="75"/>
      <c r="LMX280" s="75"/>
      <c r="LMY280" s="75"/>
      <c r="LMZ280" s="75"/>
      <c r="LNA280" s="75"/>
      <c r="LNB280" s="75"/>
      <c r="LNC280" s="75"/>
      <c r="LND280" s="75"/>
      <c r="LNE280" s="75"/>
      <c r="LNF280" s="75"/>
      <c r="LNG280" s="75"/>
      <c r="LNH280" s="75"/>
      <c r="LNI280" s="75"/>
      <c r="LNJ280" s="75"/>
      <c r="LNK280" s="75"/>
      <c r="LNL280" s="75"/>
      <c r="LNM280" s="75"/>
      <c r="LNN280" s="75"/>
      <c r="LNO280" s="75"/>
      <c r="LNP280" s="75"/>
      <c r="LNQ280" s="75"/>
      <c r="LNR280" s="75"/>
      <c r="LNS280" s="75"/>
      <c r="LNT280" s="75"/>
      <c r="LNU280" s="75"/>
      <c r="LNV280" s="75"/>
      <c r="LNW280" s="75"/>
      <c r="LNX280" s="75"/>
      <c r="LNY280" s="75"/>
      <c r="LNZ280" s="75"/>
      <c r="LOA280" s="75"/>
      <c r="LOB280" s="75"/>
      <c r="LOC280" s="75"/>
      <c r="LOD280" s="75"/>
      <c r="LOE280" s="75"/>
      <c r="LOF280" s="75"/>
      <c r="LOG280" s="75"/>
      <c r="LOH280" s="75"/>
      <c r="LOI280" s="75"/>
      <c r="LOJ280" s="75"/>
      <c r="LOK280" s="75"/>
      <c r="LOL280" s="75"/>
      <c r="LOM280" s="75"/>
      <c r="LON280" s="75"/>
      <c r="LOO280" s="75"/>
      <c r="LOP280" s="75"/>
      <c r="LOQ280" s="75"/>
      <c r="LOR280" s="75"/>
      <c r="LOS280" s="75"/>
      <c r="LOT280" s="75"/>
      <c r="LOU280" s="75"/>
      <c r="LOV280" s="75"/>
      <c r="LOW280" s="75"/>
      <c r="LOX280" s="75"/>
      <c r="LOY280" s="75"/>
      <c r="LOZ280" s="75"/>
      <c r="LPA280" s="75"/>
      <c r="LPB280" s="75"/>
      <c r="LPC280" s="75"/>
      <c r="LPD280" s="75"/>
      <c r="LPE280" s="75"/>
      <c r="LPF280" s="75"/>
      <c r="LPG280" s="75"/>
      <c r="LPH280" s="75"/>
      <c r="LPI280" s="75"/>
      <c r="LPJ280" s="75"/>
      <c r="LPK280" s="75"/>
      <c r="LPL280" s="75"/>
      <c r="LPM280" s="75"/>
      <c r="LPN280" s="75"/>
      <c r="LPO280" s="75"/>
      <c r="LPP280" s="75"/>
      <c r="LPQ280" s="75"/>
      <c r="LPR280" s="75"/>
      <c r="LPS280" s="75"/>
      <c r="LPT280" s="75"/>
      <c r="LPU280" s="75"/>
      <c r="LPV280" s="75"/>
      <c r="LPW280" s="75"/>
      <c r="LPX280" s="75"/>
      <c r="LPY280" s="75"/>
      <c r="LPZ280" s="75"/>
      <c r="LQA280" s="75"/>
      <c r="LQB280" s="75"/>
      <c r="LQC280" s="75"/>
      <c r="LQD280" s="75"/>
      <c r="LQE280" s="75"/>
      <c r="LQF280" s="75"/>
      <c r="LQG280" s="75"/>
      <c r="LQH280" s="75"/>
      <c r="LQI280" s="75"/>
      <c r="LQJ280" s="75"/>
      <c r="LQK280" s="75"/>
      <c r="LQL280" s="75"/>
      <c r="LQM280" s="75"/>
      <c r="LQN280" s="75"/>
      <c r="LQO280" s="75"/>
      <c r="LQP280" s="75"/>
      <c r="LQQ280" s="75"/>
      <c r="LQR280" s="75"/>
      <c r="LQS280" s="75"/>
      <c r="LQT280" s="75"/>
      <c r="LQU280" s="75"/>
      <c r="LQV280" s="75"/>
      <c r="LQW280" s="75"/>
      <c r="LQX280" s="75"/>
      <c r="LQY280" s="75"/>
      <c r="LQZ280" s="75"/>
      <c r="LRA280" s="75"/>
      <c r="LRB280" s="75"/>
      <c r="LRC280" s="75"/>
      <c r="LRD280" s="75"/>
      <c r="LRE280" s="75"/>
      <c r="LRF280" s="75"/>
      <c r="LRG280" s="75"/>
      <c r="LRH280" s="75"/>
      <c r="LRI280" s="75"/>
      <c r="LRJ280" s="75"/>
      <c r="LRK280" s="75"/>
      <c r="LRL280" s="75"/>
      <c r="LRM280" s="75"/>
      <c r="LRN280" s="75"/>
      <c r="LRO280" s="75"/>
      <c r="LRP280" s="75"/>
      <c r="LRQ280" s="75"/>
      <c r="LRR280" s="75"/>
      <c r="LRS280" s="75"/>
      <c r="LRT280" s="75"/>
      <c r="LRU280" s="75"/>
      <c r="LRV280" s="75"/>
      <c r="LRW280" s="75"/>
      <c r="LRX280" s="75"/>
      <c r="LRY280" s="75"/>
      <c r="LRZ280" s="75"/>
      <c r="LSA280" s="75"/>
      <c r="LSB280" s="75"/>
      <c r="LSC280" s="75"/>
      <c r="LSD280" s="75"/>
      <c r="LSE280" s="75"/>
      <c r="LSF280" s="75"/>
      <c r="LSG280" s="75"/>
      <c r="LSH280" s="75"/>
      <c r="LSI280" s="75"/>
      <c r="LSJ280" s="75"/>
      <c r="LSK280" s="75"/>
      <c r="LSL280" s="75"/>
      <c r="LSM280" s="75"/>
      <c r="LSN280" s="75"/>
      <c r="LSO280" s="75"/>
      <c r="LSP280" s="75"/>
      <c r="LSQ280" s="75"/>
      <c r="LSR280" s="75"/>
      <c r="LSS280" s="75"/>
      <c r="LST280" s="75"/>
      <c r="LSU280" s="75"/>
      <c r="LSV280" s="75"/>
      <c r="LSW280" s="75"/>
      <c r="LSX280" s="75"/>
      <c r="LSY280" s="75"/>
      <c r="LSZ280" s="75"/>
      <c r="LTA280" s="75"/>
      <c r="LTB280" s="75"/>
      <c r="LTC280" s="75"/>
      <c r="LTD280" s="75"/>
      <c r="LTE280" s="75"/>
      <c r="LTF280" s="75"/>
      <c r="LTG280" s="75"/>
      <c r="LTH280" s="75"/>
      <c r="LTI280" s="75"/>
      <c r="LTJ280" s="75"/>
      <c r="LTK280" s="75"/>
      <c r="LTL280" s="75"/>
      <c r="LTM280" s="75"/>
      <c r="LTN280" s="75"/>
      <c r="LTO280" s="75"/>
      <c r="LTP280" s="75"/>
      <c r="LTQ280" s="75"/>
      <c r="LTR280" s="75"/>
      <c r="LTS280" s="75"/>
      <c r="LTT280" s="75"/>
      <c r="LTU280" s="75"/>
      <c r="LTV280" s="75"/>
      <c r="LTW280" s="75"/>
      <c r="LTX280" s="75"/>
      <c r="LTY280" s="75"/>
      <c r="LTZ280" s="75"/>
      <c r="LUA280" s="75"/>
      <c r="LUB280" s="75"/>
      <c r="LUC280" s="75"/>
      <c r="LUD280" s="75"/>
      <c r="LUE280" s="75"/>
      <c r="LUF280" s="75"/>
      <c r="LUG280" s="75"/>
      <c r="LUH280" s="75"/>
      <c r="LUI280" s="75"/>
      <c r="LUJ280" s="75"/>
      <c r="LUK280" s="75"/>
      <c r="LUL280" s="75"/>
      <c r="LUM280" s="75"/>
      <c r="LUN280" s="75"/>
      <c r="LUO280" s="75"/>
      <c r="LUP280" s="75"/>
      <c r="LUQ280" s="75"/>
      <c r="LUR280" s="75"/>
      <c r="LUS280" s="75"/>
      <c r="LUT280" s="75"/>
      <c r="LUU280" s="75"/>
      <c r="LUV280" s="75"/>
      <c r="LUW280" s="75"/>
      <c r="LUX280" s="75"/>
      <c r="LUY280" s="75"/>
      <c r="LUZ280" s="75"/>
      <c r="LVA280" s="75"/>
      <c r="LVB280" s="75"/>
      <c r="LVC280" s="75"/>
      <c r="LVD280" s="75"/>
      <c r="LVE280" s="75"/>
      <c r="LVF280" s="75"/>
      <c r="LVG280" s="75"/>
      <c r="LVH280" s="75"/>
      <c r="LVI280" s="75"/>
      <c r="LVJ280" s="75"/>
      <c r="LVK280" s="75"/>
      <c r="LVL280" s="75"/>
      <c r="LVM280" s="75"/>
      <c r="LVN280" s="75"/>
      <c r="LVO280" s="75"/>
      <c r="LVP280" s="75"/>
      <c r="LVQ280" s="75"/>
      <c r="LVR280" s="75"/>
      <c r="LVS280" s="75"/>
      <c r="LVT280" s="75"/>
      <c r="LVU280" s="75"/>
      <c r="LVV280" s="75"/>
      <c r="LVW280" s="75"/>
      <c r="LVX280" s="75"/>
      <c r="LVY280" s="75"/>
      <c r="LVZ280" s="75"/>
      <c r="LWA280" s="75"/>
      <c r="LWB280" s="75"/>
      <c r="LWC280" s="75"/>
      <c r="LWD280" s="75"/>
      <c r="LWE280" s="75"/>
      <c r="LWF280" s="75"/>
      <c r="LWG280" s="75"/>
      <c r="LWH280" s="75"/>
      <c r="LWI280" s="75"/>
      <c r="LWJ280" s="75"/>
      <c r="LWK280" s="75"/>
      <c r="LWL280" s="75"/>
      <c r="LWM280" s="75"/>
      <c r="LWN280" s="75"/>
      <c r="LWO280" s="75"/>
      <c r="LWP280" s="75"/>
      <c r="LWQ280" s="75"/>
      <c r="LWR280" s="75"/>
      <c r="LWS280" s="75"/>
      <c r="LWT280" s="75"/>
      <c r="LWU280" s="75"/>
      <c r="LWV280" s="75"/>
      <c r="LWW280" s="75"/>
      <c r="LWX280" s="75"/>
      <c r="LWY280" s="75"/>
      <c r="LWZ280" s="75"/>
      <c r="LXA280" s="75"/>
      <c r="LXB280" s="75"/>
      <c r="LXC280" s="75"/>
      <c r="LXD280" s="75"/>
      <c r="LXE280" s="75"/>
      <c r="LXF280" s="75"/>
      <c r="LXG280" s="75"/>
      <c r="LXH280" s="75"/>
      <c r="LXI280" s="75"/>
      <c r="LXJ280" s="75"/>
      <c r="LXK280" s="75"/>
      <c r="LXL280" s="75"/>
      <c r="LXM280" s="75"/>
      <c r="LXN280" s="75"/>
      <c r="LXO280" s="75"/>
      <c r="LXP280" s="75"/>
      <c r="LXQ280" s="75"/>
      <c r="LXR280" s="75"/>
      <c r="LXS280" s="75"/>
      <c r="LXT280" s="75"/>
      <c r="LXU280" s="75"/>
      <c r="LXV280" s="75"/>
      <c r="LXW280" s="75"/>
      <c r="LXX280" s="75"/>
      <c r="LXY280" s="75"/>
      <c r="LXZ280" s="75"/>
      <c r="LYA280" s="75"/>
      <c r="LYB280" s="75"/>
      <c r="LYC280" s="75"/>
      <c r="LYD280" s="75"/>
      <c r="LYE280" s="75"/>
      <c r="LYF280" s="75"/>
      <c r="LYG280" s="75"/>
      <c r="LYH280" s="75"/>
      <c r="LYI280" s="75"/>
      <c r="LYJ280" s="75"/>
      <c r="LYK280" s="75"/>
      <c r="LYL280" s="75"/>
      <c r="LYM280" s="75"/>
      <c r="LYN280" s="75"/>
      <c r="LYO280" s="75"/>
      <c r="LYP280" s="75"/>
      <c r="LYQ280" s="75"/>
      <c r="LYR280" s="75"/>
      <c r="LYS280" s="75"/>
      <c r="LYT280" s="75"/>
      <c r="LYU280" s="75"/>
      <c r="LYV280" s="75"/>
      <c r="LYW280" s="75"/>
      <c r="LYX280" s="75"/>
      <c r="LYY280" s="75"/>
      <c r="LYZ280" s="75"/>
      <c r="LZA280" s="75"/>
      <c r="LZB280" s="75"/>
      <c r="LZC280" s="75"/>
      <c r="LZD280" s="75"/>
      <c r="LZE280" s="75"/>
      <c r="LZF280" s="75"/>
      <c r="LZG280" s="75"/>
      <c r="LZH280" s="75"/>
      <c r="LZI280" s="75"/>
      <c r="LZJ280" s="75"/>
      <c r="LZK280" s="75"/>
      <c r="LZL280" s="75"/>
      <c r="LZM280" s="75"/>
      <c r="LZN280" s="75"/>
      <c r="LZO280" s="75"/>
      <c r="LZP280" s="75"/>
      <c r="LZQ280" s="75"/>
      <c r="LZR280" s="75"/>
      <c r="LZS280" s="75"/>
      <c r="LZT280" s="75"/>
      <c r="LZU280" s="75"/>
      <c r="LZV280" s="75"/>
      <c r="LZW280" s="75"/>
      <c r="LZX280" s="75"/>
      <c r="LZY280" s="75"/>
      <c r="LZZ280" s="75"/>
      <c r="MAA280" s="75"/>
      <c r="MAB280" s="75"/>
      <c r="MAC280" s="75"/>
      <c r="MAD280" s="75"/>
      <c r="MAE280" s="75"/>
      <c r="MAF280" s="75"/>
      <c r="MAG280" s="75"/>
      <c r="MAH280" s="75"/>
      <c r="MAI280" s="75"/>
      <c r="MAJ280" s="75"/>
      <c r="MAK280" s="75"/>
      <c r="MAL280" s="75"/>
      <c r="MAM280" s="75"/>
      <c r="MAN280" s="75"/>
      <c r="MAO280" s="75"/>
      <c r="MAP280" s="75"/>
      <c r="MAQ280" s="75"/>
      <c r="MAR280" s="75"/>
      <c r="MAS280" s="75"/>
      <c r="MAT280" s="75"/>
      <c r="MAU280" s="75"/>
      <c r="MAV280" s="75"/>
      <c r="MAW280" s="75"/>
      <c r="MAX280" s="75"/>
      <c r="MAY280" s="75"/>
      <c r="MAZ280" s="75"/>
      <c r="MBA280" s="75"/>
      <c r="MBB280" s="75"/>
      <c r="MBC280" s="75"/>
      <c r="MBD280" s="75"/>
      <c r="MBE280" s="75"/>
      <c r="MBF280" s="75"/>
      <c r="MBG280" s="75"/>
      <c r="MBH280" s="75"/>
      <c r="MBI280" s="75"/>
      <c r="MBJ280" s="75"/>
      <c r="MBK280" s="75"/>
      <c r="MBL280" s="75"/>
      <c r="MBM280" s="75"/>
      <c r="MBN280" s="75"/>
      <c r="MBO280" s="75"/>
      <c r="MBP280" s="75"/>
      <c r="MBQ280" s="75"/>
      <c r="MBR280" s="75"/>
      <c r="MBS280" s="75"/>
      <c r="MBT280" s="75"/>
      <c r="MBU280" s="75"/>
      <c r="MBV280" s="75"/>
      <c r="MBW280" s="75"/>
      <c r="MBX280" s="75"/>
      <c r="MBY280" s="75"/>
      <c r="MBZ280" s="75"/>
      <c r="MCA280" s="75"/>
      <c r="MCB280" s="75"/>
      <c r="MCC280" s="75"/>
      <c r="MCD280" s="75"/>
      <c r="MCE280" s="75"/>
      <c r="MCF280" s="75"/>
      <c r="MCG280" s="75"/>
      <c r="MCH280" s="75"/>
      <c r="MCI280" s="75"/>
      <c r="MCJ280" s="75"/>
      <c r="MCK280" s="75"/>
      <c r="MCL280" s="75"/>
      <c r="MCM280" s="75"/>
      <c r="MCN280" s="75"/>
      <c r="MCO280" s="75"/>
      <c r="MCP280" s="75"/>
      <c r="MCQ280" s="75"/>
      <c r="MCR280" s="75"/>
      <c r="MCS280" s="75"/>
      <c r="MCT280" s="75"/>
      <c r="MCU280" s="75"/>
      <c r="MCV280" s="75"/>
      <c r="MCW280" s="75"/>
      <c r="MCX280" s="75"/>
      <c r="MCY280" s="75"/>
      <c r="MCZ280" s="75"/>
      <c r="MDA280" s="75"/>
      <c r="MDB280" s="75"/>
      <c r="MDC280" s="75"/>
      <c r="MDD280" s="75"/>
      <c r="MDE280" s="75"/>
      <c r="MDF280" s="75"/>
      <c r="MDG280" s="75"/>
      <c r="MDH280" s="75"/>
      <c r="MDI280" s="75"/>
      <c r="MDJ280" s="75"/>
      <c r="MDK280" s="75"/>
      <c r="MDL280" s="75"/>
      <c r="MDM280" s="75"/>
      <c r="MDN280" s="75"/>
      <c r="MDO280" s="75"/>
      <c r="MDP280" s="75"/>
      <c r="MDQ280" s="75"/>
      <c r="MDR280" s="75"/>
      <c r="MDS280" s="75"/>
      <c r="MDT280" s="75"/>
      <c r="MDU280" s="75"/>
      <c r="MDV280" s="75"/>
      <c r="MDW280" s="75"/>
      <c r="MDX280" s="75"/>
      <c r="MDY280" s="75"/>
      <c r="MDZ280" s="75"/>
      <c r="MEA280" s="75"/>
      <c r="MEB280" s="75"/>
      <c r="MEC280" s="75"/>
      <c r="MED280" s="75"/>
      <c r="MEE280" s="75"/>
      <c r="MEF280" s="75"/>
      <c r="MEG280" s="75"/>
      <c r="MEH280" s="75"/>
      <c r="MEI280" s="75"/>
      <c r="MEJ280" s="75"/>
      <c r="MEK280" s="75"/>
      <c r="MEL280" s="75"/>
      <c r="MEM280" s="75"/>
      <c r="MEN280" s="75"/>
      <c r="MEO280" s="75"/>
      <c r="MEP280" s="75"/>
      <c r="MEQ280" s="75"/>
      <c r="MER280" s="75"/>
      <c r="MES280" s="75"/>
      <c r="MET280" s="75"/>
      <c r="MEU280" s="75"/>
      <c r="MEV280" s="75"/>
      <c r="MEW280" s="75"/>
      <c r="MEX280" s="75"/>
      <c r="MEY280" s="75"/>
      <c r="MEZ280" s="75"/>
      <c r="MFA280" s="75"/>
      <c r="MFB280" s="75"/>
      <c r="MFC280" s="75"/>
      <c r="MFD280" s="75"/>
      <c r="MFE280" s="75"/>
      <c r="MFF280" s="75"/>
      <c r="MFG280" s="75"/>
      <c r="MFH280" s="75"/>
      <c r="MFI280" s="75"/>
      <c r="MFJ280" s="75"/>
      <c r="MFK280" s="75"/>
      <c r="MFL280" s="75"/>
      <c r="MFM280" s="75"/>
      <c r="MFN280" s="75"/>
      <c r="MFO280" s="75"/>
      <c r="MFP280" s="75"/>
      <c r="MFQ280" s="75"/>
      <c r="MFR280" s="75"/>
      <c r="MFS280" s="75"/>
      <c r="MFT280" s="75"/>
      <c r="MFU280" s="75"/>
      <c r="MFV280" s="75"/>
      <c r="MFW280" s="75"/>
      <c r="MFX280" s="75"/>
      <c r="MFY280" s="75"/>
      <c r="MFZ280" s="75"/>
      <c r="MGA280" s="75"/>
      <c r="MGB280" s="75"/>
      <c r="MGC280" s="75"/>
      <c r="MGD280" s="75"/>
      <c r="MGE280" s="75"/>
      <c r="MGF280" s="75"/>
      <c r="MGG280" s="75"/>
      <c r="MGH280" s="75"/>
      <c r="MGI280" s="75"/>
      <c r="MGJ280" s="75"/>
      <c r="MGK280" s="75"/>
      <c r="MGL280" s="75"/>
      <c r="MGM280" s="75"/>
      <c r="MGN280" s="75"/>
      <c r="MGO280" s="75"/>
      <c r="MGP280" s="75"/>
      <c r="MGQ280" s="75"/>
      <c r="MGR280" s="75"/>
      <c r="MGS280" s="75"/>
      <c r="MGT280" s="75"/>
      <c r="MGU280" s="75"/>
      <c r="MGV280" s="75"/>
      <c r="MGW280" s="75"/>
      <c r="MGX280" s="75"/>
      <c r="MGY280" s="75"/>
      <c r="MGZ280" s="75"/>
      <c r="MHA280" s="75"/>
      <c r="MHB280" s="75"/>
      <c r="MHC280" s="75"/>
      <c r="MHD280" s="75"/>
      <c r="MHE280" s="75"/>
      <c r="MHF280" s="75"/>
      <c r="MHG280" s="75"/>
      <c r="MHH280" s="75"/>
      <c r="MHI280" s="75"/>
      <c r="MHJ280" s="75"/>
      <c r="MHK280" s="75"/>
      <c r="MHL280" s="75"/>
      <c r="MHM280" s="75"/>
      <c r="MHN280" s="75"/>
      <c r="MHO280" s="75"/>
      <c r="MHP280" s="75"/>
      <c r="MHQ280" s="75"/>
      <c r="MHR280" s="75"/>
      <c r="MHS280" s="75"/>
      <c r="MHT280" s="75"/>
      <c r="MHU280" s="75"/>
      <c r="MHV280" s="75"/>
      <c r="MHW280" s="75"/>
      <c r="MHX280" s="75"/>
      <c r="MHY280" s="75"/>
      <c r="MHZ280" s="75"/>
      <c r="MIA280" s="75"/>
      <c r="MIB280" s="75"/>
      <c r="MIC280" s="75"/>
      <c r="MID280" s="75"/>
      <c r="MIE280" s="75"/>
      <c r="MIF280" s="75"/>
      <c r="MIG280" s="75"/>
      <c r="MIH280" s="75"/>
      <c r="MII280" s="75"/>
      <c r="MIJ280" s="75"/>
      <c r="MIK280" s="75"/>
      <c r="MIL280" s="75"/>
      <c r="MIM280" s="75"/>
      <c r="MIN280" s="75"/>
      <c r="MIO280" s="75"/>
      <c r="MIP280" s="75"/>
      <c r="MIQ280" s="75"/>
      <c r="MIR280" s="75"/>
      <c r="MIS280" s="75"/>
      <c r="MIT280" s="75"/>
      <c r="MIU280" s="75"/>
      <c r="MIV280" s="75"/>
      <c r="MIW280" s="75"/>
      <c r="MIX280" s="75"/>
      <c r="MIY280" s="75"/>
      <c r="MIZ280" s="75"/>
      <c r="MJA280" s="75"/>
      <c r="MJB280" s="75"/>
      <c r="MJC280" s="75"/>
      <c r="MJD280" s="75"/>
      <c r="MJE280" s="75"/>
      <c r="MJF280" s="75"/>
      <c r="MJG280" s="75"/>
      <c r="MJH280" s="75"/>
      <c r="MJI280" s="75"/>
      <c r="MJJ280" s="75"/>
      <c r="MJK280" s="75"/>
      <c r="MJL280" s="75"/>
      <c r="MJM280" s="75"/>
      <c r="MJN280" s="75"/>
      <c r="MJO280" s="75"/>
      <c r="MJP280" s="75"/>
      <c r="MJQ280" s="75"/>
      <c r="MJR280" s="75"/>
      <c r="MJS280" s="75"/>
      <c r="MJT280" s="75"/>
      <c r="MJU280" s="75"/>
      <c r="MJV280" s="75"/>
      <c r="MJW280" s="75"/>
      <c r="MJX280" s="75"/>
      <c r="MJY280" s="75"/>
      <c r="MJZ280" s="75"/>
      <c r="MKA280" s="75"/>
      <c r="MKB280" s="75"/>
      <c r="MKC280" s="75"/>
      <c r="MKD280" s="75"/>
      <c r="MKE280" s="75"/>
      <c r="MKF280" s="75"/>
      <c r="MKG280" s="75"/>
      <c r="MKH280" s="75"/>
      <c r="MKI280" s="75"/>
      <c r="MKJ280" s="75"/>
      <c r="MKK280" s="75"/>
      <c r="MKL280" s="75"/>
      <c r="MKM280" s="75"/>
      <c r="MKN280" s="75"/>
      <c r="MKO280" s="75"/>
      <c r="MKP280" s="75"/>
      <c r="MKQ280" s="75"/>
      <c r="MKR280" s="75"/>
      <c r="MKS280" s="75"/>
      <c r="MKT280" s="75"/>
      <c r="MKU280" s="75"/>
      <c r="MKV280" s="75"/>
      <c r="MKW280" s="75"/>
      <c r="MKX280" s="75"/>
      <c r="MKY280" s="75"/>
      <c r="MKZ280" s="75"/>
      <c r="MLA280" s="75"/>
      <c r="MLB280" s="75"/>
      <c r="MLC280" s="75"/>
      <c r="MLD280" s="75"/>
      <c r="MLE280" s="75"/>
      <c r="MLF280" s="75"/>
      <c r="MLG280" s="75"/>
      <c r="MLH280" s="75"/>
      <c r="MLI280" s="75"/>
      <c r="MLJ280" s="75"/>
      <c r="MLK280" s="75"/>
      <c r="MLL280" s="75"/>
      <c r="MLM280" s="75"/>
      <c r="MLN280" s="75"/>
      <c r="MLO280" s="75"/>
      <c r="MLP280" s="75"/>
      <c r="MLQ280" s="75"/>
      <c r="MLR280" s="75"/>
      <c r="MLS280" s="75"/>
      <c r="MLT280" s="75"/>
      <c r="MLU280" s="75"/>
      <c r="MLV280" s="75"/>
      <c r="MLW280" s="75"/>
      <c r="MLX280" s="75"/>
      <c r="MLY280" s="75"/>
      <c r="MLZ280" s="75"/>
      <c r="MMA280" s="75"/>
      <c r="MMB280" s="75"/>
      <c r="MMC280" s="75"/>
      <c r="MMD280" s="75"/>
      <c r="MME280" s="75"/>
      <c r="MMF280" s="75"/>
      <c r="MMG280" s="75"/>
      <c r="MMH280" s="75"/>
      <c r="MMI280" s="75"/>
      <c r="MMJ280" s="75"/>
      <c r="MMK280" s="75"/>
      <c r="MML280" s="75"/>
      <c r="MMM280" s="75"/>
      <c r="MMN280" s="75"/>
      <c r="MMO280" s="75"/>
      <c r="MMP280" s="75"/>
      <c r="MMQ280" s="75"/>
      <c r="MMR280" s="75"/>
      <c r="MMS280" s="75"/>
      <c r="MMT280" s="75"/>
      <c r="MMU280" s="75"/>
      <c r="MMV280" s="75"/>
      <c r="MMW280" s="75"/>
      <c r="MMX280" s="75"/>
      <c r="MMY280" s="75"/>
      <c r="MMZ280" s="75"/>
      <c r="MNA280" s="75"/>
      <c r="MNB280" s="75"/>
      <c r="MNC280" s="75"/>
      <c r="MND280" s="75"/>
      <c r="MNE280" s="75"/>
      <c r="MNF280" s="75"/>
      <c r="MNG280" s="75"/>
      <c r="MNH280" s="75"/>
      <c r="MNI280" s="75"/>
      <c r="MNJ280" s="75"/>
      <c r="MNK280" s="75"/>
      <c r="MNL280" s="75"/>
      <c r="MNM280" s="75"/>
      <c r="MNN280" s="75"/>
      <c r="MNO280" s="75"/>
      <c r="MNP280" s="75"/>
      <c r="MNQ280" s="75"/>
      <c r="MNR280" s="75"/>
      <c r="MNS280" s="75"/>
      <c r="MNT280" s="75"/>
      <c r="MNU280" s="75"/>
      <c r="MNV280" s="75"/>
      <c r="MNW280" s="75"/>
      <c r="MNX280" s="75"/>
      <c r="MNY280" s="75"/>
      <c r="MNZ280" s="75"/>
      <c r="MOA280" s="75"/>
      <c r="MOB280" s="75"/>
      <c r="MOC280" s="75"/>
      <c r="MOD280" s="75"/>
      <c r="MOE280" s="75"/>
      <c r="MOF280" s="75"/>
      <c r="MOG280" s="75"/>
      <c r="MOH280" s="75"/>
      <c r="MOI280" s="75"/>
      <c r="MOJ280" s="75"/>
      <c r="MOK280" s="75"/>
      <c r="MOL280" s="75"/>
      <c r="MOM280" s="75"/>
      <c r="MON280" s="75"/>
      <c r="MOO280" s="75"/>
      <c r="MOP280" s="75"/>
      <c r="MOQ280" s="75"/>
      <c r="MOR280" s="75"/>
      <c r="MOS280" s="75"/>
      <c r="MOT280" s="75"/>
      <c r="MOU280" s="75"/>
      <c r="MOV280" s="75"/>
      <c r="MOW280" s="75"/>
      <c r="MOX280" s="75"/>
      <c r="MOY280" s="75"/>
      <c r="MOZ280" s="75"/>
      <c r="MPA280" s="75"/>
      <c r="MPB280" s="75"/>
      <c r="MPC280" s="75"/>
      <c r="MPD280" s="75"/>
      <c r="MPE280" s="75"/>
      <c r="MPF280" s="75"/>
      <c r="MPG280" s="75"/>
      <c r="MPH280" s="75"/>
      <c r="MPI280" s="75"/>
      <c r="MPJ280" s="75"/>
      <c r="MPK280" s="75"/>
      <c r="MPL280" s="75"/>
      <c r="MPM280" s="75"/>
      <c r="MPN280" s="75"/>
      <c r="MPO280" s="75"/>
      <c r="MPP280" s="75"/>
      <c r="MPQ280" s="75"/>
      <c r="MPR280" s="75"/>
      <c r="MPS280" s="75"/>
      <c r="MPT280" s="75"/>
      <c r="MPU280" s="75"/>
      <c r="MPV280" s="75"/>
      <c r="MPW280" s="75"/>
      <c r="MPX280" s="75"/>
      <c r="MPY280" s="75"/>
      <c r="MPZ280" s="75"/>
      <c r="MQA280" s="75"/>
      <c r="MQB280" s="75"/>
      <c r="MQC280" s="75"/>
      <c r="MQD280" s="75"/>
      <c r="MQE280" s="75"/>
      <c r="MQF280" s="75"/>
      <c r="MQG280" s="75"/>
      <c r="MQH280" s="75"/>
      <c r="MQI280" s="75"/>
      <c r="MQJ280" s="75"/>
      <c r="MQK280" s="75"/>
      <c r="MQL280" s="75"/>
      <c r="MQM280" s="75"/>
      <c r="MQN280" s="75"/>
      <c r="MQO280" s="75"/>
      <c r="MQP280" s="75"/>
      <c r="MQQ280" s="75"/>
      <c r="MQR280" s="75"/>
      <c r="MQS280" s="75"/>
      <c r="MQT280" s="75"/>
      <c r="MQU280" s="75"/>
      <c r="MQV280" s="75"/>
      <c r="MQW280" s="75"/>
      <c r="MQX280" s="75"/>
      <c r="MQY280" s="75"/>
      <c r="MQZ280" s="75"/>
      <c r="MRA280" s="75"/>
      <c r="MRB280" s="75"/>
      <c r="MRC280" s="75"/>
      <c r="MRD280" s="75"/>
      <c r="MRE280" s="75"/>
      <c r="MRF280" s="75"/>
      <c r="MRG280" s="75"/>
      <c r="MRH280" s="75"/>
      <c r="MRI280" s="75"/>
      <c r="MRJ280" s="75"/>
      <c r="MRK280" s="75"/>
      <c r="MRL280" s="75"/>
      <c r="MRM280" s="75"/>
      <c r="MRN280" s="75"/>
      <c r="MRO280" s="75"/>
      <c r="MRP280" s="75"/>
      <c r="MRQ280" s="75"/>
      <c r="MRR280" s="75"/>
      <c r="MRS280" s="75"/>
      <c r="MRT280" s="75"/>
      <c r="MRU280" s="75"/>
      <c r="MRV280" s="75"/>
      <c r="MRW280" s="75"/>
      <c r="MRX280" s="75"/>
      <c r="MRY280" s="75"/>
      <c r="MRZ280" s="75"/>
      <c r="MSA280" s="75"/>
      <c r="MSB280" s="75"/>
      <c r="MSC280" s="75"/>
      <c r="MSD280" s="75"/>
      <c r="MSE280" s="75"/>
      <c r="MSF280" s="75"/>
      <c r="MSG280" s="75"/>
      <c r="MSH280" s="75"/>
      <c r="MSI280" s="75"/>
      <c r="MSJ280" s="75"/>
      <c r="MSK280" s="75"/>
      <c r="MSL280" s="75"/>
      <c r="MSM280" s="75"/>
      <c r="MSN280" s="75"/>
      <c r="MSO280" s="75"/>
      <c r="MSP280" s="75"/>
      <c r="MSQ280" s="75"/>
      <c r="MSR280" s="75"/>
      <c r="MSS280" s="75"/>
      <c r="MST280" s="75"/>
      <c r="MSU280" s="75"/>
      <c r="MSV280" s="75"/>
      <c r="MSW280" s="75"/>
      <c r="MSX280" s="75"/>
      <c r="MSY280" s="75"/>
      <c r="MSZ280" s="75"/>
      <c r="MTA280" s="75"/>
      <c r="MTB280" s="75"/>
      <c r="MTC280" s="75"/>
      <c r="MTD280" s="75"/>
      <c r="MTE280" s="75"/>
      <c r="MTF280" s="75"/>
      <c r="MTG280" s="75"/>
      <c r="MTH280" s="75"/>
      <c r="MTI280" s="75"/>
      <c r="MTJ280" s="75"/>
      <c r="MTK280" s="75"/>
      <c r="MTL280" s="75"/>
      <c r="MTM280" s="75"/>
      <c r="MTN280" s="75"/>
      <c r="MTO280" s="75"/>
      <c r="MTP280" s="75"/>
      <c r="MTQ280" s="75"/>
      <c r="MTR280" s="75"/>
      <c r="MTS280" s="75"/>
      <c r="MTT280" s="75"/>
      <c r="MTU280" s="75"/>
      <c r="MTV280" s="75"/>
      <c r="MTW280" s="75"/>
      <c r="MTX280" s="75"/>
      <c r="MTY280" s="75"/>
      <c r="MTZ280" s="75"/>
      <c r="MUA280" s="75"/>
      <c r="MUB280" s="75"/>
      <c r="MUC280" s="75"/>
      <c r="MUD280" s="75"/>
      <c r="MUE280" s="75"/>
      <c r="MUF280" s="75"/>
      <c r="MUG280" s="75"/>
      <c r="MUH280" s="75"/>
      <c r="MUI280" s="75"/>
      <c r="MUJ280" s="75"/>
      <c r="MUK280" s="75"/>
      <c r="MUL280" s="75"/>
      <c r="MUM280" s="75"/>
      <c r="MUN280" s="75"/>
      <c r="MUO280" s="75"/>
      <c r="MUP280" s="75"/>
      <c r="MUQ280" s="75"/>
      <c r="MUR280" s="75"/>
      <c r="MUS280" s="75"/>
      <c r="MUT280" s="75"/>
      <c r="MUU280" s="75"/>
      <c r="MUV280" s="75"/>
      <c r="MUW280" s="75"/>
      <c r="MUX280" s="75"/>
      <c r="MUY280" s="75"/>
      <c r="MUZ280" s="75"/>
      <c r="MVA280" s="75"/>
      <c r="MVB280" s="75"/>
      <c r="MVC280" s="75"/>
      <c r="MVD280" s="75"/>
      <c r="MVE280" s="75"/>
      <c r="MVF280" s="75"/>
      <c r="MVG280" s="75"/>
      <c r="MVH280" s="75"/>
      <c r="MVI280" s="75"/>
      <c r="MVJ280" s="75"/>
      <c r="MVK280" s="75"/>
      <c r="MVL280" s="75"/>
      <c r="MVM280" s="75"/>
      <c r="MVN280" s="75"/>
      <c r="MVO280" s="75"/>
      <c r="MVP280" s="75"/>
      <c r="MVQ280" s="75"/>
      <c r="MVR280" s="75"/>
      <c r="MVS280" s="75"/>
      <c r="MVT280" s="75"/>
      <c r="MVU280" s="75"/>
      <c r="MVV280" s="75"/>
      <c r="MVW280" s="75"/>
      <c r="MVX280" s="75"/>
      <c r="MVY280" s="75"/>
      <c r="MVZ280" s="75"/>
      <c r="MWA280" s="75"/>
      <c r="MWB280" s="75"/>
      <c r="MWC280" s="75"/>
      <c r="MWD280" s="75"/>
      <c r="MWE280" s="75"/>
      <c r="MWF280" s="75"/>
      <c r="MWG280" s="75"/>
      <c r="MWH280" s="75"/>
      <c r="MWI280" s="75"/>
      <c r="MWJ280" s="75"/>
      <c r="MWK280" s="75"/>
      <c r="MWL280" s="75"/>
      <c r="MWM280" s="75"/>
      <c r="MWN280" s="75"/>
      <c r="MWO280" s="75"/>
      <c r="MWP280" s="75"/>
      <c r="MWQ280" s="75"/>
      <c r="MWR280" s="75"/>
      <c r="MWS280" s="75"/>
      <c r="MWT280" s="75"/>
      <c r="MWU280" s="75"/>
      <c r="MWV280" s="75"/>
      <c r="MWW280" s="75"/>
      <c r="MWX280" s="75"/>
      <c r="MWY280" s="75"/>
      <c r="MWZ280" s="75"/>
      <c r="MXA280" s="75"/>
      <c r="MXB280" s="75"/>
      <c r="MXC280" s="75"/>
      <c r="MXD280" s="75"/>
      <c r="MXE280" s="75"/>
      <c r="MXF280" s="75"/>
      <c r="MXG280" s="75"/>
      <c r="MXH280" s="75"/>
      <c r="MXI280" s="75"/>
      <c r="MXJ280" s="75"/>
      <c r="MXK280" s="75"/>
      <c r="MXL280" s="75"/>
      <c r="MXM280" s="75"/>
      <c r="MXN280" s="75"/>
      <c r="MXO280" s="75"/>
      <c r="MXP280" s="75"/>
      <c r="MXQ280" s="75"/>
      <c r="MXR280" s="75"/>
      <c r="MXS280" s="75"/>
      <c r="MXT280" s="75"/>
      <c r="MXU280" s="75"/>
      <c r="MXV280" s="75"/>
      <c r="MXW280" s="75"/>
      <c r="MXX280" s="75"/>
      <c r="MXY280" s="75"/>
      <c r="MXZ280" s="75"/>
      <c r="MYA280" s="75"/>
      <c r="MYB280" s="75"/>
      <c r="MYC280" s="75"/>
      <c r="MYD280" s="75"/>
      <c r="MYE280" s="75"/>
      <c r="MYF280" s="75"/>
      <c r="MYG280" s="75"/>
      <c r="MYH280" s="75"/>
      <c r="MYI280" s="75"/>
      <c r="MYJ280" s="75"/>
      <c r="MYK280" s="75"/>
      <c r="MYL280" s="75"/>
      <c r="MYM280" s="75"/>
      <c r="MYN280" s="75"/>
      <c r="MYO280" s="75"/>
      <c r="MYP280" s="75"/>
      <c r="MYQ280" s="75"/>
      <c r="MYR280" s="75"/>
      <c r="MYS280" s="75"/>
      <c r="MYT280" s="75"/>
      <c r="MYU280" s="75"/>
      <c r="MYV280" s="75"/>
      <c r="MYW280" s="75"/>
      <c r="MYX280" s="75"/>
      <c r="MYY280" s="75"/>
      <c r="MYZ280" s="75"/>
      <c r="MZA280" s="75"/>
      <c r="MZB280" s="75"/>
      <c r="MZC280" s="75"/>
      <c r="MZD280" s="75"/>
      <c r="MZE280" s="75"/>
      <c r="MZF280" s="75"/>
      <c r="MZG280" s="75"/>
      <c r="MZH280" s="75"/>
      <c r="MZI280" s="75"/>
      <c r="MZJ280" s="75"/>
      <c r="MZK280" s="75"/>
      <c r="MZL280" s="75"/>
      <c r="MZM280" s="75"/>
      <c r="MZN280" s="75"/>
      <c r="MZO280" s="75"/>
      <c r="MZP280" s="75"/>
      <c r="MZQ280" s="75"/>
      <c r="MZR280" s="75"/>
      <c r="MZS280" s="75"/>
      <c r="MZT280" s="75"/>
      <c r="MZU280" s="75"/>
      <c r="MZV280" s="75"/>
      <c r="MZW280" s="75"/>
      <c r="MZX280" s="75"/>
      <c r="MZY280" s="75"/>
      <c r="MZZ280" s="75"/>
      <c r="NAA280" s="75"/>
      <c r="NAB280" s="75"/>
      <c r="NAC280" s="75"/>
      <c r="NAD280" s="75"/>
      <c r="NAE280" s="75"/>
      <c r="NAF280" s="75"/>
      <c r="NAG280" s="75"/>
      <c r="NAH280" s="75"/>
      <c r="NAI280" s="75"/>
      <c r="NAJ280" s="75"/>
      <c r="NAK280" s="75"/>
      <c r="NAL280" s="75"/>
      <c r="NAM280" s="75"/>
      <c r="NAN280" s="75"/>
      <c r="NAO280" s="75"/>
      <c r="NAP280" s="75"/>
      <c r="NAQ280" s="75"/>
      <c r="NAR280" s="75"/>
      <c r="NAS280" s="75"/>
      <c r="NAT280" s="75"/>
      <c r="NAU280" s="75"/>
      <c r="NAV280" s="75"/>
      <c r="NAW280" s="75"/>
      <c r="NAX280" s="75"/>
      <c r="NAY280" s="75"/>
      <c r="NAZ280" s="75"/>
      <c r="NBA280" s="75"/>
      <c r="NBB280" s="75"/>
      <c r="NBC280" s="75"/>
      <c r="NBD280" s="75"/>
      <c r="NBE280" s="75"/>
      <c r="NBF280" s="75"/>
      <c r="NBG280" s="75"/>
      <c r="NBH280" s="75"/>
      <c r="NBI280" s="75"/>
      <c r="NBJ280" s="75"/>
      <c r="NBK280" s="75"/>
      <c r="NBL280" s="75"/>
      <c r="NBM280" s="75"/>
      <c r="NBN280" s="75"/>
      <c r="NBO280" s="75"/>
      <c r="NBP280" s="75"/>
      <c r="NBQ280" s="75"/>
      <c r="NBR280" s="75"/>
      <c r="NBS280" s="75"/>
      <c r="NBT280" s="75"/>
      <c r="NBU280" s="75"/>
      <c r="NBV280" s="75"/>
      <c r="NBW280" s="75"/>
      <c r="NBX280" s="75"/>
      <c r="NBY280" s="75"/>
      <c r="NBZ280" s="75"/>
      <c r="NCA280" s="75"/>
      <c r="NCB280" s="75"/>
      <c r="NCC280" s="75"/>
      <c r="NCD280" s="75"/>
      <c r="NCE280" s="75"/>
      <c r="NCF280" s="75"/>
      <c r="NCG280" s="75"/>
      <c r="NCH280" s="75"/>
      <c r="NCI280" s="75"/>
      <c r="NCJ280" s="75"/>
      <c r="NCK280" s="75"/>
      <c r="NCL280" s="75"/>
      <c r="NCM280" s="75"/>
      <c r="NCN280" s="75"/>
      <c r="NCO280" s="75"/>
      <c r="NCP280" s="75"/>
      <c r="NCQ280" s="75"/>
      <c r="NCR280" s="75"/>
      <c r="NCS280" s="75"/>
      <c r="NCT280" s="75"/>
      <c r="NCU280" s="75"/>
      <c r="NCV280" s="75"/>
      <c r="NCW280" s="75"/>
      <c r="NCX280" s="75"/>
      <c r="NCY280" s="75"/>
      <c r="NCZ280" s="75"/>
      <c r="NDA280" s="75"/>
      <c r="NDB280" s="75"/>
      <c r="NDC280" s="75"/>
      <c r="NDD280" s="75"/>
      <c r="NDE280" s="75"/>
      <c r="NDF280" s="75"/>
      <c r="NDG280" s="75"/>
      <c r="NDH280" s="75"/>
      <c r="NDI280" s="75"/>
      <c r="NDJ280" s="75"/>
      <c r="NDK280" s="75"/>
      <c r="NDL280" s="75"/>
      <c r="NDM280" s="75"/>
      <c r="NDN280" s="75"/>
      <c r="NDO280" s="75"/>
      <c r="NDP280" s="75"/>
      <c r="NDQ280" s="75"/>
      <c r="NDR280" s="75"/>
      <c r="NDS280" s="75"/>
      <c r="NDT280" s="75"/>
      <c r="NDU280" s="75"/>
      <c r="NDV280" s="75"/>
      <c r="NDW280" s="75"/>
      <c r="NDX280" s="75"/>
      <c r="NDY280" s="75"/>
      <c r="NDZ280" s="75"/>
      <c r="NEA280" s="75"/>
      <c r="NEB280" s="75"/>
      <c r="NEC280" s="75"/>
      <c r="NED280" s="75"/>
      <c r="NEE280" s="75"/>
      <c r="NEF280" s="75"/>
      <c r="NEG280" s="75"/>
      <c r="NEH280" s="75"/>
      <c r="NEI280" s="75"/>
      <c r="NEJ280" s="75"/>
      <c r="NEK280" s="75"/>
      <c r="NEL280" s="75"/>
      <c r="NEM280" s="75"/>
      <c r="NEN280" s="75"/>
      <c r="NEO280" s="75"/>
      <c r="NEP280" s="75"/>
      <c r="NEQ280" s="75"/>
      <c r="NER280" s="75"/>
      <c r="NES280" s="75"/>
      <c r="NET280" s="75"/>
      <c r="NEU280" s="75"/>
      <c r="NEV280" s="75"/>
      <c r="NEW280" s="75"/>
      <c r="NEX280" s="75"/>
      <c r="NEY280" s="75"/>
      <c r="NEZ280" s="75"/>
      <c r="NFA280" s="75"/>
      <c r="NFB280" s="75"/>
      <c r="NFC280" s="75"/>
      <c r="NFD280" s="75"/>
      <c r="NFE280" s="75"/>
      <c r="NFF280" s="75"/>
      <c r="NFG280" s="75"/>
      <c r="NFH280" s="75"/>
      <c r="NFI280" s="75"/>
      <c r="NFJ280" s="75"/>
      <c r="NFK280" s="75"/>
      <c r="NFL280" s="75"/>
      <c r="NFM280" s="75"/>
      <c r="NFN280" s="75"/>
      <c r="NFO280" s="75"/>
      <c r="NFP280" s="75"/>
      <c r="NFQ280" s="75"/>
      <c r="NFR280" s="75"/>
      <c r="NFS280" s="75"/>
      <c r="NFT280" s="75"/>
      <c r="NFU280" s="75"/>
      <c r="NFV280" s="75"/>
      <c r="NFW280" s="75"/>
      <c r="NFX280" s="75"/>
      <c r="NFY280" s="75"/>
      <c r="NFZ280" s="75"/>
      <c r="NGA280" s="75"/>
      <c r="NGB280" s="75"/>
      <c r="NGC280" s="75"/>
      <c r="NGD280" s="75"/>
      <c r="NGE280" s="75"/>
      <c r="NGF280" s="75"/>
      <c r="NGG280" s="75"/>
      <c r="NGH280" s="75"/>
      <c r="NGI280" s="75"/>
      <c r="NGJ280" s="75"/>
      <c r="NGK280" s="75"/>
      <c r="NGL280" s="75"/>
      <c r="NGM280" s="75"/>
      <c r="NGN280" s="75"/>
      <c r="NGO280" s="75"/>
      <c r="NGP280" s="75"/>
      <c r="NGQ280" s="75"/>
      <c r="NGR280" s="75"/>
      <c r="NGS280" s="75"/>
      <c r="NGT280" s="75"/>
      <c r="NGU280" s="75"/>
      <c r="NGV280" s="75"/>
      <c r="NGW280" s="75"/>
      <c r="NGX280" s="75"/>
      <c r="NGY280" s="75"/>
      <c r="NGZ280" s="75"/>
      <c r="NHA280" s="75"/>
      <c r="NHB280" s="75"/>
      <c r="NHC280" s="75"/>
      <c r="NHD280" s="75"/>
      <c r="NHE280" s="75"/>
      <c r="NHF280" s="75"/>
      <c r="NHG280" s="75"/>
      <c r="NHH280" s="75"/>
      <c r="NHI280" s="75"/>
      <c r="NHJ280" s="75"/>
      <c r="NHK280" s="75"/>
      <c r="NHL280" s="75"/>
      <c r="NHM280" s="75"/>
      <c r="NHN280" s="75"/>
      <c r="NHO280" s="75"/>
      <c r="NHP280" s="75"/>
      <c r="NHQ280" s="75"/>
      <c r="NHR280" s="75"/>
      <c r="NHS280" s="75"/>
      <c r="NHT280" s="75"/>
      <c r="NHU280" s="75"/>
      <c r="NHV280" s="75"/>
      <c r="NHW280" s="75"/>
      <c r="NHX280" s="75"/>
      <c r="NHY280" s="75"/>
      <c r="NHZ280" s="75"/>
      <c r="NIA280" s="75"/>
      <c r="NIB280" s="75"/>
      <c r="NIC280" s="75"/>
      <c r="NID280" s="75"/>
      <c r="NIE280" s="75"/>
      <c r="NIF280" s="75"/>
      <c r="NIG280" s="75"/>
      <c r="NIH280" s="75"/>
      <c r="NII280" s="75"/>
      <c r="NIJ280" s="75"/>
      <c r="NIK280" s="75"/>
      <c r="NIL280" s="75"/>
      <c r="NIM280" s="75"/>
      <c r="NIN280" s="75"/>
      <c r="NIO280" s="75"/>
      <c r="NIP280" s="75"/>
      <c r="NIQ280" s="75"/>
      <c r="NIR280" s="75"/>
      <c r="NIS280" s="75"/>
      <c r="NIT280" s="75"/>
      <c r="NIU280" s="75"/>
      <c r="NIV280" s="75"/>
      <c r="NIW280" s="75"/>
      <c r="NIX280" s="75"/>
      <c r="NIY280" s="75"/>
      <c r="NIZ280" s="75"/>
      <c r="NJA280" s="75"/>
      <c r="NJB280" s="75"/>
      <c r="NJC280" s="75"/>
      <c r="NJD280" s="75"/>
      <c r="NJE280" s="75"/>
      <c r="NJF280" s="75"/>
      <c r="NJG280" s="75"/>
      <c r="NJH280" s="75"/>
      <c r="NJI280" s="75"/>
      <c r="NJJ280" s="75"/>
      <c r="NJK280" s="75"/>
      <c r="NJL280" s="75"/>
      <c r="NJM280" s="75"/>
      <c r="NJN280" s="75"/>
      <c r="NJO280" s="75"/>
      <c r="NJP280" s="75"/>
      <c r="NJQ280" s="75"/>
      <c r="NJR280" s="75"/>
      <c r="NJS280" s="75"/>
      <c r="NJT280" s="75"/>
      <c r="NJU280" s="75"/>
      <c r="NJV280" s="75"/>
      <c r="NJW280" s="75"/>
      <c r="NJX280" s="75"/>
      <c r="NJY280" s="75"/>
      <c r="NJZ280" s="75"/>
      <c r="NKA280" s="75"/>
      <c r="NKB280" s="75"/>
      <c r="NKC280" s="75"/>
      <c r="NKD280" s="75"/>
      <c r="NKE280" s="75"/>
      <c r="NKF280" s="75"/>
      <c r="NKG280" s="75"/>
      <c r="NKH280" s="75"/>
      <c r="NKI280" s="75"/>
      <c r="NKJ280" s="75"/>
      <c r="NKK280" s="75"/>
      <c r="NKL280" s="75"/>
      <c r="NKM280" s="75"/>
      <c r="NKN280" s="75"/>
      <c r="NKO280" s="75"/>
      <c r="NKP280" s="75"/>
      <c r="NKQ280" s="75"/>
      <c r="NKR280" s="75"/>
      <c r="NKS280" s="75"/>
      <c r="NKT280" s="75"/>
      <c r="NKU280" s="75"/>
      <c r="NKV280" s="75"/>
      <c r="NKW280" s="75"/>
      <c r="NKX280" s="75"/>
      <c r="NKY280" s="75"/>
      <c r="NKZ280" s="75"/>
      <c r="NLA280" s="75"/>
      <c r="NLB280" s="75"/>
      <c r="NLC280" s="75"/>
      <c r="NLD280" s="75"/>
      <c r="NLE280" s="75"/>
      <c r="NLF280" s="75"/>
      <c r="NLG280" s="75"/>
      <c r="NLH280" s="75"/>
      <c r="NLI280" s="75"/>
      <c r="NLJ280" s="75"/>
      <c r="NLK280" s="75"/>
      <c r="NLL280" s="75"/>
      <c r="NLM280" s="75"/>
      <c r="NLN280" s="75"/>
      <c r="NLO280" s="75"/>
      <c r="NLP280" s="75"/>
      <c r="NLQ280" s="75"/>
      <c r="NLR280" s="75"/>
      <c r="NLS280" s="75"/>
      <c r="NLT280" s="75"/>
      <c r="NLU280" s="75"/>
      <c r="NLV280" s="75"/>
      <c r="NLW280" s="75"/>
      <c r="NLX280" s="75"/>
      <c r="NLY280" s="75"/>
      <c r="NLZ280" s="75"/>
      <c r="NMA280" s="75"/>
      <c r="NMB280" s="75"/>
      <c r="NMC280" s="75"/>
      <c r="NMD280" s="75"/>
      <c r="NME280" s="75"/>
      <c r="NMF280" s="75"/>
      <c r="NMG280" s="75"/>
      <c r="NMH280" s="75"/>
      <c r="NMI280" s="75"/>
      <c r="NMJ280" s="75"/>
      <c r="NMK280" s="75"/>
      <c r="NML280" s="75"/>
      <c r="NMM280" s="75"/>
      <c r="NMN280" s="75"/>
      <c r="NMO280" s="75"/>
      <c r="NMP280" s="75"/>
      <c r="NMQ280" s="75"/>
      <c r="NMR280" s="75"/>
      <c r="NMS280" s="75"/>
      <c r="NMT280" s="75"/>
      <c r="NMU280" s="75"/>
      <c r="NMV280" s="75"/>
      <c r="NMW280" s="75"/>
      <c r="NMX280" s="75"/>
      <c r="NMY280" s="75"/>
      <c r="NMZ280" s="75"/>
      <c r="NNA280" s="75"/>
      <c r="NNB280" s="75"/>
      <c r="NNC280" s="75"/>
      <c r="NND280" s="75"/>
      <c r="NNE280" s="75"/>
      <c r="NNF280" s="75"/>
      <c r="NNG280" s="75"/>
      <c r="NNH280" s="75"/>
      <c r="NNI280" s="75"/>
      <c r="NNJ280" s="75"/>
      <c r="NNK280" s="75"/>
      <c r="NNL280" s="75"/>
      <c r="NNM280" s="75"/>
      <c r="NNN280" s="75"/>
      <c r="NNO280" s="75"/>
      <c r="NNP280" s="75"/>
      <c r="NNQ280" s="75"/>
      <c r="NNR280" s="75"/>
      <c r="NNS280" s="75"/>
      <c r="NNT280" s="75"/>
      <c r="NNU280" s="75"/>
      <c r="NNV280" s="75"/>
      <c r="NNW280" s="75"/>
      <c r="NNX280" s="75"/>
      <c r="NNY280" s="75"/>
      <c r="NNZ280" s="75"/>
      <c r="NOA280" s="75"/>
      <c r="NOB280" s="75"/>
      <c r="NOC280" s="75"/>
      <c r="NOD280" s="75"/>
      <c r="NOE280" s="75"/>
      <c r="NOF280" s="75"/>
      <c r="NOG280" s="75"/>
      <c r="NOH280" s="75"/>
      <c r="NOI280" s="75"/>
      <c r="NOJ280" s="75"/>
      <c r="NOK280" s="75"/>
      <c r="NOL280" s="75"/>
      <c r="NOM280" s="75"/>
      <c r="NON280" s="75"/>
      <c r="NOO280" s="75"/>
      <c r="NOP280" s="75"/>
      <c r="NOQ280" s="75"/>
      <c r="NOR280" s="75"/>
      <c r="NOS280" s="75"/>
      <c r="NOT280" s="75"/>
      <c r="NOU280" s="75"/>
      <c r="NOV280" s="75"/>
      <c r="NOW280" s="75"/>
      <c r="NOX280" s="75"/>
      <c r="NOY280" s="75"/>
      <c r="NOZ280" s="75"/>
      <c r="NPA280" s="75"/>
      <c r="NPB280" s="75"/>
      <c r="NPC280" s="75"/>
      <c r="NPD280" s="75"/>
      <c r="NPE280" s="75"/>
      <c r="NPF280" s="75"/>
      <c r="NPG280" s="75"/>
      <c r="NPH280" s="75"/>
      <c r="NPI280" s="75"/>
      <c r="NPJ280" s="75"/>
      <c r="NPK280" s="75"/>
      <c r="NPL280" s="75"/>
      <c r="NPM280" s="75"/>
      <c r="NPN280" s="75"/>
      <c r="NPO280" s="75"/>
      <c r="NPP280" s="75"/>
      <c r="NPQ280" s="75"/>
      <c r="NPR280" s="75"/>
      <c r="NPS280" s="75"/>
      <c r="NPT280" s="75"/>
      <c r="NPU280" s="75"/>
      <c r="NPV280" s="75"/>
      <c r="NPW280" s="75"/>
      <c r="NPX280" s="75"/>
      <c r="NPY280" s="75"/>
      <c r="NPZ280" s="75"/>
      <c r="NQA280" s="75"/>
      <c r="NQB280" s="75"/>
      <c r="NQC280" s="75"/>
      <c r="NQD280" s="75"/>
      <c r="NQE280" s="75"/>
      <c r="NQF280" s="75"/>
      <c r="NQG280" s="75"/>
      <c r="NQH280" s="75"/>
      <c r="NQI280" s="75"/>
      <c r="NQJ280" s="75"/>
      <c r="NQK280" s="75"/>
      <c r="NQL280" s="75"/>
      <c r="NQM280" s="75"/>
      <c r="NQN280" s="75"/>
      <c r="NQO280" s="75"/>
      <c r="NQP280" s="75"/>
      <c r="NQQ280" s="75"/>
      <c r="NQR280" s="75"/>
      <c r="NQS280" s="75"/>
      <c r="NQT280" s="75"/>
      <c r="NQU280" s="75"/>
      <c r="NQV280" s="75"/>
      <c r="NQW280" s="75"/>
      <c r="NQX280" s="75"/>
      <c r="NQY280" s="75"/>
      <c r="NQZ280" s="75"/>
      <c r="NRA280" s="75"/>
      <c r="NRB280" s="75"/>
      <c r="NRC280" s="75"/>
      <c r="NRD280" s="75"/>
      <c r="NRE280" s="75"/>
      <c r="NRF280" s="75"/>
      <c r="NRG280" s="75"/>
      <c r="NRH280" s="75"/>
      <c r="NRI280" s="75"/>
      <c r="NRJ280" s="75"/>
      <c r="NRK280" s="75"/>
      <c r="NRL280" s="75"/>
      <c r="NRM280" s="75"/>
      <c r="NRN280" s="75"/>
      <c r="NRO280" s="75"/>
      <c r="NRP280" s="75"/>
      <c r="NRQ280" s="75"/>
      <c r="NRR280" s="75"/>
      <c r="NRS280" s="75"/>
      <c r="NRT280" s="75"/>
      <c r="NRU280" s="75"/>
      <c r="NRV280" s="75"/>
      <c r="NRW280" s="75"/>
      <c r="NRX280" s="75"/>
      <c r="NRY280" s="75"/>
      <c r="NRZ280" s="75"/>
      <c r="NSA280" s="75"/>
      <c r="NSB280" s="75"/>
      <c r="NSC280" s="75"/>
      <c r="NSD280" s="75"/>
      <c r="NSE280" s="75"/>
      <c r="NSF280" s="75"/>
      <c r="NSG280" s="75"/>
      <c r="NSH280" s="75"/>
      <c r="NSI280" s="75"/>
      <c r="NSJ280" s="75"/>
      <c r="NSK280" s="75"/>
      <c r="NSL280" s="75"/>
      <c r="NSM280" s="75"/>
      <c r="NSN280" s="75"/>
      <c r="NSO280" s="75"/>
      <c r="NSP280" s="75"/>
      <c r="NSQ280" s="75"/>
      <c r="NSR280" s="75"/>
      <c r="NSS280" s="75"/>
      <c r="NST280" s="75"/>
      <c r="NSU280" s="75"/>
      <c r="NSV280" s="75"/>
      <c r="NSW280" s="75"/>
      <c r="NSX280" s="75"/>
      <c r="NSY280" s="75"/>
      <c r="NSZ280" s="75"/>
      <c r="NTA280" s="75"/>
      <c r="NTB280" s="75"/>
      <c r="NTC280" s="75"/>
      <c r="NTD280" s="75"/>
      <c r="NTE280" s="75"/>
      <c r="NTF280" s="75"/>
      <c r="NTG280" s="75"/>
      <c r="NTH280" s="75"/>
      <c r="NTI280" s="75"/>
      <c r="NTJ280" s="75"/>
      <c r="NTK280" s="75"/>
      <c r="NTL280" s="75"/>
      <c r="NTM280" s="75"/>
      <c r="NTN280" s="75"/>
      <c r="NTO280" s="75"/>
      <c r="NTP280" s="75"/>
      <c r="NTQ280" s="75"/>
      <c r="NTR280" s="75"/>
      <c r="NTS280" s="75"/>
      <c r="NTT280" s="75"/>
      <c r="NTU280" s="75"/>
      <c r="NTV280" s="75"/>
      <c r="NTW280" s="75"/>
      <c r="NTX280" s="75"/>
      <c r="NTY280" s="75"/>
      <c r="NTZ280" s="75"/>
      <c r="NUA280" s="75"/>
      <c r="NUB280" s="75"/>
      <c r="NUC280" s="75"/>
      <c r="NUD280" s="75"/>
      <c r="NUE280" s="75"/>
      <c r="NUF280" s="75"/>
      <c r="NUG280" s="75"/>
      <c r="NUH280" s="75"/>
      <c r="NUI280" s="75"/>
      <c r="NUJ280" s="75"/>
      <c r="NUK280" s="75"/>
      <c r="NUL280" s="75"/>
      <c r="NUM280" s="75"/>
      <c r="NUN280" s="75"/>
      <c r="NUO280" s="75"/>
      <c r="NUP280" s="75"/>
      <c r="NUQ280" s="75"/>
      <c r="NUR280" s="75"/>
      <c r="NUS280" s="75"/>
      <c r="NUT280" s="75"/>
      <c r="NUU280" s="75"/>
      <c r="NUV280" s="75"/>
      <c r="NUW280" s="75"/>
      <c r="NUX280" s="75"/>
      <c r="NUY280" s="75"/>
      <c r="NUZ280" s="75"/>
      <c r="NVA280" s="75"/>
      <c r="NVB280" s="75"/>
      <c r="NVC280" s="75"/>
      <c r="NVD280" s="75"/>
      <c r="NVE280" s="75"/>
      <c r="NVF280" s="75"/>
      <c r="NVG280" s="75"/>
      <c r="NVH280" s="75"/>
      <c r="NVI280" s="75"/>
      <c r="NVJ280" s="75"/>
      <c r="NVK280" s="75"/>
      <c r="NVL280" s="75"/>
      <c r="NVM280" s="75"/>
      <c r="NVN280" s="75"/>
      <c r="NVO280" s="75"/>
      <c r="NVP280" s="75"/>
      <c r="NVQ280" s="75"/>
      <c r="NVR280" s="75"/>
      <c r="NVS280" s="75"/>
      <c r="NVT280" s="75"/>
      <c r="NVU280" s="75"/>
      <c r="NVV280" s="75"/>
      <c r="NVW280" s="75"/>
      <c r="NVX280" s="75"/>
      <c r="NVY280" s="75"/>
      <c r="NVZ280" s="75"/>
      <c r="NWA280" s="75"/>
      <c r="NWB280" s="75"/>
      <c r="NWC280" s="75"/>
      <c r="NWD280" s="75"/>
      <c r="NWE280" s="75"/>
      <c r="NWF280" s="75"/>
      <c r="NWG280" s="75"/>
      <c r="NWH280" s="75"/>
      <c r="NWI280" s="75"/>
      <c r="NWJ280" s="75"/>
      <c r="NWK280" s="75"/>
      <c r="NWL280" s="75"/>
      <c r="NWM280" s="75"/>
      <c r="NWN280" s="75"/>
      <c r="NWO280" s="75"/>
      <c r="NWP280" s="75"/>
      <c r="NWQ280" s="75"/>
      <c r="NWR280" s="75"/>
      <c r="NWS280" s="75"/>
      <c r="NWT280" s="75"/>
      <c r="NWU280" s="75"/>
      <c r="NWV280" s="75"/>
      <c r="NWW280" s="75"/>
      <c r="NWX280" s="75"/>
      <c r="NWY280" s="75"/>
      <c r="NWZ280" s="75"/>
      <c r="NXA280" s="75"/>
      <c r="NXB280" s="75"/>
      <c r="NXC280" s="75"/>
      <c r="NXD280" s="75"/>
      <c r="NXE280" s="75"/>
      <c r="NXF280" s="75"/>
      <c r="NXG280" s="75"/>
      <c r="NXH280" s="75"/>
      <c r="NXI280" s="75"/>
      <c r="NXJ280" s="75"/>
      <c r="NXK280" s="75"/>
      <c r="NXL280" s="75"/>
      <c r="NXM280" s="75"/>
      <c r="NXN280" s="75"/>
      <c r="NXO280" s="75"/>
      <c r="NXP280" s="75"/>
      <c r="NXQ280" s="75"/>
      <c r="NXR280" s="75"/>
      <c r="NXS280" s="75"/>
      <c r="NXT280" s="75"/>
      <c r="NXU280" s="75"/>
      <c r="NXV280" s="75"/>
      <c r="NXW280" s="75"/>
      <c r="NXX280" s="75"/>
      <c r="NXY280" s="75"/>
      <c r="NXZ280" s="75"/>
      <c r="NYA280" s="75"/>
      <c r="NYB280" s="75"/>
      <c r="NYC280" s="75"/>
      <c r="NYD280" s="75"/>
      <c r="NYE280" s="75"/>
      <c r="NYF280" s="75"/>
      <c r="NYG280" s="75"/>
      <c r="NYH280" s="75"/>
      <c r="NYI280" s="75"/>
      <c r="NYJ280" s="75"/>
      <c r="NYK280" s="75"/>
      <c r="NYL280" s="75"/>
      <c r="NYM280" s="75"/>
      <c r="NYN280" s="75"/>
      <c r="NYO280" s="75"/>
      <c r="NYP280" s="75"/>
      <c r="NYQ280" s="75"/>
      <c r="NYR280" s="75"/>
      <c r="NYS280" s="75"/>
      <c r="NYT280" s="75"/>
      <c r="NYU280" s="75"/>
      <c r="NYV280" s="75"/>
      <c r="NYW280" s="75"/>
      <c r="NYX280" s="75"/>
      <c r="NYY280" s="75"/>
      <c r="NYZ280" s="75"/>
      <c r="NZA280" s="75"/>
      <c r="NZB280" s="75"/>
      <c r="NZC280" s="75"/>
      <c r="NZD280" s="75"/>
      <c r="NZE280" s="75"/>
      <c r="NZF280" s="75"/>
      <c r="NZG280" s="75"/>
      <c r="NZH280" s="75"/>
      <c r="NZI280" s="75"/>
      <c r="NZJ280" s="75"/>
      <c r="NZK280" s="75"/>
      <c r="NZL280" s="75"/>
      <c r="NZM280" s="75"/>
      <c r="NZN280" s="75"/>
      <c r="NZO280" s="75"/>
      <c r="NZP280" s="75"/>
      <c r="NZQ280" s="75"/>
      <c r="NZR280" s="75"/>
      <c r="NZS280" s="75"/>
      <c r="NZT280" s="75"/>
      <c r="NZU280" s="75"/>
      <c r="NZV280" s="75"/>
      <c r="NZW280" s="75"/>
      <c r="NZX280" s="75"/>
      <c r="NZY280" s="75"/>
      <c r="NZZ280" s="75"/>
      <c r="OAA280" s="75"/>
      <c r="OAB280" s="75"/>
      <c r="OAC280" s="75"/>
      <c r="OAD280" s="75"/>
      <c r="OAE280" s="75"/>
      <c r="OAF280" s="75"/>
      <c r="OAG280" s="75"/>
      <c r="OAH280" s="75"/>
      <c r="OAI280" s="75"/>
      <c r="OAJ280" s="75"/>
      <c r="OAK280" s="75"/>
      <c r="OAL280" s="75"/>
      <c r="OAM280" s="75"/>
      <c r="OAN280" s="75"/>
      <c r="OAO280" s="75"/>
      <c r="OAP280" s="75"/>
      <c r="OAQ280" s="75"/>
      <c r="OAR280" s="75"/>
      <c r="OAS280" s="75"/>
      <c r="OAT280" s="75"/>
      <c r="OAU280" s="75"/>
      <c r="OAV280" s="75"/>
      <c r="OAW280" s="75"/>
      <c r="OAX280" s="75"/>
      <c r="OAY280" s="75"/>
      <c r="OAZ280" s="75"/>
      <c r="OBA280" s="75"/>
      <c r="OBB280" s="75"/>
      <c r="OBC280" s="75"/>
      <c r="OBD280" s="75"/>
      <c r="OBE280" s="75"/>
      <c r="OBF280" s="75"/>
      <c r="OBG280" s="75"/>
      <c r="OBH280" s="75"/>
      <c r="OBI280" s="75"/>
      <c r="OBJ280" s="75"/>
      <c r="OBK280" s="75"/>
      <c r="OBL280" s="75"/>
      <c r="OBM280" s="75"/>
      <c r="OBN280" s="75"/>
      <c r="OBO280" s="75"/>
      <c r="OBP280" s="75"/>
      <c r="OBQ280" s="75"/>
      <c r="OBR280" s="75"/>
      <c r="OBS280" s="75"/>
      <c r="OBT280" s="75"/>
      <c r="OBU280" s="75"/>
      <c r="OBV280" s="75"/>
      <c r="OBW280" s="75"/>
      <c r="OBX280" s="75"/>
      <c r="OBY280" s="75"/>
      <c r="OBZ280" s="75"/>
      <c r="OCA280" s="75"/>
      <c r="OCB280" s="75"/>
      <c r="OCC280" s="75"/>
      <c r="OCD280" s="75"/>
      <c r="OCE280" s="75"/>
      <c r="OCF280" s="75"/>
      <c r="OCG280" s="75"/>
      <c r="OCH280" s="75"/>
      <c r="OCI280" s="75"/>
      <c r="OCJ280" s="75"/>
      <c r="OCK280" s="75"/>
      <c r="OCL280" s="75"/>
      <c r="OCM280" s="75"/>
      <c r="OCN280" s="75"/>
      <c r="OCO280" s="75"/>
      <c r="OCP280" s="75"/>
      <c r="OCQ280" s="75"/>
      <c r="OCR280" s="75"/>
      <c r="OCS280" s="75"/>
      <c r="OCT280" s="75"/>
      <c r="OCU280" s="75"/>
      <c r="OCV280" s="75"/>
      <c r="OCW280" s="75"/>
      <c r="OCX280" s="75"/>
      <c r="OCY280" s="75"/>
      <c r="OCZ280" s="75"/>
      <c r="ODA280" s="75"/>
      <c r="ODB280" s="75"/>
      <c r="ODC280" s="75"/>
      <c r="ODD280" s="75"/>
      <c r="ODE280" s="75"/>
      <c r="ODF280" s="75"/>
      <c r="ODG280" s="75"/>
      <c r="ODH280" s="75"/>
      <c r="ODI280" s="75"/>
      <c r="ODJ280" s="75"/>
      <c r="ODK280" s="75"/>
      <c r="ODL280" s="75"/>
      <c r="ODM280" s="75"/>
      <c r="ODN280" s="75"/>
      <c r="ODO280" s="75"/>
      <c r="ODP280" s="75"/>
      <c r="ODQ280" s="75"/>
      <c r="ODR280" s="75"/>
      <c r="ODS280" s="75"/>
      <c r="ODT280" s="75"/>
      <c r="ODU280" s="75"/>
      <c r="ODV280" s="75"/>
      <c r="ODW280" s="75"/>
      <c r="ODX280" s="75"/>
      <c r="ODY280" s="75"/>
      <c r="ODZ280" s="75"/>
      <c r="OEA280" s="75"/>
      <c r="OEB280" s="75"/>
      <c r="OEC280" s="75"/>
      <c r="OED280" s="75"/>
      <c r="OEE280" s="75"/>
      <c r="OEF280" s="75"/>
      <c r="OEG280" s="75"/>
      <c r="OEH280" s="75"/>
      <c r="OEI280" s="75"/>
      <c r="OEJ280" s="75"/>
      <c r="OEK280" s="75"/>
      <c r="OEL280" s="75"/>
      <c r="OEM280" s="75"/>
      <c r="OEN280" s="75"/>
      <c r="OEO280" s="75"/>
      <c r="OEP280" s="75"/>
      <c r="OEQ280" s="75"/>
      <c r="OER280" s="75"/>
      <c r="OES280" s="75"/>
      <c r="OET280" s="75"/>
      <c r="OEU280" s="75"/>
      <c r="OEV280" s="75"/>
      <c r="OEW280" s="75"/>
      <c r="OEX280" s="75"/>
      <c r="OEY280" s="75"/>
      <c r="OEZ280" s="75"/>
      <c r="OFA280" s="75"/>
      <c r="OFB280" s="75"/>
      <c r="OFC280" s="75"/>
      <c r="OFD280" s="75"/>
      <c r="OFE280" s="75"/>
      <c r="OFF280" s="75"/>
      <c r="OFG280" s="75"/>
      <c r="OFH280" s="75"/>
      <c r="OFI280" s="75"/>
      <c r="OFJ280" s="75"/>
      <c r="OFK280" s="75"/>
      <c r="OFL280" s="75"/>
      <c r="OFM280" s="75"/>
      <c r="OFN280" s="75"/>
      <c r="OFO280" s="75"/>
      <c r="OFP280" s="75"/>
      <c r="OFQ280" s="75"/>
      <c r="OFR280" s="75"/>
      <c r="OFS280" s="75"/>
      <c r="OFT280" s="75"/>
      <c r="OFU280" s="75"/>
      <c r="OFV280" s="75"/>
      <c r="OFW280" s="75"/>
      <c r="OFX280" s="75"/>
      <c r="OFY280" s="75"/>
      <c r="OFZ280" s="75"/>
      <c r="OGA280" s="75"/>
      <c r="OGB280" s="75"/>
      <c r="OGC280" s="75"/>
      <c r="OGD280" s="75"/>
      <c r="OGE280" s="75"/>
      <c r="OGF280" s="75"/>
      <c r="OGG280" s="75"/>
      <c r="OGH280" s="75"/>
      <c r="OGI280" s="75"/>
      <c r="OGJ280" s="75"/>
      <c r="OGK280" s="75"/>
      <c r="OGL280" s="75"/>
      <c r="OGM280" s="75"/>
      <c r="OGN280" s="75"/>
      <c r="OGO280" s="75"/>
      <c r="OGP280" s="75"/>
      <c r="OGQ280" s="75"/>
      <c r="OGR280" s="75"/>
      <c r="OGS280" s="75"/>
      <c r="OGT280" s="75"/>
      <c r="OGU280" s="75"/>
      <c r="OGV280" s="75"/>
      <c r="OGW280" s="75"/>
      <c r="OGX280" s="75"/>
      <c r="OGY280" s="75"/>
      <c r="OGZ280" s="75"/>
      <c r="OHA280" s="75"/>
      <c r="OHB280" s="75"/>
      <c r="OHC280" s="75"/>
      <c r="OHD280" s="75"/>
      <c r="OHE280" s="75"/>
      <c r="OHF280" s="75"/>
      <c r="OHG280" s="75"/>
      <c r="OHH280" s="75"/>
      <c r="OHI280" s="75"/>
      <c r="OHJ280" s="75"/>
      <c r="OHK280" s="75"/>
      <c r="OHL280" s="75"/>
      <c r="OHM280" s="75"/>
      <c r="OHN280" s="75"/>
      <c r="OHO280" s="75"/>
      <c r="OHP280" s="75"/>
      <c r="OHQ280" s="75"/>
      <c r="OHR280" s="75"/>
      <c r="OHS280" s="75"/>
      <c r="OHT280" s="75"/>
      <c r="OHU280" s="75"/>
      <c r="OHV280" s="75"/>
      <c r="OHW280" s="75"/>
      <c r="OHX280" s="75"/>
      <c r="OHY280" s="75"/>
      <c r="OHZ280" s="75"/>
      <c r="OIA280" s="75"/>
      <c r="OIB280" s="75"/>
      <c r="OIC280" s="75"/>
      <c r="OID280" s="75"/>
      <c r="OIE280" s="75"/>
      <c r="OIF280" s="75"/>
      <c r="OIG280" s="75"/>
      <c r="OIH280" s="75"/>
      <c r="OII280" s="75"/>
      <c r="OIJ280" s="75"/>
      <c r="OIK280" s="75"/>
      <c r="OIL280" s="75"/>
      <c r="OIM280" s="75"/>
      <c r="OIN280" s="75"/>
      <c r="OIO280" s="75"/>
      <c r="OIP280" s="75"/>
      <c r="OIQ280" s="75"/>
      <c r="OIR280" s="75"/>
      <c r="OIS280" s="75"/>
      <c r="OIT280" s="75"/>
      <c r="OIU280" s="75"/>
      <c r="OIV280" s="75"/>
      <c r="OIW280" s="75"/>
      <c r="OIX280" s="75"/>
      <c r="OIY280" s="75"/>
      <c r="OIZ280" s="75"/>
      <c r="OJA280" s="75"/>
      <c r="OJB280" s="75"/>
      <c r="OJC280" s="75"/>
      <c r="OJD280" s="75"/>
      <c r="OJE280" s="75"/>
      <c r="OJF280" s="75"/>
      <c r="OJG280" s="75"/>
      <c r="OJH280" s="75"/>
      <c r="OJI280" s="75"/>
      <c r="OJJ280" s="75"/>
      <c r="OJK280" s="75"/>
      <c r="OJL280" s="75"/>
      <c r="OJM280" s="75"/>
      <c r="OJN280" s="75"/>
      <c r="OJO280" s="75"/>
      <c r="OJP280" s="75"/>
      <c r="OJQ280" s="75"/>
      <c r="OJR280" s="75"/>
      <c r="OJS280" s="75"/>
      <c r="OJT280" s="75"/>
      <c r="OJU280" s="75"/>
      <c r="OJV280" s="75"/>
      <c r="OJW280" s="75"/>
      <c r="OJX280" s="75"/>
      <c r="OJY280" s="75"/>
      <c r="OJZ280" s="75"/>
      <c r="OKA280" s="75"/>
      <c r="OKB280" s="75"/>
      <c r="OKC280" s="75"/>
      <c r="OKD280" s="75"/>
      <c r="OKE280" s="75"/>
      <c r="OKF280" s="75"/>
      <c r="OKG280" s="75"/>
      <c r="OKH280" s="75"/>
      <c r="OKI280" s="75"/>
      <c r="OKJ280" s="75"/>
      <c r="OKK280" s="75"/>
      <c r="OKL280" s="75"/>
      <c r="OKM280" s="75"/>
      <c r="OKN280" s="75"/>
      <c r="OKO280" s="75"/>
      <c r="OKP280" s="75"/>
      <c r="OKQ280" s="75"/>
      <c r="OKR280" s="75"/>
      <c r="OKS280" s="75"/>
      <c r="OKT280" s="75"/>
      <c r="OKU280" s="75"/>
      <c r="OKV280" s="75"/>
      <c r="OKW280" s="75"/>
      <c r="OKX280" s="75"/>
      <c r="OKY280" s="75"/>
      <c r="OKZ280" s="75"/>
      <c r="OLA280" s="75"/>
      <c r="OLB280" s="75"/>
      <c r="OLC280" s="75"/>
      <c r="OLD280" s="75"/>
      <c r="OLE280" s="75"/>
      <c r="OLF280" s="75"/>
      <c r="OLG280" s="75"/>
      <c r="OLH280" s="75"/>
      <c r="OLI280" s="75"/>
      <c r="OLJ280" s="75"/>
      <c r="OLK280" s="75"/>
      <c r="OLL280" s="75"/>
      <c r="OLM280" s="75"/>
      <c r="OLN280" s="75"/>
      <c r="OLO280" s="75"/>
      <c r="OLP280" s="75"/>
      <c r="OLQ280" s="75"/>
      <c r="OLR280" s="75"/>
      <c r="OLS280" s="75"/>
      <c r="OLT280" s="75"/>
      <c r="OLU280" s="75"/>
      <c r="OLV280" s="75"/>
      <c r="OLW280" s="75"/>
      <c r="OLX280" s="75"/>
      <c r="OLY280" s="75"/>
      <c r="OLZ280" s="75"/>
      <c r="OMA280" s="75"/>
      <c r="OMB280" s="75"/>
      <c r="OMC280" s="75"/>
      <c r="OMD280" s="75"/>
      <c r="OME280" s="75"/>
      <c r="OMF280" s="75"/>
      <c r="OMG280" s="75"/>
      <c r="OMH280" s="75"/>
      <c r="OMI280" s="75"/>
      <c r="OMJ280" s="75"/>
      <c r="OMK280" s="75"/>
      <c r="OML280" s="75"/>
      <c r="OMM280" s="75"/>
      <c r="OMN280" s="75"/>
      <c r="OMO280" s="75"/>
      <c r="OMP280" s="75"/>
      <c r="OMQ280" s="75"/>
      <c r="OMR280" s="75"/>
      <c r="OMS280" s="75"/>
      <c r="OMT280" s="75"/>
      <c r="OMU280" s="75"/>
      <c r="OMV280" s="75"/>
      <c r="OMW280" s="75"/>
      <c r="OMX280" s="75"/>
      <c r="OMY280" s="75"/>
      <c r="OMZ280" s="75"/>
      <c r="ONA280" s="75"/>
      <c r="ONB280" s="75"/>
      <c r="ONC280" s="75"/>
      <c r="OND280" s="75"/>
      <c r="ONE280" s="75"/>
      <c r="ONF280" s="75"/>
      <c r="ONG280" s="75"/>
      <c r="ONH280" s="75"/>
      <c r="ONI280" s="75"/>
      <c r="ONJ280" s="75"/>
      <c r="ONK280" s="75"/>
      <c r="ONL280" s="75"/>
      <c r="ONM280" s="75"/>
      <c r="ONN280" s="75"/>
      <c r="ONO280" s="75"/>
      <c r="ONP280" s="75"/>
      <c r="ONQ280" s="75"/>
      <c r="ONR280" s="75"/>
      <c r="ONS280" s="75"/>
      <c r="ONT280" s="75"/>
      <c r="ONU280" s="75"/>
      <c r="ONV280" s="75"/>
      <c r="ONW280" s="75"/>
      <c r="ONX280" s="75"/>
      <c r="ONY280" s="75"/>
      <c r="ONZ280" s="75"/>
      <c r="OOA280" s="75"/>
      <c r="OOB280" s="75"/>
      <c r="OOC280" s="75"/>
      <c r="OOD280" s="75"/>
      <c r="OOE280" s="75"/>
      <c r="OOF280" s="75"/>
      <c r="OOG280" s="75"/>
      <c r="OOH280" s="75"/>
      <c r="OOI280" s="75"/>
      <c r="OOJ280" s="75"/>
      <c r="OOK280" s="75"/>
      <c r="OOL280" s="75"/>
      <c r="OOM280" s="75"/>
      <c r="OON280" s="75"/>
      <c r="OOO280" s="75"/>
      <c r="OOP280" s="75"/>
      <c r="OOQ280" s="75"/>
      <c r="OOR280" s="75"/>
      <c r="OOS280" s="75"/>
      <c r="OOT280" s="75"/>
      <c r="OOU280" s="75"/>
      <c r="OOV280" s="75"/>
      <c r="OOW280" s="75"/>
      <c r="OOX280" s="75"/>
      <c r="OOY280" s="75"/>
      <c r="OOZ280" s="75"/>
      <c r="OPA280" s="75"/>
      <c r="OPB280" s="75"/>
      <c r="OPC280" s="75"/>
      <c r="OPD280" s="75"/>
      <c r="OPE280" s="75"/>
      <c r="OPF280" s="75"/>
      <c r="OPG280" s="75"/>
      <c r="OPH280" s="75"/>
      <c r="OPI280" s="75"/>
      <c r="OPJ280" s="75"/>
      <c r="OPK280" s="75"/>
      <c r="OPL280" s="75"/>
      <c r="OPM280" s="75"/>
      <c r="OPN280" s="75"/>
      <c r="OPO280" s="75"/>
      <c r="OPP280" s="75"/>
      <c r="OPQ280" s="75"/>
      <c r="OPR280" s="75"/>
      <c r="OPS280" s="75"/>
      <c r="OPT280" s="75"/>
      <c r="OPU280" s="75"/>
      <c r="OPV280" s="75"/>
      <c r="OPW280" s="75"/>
      <c r="OPX280" s="75"/>
      <c r="OPY280" s="75"/>
      <c r="OPZ280" s="75"/>
      <c r="OQA280" s="75"/>
      <c r="OQB280" s="75"/>
      <c r="OQC280" s="75"/>
      <c r="OQD280" s="75"/>
      <c r="OQE280" s="75"/>
      <c r="OQF280" s="75"/>
      <c r="OQG280" s="75"/>
      <c r="OQH280" s="75"/>
      <c r="OQI280" s="75"/>
      <c r="OQJ280" s="75"/>
      <c r="OQK280" s="75"/>
      <c r="OQL280" s="75"/>
      <c r="OQM280" s="75"/>
      <c r="OQN280" s="75"/>
      <c r="OQO280" s="75"/>
      <c r="OQP280" s="75"/>
      <c r="OQQ280" s="75"/>
      <c r="OQR280" s="75"/>
      <c r="OQS280" s="75"/>
      <c r="OQT280" s="75"/>
      <c r="OQU280" s="75"/>
      <c r="OQV280" s="75"/>
      <c r="OQW280" s="75"/>
      <c r="OQX280" s="75"/>
      <c r="OQY280" s="75"/>
      <c r="OQZ280" s="75"/>
      <c r="ORA280" s="75"/>
      <c r="ORB280" s="75"/>
      <c r="ORC280" s="75"/>
      <c r="ORD280" s="75"/>
      <c r="ORE280" s="75"/>
      <c r="ORF280" s="75"/>
      <c r="ORG280" s="75"/>
      <c r="ORH280" s="75"/>
      <c r="ORI280" s="75"/>
      <c r="ORJ280" s="75"/>
      <c r="ORK280" s="75"/>
      <c r="ORL280" s="75"/>
      <c r="ORM280" s="75"/>
      <c r="ORN280" s="75"/>
      <c r="ORO280" s="75"/>
      <c r="ORP280" s="75"/>
      <c r="ORQ280" s="75"/>
      <c r="ORR280" s="75"/>
      <c r="ORS280" s="75"/>
      <c r="ORT280" s="75"/>
      <c r="ORU280" s="75"/>
      <c r="ORV280" s="75"/>
      <c r="ORW280" s="75"/>
      <c r="ORX280" s="75"/>
      <c r="ORY280" s="75"/>
      <c r="ORZ280" s="75"/>
      <c r="OSA280" s="75"/>
      <c r="OSB280" s="75"/>
      <c r="OSC280" s="75"/>
      <c r="OSD280" s="75"/>
      <c r="OSE280" s="75"/>
      <c r="OSF280" s="75"/>
      <c r="OSG280" s="75"/>
      <c r="OSH280" s="75"/>
      <c r="OSI280" s="75"/>
      <c r="OSJ280" s="75"/>
      <c r="OSK280" s="75"/>
      <c r="OSL280" s="75"/>
      <c r="OSM280" s="75"/>
      <c r="OSN280" s="75"/>
      <c r="OSO280" s="75"/>
      <c r="OSP280" s="75"/>
      <c r="OSQ280" s="75"/>
      <c r="OSR280" s="75"/>
      <c r="OSS280" s="75"/>
      <c r="OST280" s="75"/>
      <c r="OSU280" s="75"/>
      <c r="OSV280" s="75"/>
      <c r="OSW280" s="75"/>
      <c r="OSX280" s="75"/>
      <c r="OSY280" s="75"/>
      <c r="OSZ280" s="75"/>
      <c r="OTA280" s="75"/>
      <c r="OTB280" s="75"/>
      <c r="OTC280" s="75"/>
      <c r="OTD280" s="75"/>
      <c r="OTE280" s="75"/>
      <c r="OTF280" s="75"/>
      <c r="OTG280" s="75"/>
      <c r="OTH280" s="75"/>
      <c r="OTI280" s="75"/>
      <c r="OTJ280" s="75"/>
      <c r="OTK280" s="75"/>
      <c r="OTL280" s="75"/>
      <c r="OTM280" s="75"/>
      <c r="OTN280" s="75"/>
      <c r="OTO280" s="75"/>
      <c r="OTP280" s="75"/>
      <c r="OTQ280" s="75"/>
      <c r="OTR280" s="75"/>
      <c r="OTS280" s="75"/>
      <c r="OTT280" s="75"/>
      <c r="OTU280" s="75"/>
      <c r="OTV280" s="75"/>
      <c r="OTW280" s="75"/>
      <c r="OTX280" s="75"/>
      <c r="OTY280" s="75"/>
      <c r="OTZ280" s="75"/>
      <c r="OUA280" s="75"/>
      <c r="OUB280" s="75"/>
      <c r="OUC280" s="75"/>
      <c r="OUD280" s="75"/>
      <c r="OUE280" s="75"/>
      <c r="OUF280" s="75"/>
      <c r="OUG280" s="75"/>
      <c r="OUH280" s="75"/>
      <c r="OUI280" s="75"/>
      <c r="OUJ280" s="75"/>
      <c r="OUK280" s="75"/>
      <c r="OUL280" s="75"/>
      <c r="OUM280" s="75"/>
      <c r="OUN280" s="75"/>
      <c r="OUO280" s="75"/>
      <c r="OUP280" s="75"/>
      <c r="OUQ280" s="75"/>
      <c r="OUR280" s="75"/>
      <c r="OUS280" s="75"/>
      <c r="OUT280" s="75"/>
      <c r="OUU280" s="75"/>
      <c r="OUV280" s="75"/>
      <c r="OUW280" s="75"/>
      <c r="OUX280" s="75"/>
      <c r="OUY280" s="75"/>
      <c r="OUZ280" s="75"/>
      <c r="OVA280" s="75"/>
      <c r="OVB280" s="75"/>
      <c r="OVC280" s="75"/>
      <c r="OVD280" s="75"/>
      <c r="OVE280" s="75"/>
      <c r="OVF280" s="75"/>
      <c r="OVG280" s="75"/>
      <c r="OVH280" s="75"/>
      <c r="OVI280" s="75"/>
      <c r="OVJ280" s="75"/>
      <c r="OVK280" s="75"/>
      <c r="OVL280" s="75"/>
      <c r="OVM280" s="75"/>
      <c r="OVN280" s="75"/>
      <c r="OVO280" s="75"/>
      <c r="OVP280" s="75"/>
      <c r="OVQ280" s="75"/>
      <c r="OVR280" s="75"/>
      <c r="OVS280" s="75"/>
      <c r="OVT280" s="75"/>
      <c r="OVU280" s="75"/>
      <c r="OVV280" s="75"/>
      <c r="OVW280" s="75"/>
      <c r="OVX280" s="75"/>
      <c r="OVY280" s="75"/>
      <c r="OVZ280" s="75"/>
      <c r="OWA280" s="75"/>
      <c r="OWB280" s="75"/>
      <c r="OWC280" s="75"/>
      <c r="OWD280" s="75"/>
      <c r="OWE280" s="75"/>
      <c r="OWF280" s="75"/>
      <c r="OWG280" s="75"/>
      <c r="OWH280" s="75"/>
      <c r="OWI280" s="75"/>
      <c r="OWJ280" s="75"/>
      <c r="OWK280" s="75"/>
      <c r="OWL280" s="75"/>
      <c r="OWM280" s="75"/>
      <c r="OWN280" s="75"/>
      <c r="OWO280" s="75"/>
      <c r="OWP280" s="75"/>
      <c r="OWQ280" s="75"/>
      <c r="OWR280" s="75"/>
      <c r="OWS280" s="75"/>
      <c r="OWT280" s="75"/>
      <c r="OWU280" s="75"/>
      <c r="OWV280" s="75"/>
      <c r="OWW280" s="75"/>
      <c r="OWX280" s="75"/>
      <c r="OWY280" s="75"/>
      <c r="OWZ280" s="75"/>
      <c r="OXA280" s="75"/>
      <c r="OXB280" s="75"/>
      <c r="OXC280" s="75"/>
      <c r="OXD280" s="75"/>
      <c r="OXE280" s="75"/>
      <c r="OXF280" s="75"/>
      <c r="OXG280" s="75"/>
      <c r="OXH280" s="75"/>
      <c r="OXI280" s="75"/>
      <c r="OXJ280" s="75"/>
      <c r="OXK280" s="75"/>
      <c r="OXL280" s="75"/>
      <c r="OXM280" s="75"/>
      <c r="OXN280" s="75"/>
      <c r="OXO280" s="75"/>
      <c r="OXP280" s="75"/>
      <c r="OXQ280" s="75"/>
      <c r="OXR280" s="75"/>
      <c r="OXS280" s="75"/>
      <c r="OXT280" s="75"/>
      <c r="OXU280" s="75"/>
      <c r="OXV280" s="75"/>
      <c r="OXW280" s="75"/>
      <c r="OXX280" s="75"/>
      <c r="OXY280" s="75"/>
      <c r="OXZ280" s="75"/>
      <c r="OYA280" s="75"/>
      <c r="OYB280" s="75"/>
      <c r="OYC280" s="75"/>
      <c r="OYD280" s="75"/>
      <c r="OYE280" s="75"/>
      <c r="OYF280" s="75"/>
      <c r="OYG280" s="75"/>
      <c r="OYH280" s="75"/>
      <c r="OYI280" s="75"/>
      <c r="OYJ280" s="75"/>
      <c r="OYK280" s="75"/>
      <c r="OYL280" s="75"/>
      <c r="OYM280" s="75"/>
      <c r="OYN280" s="75"/>
      <c r="OYO280" s="75"/>
      <c r="OYP280" s="75"/>
      <c r="OYQ280" s="75"/>
      <c r="OYR280" s="75"/>
      <c r="OYS280" s="75"/>
      <c r="OYT280" s="75"/>
      <c r="OYU280" s="75"/>
      <c r="OYV280" s="75"/>
      <c r="OYW280" s="75"/>
      <c r="OYX280" s="75"/>
      <c r="OYY280" s="75"/>
      <c r="OYZ280" s="75"/>
      <c r="OZA280" s="75"/>
      <c r="OZB280" s="75"/>
      <c r="OZC280" s="75"/>
      <c r="OZD280" s="75"/>
      <c r="OZE280" s="75"/>
      <c r="OZF280" s="75"/>
      <c r="OZG280" s="75"/>
      <c r="OZH280" s="75"/>
      <c r="OZI280" s="75"/>
      <c r="OZJ280" s="75"/>
      <c r="OZK280" s="75"/>
      <c r="OZL280" s="75"/>
      <c r="OZM280" s="75"/>
      <c r="OZN280" s="75"/>
      <c r="OZO280" s="75"/>
      <c r="OZP280" s="75"/>
      <c r="OZQ280" s="75"/>
      <c r="OZR280" s="75"/>
      <c r="OZS280" s="75"/>
      <c r="OZT280" s="75"/>
      <c r="OZU280" s="75"/>
      <c r="OZV280" s="75"/>
      <c r="OZW280" s="75"/>
      <c r="OZX280" s="75"/>
      <c r="OZY280" s="75"/>
      <c r="OZZ280" s="75"/>
      <c r="PAA280" s="75"/>
      <c r="PAB280" s="75"/>
      <c r="PAC280" s="75"/>
      <c r="PAD280" s="75"/>
      <c r="PAE280" s="75"/>
      <c r="PAF280" s="75"/>
      <c r="PAG280" s="75"/>
      <c r="PAH280" s="75"/>
      <c r="PAI280" s="75"/>
      <c r="PAJ280" s="75"/>
      <c r="PAK280" s="75"/>
      <c r="PAL280" s="75"/>
      <c r="PAM280" s="75"/>
      <c r="PAN280" s="75"/>
      <c r="PAO280" s="75"/>
      <c r="PAP280" s="75"/>
      <c r="PAQ280" s="75"/>
      <c r="PAR280" s="75"/>
      <c r="PAS280" s="75"/>
      <c r="PAT280" s="75"/>
      <c r="PAU280" s="75"/>
      <c r="PAV280" s="75"/>
      <c r="PAW280" s="75"/>
      <c r="PAX280" s="75"/>
      <c r="PAY280" s="75"/>
      <c r="PAZ280" s="75"/>
      <c r="PBA280" s="75"/>
      <c r="PBB280" s="75"/>
      <c r="PBC280" s="75"/>
      <c r="PBD280" s="75"/>
      <c r="PBE280" s="75"/>
      <c r="PBF280" s="75"/>
      <c r="PBG280" s="75"/>
      <c r="PBH280" s="75"/>
      <c r="PBI280" s="75"/>
      <c r="PBJ280" s="75"/>
      <c r="PBK280" s="75"/>
      <c r="PBL280" s="75"/>
      <c r="PBM280" s="75"/>
      <c r="PBN280" s="75"/>
      <c r="PBO280" s="75"/>
      <c r="PBP280" s="75"/>
      <c r="PBQ280" s="75"/>
      <c r="PBR280" s="75"/>
      <c r="PBS280" s="75"/>
      <c r="PBT280" s="75"/>
      <c r="PBU280" s="75"/>
      <c r="PBV280" s="75"/>
      <c r="PBW280" s="75"/>
      <c r="PBX280" s="75"/>
      <c r="PBY280" s="75"/>
      <c r="PBZ280" s="75"/>
      <c r="PCA280" s="75"/>
      <c r="PCB280" s="75"/>
      <c r="PCC280" s="75"/>
      <c r="PCD280" s="75"/>
      <c r="PCE280" s="75"/>
      <c r="PCF280" s="75"/>
      <c r="PCG280" s="75"/>
      <c r="PCH280" s="75"/>
      <c r="PCI280" s="75"/>
      <c r="PCJ280" s="75"/>
      <c r="PCK280" s="75"/>
      <c r="PCL280" s="75"/>
      <c r="PCM280" s="75"/>
      <c r="PCN280" s="75"/>
      <c r="PCO280" s="75"/>
      <c r="PCP280" s="75"/>
      <c r="PCQ280" s="75"/>
      <c r="PCR280" s="75"/>
      <c r="PCS280" s="75"/>
      <c r="PCT280" s="75"/>
      <c r="PCU280" s="75"/>
      <c r="PCV280" s="75"/>
      <c r="PCW280" s="75"/>
      <c r="PCX280" s="75"/>
      <c r="PCY280" s="75"/>
      <c r="PCZ280" s="75"/>
      <c r="PDA280" s="75"/>
      <c r="PDB280" s="75"/>
      <c r="PDC280" s="75"/>
      <c r="PDD280" s="75"/>
      <c r="PDE280" s="75"/>
      <c r="PDF280" s="75"/>
      <c r="PDG280" s="75"/>
      <c r="PDH280" s="75"/>
      <c r="PDI280" s="75"/>
      <c r="PDJ280" s="75"/>
      <c r="PDK280" s="75"/>
      <c r="PDL280" s="75"/>
      <c r="PDM280" s="75"/>
      <c r="PDN280" s="75"/>
      <c r="PDO280" s="75"/>
      <c r="PDP280" s="75"/>
      <c r="PDQ280" s="75"/>
      <c r="PDR280" s="75"/>
      <c r="PDS280" s="75"/>
      <c r="PDT280" s="75"/>
      <c r="PDU280" s="75"/>
      <c r="PDV280" s="75"/>
      <c r="PDW280" s="75"/>
      <c r="PDX280" s="75"/>
      <c r="PDY280" s="75"/>
      <c r="PDZ280" s="75"/>
      <c r="PEA280" s="75"/>
      <c r="PEB280" s="75"/>
      <c r="PEC280" s="75"/>
      <c r="PED280" s="75"/>
      <c r="PEE280" s="75"/>
      <c r="PEF280" s="75"/>
      <c r="PEG280" s="75"/>
      <c r="PEH280" s="75"/>
      <c r="PEI280" s="75"/>
      <c r="PEJ280" s="75"/>
      <c r="PEK280" s="75"/>
      <c r="PEL280" s="75"/>
      <c r="PEM280" s="75"/>
      <c r="PEN280" s="75"/>
      <c r="PEO280" s="75"/>
      <c r="PEP280" s="75"/>
      <c r="PEQ280" s="75"/>
      <c r="PER280" s="75"/>
      <c r="PES280" s="75"/>
      <c r="PET280" s="75"/>
      <c r="PEU280" s="75"/>
      <c r="PEV280" s="75"/>
      <c r="PEW280" s="75"/>
      <c r="PEX280" s="75"/>
      <c r="PEY280" s="75"/>
      <c r="PEZ280" s="75"/>
      <c r="PFA280" s="75"/>
      <c r="PFB280" s="75"/>
      <c r="PFC280" s="75"/>
      <c r="PFD280" s="75"/>
      <c r="PFE280" s="75"/>
      <c r="PFF280" s="75"/>
      <c r="PFG280" s="75"/>
      <c r="PFH280" s="75"/>
      <c r="PFI280" s="75"/>
      <c r="PFJ280" s="75"/>
      <c r="PFK280" s="75"/>
      <c r="PFL280" s="75"/>
      <c r="PFM280" s="75"/>
      <c r="PFN280" s="75"/>
      <c r="PFO280" s="75"/>
      <c r="PFP280" s="75"/>
      <c r="PFQ280" s="75"/>
      <c r="PFR280" s="75"/>
      <c r="PFS280" s="75"/>
      <c r="PFT280" s="75"/>
      <c r="PFU280" s="75"/>
      <c r="PFV280" s="75"/>
      <c r="PFW280" s="75"/>
      <c r="PFX280" s="75"/>
      <c r="PFY280" s="75"/>
      <c r="PFZ280" s="75"/>
      <c r="PGA280" s="75"/>
      <c r="PGB280" s="75"/>
      <c r="PGC280" s="75"/>
      <c r="PGD280" s="75"/>
      <c r="PGE280" s="75"/>
      <c r="PGF280" s="75"/>
      <c r="PGG280" s="75"/>
      <c r="PGH280" s="75"/>
      <c r="PGI280" s="75"/>
      <c r="PGJ280" s="75"/>
      <c r="PGK280" s="75"/>
      <c r="PGL280" s="75"/>
      <c r="PGM280" s="75"/>
      <c r="PGN280" s="75"/>
      <c r="PGO280" s="75"/>
      <c r="PGP280" s="75"/>
      <c r="PGQ280" s="75"/>
      <c r="PGR280" s="75"/>
      <c r="PGS280" s="75"/>
      <c r="PGT280" s="75"/>
      <c r="PGU280" s="75"/>
      <c r="PGV280" s="75"/>
      <c r="PGW280" s="75"/>
      <c r="PGX280" s="75"/>
      <c r="PGY280" s="75"/>
      <c r="PGZ280" s="75"/>
      <c r="PHA280" s="75"/>
      <c r="PHB280" s="75"/>
      <c r="PHC280" s="75"/>
      <c r="PHD280" s="75"/>
      <c r="PHE280" s="75"/>
      <c r="PHF280" s="75"/>
      <c r="PHG280" s="75"/>
      <c r="PHH280" s="75"/>
      <c r="PHI280" s="75"/>
      <c r="PHJ280" s="75"/>
      <c r="PHK280" s="75"/>
      <c r="PHL280" s="75"/>
      <c r="PHM280" s="75"/>
      <c r="PHN280" s="75"/>
      <c r="PHO280" s="75"/>
      <c r="PHP280" s="75"/>
      <c r="PHQ280" s="75"/>
      <c r="PHR280" s="75"/>
      <c r="PHS280" s="75"/>
      <c r="PHT280" s="75"/>
      <c r="PHU280" s="75"/>
      <c r="PHV280" s="75"/>
      <c r="PHW280" s="75"/>
      <c r="PHX280" s="75"/>
      <c r="PHY280" s="75"/>
      <c r="PHZ280" s="75"/>
      <c r="PIA280" s="75"/>
      <c r="PIB280" s="75"/>
      <c r="PIC280" s="75"/>
      <c r="PID280" s="75"/>
      <c r="PIE280" s="75"/>
      <c r="PIF280" s="75"/>
      <c r="PIG280" s="75"/>
      <c r="PIH280" s="75"/>
      <c r="PII280" s="75"/>
      <c r="PIJ280" s="75"/>
      <c r="PIK280" s="75"/>
      <c r="PIL280" s="75"/>
      <c r="PIM280" s="75"/>
      <c r="PIN280" s="75"/>
      <c r="PIO280" s="75"/>
      <c r="PIP280" s="75"/>
      <c r="PIQ280" s="75"/>
      <c r="PIR280" s="75"/>
      <c r="PIS280" s="75"/>
      <c r="PIT280" s="75"/>
      <c r="PIU280" s="75"/>
      <c r="PIV280" s="75"/>
      <c r="PIW280" s="75"/>
      <c r="PIX280" s="75"/>
      <c r="PIY280" s="75"/>
      <c r="PIZ280" s="75"/>
      <c r="PJA280" s="75"/>
      <c r="PJB280" s="75"/>
      <c r="PJC280" s="75"/>
      <c r="PJD280" s="75"/>
      <c r="PJE280" s="75"/>
      <c r="PJF280" s="75"/>
      <c r="PJG280" s="75"/>
      <c r="PJH280" s="75"/>
      <c r="PJI280" s="75"/>
      <c r="PJJ280" s="75"/>
      <c r="PJK280" s="75"/>
      <c r="PJL280" s="75"/>
      <c r="PJM280" s="75"/>
      <c r="PJN280" s="75"/>
      <c r="PJO280" s="75"/>
      <c r="PJP280" s="75"/>
      <c r="PJQ280" s="75"/>
      <c r="PJR280" s="75"/>
      <c r="PJS280" s="75"/>
      <c r="PJT280" s="75"/>
      <c r="PJU280" s="75"/>
      <c r="PJV280" s="75"/>
      <c r="PJW280" s="75"/>
      <c r="PJX280" s="75"/>
      <c r="PJY280" s="75"/>
      <c r="PJZ280" s="75"/>
      <c r="PKA280" s="75"/>
      <c r="PKB280" s="75"/>
      <c r="PKC280" s="75"/>
      <c r="PKD280" s="75"/>
      <c r="PKE280" s="75"/>
      <c r="PKF280" s="75"/>
      <c r="PKG280" s="75"/>
      <c r="PKH280" s="75"/>
      <c r="PKI280" s="75"/>
      <c r="PKJ280" s="75"/>
      <c r="PKK280" s="75"/>
      <c r="PKL280" s="75"/>
      <c r="PKM280" s="75"/>
      <c r="PKN280" s="75"/>
      <c r="PKO280" s="75"/>
      <c r="PKP280" s="75"/>
      <c r="PKQ280" s="75"/>
      <c r="PKR280" s="75"/>
      <c r="PKS280" s="75"/>
      <c r="PKT280" s="75"/>
      <c r="PKU280" s="75"/>
      <c r="PKV280" s="75"/>
      <c r="PKW280" s="75"/>
      <c r="PKX280" s="75"/>
      <c r="PKY280" s="75"/>
      <c r="PKZ280" s="75"/>
      <c r="PLA280" s="75"/>
      <c r="PLB280" s="75"/>
      <c r="PLC280" s="75"/>
      <c r="PLD280" s="75"/>
      <c r="PLE280" s="75"/>
      <c r="PLF280" s="75"/>
      <c r="PLG280" s="75"/>
      <c r="PLH280" s="75"/>
      <c r="PLI280" s="75"/>
      <c r="PLJ280" s="75"/>
      <c r="PLK280" s="75"/>
      <c r="PLL280" s="75"/>
      <c r="PLM280" s="75"/>
      <c r="PLN280" s="75"/>
      <c r="PLO280" s="75"/>
      <c r="PLP280" s="75"/>
      <c r="PLQ280" s="75"/>
      <c r="PLR280" s="75"/>
      <c r="PLS280" s="75"/>
      <c r="PLT280" s="75"/>
      <c r="PLU280" s="75"/>
      <c r="PLV280" s="75"/>
      <c r="PLW280" s="75"/>
      <c r="PLX280" s="75"/>
      <c r="PLY280" s="75"/>
      <c r="PLZ280" s="75"/>
      <c r="PMA280" s="75"/>
      <c r="PMB280" s="75"/>
      <c r="PMC280" s="75"/>
      <c r="PMD280" s="75"/>
      <c r="PME280" s="75"/>
      <c r="PMF280" s="75"/>
      <c r="PMG280" s="75"/>
      <c r="PMH280" s="75"/>
      <c r="PMI280" s="75"/>
      <c r="PMJ280" s="75"/>
      <c r="PMK280" s="75"/>
      <c r="PML280" s="75"/>
      <c r="PMM280" s="75"/>
      <c r="PMN280" s="75"/>
      <c r="PMO280" s="75"/>
      <c r="PMP280" s="75"/>
      <c r="PMQ280" s="75"/>
      <c r="PMR280" s="75"/>
      <c r="PMS280" s="75"/>
      <c r="PMT280" s="75"/>
      <c r="PMU280" s="75"/>
      <c r="PMV280" s="75"/>
      <c r="PMW280" s="75"/>
      <c r="PMX280" s="75"/>
      <c r="PMY280" s="75"/>
      <c r="PMZ280" s="75"/>
      <c r="PNA280" s="75"/>
      <c r="PNB280" s="75"/>
      <c r="PNC280" s="75"/>
      <c r="PND280" s="75"/>
      <c r="PNE280" s="75"/>
      <c r="PNF280" s="75"/>
      <c r="PNG280" s="75"/>
      <c r="PNH280" s="75"/>
      <c r="PNI280" s="75"/>
      <c r="PNJ280" s="75"/>
      <c r="PNK280" s="75"/>
      <c r="PNL280" s="75"/>
      <c r="PNM280" s="75"/>
      <c r="PNN280" s="75"/>
      <c r="PNO280" s="75"/>
      <c r="PNP280" s="75"/>
      <c r="PNQ280" s="75"/>
      <c r="PNR280" s="75"/>
      <c r="PNS280" s="75"/>
      <c r="PNT280" s="75"/>
      <c r="PNU280" s="75"/>
      <c r="PNV280" s="75"/>
      <c r="PNW280" s="75"/>
      <c r="PNX280" s="75"/>
      <c r="PNY280" s="75"/>
      <c r="PNZ280" s="75"/>
      <c r="POA280" s="75"/>
      <c r="POB280" s="75"/>
      <c r="POC280" s="75"/>
      <c r="POD280" s="75"/>
      <c r="POE280" s="75"/>
      <c r="POF280" s="75"/>
      <c r="POG280" s="75"/>
      <c r="POH280" s="75"/>
      <c r="POI280" s="75"/>
      <c r="POJ280" s="75"/>
      <c r="POK280" s="75"/>
      <c r="POL280" s="75"/>
      <c r="POM280" s="75"/>
      <c r="PON280" s="75"/>
      <c r="POO280" s="75"/>
      <c r="POP280" s="75"/>
      <c r="POQ280" s="75"/>
      <c r="POR280" s="75"/>
      <c r="POS280" s="75"/>
      <c r="POT280" s="75"/>
      <c r="POU280" s="75"/>
      <c r="POV280" s="75"/>
      <c r="POW280" s="75"/>
      <c r="POX280" s="75"/>
      <c r="POY280" s="75"/>
      <c r="POZ280" s="75"/>
      <c r="PPA280" s="75"/>
      <c r="PPB280" s="75"/>
      <c r="PPC280" s="75"/>
      <c r="PPD280" s="75"/>
      <c r="PPE280" s="75"/>
      <c r="PPF280" s="75"/>
      <c r="PPG280" s="75"/>
      <c r="PPH280" s="75"/>
      <c r="PPI280" s="75"/>
      <c r="PPJ280" s="75"/>
      <c r="PPK280" s="75"/>
      <c r="PPL280" s="75"/>
      <c r="PPM280" s="75"/>
      <c r="PPN280" s="75"/>
      <c r="PPO280" s="75"/>
      <c r="PPP280" s="75"/>
      <c r="PPQ280" s="75"/>
      <c r="PPR280" s="75"/>
      <c r="PPS280" s="75"/>
      <c r="PPT280" s="75"/>
      <c r="PPU280" s="75"/>
      <c r="PPV280" s="75"/>
      <c r="PPW280" s="75"/>
      <c r="PPX280" s="75"/>
      <c r="PPY280" s="75"/>
      <c r="PPZ280" s="75"/>
      <c r="PQA280" s="75"/>
      <c r="PQB280" s="75"/>
      <c r="PQC280" s="75"/>
      <c r="PQD280" s="75"/>
      <c r="PQE280" s="75"/>
      <c r="PQF280" s="75"/>
      <c r="PQG280" s="75"/>
      <c r="PQH280" s="75"/>
      <c r="PQI280" s="75"/>
      <c r="PQJ280" s="75"/>
      <c r="PQK280" s="75"/>
      <c r="PQL280" s="75"/>
      <c r="PQM280" s="75"/>
      <c r="PQN280" s="75"/>
      <c r="PQO280" s="75"/>
      <c r="PQP280" s="75"/>
      <c r="PQQ280" s="75"/>
      <c r="PQR280" s="75"/>
      <c r="PQS280" s="75"/>
      <c r="PQT280" s="75"/>
      <c r="PQU280" s="75"/>
      <c r="PQV280" s="75"/>
      <c r="PQW280" s="75"/>
      <c r="PQX280" s="75"/>
      <c r="PQY280" s="75"/>
      <c r="PQZ280" s="75"/>
      <c r="PRA280" s="75"/>
      <c r="PRB280" s="75"/>
      <c r="PRC280" s="75"/>
      <c r="PRD280" s="75"/>
      <c r="PRE280" s="75"/>
      <c r="PRF280" s="75"/>
      <c r="PRG280" s="75"/>
      <c r="PRH280" s="75"/>
      <c r="PRI280" s="75"/>
      <c r="PRJ280" s="75"/>
      <c r="PRK280" s="75"/>
      <c r="PRL280" s="75"/>
      <c r="PRM280" s="75"/>
      <c r="PRN280" s="75"/>
      <c r="PRO280" s="75"/>
      <c r="PRP280" s="75"/>
      <c r="PRQ280" s="75"/>
      <c r="PRR280" s="75"/>
      <c r="PRS280" s="75"/>
      <c r="PRT280" s="75"/>
      <c r="PRU280" s="75"/>
      <c r="PRV280" s="75"/>
      <c r="PRW280" s="75"/>
      <c r="PRX280" s="75"/>
      <c r="PRY280" s="75"/>
      <c r="PRZ280" s="75"/>
      <c r="PSA280" s="75"/>
      <c r="PSB280" s="75"/>
      <c r="PSC280" s="75"/>
      <c r="PSD280" s="75"/>
      <c r="PSE280" s="75"/>
      <c r="PSF280" s="75"/>
      <c r="PSG280" s="75"/>
      <c r="PSH280" s="75"/>
      <c r="PSI280" s="75"/>
      <c r="PSJ280" s="75"/>
      <c r="PSK280" s="75"/>
      <c r="PSL280" s="75"/>
      <c r="PSM280" s="75"/>
      <c r="PSN280" s="75"/>
      <c r="PSO280" s="75"/>
      <c r="PSP280" s="75"/>
      <c r="PSQ280" s="75"/>
      <c r="PSR280" s="75"/>
      <c r="PSS280" s="75"/>
      <c r="PST280" s="75"/>
      <c r="PSU280" s="75"/>
      <c r="PSV280" s="75"/>
      <c r="PSW280" s="75"/>
      <c r="PSX280" s="75"/>
      <c r="PSY280" s="75"/>
      <c r="PSZ280" s="75"/>
      <c r="PTA280" s="75"/>
      <c r="PTB280" s="75"/>
      <c r="PTC280" s="75"/>
      <c r="PTD280" s="75"/>
      <c r="PTE280" s="75"/>
      <c r="PTF280" s="75"/>
      <c r="PTG280" s="75"/>
      <c r="PTH280" s="75"/>
      <c r="PTI280" s="75"/>
      <c r="PTJ280" s="75"/>
      <c r="PTK280" s="75"/>
      <c r="PTL280" s="75"/>
      <c r="PTM280" s="75"/>
      <c r="PTN280" s="75"/>
      <c r="PTO280" s="75"/>
      <c r="PTP280" s="75"/>
      <c r="PTQ280" s="75"/>
      <c r="PTR280" s="75"/>
      <c r="PTS280" s="75"/>
      <c r="PTT280" s="75"/>
      <c r="PTU280" s="75"/>
      <c r="PTV280" s="75"/>
      <c r="PTW280" s="75"/>
      <c r="PTX280" s="75"/>
      <c r="PTY280" s="75"/>
      <c r="PTZ280" s="75"/>
      <c r="PUA280" s="75"/>
      <c r="PUB280" s="75"/>
      <c r="PUC280" s="75"/>
      <c r="PUD280" s="75"/>
      <c r="PUE280" s="75"/>
      <c r="PUF280" s="75"/>
      <c r="PUG280" s="75"/>
      <c r="PUH280" s="75"/>
      <c r="PUI280" s="75"/>
      <c r="PUJ280" s="75"/>
      <c r="PUK280" s="75"/>
      <c r="PUL280" s="75"/>
      <c r="PUM280" s="75"/>
      <c r="PUN280" s="75"/>
      <c r="PUO280" s="75"/>
      <c r="PUP280" s="75"/>
      <c r="PUQ280" s="75"/>
      <c r="PUR280" s="75"/>
      <c r="PUS280" s="75"/>
      <c r="PUT280" s="75"/>
      <c r="PUU280" s="75"/>
      <c r="PUV280" s="75"/>
      <c r="PUW280" s="75"/>
      <c r="PUX280" s="75"/>
      <c r="PUY280" s="75"/>
      <c r="PUZ280" s="75"/>
      <c r="PVA280" s="75"/>
      <c r="PVB280" s="75"/>
      <c r="PVC280" s="75"/>
      <c r="PVD280" s="75"/>
      <c r="PVE280" s="75"/>
      <c r="PVF280" s="75"/>
      <c r="PVG280" s="75"/>
      <c r="PVH280" s="75"/>
      <c r="PVI280" s="75"/>
      <c r="PVJ280" s="75"/>
      <c r="PVK280" s="75"/>
      <c r="PVL280" s="75"/>
      <c r="PVM280" s="75"/>
      <c r="PVN280" s="75"/>
      <c r="PVO280" s="75"/>
      <c r="PVP280" s="75"/>
      <c r="PVQ280" s="75"/>
      <c r="PVR280" s="75"/>
      <c r="PVS280" s="75"/>
      <c r="PVT280" s="75"/>
      <c r="PVU280" s="75"/>
      <c r="PVV280" s="75"/>
      <c r="PVW280" s="75"/>
      <c r="PVX280" s="75"/>
      <c r="PVY280" s="75"/>
      <c r="PVZ280" s="75"/>
      <c r="PWA280" s="75"/>
      <c r="PWB280" s="75"/>
      <c r="PWC280" s="75"/>
      <c r="PWD280" s="75"/>
      <c r="PWE280" s="75"/>
      <c r="PWF280" s="75"/>
      <c r="PWG280" s="75"/>
      <c r="PWH280" s="75"/>
      <c r="PWI280" s="75"/>
      <c r="PWJ280" s="75"/>
      <c r="PWK280" s="75"/>
      <c r="PWL280" s="75"/>
      <c r="PWM280" s="75"/>
      <c r="PWN280" s="75"/>
      <c r="PWO280" s="75"/>
      <c r="PWP280" s="75"/>
      <c r="PWQ280" s="75"/>
      <c r="PWR280" s="75"/>
      <c r="PWS280" s="75"/>
      <c r="PWT280" s="75"/>
      <c r="PWU280" s="75"/>
      <c r="PWV280" s="75"/>
      <c r="PWW280" s="75"/>
      <c r="PWX280" s="75"/>
      <c r="PWY280" s="75"/>
      <c r="PWZ280" s="75"/>
      <c r="PXA280" s="75"/>
      <c r="PXB280" s="75"/>
      <c r="PXC280" s="75"/>
      <c r="PXD280" s="75"/>
      <c r="PXE280" s="75"/>
      <c r="PXF280" s="75"/>
      <c r="PXG280" s="75"/>
      <c r="PXH280" s="75"/>
      <c r="PXI280" s="75"/>
      <c r="PXJ280" s="75"/>
      <c r="PXK280" s="75"/>
      <c r="PXL280" s="75"/>
      <c r="PXM280" s="75"/>
      <c r="PXN280" s="75"/>
      <c r="PXO280" s="75"/>
      <c r="PXP280" s="75"/>
      <c r="PXQ280" s="75"/>
      <c r="PXR280" s="75"/>
      <c r="PXS280" s="75"/>
      <c r="PXT280" s="75"/>
      <c r="PXU280" s="75"/>
      <c r="PXV280" s="75"/>
      <c r="PXW280" s="75"/>
      <c r="PXX280" s="75"/>
      <c r="PXY280" s="75"/>
      <c r="PXZ280" s="75"/>
      <c r="PYA280" s="75"/>
      <c r="PYB280" s="75"/>
      <c r="PYC280" s="75"/>
      <c r="PYD280" s="75"/>
      <c r="PYE280" s="75"/>
      <c r="PYF280" s="75"/>
      <c r="PYG280" s="75"/>
      <c r="PYH280" s="75"/>
      <c r="PYI280" s="75"/>
      <c r="PYJ280" s="75"/>
      <c r="PYK280" s="75"/>
      <c r="PYL280" s="75"/>
      <c r="PYM280" s="75"/>
      <c r="PYN280" s="75"/>
      <c r="PYO280" s="75"/>
      <c r="PYP280" s="75"/>
      <c r="PYQ280" s="75"/>
      <c r="PYR280" s="75"/>
      <c r="PYS280" s="75"/>
      <c r="PYT280" s="75"/>
      <c r="PYU280" s="75"/>
      <c r="PYV280" s="75"/>
      <c r="PYW280" s="75"/>
      <c r="PYX280" s="75"/>
      <c r="PYY280" s="75"/>
      <c r="PYZ280" s="75"/>
      <c r="PZA280" s="75"/>
      <c r="PZB280" s="75"/>
      <c r="PZC280" s="75"/>
      <c r="PZD280" s="75"/>
      <c r="PZE280" s="75"/>
      <c r="PZF280" s="75"/>
      <c r="PZG280" s="75"/>
      <c r="PZH280" s="75"/>
      <c r="PZI280" s="75"/>
      <c r="PZJ280" s="75"/>
      <c r="PZK280" s="75"/>
      <c r="PZL280" s="75"/>
      <c r="PZM280" s="75"/>
      <c r="PZN280" s="75"/>
      <c r="PZO280" s="75"/>
      <c r="PZP280" s="75"/>
      <c r="PZQ280" s="75"/>
      <c r="PZR280" s="75"/>
      <c r="PZS280" s="75"/>
      <c r="PZT280" s="75"/>
      <c r="PZU280" s="75"/>
      <c r="PZV280" s="75"/>
      <c r="PZW280" s="75"/>
      <c r="PZX280" s="75"/>
      <c r="PZY280" s="75"/>
      <c r="PZZ280" s="75"/>
      <c r="QAA280" s="75"/>
      <c r="QAB280" s="75"/>
      <c r="QAC280" s="75"/>
      <c r="QAD280" s="75"/>
      <c r="QAE280" s="75"/>
      <c r="QAF280" s="75"/>
      <c r="QAG280" s="75"/>
      <c r="QAH280" s="75"/>
      <c r="QAI280" s="75"/>
      <c r="QAJ280" s="75"/>
      <c r="QAK280" s="75"/>
      <c r="QAL280" s="75"/>
      <c r="QAM280" s="75"/>
      <c r="QAN280" s="75"/>
      <c r="QAO280" s="75"/>
      <c r="QAP280" s="75"/>
      <c r="QAQ280" s="75"/>
      <c r="QAR280" s="75"/>
      <c r="QAS280" s="75"/>
      <c r="QAT280" s="75"/>
      <c r="QAU280" s="75"/>
      <c r="QAV280" s="75"/>
      <c r="QAW280" s="75"/>
      <c r="QAX280" s="75"/>
      <c r="QAY280" s="75"/>
      <c r="QAZ280" s="75"/>
      <c r="QBA280" s="75"/>
      <c r="QBB280" s="75"/>
      <c r="QBC280" s="75"/>
      <c r="QBD280" s="75"/>
      <c r="QBE280" s="75"/>
      <c r="QBF280" s="75"/>
      <c r="QBG280" s="75"/>
      <c r="QBH280" s="75"/>
      <c r="QBI280" s="75"/>
      <c r="QBJ280" s="75"/>
      <c r="QBK280" s="75"/>
      <c r="QBL280" s="75"/>
      <c r="QBM280" s="75"/>
      <c r="QBN280" s="75"/>
      <c r="QBO280" s="75"/>
      <c r="QBP280" s="75"/>
      <c r="QBQ280" s="75"/>
      <c r="QBR280" s="75"/>
      <c r="QBS280" s="75"/>
      <c r="QBT280" s="75"/>
      <c r="QBU280" s="75"/>
      <c r="QBV280" s="75"/>
      <c r="QBW280" s="75"/>
      <c r="QBX280" s="75"/>
      <c r="QBY280" s="75"/>
      <c r="QBZ280" s="75"/>
      <c r="QCA280" s="75"/>
      <c r="QCB280" s="75"/>
      <c r="QCC280" s="75"/>
      <c r="QCD280" s="75"/>
      <c r="QCE280" s="75"/>
      <c r="QCF280" s="75"/>
      <c r="QCG280" s="75"/>
      <c r="QCH280" s="75"/>
      <c r="QCI280" s="75"/>
      <c r="QCJ280" s="75"/>
      <c r="QCK280" s="75"/>
      <c r="QCL280" s="75"/>
      <c r="QCM280" s="75"/>
      <c r="QCN280" s="75"/>
      <c r="QCO280" s="75"/>
      <c r="QCP280" s="75"/>
      <c r="QCQ280" s="75"/>
      <c r="QCR280" s="75"/>
      <c r="QCS280" s="75"/>
      <c r="QCT280" s="75"/>
      <c r="QCU280" s="75"/>
      <c r="QCV280" s="75"/>
      <c r="QCW280" s="75"/>
      <c r="QCX280" s="75"/>
      <c r="QCY280" s="75"/>
      <c r="QCZ280" s="75"/>
      <c r="QDA280" s="75"/>
      <c r="QDB280" s="75"/>
      <c r="QDC280" s="75"/>
      <c r="QDD280" s="75"/>
      <c r="QDE280" s="75"/>
      <c r="QDF280" s="75"/>
      <c r="QDG280" s="75"/>
      <c r="QDH280" s="75"/>
      <c r="QDI280" s="75"/>
      <c r="QDJ280" s="75"/>
      <c r="QDK280" s="75"/>
      <c r="QDL280" s="75"/>
      <c r="QDM280" s="75"/>
      <c r="QDN280" s="75"/>
      <c r="QDO280" s="75"/>
      <c r="QDP280" s="75"/>
      <c r="QDQ280" s="75"/>
      <c r="QDR280" s="75"/>
      <c r="QDS280" s="75"/>
      <c r="QDT280" s="75"/>
      <c r="QDU280" s="75"/>
      <c r="QDV280" s="75"/>
      <c r="QDW280" s="75"/>
      <c r="QDX280" s="75"/>
      <c r="QDY280" s="75"/>
      <c r="QDZ280" s="75"/>
      <c r="QEA280" s="75"/>
      <c r="QEB280" s="75"/>
      <c r="QEC280" s="75"/>
      <c r="QED280" s="75"/>
      <c r="QEE280" s="75"/>
      <c r="QEF280" s="75"/>
      <c r="QEG280" s="75"/>
      <c r="QEH280" s="75"/>
      <c r="QEI280" s="75"/>
      <c r="QEJ280" s="75"/>
      <c r="QEK280" s="75"/>
      <c r="QEL280" s="75"/>
      <c r="QEM280" s="75"/>
      <c r="QEN280" s="75"/>
      <c r="QEO280" s="75"/>
      <c r="QEP280" s="75"/>
      <c r="QEQ280" s="75"/>
      <c r="QER280" s="75"/>
      <c r="QES280" s="75"/>
      <c r="QET280" s="75"/>
      <c r="QEU280" s="75"/>
      <c r="QEV280" s="75"/>
      <c r="QEW280" s="75"/>
      <c r="QEX280" s="75"/>
      <c r="QEY280" s="75"/>
      <c r="QEZ280" s="75"/>
      <c r="QFA280" s="75"/>
      <c r="QFB280" s="75"/>
      <c r="QFC280" s="75"/>
      <c r="QFD280" s="75"/>
      <c r="QFE280" s="75"/>
      <c r="QFF280" s="75"/>
      <c r="QFG280" s="75"/>
      <c r="QFH280" s="75"/>
      <c r="QFI280" s="75"/>
      <c r="QFJ280" s="75"/>
      <c r="QFK280" s="75"/>
      <c r="QFL280" s="75"/>
      <c r="QFM280" s="75"/>
      <c r="QFN280" s="75"/>
      <c r="QFO280" s="75"/>
      <c r="QFP280" s="75"/>
      <c r="QFQ280" s="75"/>
      <c r="QFR280" s="75"/>
      <c r="QFS280" s="75"/>
      <c r="QFT280" s="75"/>
      <c r="QFU280" s="75"/>
      <c r="QFV280" s="75"/>
      <c r="QFW280" s="75"/>
      <c r="QFX280" s="75"/>
      <c r="QFY280" s="75"/>
      <c r="QFZ280" s="75"/>
      <c r="QGA280" s="75"/>
      <c r="QGB280" s="75"/>
      <c r="QGC280" s="75"/>
      <c r="QGD280" s="75"/>
      <c r="QGE280" s="75"/>
      <c r="QGF280" s="75"/>
      <c r="QGG280" s="75"/>
      <c r="QGH280" s="75"/>
      <c r="QGI280" s="75"/>
      <c r="QGJ280" s="75"/>
      <c r="QGK280" s="75"/>
      <c r="QGL280" s="75"/>
      <c r="QGM280" s="75"/>
      <c r="QGN280" s="75"/>
      <c r="QGO280" s="75"/>
      <c r="QGP280" s="75"/>
      <c r="QGQ280" s="75"/>
      <c r="QGR280" s="75"/>
      <c r="QGS280" s="75"/>
      <c r="QGT280" s="75"/>
      <c r="QGU280" s="75"/>
      <c r="QGV280" s="75"/>
      <c r="QGW280" s="75"/>
      <c r="QGX280" s="75"/>
      <c r="QGY280" s="75"/>
      <c r="QGZ280" s="75"/>
      <c r="QHA280" s="75"/>
      <c r="QHB280" s="75"/>
      <c r="QHC280" s="75"/>
      <c r="QHD280" s="75"/>
      <c r="QHE280" s="75"/>
      <c r="QHF280" s="75"/>
      <c r="QHG280" s="75"/>
      <c r="QHH280" s="75"/>
      <c r="QHI280" s="75"/>
      <c r="QHJ280" s="75"/>
      <c r="QHK280" s="75"/>
      <c r="QHL280" s="75"/>
      <c r="QHM280" s="75"/>
      <c r="QHN280" s="75"/>
      <c r="QHO280" s="75"/>
      <c r="QHP280" s="75"/>
      <c r="QHQ280" s="75"/>
      <c r="QHR280" s="75"/>
      <c r="QHS280" s="75"/>
      <c r="QHT280" s="75"/>
      <c r="QHU280" s="75"/>
      <c r="QHV280" s="75"/>
      <c r="QHW280" s="75"/>
      <c r="QHX280" s="75"/>
      <c r="QHY280" s="75"/>
      <c r="QHZ280" s="75"/>
      <c r="QIA280" s="75"/>
      <c r="QIB280" s="75"/>
      <c r="QIC280" s="75"/>
      <c r="QID280" s="75"/>
      <c r="QIE280" s="75"/>
      <c r="QIF280" s="75"/>
      <c r="QIG280" s="75"/>
      <c r="QIH280" s="75"/>
      <c r="QII280" s="75"/>
      <c r="QIJ280" s="75"/>
      <c r="QIK280" s="75"/>
      <c r="QIL280" s="75"/>
      <c r="QIM280" s="75"/>
      <c r="QIN280" s="75"/>
      <c r="QIO280" s="75"/>
      <c r="QIP280" s="75"/>
      <c r="QIQ280" s="75"/>
      <c r="QIR280" s="75"/>
      <c r="QIS280" s="75"/>
      <c r="QIT280" s="75"/>
      <c r="QIU280" s="75"/>
      <c r="QIV280" s="75"/>
      <c r="QIW280" s="75"/>
      <c r="QIX280" s="75"/>
      <c r="QIY280" s="75"/>
      <c r="QIZ280" s="75"/>
      <c r="QJA280" s="75"/>
      <c r="QJB280" s="75"/>
      <c r="QJC280" s="75"/>
      <c r="QJD280" s="75"/>
      <c r="QJE280" s="75"/>
      <c r="QJF280" s="75"/>
      <c r="QJG280" s="75"/>
      <c r="QJH280" s="75"/>
      <c r="QJI280" s="75"/>
      <c r="QJJ280" s="75"/>
      <c r="QJK280" s="75"/>
      <c r="QJL280" s="75"/>
      <c r="QJM280" s="75"/>
      <c r="QJN280" s="75"/>
      <c r="QJO280" s="75"/>
      <c r="QJP280" s="75"/>
      <c r="QJQ280" s="75"/>
      <c r="QJR280" s="75"/>
      <c r="QJS280" s="75"/>
      <c r="QJT280" s="75"/>
      <c r="QJU280" s="75"/>
      <c r="QJV280" s="75"/>
      <c r="QJW280" s="75"/>
      <c r="QJX280" s="75"/>
      <c r="QJY280" s="75"/>
      <c r="QJZ280" s="75"/>
      <c r="QKA280" s="75"/>
      <c r="QKB280" s="75"/>
      <c r="QKC280" s="75"/>
      <c r="QKD280" s="75"/>
      <c r="QKE280" s="75"/>
      <c r="QKF280" s="75"/>
      <c r="QKG280" s="75"/>
      <c r="QKH280" s="75"/>
      <c r="QKI280" s="75"/>
      <c r="QKJ280" s="75"/>
      <c r="QKK280" s="75"/>
      <c r="QKL280" s="75"/>
      <c r="QKM280" s="75"/>
      <c r="QKN280" s="75"/>
      <c r="QKO280" s="75"/>
      <c r="QKP280" s="75"/>
      <c r="QKQ280" s="75"/>
      <c r="QKR280" s="75"/>
      <c r="QKS280" s="75"/>
      <c r="QKT280" s="75"/>
      <c r="QKU280" s="75"/>
      <c r="QKV280" s="75"/>
      <c r="QKW280" s="75"/>
      <c r="QKX280" s="75"/>
      <c r="QKY280" s="75"/>
      <c r="QKZ280" s="75"/>
      <c r="QLA280" s="75"/>
      <c r="QLB280" s="75"/>
      <c r="QLC280" s="75"/>
      <c r="QLD280" s="75"/>
      <c r="QLE280" s="75"/>
      <c r="QLF280" s="75"/>
      <c r="QLG280" s="75"/>
      <c r="QLH280" s="75"/>
      <c r="QLI280" s="75"/>
      <c r="QLJ280" s="75"/>
      <c r="QLK280" s="75"/>
      <c r="QLL280" s="75"/>
      <c r="QLM280" s="75"/>
      <c r="QLN280" s="75"/>
      <c r="QLO280" s="75"/>
      <c r="QLP280" s="75"/>
      <c r="QLQ280" s="75"/>
      <c r="QLR280" s="75"/>
      <c r="QLS280" s="75"/>
      <c r="QLT280" s="75"/>
      <c r="QLU280" s="75"/>
      <c r="QLV280" s="75"/>
      <c r="QLW280" s="75"/>
      <c r="QLX280" s="75"/>
      <c r="QLY280" s="75"/>
      <c r="QLZ280" s="75"/>
      <c r="QMA280" s="75"/>
      <c r="QMB280" s="75"/>
      <c r="QMC280" s="75"/>
      <c r="QMD280" s="75"/>
      <c r="QME280" s="75"/>
      <c r="QMF280" s="75"/>
      <c r="QMG280" s="75"/>
      <c r="QMH280" s="75"/>
      <c r="QMI280" s="75"/>
      <c r="QMJ280" s="75"/>
      <c r="QMK280" s="75"/>
      <c r="QML280" s="75"/>
      <c r="QMM280" s="75"/>
      <c r="QMN280" s="75"/>
      <c r="QMO280" s="75"/>
      <c r="QMP280" s="75"/>
      <c r="QMQ280" s="75"/>
      <c r="QMR280" s="75"/>
      <c r="QMS280" s="75"/>
      <c r="QMT280" s="75"/>
      <c r="QMU280" s="75"/>
      <c r="QMV280" s="75"/>
      <c r="QMW280" s="75"/>
      <c r="QMX280" s="75"/>
      <c r="QMY280" s="75"/>
      <c r="QMZ280" s="75"/>
      <c r="QNA280" s="75"/>
      <c r="QNB280" s="75"/>
      <c r="QNC280" s="75"/>
      <c r="QND280" s="75"/>
      <c r="QNE280" s="75"/>
      <c r="QNF280" s="75"/>
      <c r="QNG280" s="75"/>
      <c r="QNH280" s="75"/>
      <c r="QNI280" s="75"/>
      <c r="QNJ280" s="75"/>
      <c r="QNK280" s="75"/>
      <c r="QNL280" s="75"/>
      <c r="QNM280" s="75"/>
      <c r="QNN280" s="75"/>
      <c r="QNO280" s="75"/>
      <c r="QNP280" s="75"/>
      <c r="QNQ280" s="75"/>
      <c r="QNR280" s="75"/>
      <c r="QNS280" s="75"/>
      <c r="QNT280" s="75"/>
      <c r="QNU280" s="75"/>
      <c r="QNV280" s="75"/>
      <c r="QNW280" s="75"/>
      <c r="QNX280" s="75"/>
      <c r="QNY280" s="75"/>
      <c r="QNZ280" s="75"/>
      <c r="QOA280" s="75"/>
      <c r="QOB280" s="75"/>
      <c r="QOC280" s="75"/>
      <c r="QOD280" s="75"/>
      <c r="QOE280" s="75"/>
      <c r="QOF280" s="75"/>
      <c r="QOG280" s="75"/>
      <c r="QOH280" s="75"/>
      <c r="QOI280" s="75"/>
      <c r="QOJ280" s="75"/>
      <c r="QOK280" s="75"/>
      <c r="QOL280" s="75"/>
      <c r="QOM280" s="75"/>
      <c r="QON280" s="75"/>
      <c r="QOO280" s="75"/>
      <c r="QOP280" s="75"/>
      <c r="QOQ280" s="75"/>
      <c r="QOR280" s="75"/>
      <c r="QOS280" s="75"/>
      <c r="QOT280" s="75"/>
      <c r="QOU280" s="75"/>
      <c r="QOV280" s="75"/>
      <c r="QOW280" s="75"/>
      <c r="QOX280" s="75"/>
      <c r="QOY280" s="75"/>
      <c r="QOZ280" s="75"/>
      <c r="QPA280" s="75"/>
      <c r="QPB280" s="75"/>
      <c r="QPC280" s="75"/>
      <c r="QPD280" s="75"/>
      <c r="QPE280" s="75"/>
      <c r="QPF280" s="75"/>
      <c r="QPG280" s="75"/>
      <c r="QPH280" s="75"/>
      <c r="QPI280" s="75"/>
      <c r="QPJ280" s="75"/>
      <c r="QPK280" s="75"/>
      <c r="QPL280" s="75"/>
      <c r="QPM280" s="75"/>
      <c r="QPN280" s="75"/>
      <c r="QPO280" s="75"/>
      <c r="QPP280" s="75"/>
      <c r="QPQ280" s="75"/>
      <c r="QPR280" s="75"/>
      <c r="QPS280" s="75"/>
      <c r="QPT280" s="75"/>
      <c r="QPU280" s="75"/>
      <c r="QPV280" s="75"/>
      <c r="QPW280" s="75"/>
      <c r="QPX280" s="75"/>
      <c r="QPY280" s="75"/>
      <c r="QPZ280" s="75"/>
      <c r="QQA280" s="75"/>
      <c r="QQB280" s="75"/>
      <c r="QQC280" s="75"/>
      <c r="QQD280" s="75"/>
      <c r="QQE280" s="75"/>
      <c r="QQF280" s="75"/>
      <c r="QQG280" s="75"/>
      <c r="QQH280" s="75"/>
      <c r="QQI280" s="75"/>
      <c r="QQJ280" s="75"/>
      <c r="QQK280" s="75"/>
      <c r="QQL280" s="75"/>
      <c r="QQM280" s="75"/>
      <c r="QQN280" s="75"/>
      <c r="QQO280" s="75"/>
      <c r="QQP280" s="75"/>
      <c r="QQQ280" s="75"/>
      <c r="QQR280" s="75"/>
      <c r="QQS280" s="75"/>
      <c r="QQT280" s="75"/>
      <c r="QQU280" s="75"/>
      <c r="QQV280" s="75"/>
      <c r="QQW280" s="75"/>
      <c r="QQX280" s="75"/>
      <c r="QQY280" s="75"/>
      <c r="QQZ280" s="75"/>
      <c r="QRA280" s="75"/>
      <c r="QRB280" s="75"/>
      <c r="QRC280" s="75"/>
      <c r="QRD280" s="75"/>
      <c r="QRE280" s="75"/>
      <c r="QRF280" s="75"/>
      <c r="QRG280" s="75"/>
      <c r="QRH280" s="75"/>
      <c r="QRI280" s="75"/>
      <c r="QRJ280" s="75"/>
      <c r="QRK280" s="75"/>
      <c r="QRL280" s="75"/>
      <c r="QRM280" s="75"/>
      <c r="QRN280" s="75"/>
      <c r="QRO280" s="75"/>
      <c r="QRP280" s="75"/>
      <c r="QRQ280" s="75"/>
      <c r="QRR280" s="75"/>
      <c r="QRS280" s="75"/>
      <c r="QRT280" s="75"/>
      <c r="QRU280" s="75"/>
      <c r="QRV280" s="75"/>
      <c r="QRW280" s="75"/>
      <c r="QRX280" s="75"/>
      <c r="QRY280" s="75"/>
      <c r="QRZ280" s="75"/>
      <c r="QSA280" s="75"/>
      <c r="QSB280" s="75"/>
      <c r="QSC280" s="75"/>
      <c r="QSD280" s="75"/>
      <c r="QSE280" s="75"/>
      <c r="QSF280" s="75"/>
      <c r="QSG280" s="75"/>
      <c r="QSH280" s="75"/>
      <c r="QSI280" s="75"/>
      <c r="QSJ280" s="75"/>
      <c r="QSK280" s="75"/>
      <c r="QSL280" s="75"/>
      <c r="QSM280" s="75"/>
      <c r="QSN280" s="75"/>
      <c r="QSO280" s="75"/>
      <c r="QSP280" s="75"/>
      <c r="QSQ280" s="75"/>
      <c r="QSR280" s="75"/>
      <c r="QSS280" s="75"/>
      <c r="QST280" s="75"/>
      <c r="QSU280" s="75"/>
      <c r="QSV280" s="75"/>
      <c r="QSW280" s="75"/>
      <c r="QSX280" s="75"/>
      <c r="QSY280" s="75"/>
      <c r="QSZ280" s="75"/>
      <c r="QTA280" s="75"/>
      <c r="QTB280" s="75"/>
      <c r="QTC280" s="75"/>
      <c r="QTD280" s="75"/>
      <c r="QTE280" s="75"/>
      <c r="QTF280" s="75"/>
      <c r="QTG280" s="75"/>
      <c r="QTH280" s="75"/>
      <c r="QTI280" s="75"/>
      <c r="QTJ280" s="75"/>
      <c r="QTK280" s="75"/>
      <c r="QTL280" s="75"/>
      <c r="QTM280" s="75"/>
      <c r="QTN280" s="75"/>
      <c r="QTO280" s="75"/>
      <c r="QTP280" s="75"/>
      <c r="QTQ280" s="75"/>
      <c r="QTR280" s="75"/>
      <c r="QTS280" s="75"/>
      <c r="QTT280" s="75"/>
      <c r="QTU280" s="75"/>
      <c r="QTV280" s="75"/>
      <c r="QTW280" s="75"/>
      <c r="QTX280" s="75"/>
      <c r="QTY280" s="75"/>
      <c r="QTZ280" s="75"/>
      <c r="QUA280" s="75"/>
      <c r="QUB280" s="75"/>
      <c r="QUC280" s="75"/>
      <c r="QUD280" s="75"/>
      <c r="QUE280" s="75"/>
      <c r="QUF280" s="75"/>
      <c r="QUG280" s="75"/>
      <c r="QUH280" s="75"/>
      <c r="QUI280" s="75"/>
      <c r="QUJ280" s="75"/>
      <c r="QUK280" s="75"/>
      <c r="QUL280" s="75"/>
      <c r="QUM280" s="75"/>
      <c r="QUN280" s="75"/>
      <c r="QUO280" s="75"/>
      <c r="QUP280" s="75"/>
      <c r="QUQ280" s="75"/>
      <c r="QUR280" s="75"/>
      <c r="QUS280" s="75"/>
      <c r="QUT280" s="75"/>
      <c r="QUU280" s="75"/>
      <c r="QUV280" s="75"/>
      <c r="QUW280" s="75"/>
      <c r="QUX280" s="75"/>
      <c r="QUY280" s="75"/>
      <c r="QUZ280" s="75"/>
      <c r="QVA280" s="75"/>
      <c r="QVB280" s="75"/>
      <c r="QVC280" s="75"/>
      <c r="QVD280" s="75"/>
      <c r="QVE280" s="75"/>
      <c r="QVF280" s="75"/>
      <c r="QVG280" s="75"/>
      <c r="QVH280" s="75"/>
      <c r="QVI280" s="75"/>
      <c r="QVJ280" s="75"/>
      <c r="QVK280" s="75"/>
      <c r="QVL280" s="75"/>
      <c r="QVM280" s="75"/>
      <c r="QVN280" s="75"/>
      <c r="QVO280" s="75"/>
      <c r="QVP280" s="75"/>
      <c r="QVQ280" s="75"/>
      <c r="QVR280" s="75"/>
      <c r="QVS280" s="75"/>
      <c r="QVT280" s="75"/>
      <c r="QVU280" s="75"/>
      <c r="QVV280" s="75"/>
      <c r="QVW280" s="75"/>
      <c r="QVX280" s="75"/>
      <c r="QVY280" s="75"/>
      <c r="QVZ280" s="75"/>
      <c r="QWA280" s="75"/>
      <c r="QWB280" s="75"/>
      <c r="QWC280" s="75"/>
      <c r="QWD280" s="75"/>
      <c r="QWE280" s="75"/>
      <c r="QWF280" s="75"/>
      <c r="QWG280" s="75"/>
      <c r="QWH280" s="75"/>
      <c r="QWI280" s="75"/>
      <c r="QWJ280" s="75"/>
      <c r="QWK280" s="75"/>
      <c r="QWL280" s="75"/>
      <c r="QWM280" s="75"/>
      <c r="QWN280" s="75"/>
      <c r="QWO280" s="75"/>
      <c r="QWP280" s="75"/>
      <c r="QWQ280" s="75"/>
      <c r="QWR280" s="75"/>
      <c r="QWS280" s="75"/>
      <c r="QWT280" s="75"/>
      <c r="QWU280" s="75"/>
      <c r="QWV280" s="75"/>
      <c r="QWW280" s="75"/>
      <c r="QWX280" s="75"/>
      <c r="QWY280" s="75"/>
      <c r="QWZ280" s="75"/>
      <c r="QXA280" s="75"/>
      <c r="QXB280" s="75"/>
      <c r="QXC280" s="75"/>
      <c r="QXD280" s="75"/>
      <c r="QXE280" s="75"/>
      <c r="QXF280" s="75"/>
      <c r="QXG280" s="75"/>
      <c r="QXH280" s="75"/>
      <c r="QXI280" s="75"/>
      <c r="QXJ280" s="75"/>
      <c r="QXK280" s="75"/>
      <c r="QXL280" s="75"/>
      <c r="QXM280" s="75"/>
      <c r="QXN280" s="75"/>
      <c r="QXO280" s="75"/>
      <c r="QXP280" s="75"/>
      <c r="QXQ280" s="75"/>
      <c r="QXR280" s="75"/>
      <c r="QXS280" s="75"/>
      <c r="QXT280" s="75"/>
      <c r="QXU280" s="75"/>
      <c r="QXV280" s="75"/>
      <c r="QXW280" s="75"/>
      <c r="QXX280" s="75"/>
      <c r="QXY280" s="75"/>
      <c r="QXZ280" s="75"/>
      <c r="QYA280" s="75"/>
      <c r="QYB280" s="75"/>
      <c r="QYC280" s="75"/>
      <c r="QYD280" s="75"/>
      <c r="QYE280" s="75"/>
      <c r="QYF280" s="75"/>
      <c r="QYG280" s="75"/>
      <c r="QYH280" s="75"/>
      <c r="QYI280" s="75"/>
      <c r="QYJ280" s="75"/>
      <c r="QYK280" s="75"/>
      <c r="QYL280" s="75"/>
      <c r="QYM280" s="75"/>
      <c r="QYN280" s="75"/>
      <c r="QYO280" s="75"/>
      <c r="QYP280" s="75"/>
      <c r="QYQ280" s="75"/>
      <c r="QYR280" s="75"/>
      <c r="QYS280" s="75"/>
      <c r="QYT280" s="75"/>
      <c r="QYU280" s="75"/>
      <c r="QYV280" s="75"/>
      <c r="QYW280" s="75"/>
      <c r="QYX280" s="75"/>
      <c r="QYY280" s="75"/>
      <c r="QYZ280" s="75"/>
      <c r="QZA280" s="75"/>
      <c r="QZB280" s="75"/>
      <c r="QZC280" s="75"/>
      <c r="QZD280" s="75"/>
      <c r="QZE280" s="75"/>
      <c r="QZF280" s="75"/>
      <c r="QZG280" s="75"/>
      <c r="QZH280" s="75"/>
      <c r="QZI280" s="75"/>
      <c r="QZJ280" s="75"/>
      <c r="QZK280" s="75"/>
      <c r="QZL280" s="75"/>
      <c r="QZM280" s="75"/>
      <c r="QZN280" s="75"/>
      <c r="QZO280" s="75"/>
      <c r="QZP280" s="75"/>
      <c r="QZQ280" s="75"/>
      <c r="QZR280" s="75"/>
      <c r="QZS280" s="75"/>
      <c r="QZT280" s="75"/>
      <c r="QZU280" s="75"/>
      <c r="QZV280" s="75"/>
      <c r="QZW280" s="75"/>
      <c r="QZX280" s="75"/>
      <c r="QZY280" s="75"/>
      <c r="QZZ280" s="75"/>
      <c r="RAA280" s="75"/>
      <c r="RAB280" s="75"/>
      <c r="RAC280" s="75"/>
      <c r="RAD280" s="75"/>
      <c r="RAE280" s="75"/>
      <c r="RAF280" s="75"/>
      <c r="RAG280" s="75"/>
      <c r="RAH280" s="75"/>
      <c r="RAI280" s="75"/>
      <c r="RAJ280" s="75"/>
      <c r="RAK280" s="75"/>
      <c r="RAL280" s="75"/>
      <c r="RAM280" s="75"/>
      <c r="RAN280" s="75"/>
      <c r="RAO280" s="75"/>
      <c r="RAP280" s="75"/>
      <c r="RAQ280" s="75"/>
      <c r="RAR280" s="75"/>
      <c r="RAS280" s="75"/>
      <c r="RAT280" s="75"/>
      <c r="RAU280" s="75"/>
      <c r="RAV280" s="75"/>
      <c r="RAW280" s="75"/>
      <c r="RAX280" s="75"/>
      <c r="RAY280" s="75"/>
      <c r="RAZ280" s="75"/>
      <c r="RBA280" s="75"/>
      <c r="RBB280" s="75"/>
      <c r="RBC280" s="75"/>
      <c r="RBD280" s="75"/>
      <c r="RBE280" s="75"/>
      <c r="RBF280" s="75"/>
      <c r="RBG280" s="75"/>
      <c r="RBH280" s="75"/>
      <c r="RBI280" s="75"/>
      <c r="RBJ280" s="75"/>
      <c r="RBK280" s="75"/>
      <c r="RBL280" s="75"/>
      <c r="RBM280" s="75"/>
      <c r="RBN280" s="75"/>
      <c r="RBO280" s="75"/>
      <c r="RBP280" s="75"/>
      <c r="RBQ280" s="75"/>
      <c r="RBR280" s="75"/>
      <c r="RBS280" s="75"/>
      <c r="RBT280" s="75"/>
      <c r="RBU280" s="75"/>
      <c r="RBV280" s="75"/>
      <c r="RBW280" s="75"/>
      <c r="RBX280" s="75"/>
      <c r="RBY280" s="75"/>
      <c r="RBZ280" s="75"/>
      <c r="RCA280" s="75"/>
      <c r="RCB280" s="75"/>
      <c r="RCC280" s="75"/>
      <c r="RCD280" s="75"/>
      <c r="RCE280" s="75"/>
      <c r="RCF280" s="75"/>
      <c r="RCG280" s="75"/>
      <c r="RCH280" s="75"/>
      <c r="RCI280" s="75"/>
      <c r="RCJ280" s="75"/>
      <c r="RCK280" s="75"/>
      <c r="RCL280" s="75"/>
      <c r="RCM280" s="75"/>
      <c r="RCN280" s="75"/>
      <c r="RCO280" s="75"/>
      <c r="RCP280" s="75"/>
      <c r="RCQ280" s="75"/>
      <c r="RCR280" s="75"/>
      <c r="RCS280" s="75"/>
      <c r="RCT280" s="75"/>
      <c r="RCU280" s="75"/>
      <c r="RCV280" s="75"/>
      <c r="RCW280" s="75"/>
      <c r="RCX280" s="75"/>
      <c r="RCY280" s="75"/>
      <c r="RCZ280" s="75"/>
      <c r="RDA280" s="75"/>
      <c r="RDB280" s="75"/>
      <c r="RDC280" s="75"/>
      <c r="RDD280" s="75"/>
      <c r="RDE280" s="75"/>
      <c r="RDF280" s="75"/>
      <c r="RDG280" s="75"/>
      <c r="RDH280" s="75"/>
      <c r="RDI280" s="75"/>
      <c r="RDJ280" s="75"/>
      <c r="RDK280" s="75"/>
      <c r="RDL280" s="75"/>
      <c r="RDM280" s="75"/>
      <c r="RDN280" s="75"/>
      <c r="RDO280" s="75"/>
      <c r="RDP280" s="75"/>
      <c r="RDQ280" s="75"/>
      <c r="RDR280" s="75"/>
      <c r="RDS280" s="75"/>
      <c r="RDT280" s="75"/>
      <c r="RDU280" s="75"/>
      <c r="RDV280" s="75"/>
      <c r="RDW280" s="75"/>
      <c r="RDX280" s="75"/>
      <c r="RDY280" s="75"/>
      <c r="RDZ280" s="75"/>
      <c r="REA280" s="75"/>
      <c r="REB280" s="75"/>
      <c r="REC280" s="75"/>
      <c r="RED280" s="75"/>
      <c r="REE280" s="75"/>
      <c r="REF280" s="75"/>
      <c r="REG280" s="75"/>
      <c r="REH280" s="75"/>
      <c r="REI280" s="75"/>
      <c r="REJ280" s="75"/>
      <c r="REK280" s="75"/>
      <c r="REL280" s="75"/>
      <c r="REM280" s="75"/>
      <c r="REN280" s="75"/>
      <c r="REO280" s="75"/>
      <c r="REP280" s="75"/>
      <c r="REQ280" s="75"/>
      <c r="RER280" s="75"/>
      <c r="RES280" s="75"/>
      <c r="RET280" s="75"/>
      <c r="REU280" s="75"/>
      <c r="REV280" s="75"/>
      <c r="REW280" s="75"/>
      <c r="REX280" s="75"/>
      <c r="REY280" s="75"/>
      <c r="REZ280" s="75"/>
      <c r="RFA280" s="75"/>
      <c r="RFB280" s="75"/>
      <c r="RFC280" s="75"/>
      <c r="RFD280" s="75"/>
      <c r="RFE280" s="75"/>
      <c r="RFF280" s="75"/>
      <c r="RFG280" s="75"/>
      <c r="RFH280" s="75"/>
      <c r="RFI280" s="75"/>
      <c r="RFJ280" s="75"/>
      <c r="RFK280" s="75"/>
      <c r="RFL280" s="75"/>
      <c r="RFM280" s="75"/>
      <c r="RFN280" s="75"/>
      <c r="RFO280" s="75"/>
      <c r="RFP280" s="75"/>
      <c r="RFQ280" s="75"/>
      <c r="RFR280" s="75"/>
      <c r="RFS280" s="75"/>
      <c r="RFT280" s="75"/>
      <c r="RFU280" s="75"/>
      <c r="RFV280" s="75"/>
      <c r="RFW280" s="75"/>
      <c r="RFX280" s="75"/>
      <c r="RFY280" s="75"/>
      <c r="RFZ280" s="75"/>
      <c r="RGA280" s="75"/>
      <c r="RGB280" s="75"/>
      <c r="RGC280" s="75"/>
      <c r="RGD280" s="75"/>
      <c r="RGE280" s="75"/>
      <c r="RGF280" s="75"/>
      <c r="RGG280" s="75"/>
      <c r="RGH280" s="75"/>
      <c r="RGI280" s="75"/>
      <c r="RGJ280" s="75"/>
      <c r="RGK280" s="75"/>
      <c r="RGL280" s="75"/>
      <c r="RGM280" s="75"/>
      <c r="RGN280" s="75"/>
      <c r="RGO280" s="75"/>
      <c r="RGP280" s="75"/>
      <c r="RGQ280" s="75"/>
      <c r="RGR280" s="75"/>
      <c r="RGS280" s="75"/>
      <c r="RGT280" s="75"/>
      <c r="RGU280" s="75"/>
      <c r="RGV280" s="75"/>
      <c r="RGW280" s="75"/>
      <c r="RGX280" s="75"/>
      <c r="RGY280" s="75"/>
      <c r="RGZ280" s="75"/>
      <c r="RHA280" s="75"/>
      <c r="RHB280" s="75"/>
      <c r="RHC280" s="75"/>
      <c r="RHD280" s="75"/>
      <c r="RHE280" s="75"/>
      <c r="RHF280" s="75"/>
      <c r="RHG280" s="75"/>
      <c r="RHH280" s="75"/>
      <c r="RHI280" s="75"/>
      <c r="RHJ280" s="75"/>
      <c r="RHK280" s="75"/>
      <c r="RHL280" s="75"/>
      <c r="RHM280" s="75"/>
      <c r="RHN280" s="75"/>
      <c r="RHO280" s="75"/>
      <c r="RHP280" s="75"/>
      <c r="RHQ280" s="75"/>
      <c r="RHR280" s="75"/>
      <c r="RHS280" s="75"/>
      <c r="RHT280" s="75"/>
      <c r="RHU280" s="75"/>
      <c r="RHV280" s="75"/>
      <c r="RHW280" s="75"/>
      <c r="RHX280" s="75"/>
      <c r="RHY280" s="75"/>
      <c r="RHZ280" s="75"/>
      <c r="RIA280" s="75"/>
      <c r="RIB280" s="75"/>
      <c r="RIC280" s="75"/>
      <c r="RID280" s="75"/>
      <c r="RIE280" s="75"/>
      <c r="RIF280" s="75"/>
      <c r="RIG280" s="75"/>
      <c r="RIH280" s="75"/>
      <c r="RII280" s="75"/>
      <c r="RIJ280" s="75"/>
      <c r="RIK280" s="75"/>
      <c r="RIL280" s="75"/>
      <c r="RIM280" s="75"/>
      <c r="RIN280" s="75"/>
      <c r="RIO280" s="75"/>
      <c r="RIP280" s="75"/>
      <c r="RIQ280" s="75"/>
      <c r="RIR280" s="75"/>
      <c r="RIS280" s="75"/>
      <c r="RIT280" s="75"/>
      <c r="RIU280" s="75"/>
      <c r="RIV280" s="75"/>
      <c r="RIW280" s="75"/>
      <c r="RIX280" s="75"/>
      <c r="RIY280" s="75"/>
      <c r="RIZ280" s="75"/>
      <c r="RJA280" s="75"/>
      <c r="RJB280" s="75"/>
      <c r="RJC280" s="75"/>
      <c r="RJD280" s="75"/>
      <c r="RJE280" s="75"/>
      <c r="RJF280" s="75"/>
      <c r="RJG280" s="75"/>
      <c r="RJH280" s="75"/>
      <c r="RJI280" s="75"/>
      <c r="RJJ280" s="75"/>
      <c r="RJK280" s="75"/>
      <c r="RJL280" s="75"/>
      <c r="RJM280" s="75"/>
      <c r="RJN280" s="75"/>
      <c r="RJO280" s="75"/>
      <c r="RJP280" s="75"/>
      <c r="RJQ280" s="75"/>
      <c r="RJR280" s="75"/>
      <c r="RJS280" s="75"/>
      <c r="RJT280" s="75"/>
      <c r="RJU280" s="75"/>
      <c r="RJV280" s="75"/>
      <c r="RJW280" s="75"/>
      <c r="RJX280" s="75"/>
      <c r="RJY280" s="75"/>
      <c r="RJZ280" s="75"/>
      <c r="RKA280" s="75"/>
      <c r="RKB280" s="75"/>
      <c r="RKC280" s="75"/>
      <c r="RKD280" s="75"/>
      <c r="RKE280" s="75"/>
      <c r="RKF280" s="75"/>
      <c r="RKG280" s="75"/>
      <c r="RKH280" s="75"/>
      <c r="RKI280" s="75"/>
      <c r="RKJ280" s="75"/>
      <c r="RKK280" s="75"/>
      <c r="RKL280" s="75"/>
      <c r="RKM280" s="75"/>
      <c r="RKN280" s="75"/>
      <c r="RKO280" s="75"/>
      <c r="RKP280" s="75"/>
      <c r="RKQ280" s="75"/>
      <c r="RKR280" s="75"/>
      <c r="RKS280" s="75"/>
      <c r="RKT280" s="75"/>
      <c r="RKU280" s="75"/>
      <c r="RKV280" s="75"/>
      <c r="RKW280" s="75"/>
      <c r="RKX280" s="75"/>
      <c r="RKY280" s="75"/>
      <c r="RKZ280" s="75"/>
      <c r="RLA280" s="75"/>
      <c r="RLB280" s="75"/>
      <c r="RLC280" s="75"/>
      <c r="RLD280" s="75"/>
      <c r="RLE280" s="75"/>
      <c r="RLF280" s="75"/>
      <c r="RLG280" s="75"/>
      <c r="RLH280" s="75"/>
      <c r="RLI280" s="75"/>
      <c r="RLJ280" s="75"/>
      <c r="RLK280" s="75"/>
      <c r="RLL280" s="75"/>
      <c r="RLM280" s="75"/>
      <c r="RLN280" s="75"/>
      <c r="RLO280" s="75"/>
      <c r="RLP280" s="75"/>
      <c r="RLQ280" s="75"/>
      <c r="RLR280" s="75"/>
      <c r="RLS280" s="75"/>
      <c r="RLT280" s="75"/>
      <c r="RLU280" s="75"/>
      <c r="RLV280" s="75"/>
      <c r="RLW280" s="75"/>
      <c r="RLX280" s="75"/>
      <c r="RLY280" s="75"/>
      <c r="RLZ280" s="75"/>
      <c r="RMA280" s="75"/>
      <c r="RMB280" s="75"/>
      <c r="RMC280" s="75"/>
      <c r="RMD280" s="75"/>
      <c r="RME280" s="75"/>
      <c r="RMF280" s="75"/>
      <c r="RMG280" s="75"/>
      <c r="RMH280" s="75"/>
      <c r="RMI280" s="75"/>
      <c r="RMJ280" s="75"/>
      <c r="RMK280" s="75"/>
      <c r="RML280" s="75"/>
      <c r="RMM280" s="75"/>
      <c r="RMN280" s="75"/>
      <c r="RMO280" s="75"/>
      <c r="RMP280" s="75"/>
      <c r="RMQ280" s="75"/>
      <c r="RMR280" s="75"/>
      <c r="RMS280" s="75"/>
      <c r="RMT280" s="75"/>
      <c r="RMU280" s="75"/>
      <c r="RMV280" s="75"/>
      <c r="RMW280" s="75"/>
      <c r="RMX280" s="75"/>
      <c r="RMY280" s="75"/>
      <c r="RMZ280" s="75"/>
      <c r="RNA280" s="75"/>
      <c r="RNB280" s="75"/>
      <c r="RNC280" s="75"/>
      <c r="RND280" s="75"/>
      <c r="RNE280" s="75"/>
      <c r="RNF280" s="75"/>
      <c r="RNG280" s="75"/>
      <c r="RNH280" s="75"/>
      <c r="RNI280" s="75"/>
      <c r="RNJ280" s="75"/>
      <c r="RNK280" s="75"/>
      <c r="RNL280" s="75"/>
      <c r="RNM280" s="75"/>
      <c r="RNN280" s="75"/>
      <c r="RNO280" s="75"/>
      <c r="RNP280" s="75"/>
      <c r="RNQ280" s="75"/>
      <c r="RNR280" s="75"/>
      <c r="RNS280" s="75"/>
      <c r="RNT280" s="75"/>
      <c r="RNU280" s="75"/>
      <c r="RNV280" s="75"/>
      <c r="RNW280" s="75"/>
      <c r="RNX280" s="75"/>
      <c r="RNY280" s="75"/>
      <c r="RNZ280" s="75"/>
      <c r="ROA280" s="75"/>
      <c r="ROB280" s="75"/>
      <c r="ROC280" s="75"/>
      <c r="ROD280" s="75"/>
      <c r="ROE280" s="75"/>
      <c r="ROF280" s="75"/>
      <c r="ROG280" s="75"/>
      <c r="ROH280" s="75"/>
      <c r="ROI280" s="75"/>
      <c r="ROJ280" s="75"/>
      <c r="ROK280" s="75"/>
      <c r="ROL280" s="75"/>
      <c r="ROM280" s="75"/>
      <c r="RON280" s="75"/>
      <c r="ROO280" s="75"/>
      <c r="ROP280" s="75"/>
      <c r="ROQ280" s="75"/>
      <c r="ROR280" s="75"/>
      <c r="ROS280" s="75"/>
      <c r="ROT280" s="75"/>
      <c r="ROU280" s="75"/>
      <c r="ROV280" s="75"/>
      <c r="ROW280" s="75"/>
      <c r="ROX280" s="75"/>
      <c r="ROY280" s="75"/>
      <c r="ROZ280" s="75"/>
      <c r="RPA280" s="75"/>
      <c r="RPB280" s="75"/>
      <c r="RPC280" s="75"/>
      <c r="RPD280" s="75"/>
      <c r="RPE280" s="75"/>
      <c r="RPF280" s="75"/>
      <c r="RPG280" s="75"/>
      <c r="RPH280" s="75"/>
      <c r="RPI280" s="75"/>
      <c r="RPJ280" s="75"/>
      <c r="RPK280" s="75"/>
      <c r="RPL280" s="75"/>
      <c r="RPM280" s="75"/>
      <c r="RPN280" s="75"/>
      <c r="RPO280" s="75"/>
      <c r="RPP280" s="75"/>
      <c r="RPQ280" s="75"/>
      <c r="RPR280" s="75"/>
      <c r="RPS280" s="75"/>
      <c r="RPT280" s="75"/>
      <c r="RPU280" s="75"/>
      <c r="RPV280" s="75"/>
      <c r="RPW280" s="75"/>
      <c r="RPX280" s="75"/>
      <c r="RPY280" s="75"/>
      <c r="RPZ280" s="75"/>
      <c r="RQA280" s="75"/>
      <c r="RQB280" s="75"/>
      <c r="RQC280" s="75"/>
      <c r="RQD280" s="75"/>
      <c r="RQE280" s="75"/>
      <c r="RQF280" s="75"/>
      <c r="RQG280" s="75"/>
      <c r="RQH280" s="75"/>
      <c r="RQI280" s="75"/>
      <c r="RQJ280" s="75"/>
      <c r="RQK280" s="75"/>
      <c r="RQL280" s="75"/>
      <c r="RQM280" s="75"/>
      <c r="RQN280" s="75"/>
      <c r="RQO280" s="75"/>
      <c r="RQP280" s="75"/>
      <c r="RQQ280" s="75"/>
      <c r="RQR280" s="75"/>
      <c r="RQS280" s="75"/>
      <c r="RQT280" s="75"/>
      <c r="RQU280" s="75"/>
      <c r="RQV280" s="75"/>
      <c r="RQW280" s="75"/>
      <c r="RQX280" s="75"/>
      <c r="RQY280" s="75"/>
      <c r="RQZ280" s="75"/>
      <c r="RRA280" s="75"/>
      <c r="RRB280" s="75"/>
      <c r="RRC280" s="75"/>
      <c r="RRD280" s="75"/>
      <c r="RRE280" s="75"/>
      <c r="RRF280" s="75"/>
      <c r="RRG280" s="75"/>
      <c r="RRH280" s="75"/>
      <c r="RRI280" s="75"/>
      <c r="RRJ280" s="75"/>
      <c r="RRK280" s="75"/>
      <c r="RRL280" s="75"/>
      <c r="RRM280" s="75"/>
      <c r="RRN280" s="75"/>
      <c r="RRO280" s="75"/>
      <c r="RRP280" s="75"/>
      <c r="RRQ280" s="75"/>
      <c r="RRR280" s="75"/>
      <c r="RRS280" s="75"/>
      <c r="RRT280" s="75"/>
      <c r="RRU280" s="75"/>
      <c r="RRV280" s="75"/>
      <c r="RRW280" s="75"/>
      <c r="RRX280" s="75"/>
      <c r="RRY280" s="75"/>
      <c r="RRZ280" s="75"/>
      <c r="RSA280" s="75"/>
      <c r="RSB280" s="75"/>
      <c r="RSC280" s="75"/>
      <c r="RSD280" s="75"/>
      <c r="RSE280" s="75"/>
      <c r="RSF280" s="75"/>
      <c r="RSG280" s="75"/>
      <c r="RSH280" s="75"/>
      <c r="RSI280" s="75"/>
      <c r="RSJ280" s="75"/>
      <c r="RSK280" s="75"/>
      <c r="RSL280" s="75"/>
      <c r="RSM280" s="75"/>
      <c r="RSN280" s="75"/>
      <c r="RSO280" s="75"/>
      <c r="RSP280" s="75"/>
      <c r="RSQ280" s="75"/>
      <c r="RSR280" s="75"/>
      <c r="RSS280" s="75"/>
      <c r="RST280" s="75"/>
      <c r="RSU280" s="75"/>
      <c r="RSV280" s="75"/>
      <c r="RSW280" s="75"/>
      <c r="RSX280" s="75"/>
      <c r="RSY280" s="75"/>
      <c r="RSZ280" s="75"/>
      <c r="RTA280" s="75"/>
      <c r="RTB280" s="75"/>
      <c r="RTC280" s="75"/>
      <c r="RTD280" s="75"/>
      <c r="RTE280" s="75"/>
      <c r="RTF280" s="75"/>
      <c r="RTG280" s="75"/>
      <c r="RTH280" s="75"/>
      <c r="RTI280" s="75"/>
      <c r="RTJ280" s="75"/>
      <c r="RTK280" s="75"/>
      <c r="RTL280" s="75"/>
      <c r="RTM280" s="75"/>
      <c r="RTN280" s="75"/>
      <c r="RTO280" s="75"/>
      <c r="RTP280" s="75"/>
      <c r="RTQ280" s="75"/>
      <c r="RTR280" s="75"/>
      <c r="RTS280" s="75"/>
      <c r="RTT280" s="75"/>
      <c r="RTU280" s="75"/>
      <c r="RTV280" s="75"/>
      <c r="RTW280" s="75"/>
      <c r="RTX280" s="75"/>
      <c r="RTY280" s="75"/>
      <c r="RTZ280" s="75"/>
      <c r="RUA280" s="75"/>
      <c r="RUB280" s="75"/>
      <c r="RUC280" s="75"/>
      <c r="RUD280" s="75"/>
      <c r="RUE280" s="75"/>
      <c r="RUF280" s="75"/>
      <c r="RUG280" s="75"/>
      <c r="RUH280" s="75"/>
      <c r="RUI280" s="75"/>
      <c r="RUJ280" s="75"/>
      <c r="RUK280" s="75"/>
      <c r="RUL280" s="75"/>
      <c r="RUM280" s="75"/>
      <c r="RUN280" s="75"/>
      <c r="RUO280" s="75"/>
      <c r="RUP280" s="75"/>
      <c r="RUQ280" s="75"/>
      <c r="RUR280" s="75"/>
      <c r="RUS280" s="75"/>
      <c r="RUT280" s="75"/>
      <c r="RUU280" s="75"/>
      <c r="RUV280" s="75"/>
      <c r="RUW280" s="75"/>
      <c r="RUX280" s="75"/>
      <c r="RUY280" s="75"/>
      <c r="RUZ280" s="75"/>
      <c r="RVA280" s="75"/>
      <c r="RVB280" s="75"/>
      <c r="RVC280" s="75"/>
      <c r="RVD280" s="75"/>
      <c r="RVE280" s="75"/>
      <c r="RVF280" s="75"/>
      <c r="RVG280" s="75"/>
      <c r="RVH280" s="75"/>
      <c r="RVI280" s="75"/>
      <c r="RVJ280" s="75"/>
      <c r="RVK280" s="75"/>
      <c r="RVL280" s="75"/>
      <c r="RVM280" s="75"/>
      <c r="RVN280" s="75"/>
      <c r="RVO280" s="75"/>
      <c r="RVP280" s="75"/>
      <c r="RVQ280" s="75"/>
      <c r="RVR280" s="75"/>
      <c r="RVS280" s="75"/>
      <c r="RVT280" s="75"/>
      <c r="RVU280" s="75"/>
      <c r="RVV280" s="75"/>
      <c r="RVW280" s="75"/>
      <c r="RVX280" s="75"/>
      <c r="RVY280" s="75"/>
      <c r="RVZ280" s="75"/>
      <c r="RWA280" s="75"/>
      <c r="RWB280" s="75"/>
      <c r="RWC280" s="75"/>
      <c r="RWD280" s="75"/>
      <c r="RWE280" s="75"/>
      <c r="RWF280" s="75"/>
      <c r="RWG280" s="75"/>
      <c r="RWH280" s="75"/>
      <c r="RWI280" s="75"/>
      <c r="RWJ280" s="75"/>
      <c r="RWK280" s="75"/>
      <c r="RWL280" s="75"/>
      <c r="RWM280" s="75"/>
      <c r="RWN280" s="75"/>
      <c r="RWO280" s="75"/>
      <c r="RWP280" s="75"/>
      <c r="RWQ280" s="75"/>
      <c r="RWR280" s="75"/>
      <c r="RWS280" s="75"/>
      <c r="RWT280" s="75"/>
      <c r="RWU280" s="75"/>
      <c r="RWV280" s="75"/>
      <c r="RWW280" s="75"/>
      <c r="RWX280" s="75"/>
      <c r="RWY280" s="75"/>
      <c r="RWZ280" s="75"/>
      <c r="RXA280" s="75"/>
      <c r="RXB280" s="75"/>
      <c r="RXC280" s="75"/>
      <c r="RXD280" s="75"/>
      <c r="RXE280" s="75"/>
      <c r="RXF280" s="75"/>
      <c r="RXG280" s="75"/>
      <c r="RXH280" s="75"/>
      <c r="RXI280" s="75"/>
      <c r="RXJ280" s="75"/>
      <c r="RXK280" s="75"/>
      <c r="RXL280" s="75"/>
      <c r="RXM280" s="75"/>
      <c r="RXN280" s="75"/>
      <c r="RXO280" s="75"/>
      <c r="RXP280" s="75"/>
      <c r="RXQ280" s="75"/>
      <c r="RXR280" s="75"/>
      <c r="RXS280" s="75"/>
      <c r="RXT280" s="75"/>
      <c r="RXU280" s="75"/>
      <c r="RXV280" s="75"/>
      <c r="RXW280" s="75"/>
      <c r="RXX280" s="75"/>
      <c r="RXY280" s="75"/>
      <c r="RXZ280" s="75"/>
      <c r="RYA280" s="75"/>
      <c r="RYB280" s="75"/>
      <c r="RYC280" s="75"/>
      <c r="RYD280" s="75"/>
      <c r="RYE280" s="75"/>
      <c r="RYF280" s="75"/>
      <c r="RYG280" s="75"/>
      <c r="RYH280" s="75"/>
      <c r="RYI280" s="75"/>
      <c r="RYJ280" s="75"/>
      <c r="RYK280" s="75"/>
      <c r="RYL280" s="75"/>
      <c r="RYM280" s="75"/>
      <c r="RYN280" s="75"/>
      <c r="RYO280" s="75"/>
      <c r="RYP280" s="75"/>
      <c r="RYQ280" s="75"/>
      <c r="RYR280" s="75"/>
      <c r="RYS280" s="75"/>
      <c r="RYT280" s="75"/>
      <c r="RYU280" s="75"/>
      <c r="RYV280" s="75"/>
      <c r="RYW280" s="75"/>
      <c r="RYX280" s="75"/>
      <c r="RYY280" s="75"/>
      <c r="RYZ280" s="75"/>
      <c r="RZA280" s="75"/>
      <c r="RZB280" s="75"/>
      <c r="RZC280" s="75"/>
      <c r="RZD280" s="75"/>
      <c r="RZE280" s="75"/>
      <c r="RZF280" s="75"/>
      <c r="RZG280" s="75"/>
      <c r="RZH280" s="75"/>
      <c r="RZI280" s="75"/>
      <c r="RZJ280" s="75"/>
      <c r="RZK280" s="75"/>
      <c r="RZL280" s="75"/>
      <c r="RZM280" s="75"/>
      <c r="RZN280" s="75"/>
      <c r="RZO280" s="75"/>
      <c r="RZP280" s="75"/>
      <c r="RZQ280" s="75"/>
      <c r="RZR280" s="75"/>
      <c r="RZS280" s="75"/>
      <c r="RZT280" s="75"/>
      <c r="RZU280" s="75"/>
      <c r="RZV280" s="75"/>
      <c r="RZW280" s="75"/>
      <c r="RZX280" s="75"/>
      <c r="RZY280" s="75"/>
      <c r="RZZ280" s="75"/>
      <c r="SAA280" s="75"/>
      <c r="SAB280" s="75"/>
      <c r="SAC280" s="75"/>
      <c r="SAD280" s="75"/>
      <c r="SAE280" s="75"/>
      <c r="SAF280" s="75"/>
      <c r="SAG280" s="75"/>
      <c r="SAH280" s="75"/>
      <c r="SAI280" s="75"/>
      <c r="SAJ280" s="75"/>
      <c r="SAK280" s="75"/>
      <c r="SAL280" s="75"/>
      <c r="SAM280" s="75"/>
      <c r="SAN280" s="75"/>
      <c r="SAO280" s="75"/>
      <c r="SAP280" s="75"/>
      <c r="SAQ280" s="75"/>
      <c r="SAR280" s="75"/>
      <c r="SAS280" s="75"/>
      <c r="SAT280" s="75"/>
      <c r="SAU280" s="75"/>
      <c r="SAV280" s="75"/>
      <c r="SAW280" s="75"/>
      <c r="SAX280" s="75"/>
      <c r="SAY280" s="75"/>
      <c r="SAZ280" s="75"/>
      <c r="SBA280" s="75"/>
      <c r="SBB280" s="75"/>
      <c r="SBC280" s="75"/>
      <c r="SBD280" s="75"/>
      <c r="SBE280" s="75"/>
      <c r="SBF280" s="75"/>
      <c r="SBG280" s="75"/>
      <c r="SBH280" s="75"/>
      <c r="SBI280" s="75"/>
      <c r="SBJ280" s="75"/>
      <c r="SBK280" s="75"/>
      <c r="SBL280" s="75"/>
      <c r="SBM280" s="75"/>
      <c r="SBN280" s="75"/>
      <c r="SBO280" s="75"/>
      <c r="SBP280" s="75"/>
      <c r="SBQ280" s="75"/>
      <c r="SBR280" s="75"/>
      <c r="SBS280" s="75"/>
      <c r="SBT280" s="75"/>
      <c r="SBU280" s="75"/>
      <c r="SBV280" s="75"/>
      <c r="SBW280" s="75"/>
      <c r="SBX280" s="75"/>
      <c r="SBY280" s="75"/>
      <c r="SBZ280" s="75"/>
      <c r="SCA280" s="75"/>
      <c r="SCB280" s="75"/>
      <c r="SCC280" s="75"/>
      <c r="SCD280" s="75"/>
      <c r="SCE280" s="75"/>
      <c r="SCF280" s="75"/>
      <c r="SCG280" s="75"/>
      <c r="SCH280" s="75"/>
      <c r="SCI280" s="75"/>
      <c r="SCJ280" s="75"/>
      <c r="SCK280" s="75"/>
      <c r="SCL280" s="75"/>
      <c r="SCM280" s="75"/>
      <c r="SCN280" s="75"/>
      <c r="SCO280" s="75"/>
      <c r="SCP280" s="75"/>
      <c r="SCQ280" s="75"/>
      <c r="SCR280" s="75"/>
      <c r="SCS280" s="75"/>
      <c r="SCT280" s="75"/>
      <c r="SCU280" s="75"/>
      <c r="SCV280" s="75"/>
      <c r="SCW280" s="75"/>
      <c r="SCX280" s="75"/>
      <c r="SCY280" s="75"/>
      <c r="SCZ280" s="75"/>
      <c r="SDA280" s="75"/>
      <c r="SDB280" s="75"/>
      <c r="SDC280" s="75"/>
      <c r="SDD280" s="75"/>
      <c r="SDE280" s="75"/>
      <c r="SDF280" s="75"/>
      <c r="SDG280" s="75"/>
      <c r="SDH280" s="75"/>
      <c r="SDI280" s="75"/>
      <c r="SDJ280" s="75"/>
      <c r="SDK280" s="75"/>
      <c r="SDL280" s="75"/>
      <c r="SDM280" s="75"/>
      <c r="SDN280" s="75"/>
      <c r="SDO280" s="75"/>
      <c r="SDP280" s="75"/>
      <c r="SDQ280" s="75"/>
      <c r="SDR280" s="75"/>
      <c r="SDS280" s="75"/>
      <c r="SDT280" s="75"/>
      <c r="SDU280" s="75"/>
      <c r="SDV280" s="75"/>
      <c r="SDW280" s="75"/>
      <c r="SDX280" s="75"/>
      <c r="SDY280" s="75"/>
      <c r="SDZ280" s="75"/>
      <c r="SEA280" s="75"/>
      <c r="SEB280" s="75"/>
      <c r="SEC280" s="75"/>
      <c r="SED280" s="75"/>
      <c r="SEE280" s="75"/>
      <c r="SEF280" s="75"/>
      <c r="SEG280" s="75"/>
      <c r="SEH280" s="75"/>
      <c r="SEI280" s="75"/>
      <c r="SEJ280" s="75"/>
      <c r="SEK280" s="75"/>
      <c r="SEL280" s="75"/>
      <c r="SEM280" s="75"/>
      <c r="SEN280" s="75"/>
      <c r="SEO280" s="75"/>
      <c r="SEP280" s="75"/>
      <c r="SEQ280" s="75"/>
      <c r="SER280" s="75"/>
      <c r="SES280" s="75"/>
      <c r="SET280" s="75"/>
      <c r="SEU280" s="75"/>
      <c r="SEV280" s="75"/>
      <c r="SEW280" s="75"/>
      <c r="SEX280" s="75"/>
      <c r="SEY280" s="75"/>
      <c r="SEZ280" s="75"/>
      <c r="SFA280" s="75"/>
      <c r="SFB280" s="75"/>
      <c r="SFC280" s="75"/>
      <c r="SFD280" s="75"/>
      <c r="SFE280" s="75"/>
      <c r="SFF280" s="75"/>
      <c r="SFG280" s="75"/>
      <c r="SFH280" s="75"/>
      <c r="SFI280" s="75"/>
      <c r="SFJ280" s="75"/>
      <c r="SFK280" s="75"/>
      <c r="SFL280" s="75"/>
      <c r="SFM280" s="75"/>
      <c r="SFN280" s="75"/>
      <c r="SFO280" s="75"/>
      <c r="SFP280" s="75"/>
      <c r="SFQ280" s="75"/>
      <c r="SFR280" s="75"/>
      <c r="SFS280" s="75"/>
      <c r="SFT280" s="75"/>
      <c r="SFU280" s="75"/>
      <c r="SFV280" s="75"/>
      <c r="SFW280" s="75"/>
      <c r="SFX280" s="75"/>
      <c r="SFY280" s="75"/>
      <c r="SFZ280" s="75"/>
      <c r="SGA280" s="75"/>
      <c r="SGB280" s="75"/>
      <c r="SGC280" s="75"/>
      <c r="SGD280" s="75"/>
      <c r="SGE280" s="75"/>
      <c r="SGF280" s="75"/>
      <c r="SGG280" s="75"/>
      <c r="SGH280" s="75"/>
      <c r="SGI280" s="75"/>
      <c r="SGJ280" s="75"/>
      <c r="SGK280" s="75"/>
      <c r="SGL280" s="75"/>
      <c r="SGM280" s="75"/>
      <c r="SGN280" s="75"/>
      <c r="SGO280" s="75"/>
      <c r="SGP280" s="75"/>
      <c r="SGQ280" s="75"/>
      <c r="SGR280" s="75"/>
      <c r="SGS280" s="75"/>
      <c r="SGT280" s="75"/>
      <c r="SGU280" s="75"/>
      <c r="SGV280" s="75"/>
      <c r="SGW280" s="75"/>
      <c r="SGX280" s="75"/>
      <c r="SGY280" s="75"/>
      <c r="SGZ280" s="75"/>
      <c r="SHA280" s="75"/>
      <c r="SHB280" s="75"/>
      <c r="SHC280" s="75"/>
      <c r="SHD280" s="75"/>
      <c r="SHE280" s="75"/>
      <c r="SHF280" s="75"/>
      <c r="SHG280" s="75"/>
      <c r="SHH280" s="75"/>
      <c r="SHI280" s="75"/>
      <c r="SHJ280" s="75"/>
      <c r="SHK280" s="75"/>
      <c r="SHL280" s="75"/>
      <c r="SHM280" s="75"/>
      <c r="SHN280" s="75"/>
      <c r="SHO280" s="75"/>
      <c r="SHP280" s="75"/>
      <c r="SHQ280" s="75"/>
      <c r="SHR280" s="75"/>
      <c r="SHS280" s="75"/>
      <c r="SHT280" s="75"/>
      <c r="SHU280" s="75"/>
      <c r="SHV280" s="75"/>
      <c r="SHW280" s="75"/>
      <c r="SHX280" s="75"/>
      <c r="SHY280" s="75"/>
      <c r="SHZ280" s="75"/>
      <c r="SIA280" s="75"/>
      <c r="SIB280" s="75"/>
      <c r="SIC280" s="75"/>
      <c r="SID280" s="75"/>
      <c r="SIE280" s="75"/>
      <c r="SIF280" s="75"/>
      <c r="SIG280" s="75"/>
      <c r="SIH280" s="75"/>
      <c r="SII280" s="75"/>
      <c r="SIJ280" s="75"/>
      <c r="SIK280" s="75"/>
      <c r="SIL280" s="75"/>
      <c r="SIM280" s="75"/>
      <c r="SIN280" s="75"/>
      <c r="SIO280" s="75"/>
      <c r="SIP280" s="75"/>
      <c r="SIQ280" s="75"/>
      <c r="SIR280" s="75"/>
      <c r="SIS280" s="75"/>
      <c r="SIT280" s="75"/>
      <c r="SIU280" s="75"/>
      <c r="SIV280" s="75"/>
      <c r="SIW280" s="75"/>
      <c r="SIX280" s="75"/>
      <c r="SIY280" s="75"/>
      <c r="SIZ280" s="75"/>
      <c r="SJA280" s="75"/>
      <c r="SJB280" s="75"/>
      <c r="SJC280" s="75"/>
      <c r="SJD280" s="75"/>
      <c r="SJE280" s="75"/>
      <c r="SJF280" s="75"/>
      <c r="SJG280" s="75"/>
      <c r="SJH280" s="75"/>
      <c r="SJI280" s="75"/>
      <c r="SJJ280" s="75"/>
      <c r="SJK280" s="75"/>
      <c r="SJL280" s="75"/>
      <c r="SJM280" s="75"/>
      <c r="SJN280" s="75"/>
      <c r="SJO280" s="75"/>
      <c r="SJP280" s="75"/>
      <c r="SJQ280" s="75"/>
      <c r="SJR280" s="75"/>
      <c r="SJS280" s="75"/>
      <c r="SJT280" s="75"/>
      <c r="SJU280" s="75"/>
      <c r="SJV280" s="75"/>
      <c r="SJW280" s="75"/>
      <c r="SJX280" s="75"/>
      <c r="SJY280" s="75"/>
      <c r="SJZ280" s="75"/>
      <c r="SKA280" s="75"/>
      <c r="SKB280" s="75"/>
      <c r="SKC280" s="75"/>
      <c r="SKD280" s="75"/>
      <c r="SKE280" s="75"/>
      <c r="SKF280" s="75"/>
      <c r="SKG280" s="75"/>
      <c r="SKH280" s="75"/>
      <c r="SKI280" s="75"/>
      <c r="SKJ280" s="75"/>
      <c r="SKK280" s="75"/>
      <c r="SKL280" s="75"/>
      <c r="SKM280" s="75"/>
      <c r="SKN280" s="75"/>
      <c r="SKO280" s="75"/>
      <c r="SKP280" s="75"/>
      <c r="SKQ280" s="75"/>
      <c r="SKR280" s="75"/>
      <c r="SKS280" s="75"/>
      <c r="SKT280" s="75"/>
      <c r="SKU280" s="75"/>
      <c r="SKV280" s="75"/>
      <c r="SKW280" s="75"/>
      <c r="SKX280" s="75"/>
      <c r="SKY280" s="75"/>
      <c r="SKZ280" s="75"/>
      <c r="SLA280" s="75"/>
      <c r="SLB280" s="75"/>
      <c r="SLC280" s="75"/>
      <c r="SLD280" s="75"/>
      <c r="SLE280" s="75"/>
      <c r="SLF280" s="75"/>
      <c r="SLG280" s="75"/>
      <c r="SLH280" s="75"/>
      <c r="SLI280" s="75"/>
      <c r="SLJ280" s="75"/>
      <c r="SLK280" s="75"/>
      <c r="SLL280" s="75"/>
      <c r="SLM280" s="75"/>
      <c r="SLN280" s="75"/>
      <c r="SLO280" s="75"/>
      <c r="SLP280" s="75"/>
      <c r="SLQ280" s="75"/>
      <c r="SLR280" s="75"/>
      <c r="SLS280" s="75"/>
      <c r="SLT280" s="75"/>
      <c r="SLU280" s="75"/>
      <c r="SLV280" s="75"/>
      <c r="SLW280" s="75"/>
      <c r="SLX280" s="75"/>
      <c r="SLY280" s="75"/>
      <c r="SLZ280" s="75"/>
      <c r="SMA280" s="75"/>
      <c r="SMB280" s="75"/>
      <c r="SMC280" s="75"/>
      <c r="SMD280" s="75"/>
      <c r="SME280" s="75"/>
      <c r="SMF280" s="75"/>
      <c r="SMG280" s="75"/>
      <c r="SMH280" s="75"/>
      <c r="SMI280" s="75"/>
      <c r="SMJ280" s="75"/>
      <c r="SMK280" s="75"/>
      <c r="SML280" s="75"/>
      <c r="SMM280" s="75"/>
      <c r="SMN280" s="75"/>
      <c r="SMO280" s="75"/>
      <c r="SMP280" s="75"/>
      <c r="SMQ280" s="75"/>
      <c r="SMR280" s="75"/>
      <c r="SMS280" s="75"/>
      <c r="SMT280" s="75"/>
      <c r="SMU280" s="75"/>
      <c r="SMV280" s="75"/>
      <c r="SMW280" s="75"/>
      <c r="SMX280" s="75"/>
      <c r="SMY280" s="75"/>
      <c r="SMZ280" s="75"/>
      <c r="SNA280" s="75"/>
      <c r="SNB280" s="75"/>
      <c r="SNC280" s="75"/>
      <c r="SND280" s="75"/>
      <c r="SNE280" s="75"/>
      <c r="SNF280" s="75"/>
      <c r="SNG280" s="75"/>
      <c r="SNH280" s="75"/>
      <c r="SNI280" s="75"/>
      <c r="SNJ280" s="75"/>
      <c r="SNK280" s="75"/>
      <c r="SNL280" s="75"/>
      <c r="SNM280" s="75"/>
      <c r="SNN280" s="75"/>
      <c r="SNO280" s="75"/>
      <c r="SNP280" s="75"/>
      <c r="SNQ280" s="75"/>
      <c r="SNR280" s="75"/>
      <c r="SNS280" s="75"/>
      <c r="SNT280" s="75"/>
      <c r="SNU280" s="75"/>
      <c r="SNV280" s="75"/>
      <c r="SNW280" s="75"/>
      <c r="SNX280" s="75"/>
      <c r="SNY280" s="75"/>
      <c r="SNZ280" s="75"/>
      <c r="SOA280" s="75"/>
      <c r="SOB280" s="75"/>
      <c r="SOC280" s="75"/>
      <c r="SOD280" s="75"/>
      <c r="SOE280" s="75"/>
      <c r="SOF280" s="75"/>
      <c r="SOG280" s="75"/>
      <c r="SOH280" s="75"/>
      <c r="SOI280" s="75"/>
      <c r="SOJ280" s="75"/>
      <c r="SOK280" s="75"/>
      <c r="SOL280" s="75"/>
      <c r="SOM280" s="75"/>
      <c r="SON280" s="75"/>
      <c r="SOO280" s="75"/>
      <c r="SOP280" s="75"/>
      <c r="SOQ280" s="75"/>
      <c r="SOR280" s="75"/>
      <c r="SOS280" s="75"/>
      <c r="SOT280" s="75"/>
      <c r="SOU280" s="75"/>
      <c r="SOV280" s="75"/>
      <c r="SOW280" s="75"/>
      <c r="SOX280" s="75"/>
      <c r="SOY280" s="75"/>
      <c r="SOZ280" s="75"/>
      <c r="SPA280" s="75"/>
      <c r="SPB280" s="75"/>
      <c r="SPC280" s="75"/>
      <c r="SPD280" s="75"/>
      <c r="SPE280" s="75"/>
      <c r="SPF280" s="75"/>
      <c r="SPG280" s="75"/>
      <c r="SPH280" s="75"/>
      <c r="SPI280" s="75"/>
      <c r="SPJ280" s="75"/>
      <c r="SPK280" s="75"/>
      <c r="SPL280" s="75"/>
      <c r="SPM280" s="75"/>
      <c r="SPN280" s="75"/>
      <c r="SPO280" s="75"/>
      <c r="SPP280" s="75"/>
      <c r="SPQ280" s="75"/>
      <c r="SPR280" s="75"/>
      <c r="SPS280" s="75"/>
      <c r="SPT280" s="75"/>
      <c r="SPU280" s="75"/>
      <c r="SPV280" s="75"/>
      <c r="SPW280" s="75"/>
      <c r="SPX280" s="75"/>
      <c r="SPY280" s="75"/>
      <c r="SPZ280" s="75"/>
      <c r="SQA280" s="75"/>
      <c r="SQB280" s="75"/>
      <c r="SQC280" s="75"/>
      <c r="SQD280" s="75"/>
      <c r="SQE280" s="75"/>
      <c r="SQF280" s="75"/>
      <c r="SQG280" s="75"/>
      <c r="SQH280" s="75"/>
      <c r="SQI280" s="75"/>
      <c r="SQJ280" s="75"/>
      <c r="SQK280" s="75"/>
      <c r="SQL280" s="75"/>
      <c r="SQM280" s="75"/>
      <c r="SQN280" s="75"/>
      <c r="SQO280" s="75"/>
      <c r="SQP280" s="75"/>
      <c r="SQQ280" s="75"/>
      <c r="SQR280" s="75"/>
      <c r="SQS280" s="75"/>
      <c r="SQT280" s="75"/>
      <c r="SQU280" s="75"/>
      <c r="SQV280" s="75"/>
      <c r="SQW280" s="75"/>
      <c r="SQX280" s="75"/>
      <c r="SQY280" s="75"/>
      <c r="SQZ280" s="75"/>
      <c r="SRA280" s="75"/>
      <c r="SRB280" s="75"/>
      <c r="SRC280" s="75"/>
      <c r="SRD280" s="75"/>
      <c r="SRE280" s="75"/>
      <c r="SRF280" s="75"/>
      <c r="SRG280" s="75"/>
      <c r="SRH280" s="75"/>
      <c r="SRI280" s="75"/>
      <c r="SRJ280" s="75"/>
      <c r="SRK280" s="75"/>
      <c r="SRL280" s="75"/>
      <c r="SRM280" s="75"/>
      <c r="SRN280" s="75"/>
      <c r="SRO280" s="75"/>
      <c r="SRP280" s="75"/>
      <c r="SRQ280" s="75"/>
      <c r="SRR280" s="75"/>
      <c r="SRS280" s="75"/>
      <c r="SRT280" s="75"/>
      <c r="SRU280" s="75"/>
      <c r="SRV280" s="75"/>
      <c r="SRW280" s="75"/>
      <c r="SRX280" s="75"/>
      <c r="SRY280" s="75"/>
      <c r="SRZ280" s="75"/>
      <c r="SSA280" s="75"/>
      <c r="SSB280" s="75"/>
      <c r="SSC280" s="75"/>
      <c r="SSD280" s="75"/>
      <c r="SSE280" s="75"/>
      <c r="SSF280" s="75"/>
      <c r="SSG280" s="75"/>
      <c r="SSH280" s="75"/>
      <c r="SSI280" s="75"/>
      <c r="SSJ280" s="75"/>
      <c r="SSK280" s="75"/>
      <c r="SSL280" s="75"/>
      <c r="SSM280" s="75"/>
      <c r="SSN280" s="75"/>
      <c r="SSO280" s="75"/>
      <c r="SSP280" s="75"/>
      <c r="SSQ280" s="75"/>
      <c r="SSR280" s="75"/>
      <c r="SSS280" s="75"/>
      <c r="SST280" s="75"/>
      <c r="SSU280" s="75"/>
      <c r="SSV280" s="75"/>
      <c r="SSW280" s="75"/>
      <c r="SSX280" s="75"/>
      <c r="SSY280" s="75"/>
      <c r="SSZ280" s="75"/>
      <c r="STA280" s="75"/>
      <c r="STB280" s="75"/>
      <c r="STC280" s="75"/>
      <c r="STD280" s="75"/>
      <c r="STE280" s="75"/>
      <c r="STF280" s="75"/>
      <c r="STG280" s="75"/>
      <c r="STH280" s="75"/>
      <c r="STI280" s="75"/>
      <c r="STJ280" s="75"/>
      <c r="STK280" s="75"/>
      <c r="STL280" s="75"/>
      <c r="STM280" s="75"/>
      <c r="STN280" s="75"/>
      <c r="STO280" s="75"/>
      <c r="STP280" s="75"/>
      <c r="STQ280" s="75"/>
      <c r="STR280" s="75"/>
      <c r="STS280" s="75"/>
      <c r="STT280" s="75"/>
      <c r="STU280" s="75"/>
      <c r="STV280" s="75"/>
      <c r="STW280" s="75"/>
      <c r="STX280" s="75"/>
      <c r="STY280" s="75"/>
      <c r="STZ280" s="75"/>
      <c r="SUA280" s="75"/>
      <c r="SUB280" s="75"/>
      <c r="SUC280" s="75"/>
      <c r="SUD280" s="75"/>
      <c r="SUE280" s="75"/>
      <c r="SUF280" s="75"/>
      <c r="SUG280" s="75"/>
      <c r="SUH280" s="75"/>
      <c r="SUI280" s="75"/>
      <c r="SUJ280" s="75"/>
      <c r="SUK280" s="75"/>
      <c r="SUL280" s="75"/>
      <c r="SUM280" s="75"/>
      <c r="SUN280" s="75"/>
      <c r="SUO280" s="75"/>
      <c r="SUP280" s="75"/>
      <c r="SUQ280" s="75"/>
      <c r="SUR280" s="75"/>
      <c r="SUS280" s="75"/>
      <c r="SUT280" s="75"/>
      <c r="SUU280" s="75"/>
      <c r="SUV280" s="75"/>
      <c r="SUW280" s="75"/>
      <c r="SUX280" s="75"/>
      <c r="SUY280" s="75"/>
      <c r="SUZ280" s="75"/>
      <c r="SVA280" s="75"/>
      <c r="SVB280" s="75"/>
      <c r="SVC280" s="75"/>
      <c r="SVD280" s="75"/>
      <c r="SVE280" s="75"/>
      <c r="SVF280" s="75"/>
      <c r="SVG280" s="75"/>
      <c r="SVH280" s="75"/>
      <c r="SVI280" s="75"/>
      <c r="SVJ280" s="75"/>
      <c r="SVK280" s="75"/>
      <c r="SVL280" s="75"/>
      <c r="SVM280" s="75"/>
      <c r="SVN280" s="75"/>
      <c r="SVO280" s="75"/>
      <c r="SVP280" s="75"/>
      <c r="SVQ280" s="75"/>
      <c r="SVR280" s="75"/>
      <c r="SVS280" s="75"/>
      <c r="SVT280" s="75"/>
      <c r="SVU280" s="75"/>
      <c r="SVV280" s="75"/>
      <c r="SVW280" s="75"/>
      <c r="SVX280" s="75"/>
      <c r="SVY280" s="75"/>
      <c r="SVZ280" s="75"/>
      <c r="SWA280" s="75"/>
      <c r="SWB280" s="75"/>
      <c r="SWC280" s="75"/>
      <c r="SWD280" s="75"/>
      <c r="SWE280" s="75"/>
      <c r="SWF280" s="75"/>
      <c r="SWG280" s="75"/>
      <c r="SWH280" s="75"/>
      <c r="SWI280" s="75"/>
      <c r="SWJ280" s="75"/>
      <c r="SWK280" s="75"/>
      <c r="SWL280" s="75"/>
      <c r="SWM280" s="75"/>
      <c r="SWN280" s="75"/>
      <c r="SWO280" s="75"/>
      <c r="SWP280" s="75"/>
      <c r="SWQ280" s="75"/>
      <c r="SWR280" s="75"/>
      <c r="SWS280" s="75"/>
      <c r="SWT280" s="75"/>
      <c r="SWU280" s="75"/>
      <c r="SWV280" s="75"/>
      <c r="SWW280" s="75"/>
      <c r="SWX280" s="75"/>
      <c r="SWY280" s="75"/>
      <c r="SWZ280" s="75"/>
      <c r="SXA280" s="75"/>
      <c r="SXB280" s="75"/>
      <c r="SXC280" s="75"/>
      <c r="SXD280" s="75"/>
      <c r="SXE280" s="75"/>
      <c r="SXF280" s="75"/>
      <c r="SXG280" s="75"/>
      <c r="SXH280" s="75"/>
      <c r="SXI280" s="75"/>
      <c r="SXJ280" s="75"/>
      <c r="SXK280" s="75"/>
      <c r="SXL280" s="75"/>
      <c r="SXM280" s="75"/>
      <c r="SXN280" s="75"/>
      <c r="SXO280" s="75"/>
      <c r="SXP280" s="75"/>
      <c r="SXQ280" s="75"/>
      <c r="SXR280" s="75"/>
      <c r="SXS280" s="75"/>
      <c r="SXT280" s="75"/>
      <c r="SXU280" s="75"/>
      <c r="SXV280" s="75"/>
      <c r="SXW280" s="75"/>
      <c r="SXX280" s="75"/>
      <c r="SXY280" s="75"/>
      <c r="SXZ280" s="75"/>
      <c r="SYA280" s="75"/>
      <c r="SYB280" s="75"/>
      <c r="SYC280" s="75"/>
      <c r="SYD280" s="75"/>
      <c r="SYE280" s="75"/>
      <c r="SYF280" s="75"/>
      <c r="SYG280" s="75"/>
      <c r="SYH280" s="75"/>
      <c r="SYI280" s="75"/>
      <c r="SYJ280" s="75"/>
      <c r="SYK280" s="75"/>
      <c r="SYL280" s="75"/>
      <c r="SYM280" s="75"/>
      <c r="SYN280" s="75"/>
      <c r="SYO280" s="75"/>
      <c r="SYP280" s="75"/>
      <c r="SYQ280" s="75"/>
      <c r="SYR280" s="75"/>
      <c r="SYS280" s="75"/>
      <c r="SYT280" s="75"/>
      <c r="SYU280" s="75"/>
      <c r="SYV280" s="75"/>
      <c r="SYW280" s="75"/>
      <c r="SYX280" s="75"/>
      <c r="SYY280" s="75"/>
      <c r="SYZ280" s="75"/>
      <c r="SZA280" s="75"/>
      <c r="SZB280" s="75"/>
      <c r="SZC280" s="75"/>
      <c r="SZD280" s="75"/>
      <c r="SZE280" s="75"/>
      <c r="SZF280" s="75"/>
      <c r="SZG280" s="75"/>
      <c r="SZH280" s="75"/>
      <c r="SZI280" s="75"/>
      <c r="SZJ280" s="75"/>
      <c r="SZK280" s="75"/>
      <c r="SZL280" s="75"/>
      <c r="SZM280" s="75"/>
      <c r="SZN280" s="75"/>
      <c r="SZO280" s="75"/>
      <c r="SZP280" s="75"/>
      <c r="SZQ280" s="75"/>
      <c r="SZR280" s="75"/>
      <c r="SZS280" s="75"/>
      <c r="SZT280" s="75"/>
      <c r="SZU280" s="75"/>
      <c r="SZV280" s="75"/>
      <c r="SZW280" s="75"/>
      <c r="SZX280" s="75"/>
      <c r="SZY280" s="75"/>
      <c r="SZZ280" s="75"/>
      <c r="TAA280" s="75"/>
      <c r="TAB280" s="75"/>
      <c r="TAC280" s="75"/>
      <c r="TAD280" s="75"/>
      <c r="TAE280" s="75"/>
      <c r="TAF280" s="75"/>
      <c r="TAG280" s="75"/>
      <c r="TAH280" s="75"/>
      <c r="TAI280" s="75"/>
      <c r="TAJ280" s="75"/>
      <c r="TAK280" s="75"/>
      <c r="TAL280" s="75"/>
      <c r="TAM280" s="75"/>
      <c r="TAN280" s="75"/>
      <c r="TAO280" s="75"/>
      <c r="TAP280" s="75"/>
      <c r="TAQ280" s="75"/>
      <c r="TAR280" s="75"/>
      <c r="TAS280" s="75"/>
      <c r="TAT280" s="75"/>
      <c r="TAU280" s="75"/>
      <c r="TAV280" s="75"/>
      <c r="TAW280" s="75"/>
      <c r="TAX280" s="75"/>
      <c r="TAY280" s="75"/>
      <c r="TAZ280" s="75"/>
      <c r="TBA280" s="75"/>
      <c r="TBB280" s="75"/>
      <c r="TBC280" s="75"/>
      <c r="TBD280" s="75"/>
      <c r="TBE280" s="75"/>
      <c r="TBF280" s="75"/>
      <c r="TBG280" s="75"/>
      <c r="TBH280" s="75"/>
      <c r="TBI280" s="75"/>
      <c r="TBJ280" s="75"/>
      <c r="TBK280" s="75"/>
      <c r="TBL280" s="75"/>
      <c r="TBM280" s="75"/>
      <c r="TBN280" s="75"/>
      <c r="TBO280" s="75"/>
      <c r="TBP280" s="75"/>
      <c r="TBQ280" s="75"/>
      <c r="TBR280" s="75"/>
      <c r="TBS280" s="75"/>
      <c r="TBT280" s="75"/>
      <c r="TBU280" s="75"/>
      <c r="TBV280" s="75"/>
      <c r="TBW280" s="75"/>
      <c r="TBX280" s="75"/>
      <c r="TBY280" s="75"/>
      <c r="TBZ280" s="75"/>
      <c r="TCA280" s="75"/>
      <c r="TCB280" s="75"/>
      <c r="TCC280" s="75"/>
      <c r="TCD280" s="75"/>
      <c r="TCE280" s="75"/>
      <c r="TCF280" s="75"/>
      <c r="TCG280" s="75"/>
      <c r="TCH280" s="75"/>
      <c r="TCI280" s="75"/>
      <c r="TCJ280" s="75"/>
      <c r="TCK280" s="75"/>
      <c r="TCL280" s="75"/>
      <c r="TCM280" s="75"/>
      <c r="TCN280" s="75"/>
      <c r="TCO280" s="75"/>
      <c r="TCP280" s="75"/>
      <c r="TCQ280" s="75"/>
      <c r="TCR280" s="75"/>
      <c r="TCS280" s="75"/>
      <c r="TCT280" s="75"/>
      <c r="TCU280" s="75"/>
      <c r="TCV280" s="75"/>
      <c r="TCW280" s="75"/>
      <c r="TCX280" s="75"/>
      <c r="TCY280" s="75"/>
      <c r="TCZ280" s="75"/>
      <c r="TDA280" s="75"/>
      <c r="TDB280" s="75"/>
      <c r="TDC280" s="75"/>
      <c r="TDD280" s="75"/>
      <c r="TDE280" s="75"/>
      <c r="TDF280" s="75"/>
      <c r="TDG280" s="75"/>
      <c r="TDH280" s="75"/>
      <c r="TDI280" s="75"/>
      <c r="TDJ280" s="75"/>
      <c r="TDK280" s="75"/>
      <c r="TDL280" s="75"/>
      <c r="TDM280" s="75"/>
      <c r="TDN280" s="75"/>
      <c r="TDO280" s="75"/>
      <c r="TDP280" s="75"/>
      <c r="TDQ280" s="75"/>
      <c r="TDR280" s="75"/>
      <c r="TDS280" s="75"/>
      <c r="TDT280" s="75"/>
      <c r="TDU280" s="75"/>
      <c r="TDV280" s="75"/>
      <c r="TDW280" s="75"/>
      <c r="TDX280" s="75"/>
      <c r="TDY280" s="75"/>
      <c r="TDZ280" s="75"/>
      <c r="TEA280" s="75"/>
      <c r="TEB280" s="75"/>
      <c r="TEC280" s="75"/>
      <c r="TED280" s="75"/>
      <c r="TEE280" s="75"/>
      <c r="TEF280" s="75"/>
      <c r="TEG280" s="75"/>
      <c r="TEH280" s="75"/>
      <c r="TEI280" s="75"/>
      <c r="TEJ280" s="75"/>
      <c r="TEK280" s="75"/>
      <c r="TEL280" s="75"/>
      <c r="TEM280" s="75"/>
      <c r="TEN280" s="75"/>
      <c r="TEO280" s="75"/>
      <c r="TEP280" s="75"/>
      <c r="TEQ280" s="75"/>
      <c r="TER280" s="75"/>
      <c r="TES280" s="75"/>
      <c r="TET280" s="75"/>
      <c r="TEU280" s="75"/>
      <c r="TEV280" s="75"/>
      <c r="TEW280" s="75"/>
      <c r="TEX280" s="75"/>
      <c r="TEY280" s="75"/>
      <c r="TEZ280" s="75"/>
      <c r="TFA280" s="75"/>
      <c r="TFB280" s="75"/>
      <c r="TFC280" s="75"/>
      <c r="TFD280" s="75"/>
      <c r="TFE280" s="75"/>
      <c r="TFF280" s="75"/>
      <c r="TFG280" s="75"/>
      <c r="TFH280" s="75"/>
      <c r="TFI280" s="75"/>
      <c r="TFJ280" s="75"/>
      <c r="TFK280" s="75"/>
      <c r="TFL280" s="75"/>
      <c r="TFM280" s="75"/>
      <c r="TFN280" s="75"/>
      <c r="TFO280" s="75"/>
      <c r="TFP280" s="75"/>
      <c r="TFQ280" s="75"/>
      <c r="TFR280" s="75"/>
      <c r="TFS280" s="75"/>
      <c r="TFT280" s="75"/>
      <c r="TFU280" s="75"/>
      <c r="TFV280" s="75"/>
      <c r="TFW280" s="75"/>
      <c r="TFX280" s="75"/>
      <c r="TFY280" s="75"/>
      <c r="TFZ280" s="75"/>
      <c r="TGA280" s="75"/>
      <c r="TGB280" s="75"/>
      <c r="TGC280" s="75"/>
      <c r="TGD280" s="75"/>
      <c r="TGE280" s="75"/>
      <c r="TGF280" s="75"/>
      <c r="TGG280" s="75"/>
      <c r="TGH280" s="75"/>
      <c r="TGI280" s="75"/>
      <c r="TGJ280" s="75"/>
      <c r="TGK280" s="75"/>
      <c r="TGL280" s="75"/>
      <c r="TGM280" s="75"/>
      <c r="TGN280" s="75"/>
      <c r="TGO280" s="75"/>
      <c r="TGP280" s="75"/>
      <c r="TGQ280" s="75"/>
      <c r="TGR280" s="75"/>
      <c r="TGS280" s="75"/>
      <c r="TGT280" s="75"/>
      <c r="TGU280" s="75"/>
      <c r="TGV280" s="75"/>
      <c r="TGW280" s="75"/>
      <c r="TGX280" s="75"/>
      <c r="TGY280" s="75"/>
      <c r="TGZ280" s="75"/>
      <c r="THA280" s="75"/>
      <c r="THB280" s="75"/>
      <c r="THC280" s="75"/>
      <c r="THD280" s="75"/>
      <c r="THE280" s="75"/>
      <c r="THF280" s="75"/>
      <c r="THG280" s="75"/>
      <c r="THH280" s="75"/>
      <c r="THI280" s="75"/>
      <c r="THJ280" s="75"/>
      <c r="THK280" s="75"/>
      <c r="THL280" s="75"/>
      <c r="THM280" s="75"/>
      <c r="THN280" s="75"/>
      <c r="THO280" s="75"/>
      <c r="THP280" s="75"/>
      <c r="THQ280" s="75"/>
      <c r="THR280" s="75"/>
      <c r="THS280" s="75"/>
      <c r="THT280" s="75"/>
      <c r="THU280" s="75"/>
      <c r="THV280" s="75"/>
      <c r="THW280" s="75"/>
      <c r="THX280" s="75"/>
      <c r="THY280" s="75"/>
      <c r="THZ280" s="75"/>
      <c r="TIA280" s="75"/>
      <c r="TIB280" s="75"/>
      <c r="TIC280" s="75"/>
      <c r="TID280" s="75"/>
      <c r="TIE280" s="75"/>
      <c r="TIF280" s="75"/>
      <c r="TIG280" s="75"/>
      <c r="TIH280" s="75"/>
      <c r="TII280" s="75"/>
      <c r="TIJ280" s="75"/>
      <c r="TIK280" s="75"/>
      <c r="TIL280" s="75"/>
      <c r="TIM280" s="75"/>
      <c r="TIN280" s="75"/>
      <c r="TIO280" s="75"/>
      <c r="TIP280" s="75"/>
      <c r="TIQ280" s="75"/>
      <c r="TIR280" s="75"/>
      <c r="TIS280" s="75"/>
      <c r="TIT280" s="75"/>
      <c r="TIU280" s="75"/>
      <c r="TIV280" s="75"/>
      <c r="TIW280" s="75"/>
      <c r="TIX280" s="75"/>
      <c r="TIY280" s="75"/>
      <c r="TIZ280" s="75"/>
      <c r="TJA280" s="75"/>
      <c r="TJB280" s="75"/>
      <c r="TJC280" s="75"/>
      <c r="TJD280" s="75"/>
      <c r="TJE280" s="75"/>
      <c r="TJF280" s="75"/>
      <c r="TJG280" s="75"/>
      <c r="TJH280" s="75"/>
      <c r="TJI280" s="75"/>
      <c r="TJJ280" s="75"/>
      <c r="TJK280" s="75"/>
      <c r="TJL280" s="75"/>
      <c r="TJM280" s="75"/>
      <c r="TJN280" s="75"/>
      <c r="TJO280" s="75"/>
      <c r="TJP280" s="75"/>
      <c r="TJQ280" s="75"/>
      <c r="TJR280" s="75"/>
      <c r="TJS280" s="75"/>
      <c r="TJT280" s="75"/>
      <c r="TJU280" s="75"/>
      <c r="TJV280" s="75"/>
      <c r="TJW280" s="75"/>
      <c r="TJX280" s="75"/>
      <c r="TJY280" s="75"/>
      <c r="TJZ280" s="75"/>
      <c r="TKA280" s="75"/>
      <c r="TKB280" s="75"/>
      <c r="TKC280" s="75"/>
      <c r="TKD280" s="75"/>
      <c r="TKE280" s="75"/>
      <c r="TKF280" s="75"/>
      <c r="TKG280" s="75"/>
      <c r="TKH280" s="75"/>
      <c r="TKI280" s="75"/>
      <c r="TKJ280" s="75"/>
      <c r="TKK280" s="75"/>
      <c r="TKL280" s="75"/>
      <c r="TKM280" s="75"/>
      <c r="TKN280" s="75"/>
      <c r="TKO280" s="75"/>
      <c r="TKP280" s="75"/>
      <c r="TKQ280" s="75"/>
      <c r="TKR280" s="75"/>
      <c r="TKS280" s="75"/>
      <c r="TKT280" s="75"/>
      <c r="TKU280" s="75"/>
      <c r="TKV280" s="75"/>
      <c r="TKW280" s="75"/>
      <c r="TKX280" s="75"/>
      <c r="TKY280" s="75"/>
      <c r="TKZ280" s="75"/>
      <c r="TLA280" s="75"/>
      <c r="TLB280" s="75"/>
      <c r="TLC280" s="75"/>
      <c r="TLD280" s="75"/>
      <c r="TLE280" s="75"/>
      <c r="TLF280" s="75"/>
      <c r="TLG280" s="75"/>
      <c r="TLH280" s="75"/>
      <c r="TLI280" s="75"/>
      <c r="TLJ280" s="75"/>
      <c r="TLK280" s="75"/>
      <c r="TLL280" s="75"/>
      <c r="TLM280" s="75"/>
      <c r="TLN280" s="75"/>
      <c r="TLO280" s="75"/>
      <c r="TLP280" s="75"/>
      <c r="TLQ280" s="75"/>
      <c r="TLR280" s="75"/>
      <c r="TLS280" s="75"/>
      <c r="TLT280" s="75"/>
      <c r="TLU280" s="75"/>
      <c r="TLV280" s="75"/>
      <c r="TLW280" s="75"/>
      <c r="TLX280" s="75"/>
      <c r="TLY280" s="75"/>
      <c r="TLZ280" s="75"/>
      <c r="TMA280" s="75"/>
      <c r="TMB280" s="75"/>
      <c r="TMC280" s="75"/>
      <c r="TMD280" s="75"/>
      <c r="TME280" s="75"/>
      <c r="TMF280" s="75"/>
      <c r="TMG280" s="75"/>
      <c r="TMH280" s="75"/>
      <c r="TMI280" s="75"/>
      <c r="TMJ280" s="75"/>
      <c r="TMK280" s="75"/>
      <c r="TML280" s="75"/>
      <c r="TMM280" s="75"/>
      <c r="TMN280" s="75"/>
      <c r="TMO280" s="75"/>
      <c r="TMP280" s="75"/>
      <c r="TMQ280" s="75"/>
      <c r="TMR280" s="75"/>
      <c r="TMS280" s="75"/>
      <c r="TMT280" s="75"/>
      <c r="TMU280" s="75"/>
      <c r="TMV280" s="75"/>
      <c r="TMW280" s="75"/>
      <c r="TMX280" s="75"/>
      <c r="TMY280" s="75"/>
      <c r="TMZ280" s="75"/>
      <c r="TNA280" s="75"/>
      <c r="TNB280" s="75"/>
      <c r="TNC280" s="75"/>
      <c r="TND280" s="75"/>
      <c r="TNE280" s="75"/>
      <c r="TNF280" s="75"/>
      <c r="TNG280" s="75"/>
      <c r="TNH280" s="75"/>
      <c r="TNI280" s="75"/>
      <c r="TNJ280" s="75"/>
      <c r="TNK280" s="75"/>
      <c r="TNL280" s="75"/>
      <c r="TNM280" s="75"/>
      <c r="TNN280" s="75"/>
      <c r="TNO280" s="75"/>
      <c r="TNP280" s="75"/>
      <c r="TNQ280" s="75"/>
      <c r="TNR280" s="75"/>
      <c r="TNS280" s="75"/>
      <c r="TNT280" s="75"/>
      <c r="TNU280" s="75"/>
      <c r="TNV280" s="75"/>
      <c r="TNW280" s="75"/>
      <c r="TNX280" s="75"/>
      <c r="TNY280" s="75"/>
      <c r="TNZ280" s="75"/>
      <c r="TOA280" s="75"/>
      <c r="TOB280" s="75"/>
      <c r="TOC280" s="75"/>
      <c r="TOD280" s="75"/>
      <c r="TOE280" s="75"/>
      <c r="TOF280" s="75"/>
      <c r="TOG280" s="75"/>
      <c r="TOH280" s="75"/>
      <c r="TOI280" s="75"/>
      <c r="TOJ280" s="75"/>
      <c r="TOK280" s="75"/>
      <c r="TOL280" s="75"/>
      <c r="TOM280" s="75"/>
      <c r="TON280" s="75"/>
      <c r="TOO280" s="75"/>
      <c r="TOP280" s="75"/>
      <c r="TOQ280" s="75"/>
      <c r="TOR280" s="75"/>
      <c r="TOS280" s="75"/>
      <c r="TOT280" s="75"/>
      <c r="TOU280" s="75"/>
      <c r="TOV280" s="75"/>
      <c r="TOW280" s="75"/>
      <c r="TOX280" s="75"/>
      <c r="TOY280" s="75"/>
      <c r="TOZ280" s="75"/>
      <c r="TPA280" s="75"/>
      <c r="TPB280" s="75"/>
      <c r="TPC280" s="75"/>
      <c r="TPD280" s="75"/>
      <c r="TPE280" s="75"/>
      <c r="TPF280" s="75"/>
      <c r="TPG280" s="75"/>
      <c r="TPH280" s="75"/>
      <c r="TPI280" s="75"/>
      <c r="TPJ280" s="75"/>
      <c r="TPK280" s="75"/>
      <c r="TPL280" s="75"/>
      <c r="TPM280" s="75"/>
      <c r="TPN280" s="75"/>
      <c r="TPO280" s="75"/>
      <c r="TPP280" s="75"/>
      <c r="TPQ280" s="75"/>
      <c r="TPR280" s="75"/>
      <c r="TPS280" s="75"/>
      <c r="TPT280" s="75"/>
      <c r="TPU280" s="75"/>
      <c r="TPV280" s="75"/>
      <c r="TPW280" s="75"/>
      <c r="TPX280" s="75"/>
      <c r="TPY280" s="75"/>
      <c r="TPZ280" s="75"/>
      <c r="TQA280" s="75"/>
      <c r="TQB280" s="75"/>
      <c r="TQC280" s="75"/>
      <c r="TQD280" s="75"/>
      <c r="TQE280" s="75"/>
      <c r="TQF280" s="75"/>
      <c r="TQG280" s="75"/>
      <c r="TQH280" s="75"/>
      <c r="TQI280" s="75"/>
      <c r="TQJ280" s="75"/>
      <c r="TQK280" s="75"/>
      <c r="TQL280" s="75"/>
      <c r="TQM280" s="75"/>
      <c r="TQN280" s="75"/>
      <c r="TQO280" s="75"/>
      <c r="TQP280" s="75"/>
      <c r="TQQ280" s="75"/>
      <c r="TQR280" s="75"/>
      <c r="TQS280" s="75"/>
      <c r="TQT280" s="75"/>
      <c r="TQU280" s="75"/>
      <c r="TQV280" s="75"/>
      <c r="TQW280" s="75"/>
      <c r="TQX280" s="75"/>
      <c r="TQY280" s="75"/>
      <c r="TQZ280" s="75"/>
      <c r="TRA280" s="75"/>
      <c r="TRB280" s="75"/>
      <c r="TRC280" s="75"/>
      <c r="TRD280" s="75"/>
      <c r="TRE280" s="75"/>
      <c r="TRF280" s="75"/>
      <c r="TRG280" s="75"/>
      <c r="TRH280" s="75"/>
      <c r="TRI280" s="75"/>
      <c r="TRJ280" s="75"/>
      <c r="TRK280" s="75"/>
      <c r="TRL280" s="75"/>
      <c r="TRM280" s="75"/>
      <c r="TRN280" s="75"/>
      <c r="TRO280" s="75"/>
      <c r="TRP280" s="75"/>
      <c r="TRQ280" s="75"/>
      <c r="TRR280" s="75"/>
      <c r="TRS280" s="75"/>
      <c r="TRT280" s="75"/>
      <c r="TRU280" s="75"/>
      <c r="TRV280" s="75"/>
      <c r="TRW280" s="75"/>
      <c r="TRX280" s="75"/>
      <c r="TRY280" s="75"/>
      <c r="TRZ280" s="75"/>
      <c r="TSA280" s="75"/>
      <c r="TSB280" s="75"/>
      <c r="TSC280" s="75"/>
      <c r="TSD280" s="75"/>
      <c r="TSE280" s="75"/>
      <c r="TSF280" s="75"/>
      <c r="TSG280" s="75"/>
      <c r="TSH280" s="75"/>
      <c r="TSI280" s="75"/>
      <c r="TSJ280" s="75"/>
      <c r="TSK280" s="75"/>
      <c r="TSL280" s="75"/>
      <c r="TSM280" s="75"/>
      <c r="TSN280" s="75"/>
      <c r="TSO280" s="75"/>
      <c r="TSP280" s="75"/>
      <c r="TSQ280" s="75"/>
      <c r="TSR280" s="75"/>
      <c r="TSS280" s="75"/>
      <c r="TST280" s="75"/>
      <c r="TSU280" s="75"/>
      <c r="TSV280" s="75"/>
      <c r="TSW280" s="75"/>
      <c r="TSX280" s="75"/>
      <c r="TSY280" s="75"/>
      <c r="TSZ280" s="75"/>
      <c r="TTA280" s="75"/>
      <c r="TTB280" s="75"/>
      <c r="TTC280" s="75"/>
      <c r="TTD280" s="75"/>
      <c r="TTE280" s="75"/>
      <c r="TTF280" s="75"/>
      <c r="TTG280" s="75"/>
      <c r="TTH280" s="75"/>
      <c r="TTI280" s="75"/>
      <c r="TTJ280" s="75"/>
      <c r="TTK280" s="75"/>
      <c r="TTL280" s="75"/>
      <c r="TTM280" s="75"/>
      <c r="TTN280" s="75"/>
      <c r="TTO280" s="75"/>
      <c r="TTP280" s="75"/>
      <c r="TTQ280" s="75"/>
      <c r="TTR280" s="75"/>
      <c r="TTS280" s="75"/>
      <c r="TTT280" s="75"/>
      <c r="TTU280" s="75"/>
      <c r="TTV280" s="75"/>
      <c r="TTW280" s="75"/>
      <c r="TTX280" s="75"/>
      <c r="TTY280" s="75"/>
      <c r="TTZ280" s="75"/>
      <c r="TUA280" s="75"/>
      <c r="TUB280" s="75"/>
      <c r="TUC280" s="75"/>
      <c r="TUD280" s="75"/>
      <c r="TUE280" s="75"/>
      <c r="TUF280" s="75"/>
      <c r="TUG280" s="75"/>
      <c r="TUH280" s="75"/>
      <c r="TUI280" s="75"/>
      <c r="TUJ280" s="75"/>
      <c r="TUK280" s="75"/>
      <c r="TUL280" s="75"/>
      <c r="TUM280" s="75"/>
      <c r="TUN280" s="75"/>
      <c r="TUO280" s="75"/>
      <c r="TUP280" s="75"/>
      <c r="TUQ280" s="75"/>
      <c r="TUR280" s="75"/>
      <c r="TUS280" s="75"/>
      <c r="TUT280" s="75"/>
      <c r="TUU280" s="75"/>
      <c r="TUV280" s="75"/>
      <c r="TUW280" s="75"/>
      <c r="TUX280" s="75"/>
      <c r="TUY280" s="75"/>
      <c r="TUZ280" s="75"/>
      <c r="TVA280" s="75"/>
      <c r="TVB280" s="75"/>
      <c r="TVC280" s="75"/>
      <c r="TVD280" s="75"/>
      <c r="TVE280" s="75"/>
      <c r="TVF280" s="75"/>
      <c r="TVG280" s="75"/>
      <c r="TVH280" s="75"/>
      <c r="TVI280" s="75"/>
      <c r="TVJ280" s="75"/>
      <c r="TVK280" s="75"/>
      <c r="TVL280" s="75"/>
      <c r="TVM280" s="75"/>
      <c r="TVN280" s="75"/>
      <c r="TVO280" s="75"/>
      <c r="TVP280" s="75"/>
      <c r="TVQ280" s="75"/>
      <c r="TVR280" s="75"/>
      <c r="TVS280" s="75"/>
      <c r="TVT280" s="75"/>
      <c r="TVU280" s="75"/>
      <c r="TVV280" s="75"/>
      <c r="TVW280" s="75"/>
      <c r="TVX280" s="75"/>
      <c r="TVY280" s="75"/>
      <c r="TVZ280" s="75"/>
      <c r="TWA280" s="75"/>
      <c r="TWB280" s="75"/>
      <c r="TWC280" s="75"/>
      <c r="TWD280" s="75"/>
      <c r="TWE280" s="75"/>
      <c r="TWF280" s="75"/>
      <c r="TWG280" s="75"/>
      <c r="TWH280" s="75"/>
      <c r="TWI280" s="75"/>
      <c r="TWJ280" s="75"/>
      <c r="TWK280" s="75"/>
      <c r="TWL280" s="75"/>
      <c r="TWM280" s="75"/>
      <c r="TWN280" s="75"/>
      <c r="TWO280" s="75"/>
      <c r="TWP280" s="75"/>
      <c r="TWQ280" s="75"/>
      <c r="TWR280" s="75"/>
      <c r="TWS280" s="75"/>
      <c r="TWT280" s="75"/>
      <c r="TWU280" s="75"/>
      <c r="TWV280" s="75"/>
      <c r="TWW280" s="75"/>
      <c r="TWX280" s="75"/>
      <c r="TWY280" s="75"/>
      <c r="TWZ280" s="75"/>
      <c r="TXA280" s="75"/>
      <c r="TXB280" s="75"/>
      <c r="TXC280" s="75"/>
      <c r="TXD280" s="75"/>
      <c r="TXE280" s="75"/>
      <c r="TXF280" s="75"/>
      <c r="TXG280" s="75"/>
      <c r="TXH280" s="75"/>
      <c r="TXI280" s="75"/>
      <c r="TXJ280" s="75"/>
      <c r="TXK280" s="75"/>
      <c r="TXL280" s="75"/>
      <c r="TXM280" s="75"/>
      <c r="TXN280" s="75"/>
      <c r="TXO280" s="75"/>
      <c r="TXP280" s="75"/>
      <c r="TXQ280" s="75"/>
      <c r="TXR280" s="75"/>
      <c r="TXS280" s="75"/>
      <c r="TXT280" s="75"/>
      <c r="TXU280" s="75"/>
      <c r="TXV280" s="75"/>
      <c r="TXW280" s="75"/>
      <c r="TXX280" s="75"/>
      <c r="TXY280" s="75"/>
      <c r="TXZ280" s="75"/>
      <c r="TYA280" s="75"/>
      <c r="TYB280" s="75"/>
      <c r="TYC280" s="75"/>
      <c r="TYD280" s="75"/>
      <c r="TYE280" s="75"/>
      <c r="TYF280" s="75"/>
      <c r="TYG280" s="75"/>
      <c r="TYH280" s="75"/>
      <c r="TYI280" s="75"/>
      <c r="TYJ280" s="75"/>
      <c r="TYK280" s="75"/>
      <c r="TYL280" s="75"/>
      <c r="TYM280" s="75"/>
      <c r="TYN280" s="75"/>
      <c r="TYO280" s="75"/>
      <c r="TYP280" s="75"/>
      <c r="TYQ280" s="75"/>
      <c r="TYR280" s="75"/>
      <c r="TYS280" s="75"/>
      <c r="TYT280" s="75"/>
      <c r="TYU280" s="75"/>
      <c r="TYV280" s="75"/>
      <c r="TYW280" s="75"/>
      <c r="TYX280" s="75"/>
      <c r="TYY280" s="75"/>
      <c r="TYZ280" s="75"/>
      <c r="TZA280" s="75"/>
      <c r="TZB280" s="75"/>
      <c r="TZC280" s="75"/>
      <c r="TZD280" s="75"/>
      <c r="TZE280" s="75"/>
      <c r="TZF280" s="75"/>
      <c r="TZG280" s="75"/>
      <c r="TZH280" s="75"/>
      <c r="TZI280" s="75"/>
      <c r="TZJ280" s="75"/>
      <c r="TZK280" s="75"/>
      <c r="TZL280" s="75"/>
      <c r="TZM280" s="75"/>
      <c r="TZN280" s="75"/>
      <c r="TZO280" s="75"/>
      <c r="TZP280" s="75"/>
      <c r="TZQ280" s="75"/>
      <c r="TZR280" s="75"/>
      <c r="TZS280" s="75"/>
      <c r="TZT280" s="75"/>
      <c r="TZU280" s="75"/>
      <c r="TZV280" s="75"/>
      <c r="TZW280" s="75"/>
      <c r="TZX280" s="75"/>
      <c r="TZY280" s="75"/>
      <c r="TZZ280" s="75"/>
      <c r="UAA280" s="75"/>
      <c r="UAB280" s="75"/>
      <c r="UAC280" s="75"/>
      <c r="UAD280" s="75"/>
      <c r="UAE280" s="75"/>
      <c r="UAF280" s="75"/>
      <c r="UAG280" s="75"/>
      <c r="UAH280" s="75"/>
      <c r="UAI280" s="75"/>
      <c r="UAJ280" s="75"/>
      <c r="UAK280" s="75"/>
      <c r="UAL280" s="75"/>
      <c r="UAM280" s="75"/>
      <c r="UAN280" s="75"/>
      <c r="UAO280" s="75"/>
      <c r="UAP280" s="75"/>
      <c r="UAQ280" s="75"/>
      <c r="UAR280" s="75"/>
      <c r="UAS280" s="75"/>
      <c r="UAT280" s="75"/>
      <c r="UAU280" s="75"/>
      <c r="UAV280" s="75"/>
      <c r="UAW280" s="75"/>
      <c r="UAX280" s="75"/>
      <c r="UAY280" s="75"/>
      <c r="UAZ280" s="75"/>
      <c r="UBA280" s="75"/>
      <c r="UBB280" s="75"/>
      <c r="UBC280" s="75"/>
      <c r="UBD280" s="75"/>
      <c r="UBE280" s="75"/>
      <c r="UBF280" s="75"/>
      <c r="UBG280" s="75"/>
      <c r="UBH280" s="75"/>
      <c r="UBI280" s="75"/>
      <c r="UBJ280" s="75"/>
      <c r="UBK280" s="75"/>
      <c r="UBL280" s="75"/>
      <c r="UBM280" s="75"/>
      <c r="UBN280" s="75"/>
      <c r="UBO280" s="75"/>
      <c r="UBP280" s="75"/>
      <c r="UBQ280" s="75"/>
      <c r="UBR280" s="75"/>
      <c r="UBS280" s="75"/>
      <c r="UBT280" s="75"/>
      <c r="UBU280" s="75"/>
      <c r="UBV280" s="75"/>
      <c r="UBW280" s="75"/>
      <c r="UBX280" s="75"/>
      <c r="UBY280" s="75"/>
      <c r="UBZ280" s="75"/>
      <c r="UCA280" s="75"/>
      <c r="UCB280" s="75"/>
      <c r="UCC280" s="75"/>
      <c r="UCD280" s="75"/>
      <c r="UCE280" s="75"/>
      <c r="UCF280" s="75"/>
      <c r="UCG280" s="75"/>
      <c r="UCH280" s="75"/>
      <c r="UCI280" s="75"/>
      <c r="UCJ280" s="75"/>
      <c r="UCK280" s="75"/>
      <c r="UCL280" s="75"/>
      <c r="UCM280" s="75"/>
      <c r="UCN280" s="75"/>
      <c r="UCO280" s="75"/>
      <c r="UCP280" s="75"/>
      <c r="UCQ280" s="75"/>
      <c r="UCR280" s="75"/>
      <c r="UCS280" s="75"/>
      <c r="UCT280" s="75"/>
      <c r="UCU280" s="75"/>
      <c r="UCV280" s="75"/>
      <c r="UCW280" s="75"/>
      <c r="UCX280" s="75"/>
      <c r="UCY280" s="75"/>
      <c r="UCZ280" s="75"/>
      <c r="UDA280" s="75"/>
      <c r="UDB280" s="75"/>
      <c r="UDC280" s="75"/>
      <c r="UDD280" s="75"/>
      <c r="UDE280" s="75"/>
      <c r="UDF280" s="75"/>
      <c r="UDG280" s="75"/>
      <c r="UDH280" s="75"/>
      <c r="UDI280" s="75"/>
      <c r="UDJ280" s="75"/>
      <c r="UDK280" s="75"/>
      <c r="UDL280" s="75"/>
      <c r="UDM280" s="75"/>
      <c r="UDN280" s="75"/>
      <c r="UDO280" s="75"/>
      <c r="UDP280" s="75"/>
      <c r="UDQ280" s="75"/>
      <c r="UDR280" s="75"/>
      <c r="UDS280" s="75"/>
      <c r="UDT280" s="75"/>
      <c r="UDU280" s="75"/>
      <c r="UDV280" s="75"/>
      <c r="UDW280" s="75"/>
      <c r="UDX280" s="75"/>
      <c r="UDY280" s="75"/>
      <c r="UDZ280" s="75"/>
      <c r="UEA280" s="75"/>
      <c r="UEB280" s="75"/>
      <c r="UEC280" s="75"/>
      <c r="UED280" s="75"/>
      <c r="UEE280" s="75"/>
      <c r="UEF280" s="75"/>
      <c r="UEG280" s="75"/>
      <c r="UEH280" s="75"/>
      <c r="UEI280" s="75"/>
      <c r="UEJ280" s="75"/>
      <c r="UEK280" s="75"/>
      <c r="UEL280" s="75"/>
      <c r="UEM280" s="75"/>
      <c r="UEN280" s="75"/>
      <c r="UEO280" s="75"/>
      <c r="UEP280" s="75"/>
      <c r="UEQ280" s="75"/>
      <c r="UER280" s="75"/>
      <c r="UES280" s="75"/>
      <c r="UET280" s="75"/>
      <c r="UEU280" s="75"/>
      <c r="UEV280" s="75"/>
      <c r="UEW280" s="75"/>
      <c r="UEX280" s="75"/>
      <c r="UEY280" s="75"/>
      <c r="UEZ280" s="75"/>
      <c r="UFA280" s="75"/>
      <c r="UFB280" s="75"/>
      <c r="UFC280" s="75"/>
      <c r="UFD280" s="75"/>
      <c r="UFE280" s="75"/>
      <c r="UFF280" s="75"/>
      <c r="UFG280" s="75"/>
      <c r="UFH280" s="75"/>
      <c r="UFI280" s="75"/>
      <c r="UFJ280" s="75"/>
      <c r="UFK280" s="75"/>
      <c r="UFL280" s="75"/>
      <c r="UFM280" s="75"/>
      <c r="UFN280" s="75"/>
      <c r="UFO280" s="75"/>
      <c r="UFP280" s="75"/>
      <c r="UFQ280" s="75"/>
      <c r="UFR280" s="75"/>
      <c r="UFS280" s="75"/>
      <c r="UFT280" s="75"/>
      <c r="UFU280" s="75"/>
      <c r="UFV280" s="75"/>
      <c r="UFW280" s="75"/>
      <c r="UFX280" s="75"/>
      <c r="UFY280" s="75"/>
      <c r="UFZ280" s="75"/>
      <c r="UGA280" s="75"/>
      <c r="UGB280" s="75"/>
      <c r="UGC280" s="75"/>
      <c r="UGD280" s="75"/>
      <c r="UGE280" s="75"/>
      <c r="UGF280" s="75"/>
      <c r="UGG280" s="75"/>
      <c r="UGH280" s="75"/>
      <c r="UGI280" s="75"/>
      <c r="UGJ280" s="75"/>
      <c r="UGK280" s="75"/>
      <c r="UGL280" s="75"/>
      <c r="UGM280" s="75"/>
      <c r="UGN280" s="75"/>
      <c r="UGO280" s="75"/>
      <c r="UGP280" s="75"/>
      <c r="UGQ280" s="75"/>
      <c r="UGR280" s="75"/>
      <c r="UGS280" s="75"/>
      <c r="UGT280" s="75"/>
      <c r="UGU280" s="75"/>
      <c r="UGV280" s="75"/>
      <c r="UGW280" s="75"/>
      <c r="UGX280" s="75"/>
      <c r="UGY280" s="75"/>
      <c r="UGZ280" s="75"/>
      <c r="UHA280" s="75"/>
      <c r="UHB280" s="75"/>
      <c r="UHC280" s="75"/>
      <c r="UHD280" s="75"/>
      <c r="UHE280" s="75"/>
      <c r="UHF280" s="75"/>
      <c r="UHG280" s="75"/>
      <c r="UHH280" s="75"/>
      <c r="UHI280" s="75"/>
      <c r="UHJ280" s="75"/>
      <c r="UHK280" s="75"/>
      <c r="UHL280" s="75"/>
      <c r="UHM280" s="75"/>
      <c r="UHN280" s="75"/>
      <c r="UHO280" s="75"/>
      <c r="UHP280" s="75"/>
      <c r="UHQ280" s="75"/>
      <c r="UHR280" s="75"/>
      <c r="UHS280" s="75"/>
      <c r="UHT280" s="75"/>
      <c r="UHU280" s="75"/>
      <c r="UHV280" s="75"/>
      <c r="UHW280" s="75"/>
      <c r="UHX280" s="75"/>
      <c r="UHY280" s="75"/>
      <c r="UHZ280" s="75"/>
      <c r="UIA280" s="75"/>
      <c r="UIB280" s="75"/>
      <c r="UIC280" s="75"/>
      <c r="UID280" s="75"/>
      <c r="UIE280" s="75"/>
      <c r="UIF280" s="75"/>
      <c r="UIG280" s="75"/>
      <c r="UIH280" s="75"/>
      <c r="UII280" s="75"/>
      <c r="UIJ280" s="75"/>
      <c r="UIK280" s="75"/>
      <c r="UIL280" s="75"/>
      <c r="UIM280" s="75"/>
      <c r="UIN280" s="75"/>
      <c r="UIO280" s="75"/>
      <c r="UIP280" s="75"/>
      <c r="UIQ280" s="75"/>
      <c r="UIR280" s="75"/>
      <c r="UIS280" s="75"/>
      <c r="UIT280" s="75"/>
      <c r="UIU280" s="75"/>
      <c r="UIV280" s="75"/>
      <c r="UIW280" s="75"/>
      <c r="UIX280" s="75"/>
      <c r="UIY280" s="75"/>
      <c r="UIZ280" s="75"/>
      <c r="UJA280" s="75"/>
      <c r="UJB280" s="75"/>
      <c r="UJC280" s="75"/>
      <c r="UJD280" s="75"/>
      <c r="UJE280" s="75"/>
      <c r="UJF280" s="75"/>
      <c r="UJG280" s="75"/>
      <c r="UJH280" s="75"/>
      <c r="UJI280" s="75"/>
      <c r="UJJ280" s="75"/>
      <c r="UJK280" s="75"/>
      <c r="UJL280" s="75"/>
      <c r="UJM280" s="75"/>
      <c r="UJN280" s="75"/>
      <c r="UJO280" s="75"/>
      <c r="UJP280" s="75"/>
      <c r="UJQ280" s="75"/>
      <c r="UJR280" s="75"/>
      <c r="UJS280" s="75"/>
      <c r="UJT280" s="75"/>
      <c r="UJU280" s="75"/>
      <c r="UJV280" s="75"/>
      <c r="UJW280" s="75"/>
      <c r="UJX280" s="75"/>
      <c r="UJY280" s="75"/>
      <c r="UJZ280" s="75"/>
      <c r="UKA280" s="75"/>
      <c r="UKB280" s="75"/>
      <c r="UKC280" s="75"/>
      <c r="UKD280" s="75"/>
      <c r="UKE280" s="75"/>
      <c r="UKF280" s="75"/>
      <c r="UKG280" s="75"/>
      <c r="UKH280" s="75"/>
      <c r="UKI280" s="75"/>
      <c r="UKJ280" s="75"/>
      <c r="UKK280" s="75"/>
      <c r="UKL280" s="75"/>
      <c r="UKM280" s="75"/>
      <c r="UKN280" s="75"/>
      <c r="UKO280" s="75"/>
      <c r="UKP280" s="75"/>
      <c r="UKQ280" s="75"/>
      <c r="UKR280" s="75"/>
      <c r="UKS280" s="75"/>
      <c r="UKT280" s="75"/>
      <c r="UKU280" s="75"/>
      <c r="UKV280" s="75"/>
      <c r="UKW280" s="75"/>
      <c r="UKX280" s="75"/>
      <c r="UKY280" s="75"/>
      <c r="UKZ280" s="75"/>
      <c r="ULA280" s="75"/>
      <c r="ULB280" s="75"/>
      <c r="ULC280" s="75"/>
      <c r="ULD280" s="75"/>
      <c r="ULE280" s="75"/>
      <c r="ULF280" s="75"/>
      <c r="ULG280" s="75"/>
      <c r="ULH280" s="75"/>
      <c r="ULI280" s="75"/>
      <c r="ULJ280" s="75"/>
      <c r="ULK280" s="75"/>
      <c r="ULL280" s="75"/>
      <c r="ULM280" s="75"/>
      <c r="ULN280" s="75"/>
      <c r="ULO280" s="75"/>
      <c r="ULP280" s="75"/>
      <c r="ULQ280" s="75"/>
      <c r="ULR280" s="75"/>
      <c r="ULS280" s="75"/>
      <c r="ULT280" s="75"/>
      <c r="ULU280" s="75"/>
      <c r="ULV280" s="75"/>
      <c r="ULW280" s="75"/>
      <c r="ULX280" s="75"/>
      <c r="ULY280" s="75"/>
      <c r="ULZ280" s="75"/>
      <c r="UMA280" s="75"/>
      <c r="UMB280" s="75"/>
      <c r="UMC280" s="75"/>
      <c r="UMD280" s="75"/>
      <c r="UME280" s="75"/>
      <c r="UMF280" s="75"/>
      <c r="UMG280" s="75"/>
      <c r="UMH280" s="75"/>
      <c r="UMI280" s="75"/>
      <c r="UMJ280" s="75"/>
      <c r="UMK280" s="75"/>
      <c r="UML280" s="75"/>
      <c r="UMM280" s="75"/>
      <c r="UMN280" s="75"/>
      <c r="UMO280" s="75"/>
      <c r="UMP280" s="75"/>
      <c r="UMQ280" s="75"/>
      <c r="UMR280" s="75"/>
      <c r="UMS280" s="75"/>
      <c r="UMT280" s="75"/>
      <c r="UMU280" s="75"/>
      <c r="UMV280" s="75"/>
      <c r="UMW280" s="75"/>
      <c r="UMX280" s="75"/>
      <c r="UMY280" s="75"/>
      <c r="UMZ280" s="75"/>
      <c r="UNA280" s="75"/>
      <c r="UNB280" s="75"/>
      <c r="UNC280" s="75"/>
      <c r="UND280" s="75"/>
      <c r="UNE280" s="75"/>
      <c r="UNF280" s="75"/>
      <c r="UNG280" s="75"/>
      <c r="UNH280" s="75"/>
      <c r="UNI280" s="75"/>
      <c r="UNJ280" s="75"/>
      <c r="UNK280" s="75"/>
      <c r="UNL280" s="75"/>
      <c r="UNM280" s="75"/>
      <c r="UNN280" s="75"/>
      <c r="UNO280" s="75"/>
      <c r="UNP280" s="75"/>
      <c r="UNQ280" s="75"/>
      <c r="UNR280" s="75"/>
      <c r="UNS280" s="75"/>
      <c r="UNT280" s="75"/>
      <c r="UNU280" s="75"/>
      <c r="UNV280" s="75"/>
      <c r="UNW280" s="75"/>
      <c r="UNX280" s="75"/>
      <c r="UNY280" s="75"/>
      <c r="UNZ280" s="75"/>
      <c r="UOA280" s="75"/>
      <c r="UOB280" s="75"/>
      <c r="UOC280" s="75"/>
      <c r="UOD280" s="75"/>
      <c r="UOE280" s="75"/>
      <c r="UOF280" s="75"/>
      <c r="UOG280" s="75"/>
      <c r="UOH280" s="75"/>
      <c r="UOI280" s="75"/>
      <c r="UOJ280" s="75"/>
      <c r="UOK280" s="75"/>
      <c r="UOL280" s="75"/>
      <c r="UOM280" s="75"/>
      <c r="UON280" s="75"/>
      <c r="UOO280" s="75"/>
      <c r="UOP280" s="75"/>
      <c r="UOQ280" s="75"/>
      <c r="UOR280" s="75"/>
      <c r="UOS280" s="75"/>
      <c r="UOT280" s="75"/>
      <c r="UOU280" s="75"/>
      <c r="UOV280" s="75"/>
      <c r="UOW280" s="75"/>
      <c r="UOX280" s="75"/>
      <c r="UOY280" s="75"/>
      <c r="UOZ280" s="75"/>
      <c r="UPA280" s="75"/>
      <c r="UPB280" s="75"/>
      <c r="UPC280" s="75"/>
      <c r="UPD280" s="75"/>
      <c r="UPE280" s="75"/>
      <c r="UPF280" s="75"/>
      <c r="UPG280" s="75"/>
      <c r="UPH280" s="75"/>
      <c r="UPI280" s="75"/>
      <c r="UPJ280" s="75"/>
      <c r="UPK280" s="75"/>
      <c r="UPL280" s="75"/>
      <c r="UPM280" s="75"/>
      <c r="UPN280" s="75"/>
      <c r="UPO280" s="75"/>
      <c r="UPP280" s="75"/>
      <c r="UPQ280" s="75"/>
      <c r="UPR280" s="75"/>
      <c r="UPS280" s="75"/>
      <c r="UPT280" s="75"/>
      <c r="UPU280" s="75"/>
      <c r="UPV280" s="75"/>
      <c r="UPW280" s="75"/>
      <c r="UPX280" s="75"/>
      <c r="UPY280" s="75"/>
      <c r="UPZ280" s="75"/>
      <c r="UQA280" s="75"/>
      <c r="UQB280" s="75"/>
      <c r="UQC280" s="75"/>
      <c r="UQD280" s="75"/>
      <c r="UQE280" s="75"/>
      <c r="UQF280" s="75"/>
      <c r="UQG280" s="75"/>
      <c r="UQH280" s="75"/>
      <c r="UQI280" s="75"/>
      <c r="UQJ280" s="75"/>
      <c r="UQK280" s="75"/>
      <c r="UQL280" s="75"/>
      <c r="UQM280" s="75"/>
      <c r="UQN280" s="75"/>
      <c r="UQO280" s="75"/>
      <c r="UQP280" s="75"/>
      <c r="UQQ280" s="75"/>
      <c r="UQR280" s="75"/>
      <c r="UQS280" s="75"/>
      <c r="UQT280" s="75"/>
      <c r="UQU280" s="75"/>
      <c r="UQV280" s="75"/>
      <c r="UQW280" s="75"/>
      <c r="UQX280" s="75"/>
      <c r="UQY280" s="75"/>
      <c r="UQZ280" s="75"/>
      <c r="URA280" s="75"/>
      <c r="URB280" s="75"/>
      <c r="URC280" s="75"/>
      <c r="URD280" s="75"/>
      <c r="URE280" s="75"/>
      <c r="URF280" s="75"/>
      <c r="URG280" s="75"/>
      <c r="URH280" s="75"/>
      <c r="URI280" s="75"/>
      <c r="URJ280" s="75"/>
      <c r="URK280" s="75"/>
      <c r="URL280" s="75"/>
      <c r="URM280" s="75"/>
      <c r="URN280" s="75"/>
      <c r="URO280" s="75"/>
      <c r="URP280" s="75"/>
      <c r="URQ280" s="75"/>
      <c r="URR280" s="75"/>
      <c r="URS280" s="75"/>
      <c r="URT280" s="75"/>
      <c r="URU280" s="75"/>
      <c r="URV280" s="75"/>
      <c r="URW280" s="75"/>
      <c r="URX280" s="75"/>
      <c r="URY280" s="75"/>
      <c r="URZ280" s="75"/>
      <c r="USA280" s="75"/>
      <c r="USB280" s="75"/>
      <c r="USC280" s="75"/>
      <c r="USD280" s="75"/>
      <c r="USE280" s="75"/>
      <c r="USF280" s="75"/>
      <c r="USG280" s="75"/>
      <c r="USH280" s="75"/>
      <c r="USI280" s="75"/>
      <c r="USJ280" s="75"/>
      <c r="USK280" s="75"/>
      <c r="USL280" s="75"/>
      <c r="USM280" s="75"/>
      <c r="USN280" s="75"/>
      <c r="USO280" s="75"/>
      <c r="USP280" s="75"/>
      <c r="USQ280" s="75"/>
      <c r="USR280" s="75"/>
      <c r="USS280" s="75"/>
      <c r="UST280" s="75"/>
      <c r="USU280" s="75"/>
      <c r="USV280" s="75"/>
      <c r="USW280" s="75"/>
      <c r="USX280" s="75"/>
      <c r="USY280" s="75"/>
      <c r="USZ280" s="75"/>
      <c r="UTA280" s="75"/>
      <c r="UTB280" s="75"/>
      <c r="UTC280" s="75"/>
      <c r="UTD280" s="75"/>
      <c r="UTE280" s="75"/>
      <c r="UTF280" s="75"/>
      <c r="UTG280" s="75"/>
      <c r="UTH280" s="75"/>
      <c r="UTI280" s="75"/>
      <c r="UTJ280" s="75"/>
      <c r="UTK280" s="75"/>
      <c r="UTL280" s="75"/>
      <c r="UTM280" s="75"/>
      <c r="UTN280" s="75"/>
      <c r="UTO280" s="75"/>
      <c r="UTP280" s="75"/>
      <c r="UTQ280" s="75"/>
      <c r="UTR280" s="75"/>
      <c r="UTS280" s="75"/>
      <c r="UTT280" s="75"/>
      <c r="UTU280" s="75"/>
      <c r="UTV280" s="75"/>
      <c r="UTW280" s="75"/>
      <c r="UTX280" s="75"/>
      <c r="UTY280" s="75"/>
      <c r="UTZ280" s="75"/>
      <c r="UUA280" s="75"/>
      <c r="UUB280" s="75"/>
      <c r="UUC280" s="75"/>
      <c r="UUD280" s="75"/>
      <c r="UUE280" s="75"/>
      <c r="UUF280" s="75"/>
      <c r="UUG280" s="75"/>
      <c r="UUH280" s="75"/>
      <c r="UUI280" s="75"/>
      <c r="UUJ280" s="75"/>
      <c r="UUK280" s="75"/>
      <c r="UUL280" s="75"/>
      <c r="UUM280" s="75"/>
      <c r="UUN280" s="75"/>
      <c r="UUO280" s="75"/>
      <c r="UUP280" s="75"/>
      <c r="UUQ280" s="75"/>
      <c r="UUR280" s="75"/>
      <c r="UUS280" s="75"/>
      <c r="UUT280" s="75"/>
      <c r="UUU280" s="75"/>
      <c r="UUV280" s="75"/>
      <c r="UUW280" s="75"/>
      <c r="UUX280" s="75"/>
      <c r="UUY280" s="75"/>
      <c r="UUZ280" s="75"/>
      <c r="UVA280" s="75"/>
      <c r="UVB280" s="75"/>
      <c r="UVC280" s="75"/>
      <c r="UVD280" s="75"/>
      <c r="UVE280" s="75"/>
      <c r="UVF280" s="75"/>
      <c r="UVG280" s="75"/>
      <c r="UVH280" s="75"/>
      <c r="UVI280" s="75"/>
      <c r="UVJ280" s="75"/>
      <c r="UVK280" s="75"/>
      <c r="UVL280" s="75"/>
      <c r="UVM280" s="75"/>
      <c r="UVN280" s="75"/>
      <c r="UVO280" s="75"/>
      <c r="UVP280" s="75"/>
      <c r="UVQ280" s="75"/>
      <c r="UVR280" s="75"/>
      <c r="UVS280" s="75"/>
      <c r="UVT280" s="75"/>
      <c r="UVU280" s="75"/>
      <c r="UVV280" s="75"/>
      <c r="UVW280" s="75"/>
      <c r="UVX280" s="75"/>
      <c r="UVY280" s="75"/>
      <c r="UVZ280" s="75"/>
      <c r="UWA280" s="75"/>
      <c r="UWB280" s="75"/>
      <c r="UWC280" s="75"/>
      <c r="UWD280" s="75"/>
      <c r="UWE280" s="75"/>
      <c r="UWF280" s="75"/>
      <c r="UWG280" s="75"/>
      <c r="UWH280" s="75"/>
      <c r="UWI280" s="75"/>
      <c r="UWJ280" s="75"/>
      <c r="UWK280" s="75"/>
      <c r="UWL280" s="75"/>
      <c r="UWM280" s="75"/>
      <c r="UWN280" s="75"/>
      <c r="UWO280" s="75"/>
      <c r="UWP280" s="75"/>
      <c r="UWQ280" s="75"/>
      <c r="UWR280" s="75"/>
      <c r="UWS280" s="75"/>
      <c r="UWT280" s="75"/>
      <c r="UWU280" s="75"/>
      <c r="UWV280" s="75"/>
      <c r="UWW280" s="75"/>
      <c r="UWX280" s="75"/>
      <c r="UWY280" s="75"/>
      <c r="UWZ280" s="75"/>
      <c r="UXA280" s="75"/>
      <c r="UXB280" s="75"/>
      <c r="UXC280" s="75"/>
      <c r="UXD280" s="75"/>
      <c r="UXE280" s="75"/>
      <c r="UXF280" s="75"/>
      <c r="UXG280" s="75"/>
      <c r="UXH280" s="75"/>
      <c r="UXI280" s="75"/>
      <c r="UXJ280" s="75"/>
      <c r="UXK280" s="75"/>
      <c r="UXL280" s="75"/>
      <c r="UXM280" s="75"/>
      <c r="UXN280" s="75"/>
      <c r="UXO280" s="75"/>
      <c r="UXP280" s="75"/>
      <c r="UXQ280" s="75"/>
      <c r="UXR280" s="75"/>
      <c r="UXS280" s="75"/>
      <c r="UXT280" s="75"/>
      <c r="UXU280" s="75"/>
      <c r="UXV280" s="75"/>
      <c r="UXW280" s="75"/>
      <c r="UXX280" s="75"/>
      <c r="UXY280" s="75"/>
      <c r="UXZ280" s="75"/>
      <c r="UYA280" s="75"/>
      <c r="UYB280" s="75"/>
      <c r="UYC280" s="75"/>
      <c r="UYD280" s="75"/>
      <c r="UYE280" s="75"/>
      <c r="UYF280" s="75"/>
      <c r="UYG280" s="75"/>
      <c r="UYH280" s="75"/>
      <c r="UYI280" s="75"/>
      <c r="UYJ280" s="75"/>
      <c r="UYK280" s="75"/>
      <c r="UYL280" s="75"/>
      <c r="UYM280" s="75"/>
      <c r="UYN280" s="75"/>
      <c r="UYO280" s="75"/>
      <c r="UYP280" s="75"/>
      <c r="UYQ280" s="75"/>
      <c r="UYR280" s="75"/>
      <c r="UYS280" s="75"/>
      <c r="UYT280" s="75"/>
      <c r="UYU280" s="75"/>
      <c r="UYV280" s="75"/>
      <c r="UYW280" s="75"/>
      <c r="UYX280" s="75"/>
      <c r="UYY280" s="75"/>
      <c r="UYZ280" s="75"/>
      <c r="UZA280" s="75"/>
      <c r="UZB280" s="75"/>
      <c r="UZC280" s="75"/>
      <c r="UZD280" s="75"/>
      <c r="UZE280" s="75"/>
      <c r="UZF280" s="75"/>
      <c r="UZG280" s="75"/>
      <c r="UZH280" s="75"/>
      <c r="UZI280" s="75"/>
      <c r="UZJ280" s="75"/>
      <c r="UZK280" s="75"/>
      <c r="UZL280" s="75"/>
      <c r="UZM280" s="75"/>
      <c r="UZN280" s="75"/>
      <c r="UZO280" s="75"/>
      <c r="UZP280" s="75"/>
      <c r="UZQ280" s="75"/>
      <c r="UZR280" s="75"/>
      <c r="UZS280" s="75"/>
      <c r="UZT280" s="75"/>
      <c r="UZU280" s="75"/>
      <c r="UZV280" s="75"/>
      <c r="UZW280" s="75"/>
      <c r="UZX280" s="75"/>
      <c r="UZY280" s="75"/>
      <c r="UZZ280" s="75"/>
      <c r="VAA280" s="75"/>
      <c r="VAB280" s="75"/>
      <c r="VAC280" s="75"/>
      <c r="VAD280" s="75"/>
      <c r="VAE280" s="75"/>
      <c r="VAF280" s="75"/>
      <c r="VAG280" s="75"/>
      <c r="VAH280" s="75"/>
      <c r="VAI280" s="75"/>
      <c r="VAJ280" s="75"/>
      <c r="VAK280" s="75"/>
      <c r="VAL280" s="75"/>
      <c r="VAM280" s="75"/>
      <c r="VAN280" s="75"/>
      <c r="VAO280" s="75"/>
      <c r="VAP280" s="75"/>
      <c r="VAQ280" s="75"/>
      <c r="VAR280" s="75"/>
      <c r="VAS280" s="75"/>
      <c r="VAT280" s="75"/>
      <c r="VAU280" s="75"/>
      <c r="VAV280" s="75"/>
      <c r="VAW280" s="75"/>
      <c r="VAX280" s="75"/>
      <c r="VAY280" s="75"/>
      <c r="VAZ280" s="75"/>
      <c r="VBA280" s="75"/>
      <c r="VBB280" s="75"/>
      <c r="VBC280" s="75"/>
      <c r="VBD280" s="75"/>
      <c r="VBE280" s="75"/>
      <c r="VBF280" s="75"/>
      <c r="VBG280" s="75"/>
      <c r="VBH280" s="75"/>
      <c r="VBI280" s="75"/>
      <c r="VBJ280" s="75"/>
      <c r="VBK280" s="75"/>
      <c r="VBL280" s="75"/>
      <c r="VBM280" s="75"/>
      <c r="VBN280" s="75"/>
      <c r="VBO280" s="75"/>
      <c r="VBP280" s="75"/>
      <c r="VBQ280" s="75"/>
      <c r="VBR280" s="75"/>
      <c r="VBS280" s="75"/>
      <c r="VBT280" s="75"/>
      <c r="VBU280" s="75"/>
      <c r="VBV280" s="75"/>
      <c r="VBW280" s="75"/>
      <c r="VBX280" s="75"/>
      <c r="VBY280" s="75"/>
      <c r="VBZ280" s="75"/>
      <c r="VCA280" s="75"/>
      <c r="VCB280" s="75"/>
      <c r="VCC280" s="75"/>
      <c r="VCD280" s="75"/>
      <c r="VCE280" s="75"/>
      <c r="VCF280" s="75"/>
      <c r="VCG280" s="75"/>
      <c r="VCH280" s="75"/>
      <c r="VCI280" s="75"/>
      <c r="VCJ280" s="75"/>
      <c r="VCK280" s="75"/>
      <c r="VCL280" s="75"/>
      <c r="VCM280" s="75"/>
      <c r="VCN280" s="75"/>
      <c r="VCO280" s="75"/>
      <c r="VCP280" s="75"/>
      <c r="VCQ280" s="75"/>
      <c r="VCR280" s="75"/>
      <c r="VCS280" s="75"/>
      <c r="VCT280" s="75"/>
      <c r="VCU280" s="75"/>
      <c r="VCV280" s="75"/>
      <c r="VCW280" s="75"/>
      <c r="VCX280" s="75"/>
      <c r="VCY280" s="75"/>
      <c r="VCZ280" s="75"/>
      <c r="VDA280" s="75"/>
      <c r="VDB280" s="75"/>
      <c r="VDC280" s="75"/>
      <c r="VDD280" s="75"/>
      <c r="VDE280" s="75"/>
      <c r="VDF280" s="75"/>
      <c r="VDG280" s="75"/>
      <c r="VDH280" s="75"/>
      <c r="VDI280" s="75"/>
      <c r="VDJ280" s="75"/>
      <c r="VDK280" s="75"/>
      <c r="VDL280" s="75"/>
      <c r="VDM280" s="75"/>
      <c r="VDN280" s="75"/>
      <c r="VDO280" s="75"/>
      <c r="VDP280" s="75"/>
      <c r="VDQ280" s="75"/>
      <c r="VDR280" s="75"/>
      <c r="VDS280" s="75"/>
      <c r="VDT280" s="75"/>
      <c r="VDU280" s="75"/>
      <c r="VDV280" s="75"/>
      <c r="VDW280" s="75"/>
      <c r="VDX280" s="75"/>
      <c r="VDY280" s="75"/>
      <c r="VDZ280" s="75"/>
      <c r="VEA280" s="75"/>
      <c r="VEB280" s="75"/>
      <c r="VEC280" s="75"/>
      <c r="VED280" s="75"/>
      <c r="VEE280" s="75"/>
      <c r="VEF280" s="75"/>
      <c r="VEG280" s="75"/>
      <c r="VEH280" s="75"/>
      <c r="VEI280" s="75"/>
      <c r="VEJ280" s="75"/>
      <c r="VEK280" s="75"/>
      <c r="VEL280" s="75"/>
      <c r="VEM280" s="75"/>
      <c r="VEN280" s="75"/>
      <c r="VEO280" s="75"/>
      <c r="VEP280" s="75"/>
      <c r="VEQ280" s="75"/>
      <c r="VER280" s="75"/>
      <c r="VES280" s="75"/>
      <c r="VET280" s="75"/>
      <c r="VEU280" s="75"/>
      <c r="VEV280" s="75"/>
      <c r="VEW280" s="75"/>
      <c r="VEX280" s="75"/>
      <c r="VEY280" s="75"/>
      <c r="VEZ280" s="75"/>
      <c r="VFA280" s="75"/>
      <c r="VFB280" s="75"/>
      <c r="VFC280" s="75"/>
      <c r="VFD280" s="75"/>
      <c r="VFE280" s="75"/>
      <c r="VFF280" s="75"/>
      <c r="VFG280" s="75"/>
      <c r="VFH280" s="75"/>
      <c r="VFI280" s="75"/>
      <c r="VFJ280" s="75"/>
      <c r="VFK280" s="75"/>
      <c r="VFL280" s="75"/>
      <c r="VFM280" s="75"/>
      <c r="VFN280" s="75"/>
      <c r="VFO280" s="75"/>
      <c r="VFP280" s="75"/>
      <c r="VFQ280" s="75"/>
      <c r="VFR280" s="75"/>
      <c r="VFS280" s="75"/>
      <c r="VFT280" s="75"/>
      <c r="VFU280" s="75"/>
      <c r="VFV280" s="75"/>
      <c r="VFW280" s="75"/>
      <c r="VFX280" s="75"/>
      <c r="VFY280" s="75"/>
      <c r="VFZ280" s="75"/>
      <c r="VGA280" s="75"/>
      <c r="VGB280" s="75"/>
      <c r="VGC280" s="75"/>
      <c r="VGD280" s="75"/>
      <c r="VGE280" s="75"/>
      <c r="VGF280" s="75"/>
      <c r="VGG280" s="75"/>
      <c r="VGH280" s="75"/>
      <c r="VGI280" s="75"/>
      <c r="VGJ280" s="75"/>
      <c r="VGK280" s="75"/>
      <c r="VGL280" s="75"/>
      <c r="VGM280" s="75"/>
      <c r="VGN280" s="75"/>
      <c r="VGO280" s="75"/>
      <c r="VGP280" s="75"/>
      <c r="VGQ280" s="75"/>
      <c r="VGR280" s="75"/>
      <c r="VGS280" s="75"/>
      <c r="VGT280" s="75"/>
      <c r="VGU280" s="75"/>
      <c r="VGV280" s="75"/>
      <c r="VGW280" s="75"/>
      <c r="VGX280" s="75"/>
      <c r="VGY280" s="75"/>
      <c r="VGZ280" s="75"/>
      <c r="VHA280" s="75"/>
      <c r="VHB280" s="75"/>
      <c r="VHC280" s="75"/>
      <c r="VHD280" s="75"/>
      <c r="VHE280" s="75"/>
      <c r="VHF280" s="75"/>
      <c r="VHG280" s="75"/>
      <c r="VHH280" s="75"/>
      <c r="VHI280" s="75"/>
      <c r="VHJ280" s="75"/>
      <c r="VHK280" s="75"/>
      <c r="VHL280" s="75"/>
      <c r="VHM280" s="75"/>
      <c r="VHN280" s="75"/>
      <c r="VHO280" s="75"/>
      <c r="VHP280" s="75"/>
      <c r="VHQ280" s="75"/>
      <c r="VHR280" s="75"/>
      <c r="VHS280" s="75"/>
      <c r="VHT280" s="75"/>
      <c r="VHU280" s="75"/>
      <c r="VHV280" s="75"/>
      <c r="VHW280" s="75"/>
      <c r="VHX280" s="75"/>
      <c r="VHY280" s="75"/>
      <c r="VHZ280" s="75"/>
      <c r="VIA280" s="75"/>
      <c r="VIB280" s="75"/>
      <c r="VIC280" s="75"/>
      <c r="VID280" s="75"/>
      <c r="VIE280" s="75"/>
      <c r="VIF280" s="75"/>
      <c r="VIG280" s="75"/>
      <c r="VIH280" s="75"/>
      <c r="VII280" s="75"/>
      <c r="VIJ280" s="75"/>
      <c r="VIK280" s="75"/>
      <c r="VIL280" s="75"/>
      <c r="VIM280" s="75"/>
      <c r="VIN280" s="75"/>
      <c r="VIO280" s="75"/>
      <c r="VIP280" s="75"/>
      <c r="VIQ280" s="75"/>
      <c r="VIR280" s="75"/>
      <c r="VIS280" s="75"/>
      <c r="VIT280" s="75"/>
      <c r="VIU280" s="75"/>
      <c r="VIV280" s="75"/>
      <c r="VIW280" s="75"/>
      <c r="VIX280" s="75"/>
      <c r="VIY280" s="75"/>
      <c r="VIZ280" s="75"/>
      <c r="VJA280" s="75"/>
      <c r="VJB280" s="75"/>
      <c r="VJC280" s="75"/>
      <c r="VJD280" s="75"/>
      <c r="VJE280" s="75"/>
      <c r="VJF280" s="75"/>
      <c r="VJG280" s="75"/>
      <c r="VJH280" s="75"/>
      <c r="VJI280" s="75"/>
      <c r="VJJ280" s="75"/>
      <c r="VJK280" s="75"/>
      <c r="VJL280" s="75"/>
      <c r="VJM280" s="75"/>
      <c r="VJN280" s="75"/>
      <c r="VJO280" s="75"/>
      <c r="VJP280" s="75"/>
      <c r="VJQ280" s="75"/>
      <c r="VJR280" s="75"/>
      <c r="VJS280" s="75"/>
      <c r="VJT280" s="75"/>
      <c r="VJU280" s="75"/>
      <c r="VJV280" s="75"/>
      <c r="VJW280" s="75"/>
      <c r="VJX280" s="75"/>
      <c r="VJY280" s="75"/>
      <c r="VJZ280" s="75"/>
      <c r="VKA280" s="75"/>
      <c r="VKB280" s="75"/>
      <c r="VKC280" s="75"/>
      <c r="VKD280" s="75"/>
      <c r="VKE280" s="75"/>
      <c r="VKF280" s="75"/>
      <c r="VKG280" s="75"/>
      <c r="VKH280" s="75"/>
      <c r="VKI280" s="75"/>
      <c r="VKJ280" s="75"/>
      <c r="VKK280" s="75"/>
      <c r="VKL280" s="75"/>
      <c r="VKM280" s="75"/>
      <c r="VKN280" s="75"/>
      <c r="VKO280" s="75"/>
      <c r="VKP280" s="75"/>
      <c r="VKQ280" s="75"/>
      <c r="VKR280" s="75"/>
      <c r="VKS280" s="75"/>
      <c r="VKT280" s="75"/>
      <c r="VKU280" s="75"/>
      <c r="VKV280" s="75"/>
      <c r="VKW280" s="75"/>
      <c r="VKX280" s="75"/>
      <c r="VKY280" s="75"/>
      <c r="VKZ280" s="75"/>
      <c r="VLA280" s="75"/>
      <c r="VLB280" s="75"/>
      <c r="VLC280" s="75"/>
      <c r="VLD280" s="75"/>
      <c r="VLE280" s="75"/>
      <c r="VLF280" s="75"/>
      <c r="VLG280" s="75"/>
      <c r="VLH280" s="75"/>
      <c r="VLI280" s="75"/>
      <c r="VLJ280" s="75"/>
      <c r="VLK280" s="75"/>
      <c r="VLL280" s="75"/>
      <c r="VLM280" s="75"/>
      <c r="VLN280" s="75"/>
      <c r="VLO280" s="75"/>
      <c r="VLP280" s="75"/>
      <c r="VLQ280" s="75"/>
      <c r="VLR280" s="75"/>
      <c r="VLS280" s="75"/>
      <c r="VLT280" s="75"/>
      <c r="VLU280" s="75"/>
      <c r="VLV280" s="75"/>
      <c r="VLW280" s="75"/>
      <c r="VLX280" s="75"/>
      <c r="VLY280" s="75"/>
      <c r="VLZ280" s="75"/>
      <c r="VMA280" s="75"/>
      <c r="VMB280" s="75"/>
      <c r="VMC280" s="75"/>
      <c r="VMD280" s="75"/>
      <c r="VME280" s="75"/>
      <c r="VMF280" s="75"/>
      <c r="VMG280" s="75"/>
      <c r="VMH280" s="75"/>
      <c r="VMI280" s="75"/>
      <c r="VMJ280" s="75"/>
      <c r="VMK280" s="75"/>
      <c r="VML280" s="75"/>
      <c r="VMM280" s="75"/>
      <c r="VMN280" s="75"/>
      <c r="VMO280" s="75"/>
      <c r="VMP280" s="75"/>
      <c r="VMQ280" s="75"/>
      <c r="VMR280" s="75"/>
      <c r="VMS280" s="75"/>
      <c r="VMT280" s="75"/>
      <c r="VMU280" s="75"/>
      <c r="VMV280" s="75"/>
      <c r="VMW280" s="75"/>
      <c r="VMX280" s="75"/>
      <c r="VMY280" s="75"/>
      <c r="VMZ280" s="75"/>
      <c r="VNA280" s="75"/>
      <c r="VNB280" s="75"/>
      <c r="VNC280" s="75"/>
      <c r="VND280" s="75"/>
      <c r="VNE280" s="75"/>
      <c r="VNF280" s="75"/>
      <c r="VNG280" s="75"/>
      <c r="VNH280" s="75"/>
      <c r="VNI280" s="75"/>
      <c r="VNJ280" s="75"/>
      <c r="VNK280" s="75"/>
      <c r="VNL280" s="75"/>
      <c r="VNM280" s="75"/>
      <c r="VNN280" s="75"/>
      <c r="VNO280" s="75"/>
      <c r="VNP280" s="75"/>
      <c r="VNQ280" s="75"/>
      <c r="VNR280" s="75"/>
      <c r="VNS280" s="75"/>
      <c r="VNT280" s="75"/>
      <c r="VNU280" s="75"/>
      <c r="VNV280" s="75"/>
      <c r="VNW280" s="75"/>
      <c r="VNX280" s="75"/>
      <c r="VNY280" s="75"/>
      <c r="VNZ280" s="75"/>
      <c r="VOA280" s="75"/>
      <c r="VOB280" s="75"/>
      <c r="VOC280" s="75"/>
      <c r="VOD280" s="75"/>
      <c r="VOE280" s="75"/>
      <c r="VOF280" s="75"/>
      <c r="VOG280" s="75"/>
      <c r="VOH280" s="75"/>
      <c r="VOI280" s="75"/>
      <c r="VOJ280" s="75"/>
      <c r="VOK280" s="75"/>
      <c r="VOL280" s="75"/>
      <c r="VOM280" s="75"/>
      <c r="VON280" s="75"/>
      <c r="VOO280" s="75"/>
      <c r="VOP280" s="75"/>
      <c r="VOQ280" s="75"/>
      <c r="VOR280" s="75"/>
      <c r="VOS280" s="75"/>
      <c r="VOT280" s="75"/>
      <c r="VOU280" s="75"/>
      <c r="VOV280" s="75"/>
      <c r="VOW280" s="75"/>
      <c r="VOX280" s="75"/>
      <c r="VOY280" s="75"/>
      <c r="VOZ280" s="75"/>
      <c r="VPA280" s="75"/>
      <c r="VPB280" s="75"/>
      <c r="VPC280" s="75"/>
      <c r="VPD280" s="75"/>
      <c r="VPE280" s="75"/>
      <c r="VPF280" s="75"/>
      <c r="VPG280" s="75"/>
      <c r="VPH280" s="75"/>
      <c r="VPI280" s="75"/>
      <c r="VPJ280" s="75"/>
      <c r="VPK280" s="75"/>
      <c r="VPL280" s="75"/>
      <c r="VPM280" s="75"/>
      <c r="VPN280" s="75"/>
      <c r="VPO280" s="75"/>
      <c r="VPP280" s="75"/>
      <c r="VPQ280" s="75"/>
      <c r="VPR280" s="75"/>
      <c r="VPS280" s="75"/>
      <c r="VPT280" s="75"/>
      <c r="VPU280" s="75"/>
      <c r="VPV280" s="75"/>
      <c r="VPW280" s="75"/>
      <c r="VPX280" s="75"/>
      <c r="VPY280" s="75"/>
      <c r="VPZ280" s="75"/>
      <c r="VQA280" s="75"/>
      <c r="VQB280" s="75"/>
      <c r="VQC280" s="75"/>
      <c r="VQD280" s="75"/>
      <c r="VQE280" s="75"/>
      <c r="VQF280" s="75"/>
      <c r="VQG280" s="75"/>
      <c r="VQH280" s="75"/>
      <c r="VQI280" s="75"/>
      <c r="VQJ280" s="75"/>
      <c r="VQK280" s="75"/>
      <c r="VQL280" s="75"/>
      <c r="VQM280" s="75"/>
      <c r="VQN280" s="75"/>
      <c r="VQO280" s="75"/>
      <c r="VQP280" s="75"/>
      <c r="VQQ280" s="75"/>
      <c r="VQR280" s="75"/>
      <c r="VQS280" s="75"/>
      <c r="VQT280" s="75"/>
      <c r="VQU280" s="75"/>
      <c r="VQV280" s="75"/>
      <c r="VQW280" s="75"/>
      <c r="VQX280" s="75"/>
      <c r="VQY280" s="75"/>
      <c r="VQZ280" s="75"/>
      <c r="VRA280" s="75"/>
      <c r="VRB280" s="75"/>
      <c r="VRC280" s="75"/>
      <c r="VRD280" s="75"/>
      <c r="VRE280" s="75"/>
      <c r="VRF280" s="75"/>
      <c r="VRG280" s="75"/>
      <c r="VRH280" s="75"/>
      <c r="VRI280" s="75"/>
      <c r="VRJ280" s="75"/>
      <c r="VRK280" s="75"/>
      <c r="VRL280" s="75"/>
      <c r="VRM280" s="75"/>
      <c r="VRN280" s="75"/>
      <c r="VRO280" s="75"/>
      <c r="VRP280" s="75"/>
      <c r="VRQ280" s="75"/>
      <c r="VRR280" s="75"/>
      <c r="VRS280" s="75"/>
      <c r="VRT280" s="75"/>
      <c r="VRU280" s="75"/>
      <c r="VRV280" s="75"/>
      <c r="VRW280" s="75"/>
      <c r="VRX280" s="75"/>
      <c r="VRY280" s="75"/>
      <c r="VRZ280" s="75"/>
      <c r="VSA280" s="75"/>
      <c r="VSB280" s="75"/>
      <c r="VSC280" s="75"/>
      <c r="VSD280" s="75"/>
      <c r="VSE280" s="75"/>
      <c r="VSF280" s="75"/>
      <c r="VSG280" s="75"/>
      <c r="VSH280" s="75"/>
      <c r="VSI280" s="75"/>
      <c r="VSJ280" s="75"/>
      <c r="VSK280" s="75"/>
      <c r="VSL280" s="75"/>
      <c r="VSM280" s="75"/>
      <c r="VSN280" s="75"/>
      <c r="VSO280" s="75"/>
      <c r="VSP280" s="75"/>
      <c r="VSQ280" s="75"/>
      <c r="VSR280" s="75"/>
      <c r="VSS280" s="75"/>
      <c r="VST280" s="75"/>
      <c r="VSU280" s="75"/>
      <c r="VSV280" s="75"/>
      <c r="VSW280" s="75"/>
      <c r="VSX280" s="75"/>
      <c r="VSY280" s="75"/>
      <c r="VSZ280" s="75"/>
      <c r="VTA280" s="75"/>
      <c r="VTB280" s="75"/>
      <c r="VTC280" s="75"/>
      <c r="VTD280" s="75"/>
      <c r="VTE280" s="75"/>
      <c r="VTF280" s="75"/>
      <c r="VTG280" s="75"/>
      <c r="VTH280" s="75"/>
      <c r="VTI280" s="75"/>
      <c r="VTJ280" s="75"/>
      <c r="VTK280" s="75"/>
      <c r="VTL280" s="75"/>
      <c r="VTM280" s="75"/>
      <c r="VTN280" s="75"/>
      <c r="VTO280" s="75"/>
      <c r="VTP280" s="75"/>
      <c r="VTQ280" s="75"/>
      <c r="VTR280" s="75"/>
      <c r="VTS280" s="75"/>
      <c r="VTT280" s="75"/>
      <c r="VTU280" s="75"/>
      <c r="VTV280" s="75"/>
      <c r="VTW280" s="75"/>
      <c r="VTX280" s="75"/>
      <c r="VTY280" s="75"/>
      <c r="VTZ280" s="75"/>
      <c r="VUA280" s="75"/>
      <c r="VUB280" s="75"/>
      <c r="VUC280" s="75"/>
      <c r="VUD280" s="75"/>
      <c r="VUE280" s="75"/>
      <c r="VUF280" s="75"/>
      <c r="VUG280" s="75"/>
      <c r="VUH280" s="75"/>
      <c r="VUI280" s="75"/>
      <c r="VUJ280" s="75"/>
      <c r="VUK280" s="75"/>
      <c r="VUL280" s="75"/>
      <c r="VUM280" s="75"/>
      <c r="VUN280" s="75"/>
      <c r="VUO280" s="75"/>
      <c r="VUP280" s="75"/>
      <c r="VUQ280" s="75"/>
      <c r="VUR280" s="75"/>
      <c r="VUS280" s="75"/>
      <c r="VUT280" s="75"/>
      <c r="VUU280" s="75"/>
      <c r="VUV280" s="75"/>
      <c r="VUW280" s="75"/>
      <c r="VUX280" s="75"/>
      <c r="VUY280" s="75"/>
      <c r="VUZ280" s="75"/>
      <c r="VVA280" s="75"/>
      <c r="VVB280" s="75"/>
      <c r="VVC280" s="75"/>
      <c r="VVD280" s="75"/>
      <c r="VVE280" s="75"/>
      <c r="VVF280" s="75"/>
      <c r="VVG280" s="75"/>
      <c r="VVH280" s="75"/>
      <c r="VVI280" s="75"/>
      <c r="VVJ280" s="75"/>
      <c r="VVK280" s="75"/>
      <c r="VVL280" s="75"/>
      <c r="VVM280" s="75"/>
      <c r="VVN280" s="75"/>
      <c r="VVO280" s="75"/>
      <c r="VVP280" s="75"/>
      <c r="VVQ280" s="75"/>
      <c r="VVR280" s="75"/>
      <c r="VVS280" s="75"/>
      <c r="VVT280" s="75"/>
      <c r="VVU280" s="75"/>
      <c r="VVV280" s="75"/>
      <c r="VVW280" s="75"/>
      <c r="VVX280" s="75"/>
      <c r="VVY280" s="75"/>
      <c r="VVZ280" s="75"/>
      <c r="VWA280" s="75"/>
      <c r="VWB280" s="75"/>
      <c r="VWC280" s="75"/>
      <c r="VWD280" s="75"/>
      <c r="VWE280" s="75"/>
      <c r="VWF280" s="75"/>
      <c r="VWG280" s="75"/>
      <c r="VWH280" s="75"/>
      <c r="VWI280" s="75"/>
      <c r="VWJ280" s="75"/>
      <c r="VWK280" s="75"/>
      <c r="VWL280" s="75"/>
      <c r="VWM280" s="75"/>
      <c r="VWN280" s="75"/>
      <c r="VWO280" s="75"/>
      <c r="VWP280" s="75"/>
      <c r="VWQ280" s="75"/>
      <c r="VWR280" s="75"/>
      <c r="VWS280" s="75"/>
      <c r="VWT280" s="75"/>
      <c r="VWU280" s="75"/>
      <c r="VWV280" s="75"/>
      <c r="VWW280" s="75"/>
      <c r="VWX280" s="75"/>
      <c r="VWY280" s="75"/>
      <c r="VWZ280" s="75"/>
      <c r="VXA280" s="75"/>
      <c r="VXB280" s="75"/>
      <c r="VXC280" s="75"/>
      <c r="VXD280" s="75"/>
      <c r="VXE280" s="75"/>
      <c r="VXF280" s="75"/>
      <c r="VXG280" s="75"/>
      <c r="VXH280" s="75"/>
      <c r="VXI280" s="75"/>
      <c r="VXJ280" s="75"/>
      <c r="VXK280" s="75"/>
      <c r="VXL280" s="75"/>
      <c r="VXM280" s="75"/>
      <c r="VXN280" s="75"/>
      <c r="VXO280" s="75"/>
      <c r="VXP280" s="75"/>
      <c r="VXQ280" s="75"/>
      <c r="VXR280" s="75"/>
      <c r="VXS280" s="75"/>
      <c r="VXT280" s="75"/>
      <c r="VXU280" s="75"/>
      <c r="VXV280" s="75"/>
      <c r="VXW280" s="75"/>
      <c r="VXX280" s="75"/>
      <c r="VXY280" s="75"/>
      <c r="VXZ280" s="75"/>
      <c r="VYA280" s="75"/>
      <c r="VYB280" s="75"/>
      <c r="VYC280" s="75"/>
      <c r="VYD280" s="75"/>
      <c r="VYE280" s="75"/>
      <c r="VYF280" s="75"/>
      <c r="VYG280" s="75"/>
      <c r="VYH280" s="75"/>
      <c r="VYI280" s="75"/>
      <c r="VYJ280" s="75"/>
      <c r="VYK280" s="75"/>
      <c r="VYL280" s="75"/>
      <c r="VYM280" s="75"/>
      <c r="VYN280" s="75"/>
      <c r="VYO280" s="75"/>
      <c r="VYP280" s="75"/>
      <c r="VYQ280" s="75"/>
      <c r="VYR280" s="75"/>
      <c r="VYS280" s="75"/>
      <c r="VYT280" s="75"/>
      <c r="VYU280" s="75"/>
      <c r="VYV280" s="75"/>
      <c r="VYW280" s="75"/>
      <c r="VYX280" s="75"/>
      <c r="VYY280" s="75"/>
      <c r="VYZ280" s="75"/>
      <c r="VZA280" s="75"/>
      <c r="VZB280" s="75"/>
      <c r="VZC280" s="75"/>
      <c r="VZD280" s="75"/>
      <c r="VZE280" s="75"/>
      <c r="VZF280" s="75"/>
      <c r="VZG280" s="75"/>
      <c r="VZH280" s="75"/>
      <c r="VZI280" s="75"/>
      <c r="VZJ280" s="75"/>
      <c r="VZK280" s="75"/>
      <c r="VZL280" s="75"/>
      <c r="VZM280" s="75"/>
      <c r="VZN280" s="75"/>
      <c r="VZO280" s="75"/>
      <c r="VZP280" s="75"/>
      <c r="VZQ280" s="75"/>
      <c r="VZR280" s="75"/>
      <c r="VZS280" s="75"/>
      <c r="VZT280" s="75"/>
      <c r="VZU280" s="75"/>
      <c r="VZV280" s="75"/>
      <c r="VZW280" s="75"/>
      <c r="VZX280" s="75"/>
      <c r="VZY280" s="75"/>
      <c r="VZZ280" s="75"/>
      <c r="WAA280" s="75"/>
      <c r="WAB280" s="75"/>
      <c r="WAC280" s="75"/>
      <c r="WAD280" s="75"/>
      <c r="WAE280" s="75"/>
      <c r="WAF280" s="75"/>
      <c r="WAG280" s="75"/>
      <c r="WAH280" s="75"/>
      <c r="WAI280" s="75"/>
      <c r="WAJ280" s="75"/>
      <c r="WAK280" s="75"/>
      <c r="WAL280" s="75"/>
      <c r="WAM280" s="75"/>
      <c r="WAN280" s="75"/>
      <c r="WAO280" s="75"/>
      <c r="WAP280" s="75"/>
      <c r="WAQ280" s="75"/>
      <c r="WAR280" s="75"/>
      <c r="WAS280" s="75"/>
      <c r="WAT280" s="75"/>
      <c r="WAU280" s="75"/>
      <c r="WAV280" s="75"/>
      <c r="WAW280" s="75"/>
      <c r="WAX280" s="75"/>
      <c r="WAY280" s="75"/>
      <c r="WAZ280" s="75"/>
      <c r="WBA280" s="75"/>
      <c r="WBB280" s="75"/>
      <c r="WBC280" s="75"/>
      <c r="WBD280" s="75"/>
      <c r="WBE280" s="75"/>
      <c r="WBF280" s="75"/>
      <c r="WBG280" s="75"/>
      <c r="WBH280" s="75"/>
      <c r="WBI280" s="75"/>
      <c r="WBJ280" s="75"/>
      <c r="WBK280" s="75"/>
      <c r="WBL280" s="75"/>
      <c r="WBM280" s="75"/>
      <c r="WBN280" s="75"/>
      <c r="WBO280" s="75"/>
      <c r="WBP280" s="75"/>
      <c r="WBQ280" s="75"/>
      <c r="WBR280" s="75"/>
      <c r="WBS280" s="75"/>
      <c r="WBT280" s="75"/>
      <c r="WBU280" s="75"/>
      <c r="WBV280" s="75"/>
      <c r="WBW280" s="75"/>
      <c r="WBX280" s="75"/>
      <c r="WBY280" s="75"/>
      <c r="WBZ280" s="75"/>
      <c r="WCA280" s="75"/>
      <c r="WCB280" s="75"/>
      <c r="WCC280" s="75"/>
      <c r="WCD280" s="75"/>
      <c r="WCE280" s="75"/>
      <c r="WCF280" s="75"/>
      <c r="WCG280" s="75"/>
      <c r="WCH280" s="75"/>
      <c r="WCI280" s="75"/>
      <c r="WCJ280" s="75"/>
      <c r="WCK280" s="75"/>
      <c r="WCL280" s="75"/>
      <c r="WCM280" s="75"/>
      <c r="WCN280" s="75"/>
      <c r="WCO280" s="75"/>
      <c r="WCP280" s="75"/>
      <c r="WCQ280" s="75"/>
      <c r="WCR280" s="75"/>
      <c r="WCS280" s="75"/>
      <c r="WCT280" s="75"/>
      <c r="WCU280" s="75"/>
      <c r="WCV280" s="75"/>
      <c r="WCW280" s="75"/>
      <c r="WCX280" s="75"/>
      <c r="WCY280" s="75"/>
      <c r="WCZ280" s="75"/>
      <c r="WDA280" s="75"/>
      <c r="WDB280" s="75"/>
      <c r="WDC280" s="75"/>
      <c r="WDD280" s="75"/>
      <c r="WDE280" s="75"/>
      <c r="WDF280" s="75"/>
      <c r="WDG280" s="75"/>
      <c r="WDH280" s="75"/>
      <c r="WDI280" s="75"/>
      <c r="WDJ280" s="75"/>
      <c r="WDK280" s="75"/>
      <c r="WDL280" s="75"/>
      <c r="WDM280" s="75"/>
      <c r="WDN280" s="75"/>
      <c r="WDO280" s="75"/>
      <c r="WDP280" s="75"/>
      <c r="WDQ280" s="75"/>
      <c r="WDR280" s="75"/>
      <c r="WDS280" s="75"/>
      <c r="WDT280" s="75"/>
      <c r="WDU280" s="75"/>
      <c r="WDV280" s="75"/>
      <c r="WDW280" s="75"/>
      <c r="WDX280" s="75"/>
      <c r="WDY280" s="75"/>
      <c r="WDZ280" s="75"/>
      <c r="WEA280" s="75"/>
      <c r="WEB280" s="75"/>
      <c r="WEC280" s="75"/>
      <c r="WED280" s="75"/>
      <c r="WEE280" s="75"/>
      <c r="WEF280" s="75"/>
      <c r="WEG280" s="75"/>
      <c r="WEH280" s="75"/>
      <c r="WEI280" s="75"/>
      <c r="WEJ280" s="75"/>
      <c r="WEK280" s="75"/>
      <c r="WEL280" s="75"/>
      <c r="WEM280" s="75"/>
      <c r="WEN280" s="75"/>
      <c r="WEO280" s="75"/>
      <c r="WEP280" s="75"/>
      <c r="WEQ280" s="75"/>
      <c r="WER280" s="75"/>
      <c r="WES280" s="75"/>
      <c r="WET280" s="75"/>
      <c r="WEU280" s="75"/>
      <c r="WEV280" s="75"/>
      <c r="WEW280" s="75"/>
      <c r="WEX280" s="75"/>
      <c r="WEY280" s="75"/>
      <c r="WEZ280" s="75"/>
      <c r="WFA280" s="75"/>
      <c r="WFB280" s="75"/>
      <c r="WFC280" s="75"/>
      <c r="WFD280" s="75"/>
      <c r="WFE280" s="75"/>
      <c r="WFF280" s="75"/>
      <c r="WFG280" s="75"/>
      <c r="WFH280" s="75"/>
      <c r="WFI280" s="75"/>
      <c r="WFJ280" s="75"/>
      <c r="WFK280" s="75"/>
      <c r="WFL280" s="75"/>
      <c r="WFM280" s="75"/>
      <c r="WFN280" s="75"/>
      <c r="WFO280" s="75"/>
      <c r="WFP280" s="75"/>
      <c r="WFQ280" s="75"/>
      <c r="WFR280" s="75"/>
      <c r="WFS280" s="75"/>
      <c r="WFT280" s="75"/>
      <c r="WFU280" s="75"/>
      <c r="WFV280" s="75"/>
      <c r="WFW280" s="75"/>
      <c r="WFX280" s="75"/>
      <c r="WFY280" s="75"/>
      <c r="WFZ280" s="75"/>
      <c r="WGA280" s="75"/>
      <c r="WGB280" s="75"/>
      <c r="WGC280" s="75"/>
      <c r="WGD280" s="75"/>
      <c r="WGE280" s="75"/>
      <c r="WGF280" s="75"/>
      <c r="WGG280" s="75"/>
      <c r="WGH280" s="75"/>
      <c r="WGI280" s="75"/>
      <c r="WGJ280" s="75"/>
      <c r="WGK280" s="75"/>
      <c r="WGL280" s="75"/>
      <c r="WGM280" s="75"/>
      <c r="WGN280" s="75"/>
      <c r="WGO280" s="75"/>
      <c r="WGP280" s="75"/>
      <c r="WGQ280" s="75"/>
      <c r="WGR280" s="75"/>
      <c r="WGS280" s="75"/>
      <c r="WGT280" s="75"/>
      <c r="WGU280" s="75"/>
      <c r="WGV280" s="75"/>
      <c r="WGW280" s="75"/>
      <c r="WGX280" s="75"/>
      <c r="WGY280" s="75"/>
      <c r="WGZ280" s="75"/>
      <c r="WHA280" s="75"/>
      <c r="WHB280" s="75"/>
      <c r="WHC280" s="75"/>
      <c r="WHD280" s="75"/>
      <c r="WHE280" s="75"/>
      <c r="WHF280" s="75"/>
      <c r="WHG280" s="75"/>
      <c r="WHH280" s="75"/>
      <c r="WHI280" s="75"/>
      <c r="WHJ280" s="75"/>
      <c r="WHK280" s="75"/>
      <c r="WHL280" s="75"/>
      <c r="WHM280" s="75"/>
      <c r="WHN280" s="75"/>
      <c r="WHO280" s="75"/>
      <c r="WHP280" s="75"/>
      <c r="WHQ280" s="75"/>
      <c r="WHR280" s="75"/>
      <c r="WHS280" s="75"/>
      <c r="WHT280" s="75"/>
      <c r="WHU280" s="75"/>
      <c r="WHV280" s="75"/>
      <c r="WHW280" s="75"/>
      <c r="WHX280" s="75"/>
      <c r="WHY280" s="75"/>
      <c r="WHZ280" s="75"/>
      <c r="WIA280" s="75"/>
      <c r="WIB280" s="75"/>
      <c r="WIC280" s="75"/>
      <c r="WID280" s="75"/>
      <c r="WIE280" s="75"/>
      <c r="WIF280" s="75"/>
      <c r="WIG280" s="75"/>
      <c r="WIH280" s="75"/>
      <c r="WII280" s="75"/>
      <c r="WIJ280" s="75"/>
      <c r="WIK280" s="75"/>
      <c r="WIL280" s="75"/>
      <c r="WIM280" s="75"/>
      <c r="WIN280" s="75"/>
      <c r="WIO280" s="75"/>
      <c r="WIP280" s="75"/>
      <c r="WIQ280" s="75"/>
      <c r="WIR280" s="75"/>
      <c r="WIS280" s="75"/>
      <c r="WIT280" s="75"/>
      <c r="WIU280" s="75"/>
      <c r="WIV280" s="75"/>
      <c r="WIW280" s="75"/>
      <c r="WIX280" s="75"/>
      <c r="WIY280" s="75"/>
      <c r="WIZ280" s="75"/>
      <c r="WJA280" s="75"/>
      <c r="WJB280" s="75"/>
      <c r="WJC280" s="75"/>
      <c r="WJD280" s="75"/>
      <c r="WJE280" s="75"/>
      <c r="WJF280" s="75"/>
      <c r="WJG280" s="75"/>
      <c r="WJH280" s="75"/>
      <c r="WJI280" s="75"/>
      <c r="WJJ280" s="75"/>
      <c r="WJK280" s="75"/>
      <c r="WJL280" s="75"/>
      <c r="WJM280" s="75"/>
      <c r="WJN280" s="75"/>
      <c r="WJO280" s="75"/>
      <c r="WJP280" s="75"/>
      <c r="WJQ280" s="75"/>
      <c r="WJR280" s="75"/>
      <c r="WJS280" s="75"/>
      <c r="WJT280" s="75"/>
      <c r="WJU280" s="75"/>
      <c r="WJV280" s="75"/>
      <c r="WJW280" s="75"/>
      <c r="WJX280" s="75"/>
      <c r="WJY280" s="75"/>
      <c r="WJZ280" s="75"/>
      <c r="WKA280" s="75"/>
      <c r="WKB280" s="75"/>
      <c r="WKC280" s="75"/>
      <c r="WKD280" s="75"/>
      <c r="WKE280" s="75"/>
      <c r="WKF280" s="75"/>
      <c r="WKG280" s="75"/>
      <c r="WKH280" s="75"/>
      <c r="WKI280" s="75"/>
      <c r="WKJ280" s="75"/>
      <c r="WKK280" s="75"/>
      <c r="WKL280" s="75"/>
      <c r="WKM280" s="75"/>
      <c r="WKN280" s="75"/>
      <c r="WKO280" s="75"/>
      <c r="WKP280" s="75"/>
      <c r="WKQ280" s="75"/>
      <c r="WKR280" s="75"/>
      <c r="WKS280" s="75"/>
      <c r="WKT280" s="75"/>
      <c r="WKU280" s="75"/>
      <c r="WKV280" s="75"/>
      <c r="WKW280" s="75"/>
      <c r="WKX280" s="75"/>
      <c r="WKY280" s="75"/>
      <c r="WKZ280" s="75"/>
      <c r="WLA280" s="75"/>
      <c r="WLB280" s="75"/>
      <c r="WLC280" s="75"/>
      <c r="WLD280" s="75"/>
      <c r="WLE280" s="75"/>
      <c r="WLF280" s="75"/>
      <c r="WLG280" s="75"/>
      <c r="WLH280" s="75"/>
      <c r="WLI280" s="75"/>
      <c r="WLJ280" s="75"/>
      <c r="WLK280" s="75"/>
      <c r="WLL280" s="75"/>
      <c r="WLM280" s="75"/>
      <c r="WLN280" s="75"/>
      <c r="WLO280" s="75"/>
      <c r="WLP280" s="75"/>
      <c r="WLQ280" s="75"/>
      <c r="WLR280" s="75"/>
      <c r="WLS280" s="75"/>
      <c r="WLT280" s="75"/>
      <c r="WLU280" s="75"/>
      <c r="WLV280" s="75"/>
      <c r="WLW280" s="75"/>
      <c r="WLX280" s="75"/>
      <c r="WLY280" s="75"/>
      <c r="WLZ280" s="75"/>
      <c r="WMA280" s="75"/>
      <c r="WMB280" s="75"/>
      <c r="WMC280" s="75"/>
      <c r="WMD280" s="75"/>
      <c r="WME280" s="75"/>
      <c r="WMF280" s="75"/>
      <c r="WMG280" s="75"/>
      <c r="WMH280" s="75"/>
      <c r="WMI280" s="75"/>
      <c r="WMJ280" s="75"/>
      <c r="WMK280" s="75"/>
      <c r="WML280" s="75"/>
      <c r="WMM280" s="75"/>
      <c r="WMN280" s="75"/>
      <c r="WMO280" s="75"/>
      <c r="WMP280" s="75"/>
      <c r="WMQ280" s="75"/>
      <c r="WMR280" s="75"/>
      <c r="WMS280" s="75"/>
      <c r="WMT280" s="75"/>
      <c r="WMU280" s="75"/>
      <c r="WMV280" s="75"/>
      <c r="WMW280" s="75"/>
      <c r="WMX280" s="75"/>
      <c r="WMY280" s="75"/>
      <c r="WMZ280" s="75"/>
      <c r="WNA280" s="75"/>
      <c r="WNB280" s="75"/>
      <c r="WNC280" s="75"/>
      <c r="WND280" s="75"/>
      <c r="WNE280" s="75"/>
      <c r="WNF280" s="75"/>
      <c r="WNG280" s="75"/>
      <c r="WNH280" s="75"/>
      <c r="WNI280" s="75"/>
      <c r="WNJ280" s="75"/>
      <c r="WNK280" s="75"/>
      <c r="WNL280" s="75"/>
      <c r="WNM280" s="75"/>
      <c r="WNN280" s="75"/>
      <c r="WNO280" s="75"/>
      <c r="WNP280" s="75"/>
      <c r="WNQ280" s="75"/>
      <c r="WNR280" s="75"/>
      <c r="WNS280" s="75"/>
      <c r="WNT280" s="75"/>
      <c r="WNU280" s="75"/>
      <c r="WNV280" s="75"/>
      <c r="WNW280" s="75"/>
      <c r="WNX280" s="75"/>
      <c r="WNY280" s="75"/>
      <c r="WNZ280" s="75"/>
      <c r="WOA280" s="75"/>
      <c r="WOB280" s="75"/>
      <c r="WOC280" s="75"/>
      <c r="WOD280" s="75"/>
      <c r="WOE280" s="75"/>
      <c r="WOF280" s="75"/>
      <c r="WOG280" s="75"/>
      <c r="WOH280" s="75"/>
      <c r="WOI280" s="75"/>
      <c r="WOJ280" s="75"/>
      <c r="WOK280" s="75"/>
      <c r="WOL280" s="75"/>
      <c r="WOM280" s="75"/>
      <c r="WON280" s="75"/>
      <c r="WOO280" s="75"/>
      <c r="WOP280" s="75"/>
      <c r="WOQ280" s="75"/>
      <c r="WOR280" s="75"/>
      <c r="WOS280" s="75"/>
      <c r="WOT280" s="75"/>
      <c r="WOU280" s="75"/>
      <c r="WOV280" s="75"/>
      <c r="WOW280" s="75"/>
      <c r="WOX280" s="75"/>
      <c r="WOY280" s="75"/>
      <c r="WOZ280" s="75"/>
      <c r="WPA280" s="75"/>
      <c r="WPB280" s="75"/>
      <c r="WPC280" s="75"/>
      <c r="WPD280" s="75"/>
      <c r="WPE280" s="75"/>
      <c r="WPF280" s="75"/>
      <c r="WPG280" s="75"/>
      <c r="WPH280" s="75"/>
      <c r="WPI280" s="75"/>
      <c r="WPJ280" s="75"/>
      <c r="WPK280" s="75"/>
      <c r="WPL280" s="75"/>
      <c r="WPM280" s="75"/>
      <c r="WPN280" s="75"/>
      <c r="WPO280" s="75"/>
      <c r="WPP280" s="75"/>
      <c r="WPQ280" s="75"/>
      <c r="WPR280" s="75"/>
      <c r="WPS280" s="75"/>
      <c r="WPT280" s="75"/>
      <c r="WPU280" s="75"/>
      <c r="WPV280" s="75"/>
      <c r="WPW280" s="75"/>
      <c r="WPX280" s="75"/>
      <c r="WPY280" s="75"/>
      <c r="WPZ280" s="75"/>
      <c r="WQA280" s="75"/>
      <c r="WQB280" s="75"/>
      <c r="WQC280" s="75"/>
      <c r="WQD280" s="75"/>
      <c r="WQE280" s="75"/>
      <c r="WQF280" s="75"/>
      <c r="WQG280" s="75"/>
      <c r="WQH280" s="75"/>
      <c r="WQI280" s="75"/>
      <c r="WQJ280" s="75"/>
      <c r="WQK280" s="75"/>
      <c r="WQL280" s="75"/>
      <c r="WQM280" s="75"/>
      <c r="WQN280" s="75"/>
      <c r="WQO280" s="75"/>
      <c r="WQP280" s="75"/>
      <c r="WQQ280" s="75"/>
      <c r="WQR280" s="75"/>
      <c r="WQS280" s="75"/>
      <c r="WQT280" s="75"/>
      <c r="WQU280" s="75"/>
      <c r="WQV280" s="75"/>
      <c r="WQW280" s="75"/>
      <c r="WQX280" s="75"/>
      <c r="WQY280" s="75"/>
      <c r="WQZ280" s="75"/>
      <c r="WRA280" s="75"/>
      <c r="WRB280" s="75"/>
      <c r="WRC280" s="75"/>
      <c r="WRD280" s="75"/>
      <c r="WRE280" s="75"/>
      <c r="WRF280" s="75"/>
      <c r="WRG280" s="75"/>
      <c r="WRH280" s="75"/>
      <c r="WRI280" s="75"/>
      <c r="WRJ280" s="75"/>
      <c r="WRK280" s="75"/>
      <c r="WRL280" s="75"/>
      <c r="WRM280" s="75"/>
      <c r="WRN280" s="75"/>
      <c r="WRO280" s="75"/>
      <c r="WRP280" s="75"/>
      <c r="WRQ280" s="75"/>
      <c r="WRR280" s="75"/>
      <c r="WRS280" s="75"/>
      <c r="WRT280" s="75"/>
      <c r="WRU280" s="75"/>
      <c r="WRV280" s="75"/>
      <c r="WRW280" s="75"/>
      <c r="WRX280" s="75"/>
      <c r="WRY280" s="75"/>
      <c r="WRZ280" s="75"/>
      <c r="WSA280" s="75"/>
      <c r="WSB280" s="75"/>
      <c r="WSC280" s="75"/>
      <c r="WSD280" s="75"/>
      <c r="WSE280" s="75"/>
      <c r="WSF280" s="75"/>
      <c r="WSG280" s="75"/>
      <c r="WSH280" s="75"/>
      <c r="WSI280" s="75"/>
      <c r="WSJ280" s="75"/>
      <c r="WSK280" s="75"/>
      <c r="WSL280" s="75"/>
      <c r="WSM280" s="75"/>
      <c r="WSN280" s="75"/>
      <c r="WSO280" s="75"/>
      <c r="WSP280" s="75"/>
      <c r="WSQ280" s="75"/>
      <c r="WSR280" s="75"/>
      <c r="WSS280" s="75"/>
      <c r="WST280" s="75"/>
      <c r="WSU280" s="75"/>
      <c r="WSV280" s="75"/>
      <c r="WSW280" s="75"/>
      <c r="WSX280" s="75"/>
      <c r="WSY280" s="75"/>
      <c r="WSZ280" s="75"/>
      <c r="WTA280" s="75"/>
      <c r="WTB280" s="75"/>
      <c r="WTC280" s="75"/>
      <c r="WTD280" s="75"/>
      <c r="WTE280" s="75"/>
      <c r="WTF280" s="75"/>
      <c r="WTG280" s="75"/>
      <c r="WTH280" s="75"/>
      <c r="WTI280" s="75"/>
      <c r="WTJ280" s="75"/>
      <c r="WTK280" s="75"/>
      <c r="WTL280" s="75"/>
      <c r="WTM280" s="75"/>
      <c r="WTN280" s="75"/>
      <c r="WTO280" s="75"/>
      <c r="WTP280" s="75"/>
      <c r="WTQ280" s="75"/>
      <c r="WTR280" s="75"/>
      <c r="WTS280" s="75"/>
      <c r="WTT280" s="75"/>
      <c r="WTU280" s="75"/>
      <c r="WTV280" s="75"/>
      <c r="WTW280" s="75"/>
      <c r="WTX280" s="75"/>
      <c r="WTY280" s="75"/>
      <c r="WTZ280" s="75"/>
      <c r="WUA280" s="75"/>
      <c r="WUB280" s="75"/>
      <c r="WUC280" s="75"/>
      <c r="WUD280" s="75"/>
      <c r="WUE280" s="75"/>
      <c r="WUF280" s="75"/>
      <c r="WUG280" s="75"/>
      <c r="WUH280" s="75"/>
      <c r="WUI280" s="75"/>
      <c r="WUJ280" s="75"/>
      <c r="WUK280" s="75"/>
      <c r="WUL280" s="75"/>
      <c r="WUM280" s="75"/>
      <c r="WUN280" s="75"/>
      <c r="WUO280" s="75"/>
      <c r="WUP280" s="75"/>
      <c r="WUQ280" s="75"/>
      <c r="WUR280" s="75"/>
      <c r="WUS280" s="75"/>
      <c r="WUT280" s="75"/>
      <c r="WUU280" s="75"/>
      <c r="WUV280" s="75"/>
      <c r="WUW280" s="75"/>
      <c r="WUX280" s="75"/>
      <c r="WUY280" s="75"/>
      <c r="WUZ280" s="75"/>
      <c r="WVA280" s="75"/>
      <c r="WVB280" s="75"/>
      <c r="WVC280" s="75"/>
      <c r="WVD280" s="75"/>
      <c r="WVE280" s="75"/>
      <c r="WVF280" s="75"/>
      <c r="WVG280" s="75"/>
      <c r="WVH280" s="75"/>
      <c r="WVI280" s="75"/>
      <c r="WVJ280" s="75"/>
      <c r="WVK280" s="75"/>
      <c r="WVL280" s="75"/>
      <c r="WVM280" s="75"/>
      <c r="WVN280" s="75"/>
      <c r="WVO280" s="75"/>
      <c r="WVP280" s="75"/>
      <c r="WVQ280" s="75"/>
      <c r="WVR280" s="75"/>
      <c r="WVS280" s="75"/>
      <c r="WVT280" s="75"/>
      <c r="WVU280" s="75"/>
      <c r="WVV280" s="75"/>
      <c r="WVW280" s="75"/>
      <c r="WVX280" s="75"/>
      <c r="WVY280" s="75"/>
      <c r="WVZ280" s="75"/>
      <c r="WWA280" s="75"/>
      <c r="WWB280" s="75"/>
      <c r="WWC280" s="75"/>
      <c r="WWD280" s="75"/>
      <c r="WWE280" s="75"/>
      <c r="WWF280" s="75"/>
      <c r="WWG280" s="75"/>
      <c r="WWH280" s="75"/>
      <c r="WWI280" s="75"/>
      <c r="WWJ280" s="75"/>
      <c r="WWK280" s="75"/>
      <c r="WWL280" s="75"/>
      <c r="WWM280" s="75"/>
      <c r="WWN280" s="75"/>
      <c r="WWO280" s="75"/>
      <c r="WWP280" s="75"/>
      <c r="WWQ280" s="75"/>
      <c r="WWR280" s="75"/>
      <c r="WWS280" s="75"/>
      <c r="WWT280" s="75"/>
      <c r="WWU280" s="75"/>
      <c r="WWV280" s="75"/>
      <c r="WWW280" s="75"/>
      <c r="WWX280" s="75"/>
      <c r="WWY280" s="75"/>
      <c r="WWZ280" s="75"/>
      <c r="WXA280" s="75"/>
      <c r="WXB280" s="75"/>
      <c r="WXC280" s="75"/>
      <c r="WXD280" s="75"/>
      <c r="WXE280" s="75"/>
      <c r="WXF280" s="75"/>
      <c r="WXG280" s="75"/>
      <c r="WXH280" s="75"/>
      <c r="WXI280" s="75"/>
      <c r="WXJ280" s="75"/>
      <c r="WXK280" s="75"/>
      <c r="WXL280" s="75"/>
      <c r="WXM280" s="75"/>
      <c r="WXN280" s="75"/>
      <c r="WXO280" s="75"/>
      <c r="WXP280" s="75"/>
      <c r="WXQ280" s="75"/>
      <c r="WXR280" s="75"/>
      <c r="WXS280" s="75"/>
      <c r="WXT280" s="75"/>
      <c r="WXU280" s="75"/>
      <c r="WXV280" s="75"/>
      <c r="WXW280" s="75"/>
      <c r="WXX280" s="75"/>
      <c r="WXY280" s="75"/>
      <c r="WXZ280" s="75"/>
      <c r="WYA280" s="75"/>
      <c r="WYB280" s="75"/>
      <c r="WYC280" s="75"/>
      <c r="WYD280" s="75"/>
      <c r="WYE280" s="75"/>
      <c r="WYF280" s="75"/>
      <c r="WYG280" s="75"/>
      <c r="WYH280" s="75"/>
      <c r="WYI280" s="75"/>
      <c r="WYJ280" s="75"/>
      <c r="WYK280" s="75"/>
      <c r="WYL280" s="75"/>
      <c r="WYM280" s="75"/>
      <c r="WYN280" s="75"/>
      <c r="WYO280" s="75"/>
      <c r="WYP280" s="75"/>
      <c r="WYQ280" s="75"/>
      <c r="WYR280" s="75"/>
      <c r="WYS280" s="75"/>
      <c r="WYT280" s="75"/>
      <c r="WYU280" s="75"/>
      <c r="WYV280" s="75"/>
      <c r="WYW280" s="75"/>
      <c r="WYX280" s="75"/>
      <c r="WYY280" s="75"/>
      <c r="WYZ280" s="75"/>
      <c r="WZA280" s="75"/>
      <c r="WZB280" s="75"/>
      <c r="WZC280" s="75"/>
      <c r="WZD280" s="75"/>
      <c r="WZE280" s="75"/>
      <c r="WZF280" s="75"/>
      <c r="WZG280" s="75"/>
      <c r="WZH280" s="75"/>
      <c r="WZI280" s="75"/>
      <c r="WZJ280" s="75"/>
      <c r="WZK280" s="75"/>
      <c r="WZL280" s="75"/>
      <c r="WZM280" s="75"/>
      <c r="WZN280" s="75"/>
      <c r="WZO280" s="75"/>
      <c r="WZP280" s="75"/>
      <c r="WZQ280" s="75"/>
      <c r="WZR280" s="75"/>
      <c r="WZS280" s="75"/>
      <c r="WZT280" s="75"/>
      <c r="WZU280" s="75"/>
      <c r="WZV280" s="75"/>
      <c r="WZW280" s="75"/>
      <c r="WZX280" s="75"/>
      <c r="WZY280" s="75"/>
      <c r="WZZ280" s="75"/>
      <c r="XAA280" s="75"/>
      <c r="XAB280" s="75"/>
      <c r="XAC280" s="75"/>
      <c r="XAD280" s="75"/>
      <c r="XAE280" s="75"/>
      <c r="XAF280" s="75"/>
      <c r="XAG280" s="75"/>
      <c r="XAH280" s="75"/>
      <c r="XAI280" s="75"/>
      <c r="XAJ280" s="75"/>
      <c r="XAK280" s="75"/>
      <c r="XAL280" s="75"/>
      <c r="XAM280" s="75"/>
      <c r="XAN280" s="75"/>
      <c r="XAO280" s="75"/>
      <c r="XAP280" s="75"/>
      <c r="XAQ280" s="75"/>
      <c r="XAR280" s="75"/>
      <c r="XAS280" s="75"/>
      <c r="XAT280" s="75"/>
      <c r="XAU280" s="75"/>
      <c r="XAV280" s="75"/>
      <c r="XAW280" s="75"/>
      <c r="XAX280" s="75"/>
      <c r="XAY280" s="75"/>
      <c r="XAZ280" s="75"/>
      <c r="XBA280" s="75"/>
      <c r="XBB280" s="75"/>
      <c r="XBC280" s="75"/>
      <c r="XBD280" s="75"/>
      <c r="XBE280" s="75"/>
      <c r="XBF280" s="75"/>
      <c r="XBG280" s="75"/>
      <c r="XBH280" s="75"/>
      <c r="XBI280" s="75"/>
      <c r="XBJ280" s="75"/>
      <c r="XBK280" s="75"/>
      <c r="XBL280" s="75"/>
      <c r="XBM280" s="75"/>
      <c r="XBN280" s="75"/>
      <c r="XBO280" s="75"/>
      <c r="XBP280" s="75"/>
      <c r="XBQ280" s="75"/>
      <c r="XBR280" s="75"/>
      <c r="XBS280" s="75"/>
      <c r="XBT280" s="75"/>
      <c r="XBU280" s="75"/>
      <c r="XBV280" s="75"/>
      <c r="XBW280" s="75"/>
      <c r="XBX280" s="75"/>
      <c r="XBY280" s="75"/>
      <c r="XBZ280" s="75"/>
      <c r="XCA280" s="75"/>
      <c r="XCB280" s="75"/>
      <c r="XCC280" s="75"/>
      <c r="XCD280" s="75"/>
      <c r="XCE280" s="75"/>
      <c r="XCF280" s="75"/>
      <c r="XCG280" s="75"/>
      <c r="XCH280" s="75"/>
      <c r="XCI280" s="75"/>
      <c r="XCJ280" s="75"/>
      <c r="XCK280" s="75"/>
      <c r="XCL280" s="75"/>
      <c r="XCM280" s="75"/>
      <c r="XCN280" s="75"/>
      <c r="XCO280" s="75"/>
      <c r="XCP280" s="75"/>
      <c r="XCQ280" s="75"/>
      <c r="XCR280" s="75"/>
      <c r="XCS280" s="75"/>
      <c r="XCT280" s="75"/>
      <c r="XCU280" s="75"/>
      <c r="XCV280" s="75"/>
      <c r="XCW280" s="75"/>
      <c r="XCX280" s="75"/>
      <c r="XCY280" s="75"/>
      <c r="XCZ280" s="75"/>
      <c r="XDA280" s="75"/>
      <c r="XDB280" s="75"/>
      <c r="XDC280" s="75"/>
      <c r="XDD280" s="75"/>
      <c r="XDE280" s="75"/>
      <c r="XDF280" s="75"/>
      <c r="XDG280" s="75"/>
      <c r="XDH280" s="75"/>
      <c r="XDI280" s="75"/>
      <c r="XDJ280" s="75"/>
      <c r="XDK280" s="75"/>
      <c r="XDL280" s="75"/>
      <c r="XDM280" s="75"/>
      <c r="XDN280" s="75"/>
      <c r="XDO280" s="75"/>
      <c r="XDP280" s="75"/>
      <c r="XDQ280" s="75"/>
      <c r="XDR280" s="75"/>
      <c r="XDS280" s="75"/>
      <c r="XDT280" s="75"/>
      <c r="XDU280" s="75"/>
      <c r="XDV280" s="75"/>
      <c r="XDW280" s="75"/>
      <c r="XDX280" s="75"/>
      <c r="XDY280" s="75"/>
      <c r="XDZ280" s="75"/>
      <c r="XEA280" s="75"/>
      <c r="XEB280" s="75"/>
      <c r="XEC280" s="75"/>
      <c r="XED280" s="75"/>
      <c r="XEE280" s="75"/>
      <c r="XEF280" s="75"/>
      <c r="XEG280" s="75"/>
      <c r="XEH280" s="75"/>
      <c r="XEI280" s="75"/>
      <c r="XEJ280" s="75"/>
      <c r="XEK280" s="75"/>
      <c r="XEL280" s="75"/>
      <c r="XEM280" s="75"/>
      <c r="XEN280" s="75"/>
      <c r="XEO280" s="75"/>
      <c r="XEP280" s="75"/>
      <c r="XEQ280" s="75"/>
      <c r="XER280" s="75"/>
    </row>
    <row r="281" spans="1:16374" s="14" customFormat="1" ht="31.5" x14ac:dyDescent="0.25">
      <c r="A281" s="228" t="s">
        <v>712</v>
      </c>
      <c r="B281" s="227" t="s">
        <v>70</v>
      </c>
      <c r="C281" s="227" t="s">
        <v>79</v>
      </c>
      <c r="D281" s="227" t="s">
        <v>892</v>
      </c>
      <c r="E281" s="232" t="s">
        <v>15</v>
      </c>
      <c r="F281" s="30">
        <f>F282</f>
        <v>500</v>
      </c>
      <c r="G281" s="76"/>
      <c r="H281" s="76"/>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c r="CK281" s="75"/>
      <c r="CL281" s="75"/>
      <c r="CM281" s="75"/>
      <c r="CN281" s="75"/>
      <c r="CO281" s="75"/>
      <c r="CP281" s="75"/>
      <c r="CQ281" s="75"/>
      <c r="CR281" s="75"/>
      <c r="CS281" s="75"/>
      <c r="CT281" s="75"/>
      <c r="CU281" s="75"/>
      <c r="CV281" s="75"/>
      <c r="CW281" s="75"/>
      <c r="CX281" s="75"/>
      <c r="CY281" s="75"/>
      <c r="CZ281" s="75"/>
      <c r="DA281" s="75"/>
      <c r="DB281" s="75"/>
      <c r="DC281" s="75"/>
      <c r="DD281" s="75"/>
      <c r="DE281" s="75"/>
      <c r="DF281" s="75"/>
      <c r="DG281" s="75"/>
      <c r="DH281" s="75"/>
      <c r="DI281" s="75"/>
      <c r="DJ281" s="75"/>
      <c r="DK281" s="75"/>
      <c r="DL281" s="75"/>
      <c r="DM281" s="75"/>
      <c r="DN281" s="75"/>
      <c r="DO281" s="75"/>
      <c r="DP281" s="75"/>
      <c r="DQ281" s="75"/>
      <c r="DR281" s="75"/>
      <c r="DS281" s="75"/>
      <c r="DT281" s="75"/>
      <c r="DU281" s="75"/>
      <c r="DV281" s="75"/>
      <c r="DW281" s="75"/>
      <c r="DX281" s="75"/>
      <c r="DY281" s="75"/>
      <c r="DZ281" s="75"/>
      <c r="EA281" s="75"/>
      <c r="EB281" s="75"/>
      <c r="EC281" s="75"/>
      <c r="ED281" s="75"/>
      <c r="EE281" s="75"/>
      <c r="EF281" s="75"/>
      <c r="EG281" s="75"/>
      <c r="EH281" s="75"/>
      <c r="EI281" s="75"/>
      <c r="EJ281" s="75"/>
      <c r="EK281" s="75"/>
      <c r="EL281" s="75"/>
      <c r="EM281" s="75"/>
      <c r="EN281" s="75"/>
      <c r="EO281" s="75"/>
      <c r="EP281" s="75"/>
      <c r="EQ281" s="75"/>
      <c r="ER281" s="75"/>
      <c r="ES281" s="75"/>
      <c r="ET281" s="75"/>
      <c r="EU281" s="75"/>
      <c r="EV281" s="75"/>
      <c r="EW281" s="75"/>
      <c r="EX281" s="75"/>
      <c r="EY281" s="75"/>
      <c r="EZ281" s="75"/>
      <c r="FA281" s="75"/>
      <c r="FB281" s="75"/>
      <c r="FC281" s="75"/>
      <c r="FD281" s="75"/>
      <c r="FE281" s="75"/>
      <c r="FF281" s="75"/>
      <c r="FG281" s="75"/>
      <c r="FH281" s="75"/>
      <c r="FI281" s="75"/>
      <c r="FJ281" s="75"/>
      <c r="FK281" s="75"/>
      <c r="FL281" s="75"/>
      <c r="FM281" s="75"/>
      <c r="FN281" s="75"/>
      <c r="FO281" s="75"/>
      <c r="FP281" s="75"/>
      <c r="FQ281" s="75"/>
      <c r="FR281" s="75"/>
      <c r="FS281" s="75"/>
      <c r="FT281" s="75"/>
      <c r="FU281" s="75"/>
      <c r="FV281" s="75"/>
      <c r="FW281" s="75"/>
      <c r="FX281" s="75"/>
      <c r="FY281" s="75"/>
      <c r="FZ281" s="75"/>
      <c r="GA281" s="75"/>
      <c r="GB281" s="75"/>
      <c r="GC281" s="75"/>
      <c r="GD281" s="75"/>
      <c r="GE281" s="75"/>
      <c r="GF281" s="75"/>
      <c r="GG281" s="75"/>
      <c r="GH281" s="75"/>
      <c r="GI281" s="75"/>
      <c r="GJ281" s="75"/>
      <c r="GK281" s="75"/>
      <c r="GL281" s="75"/>
      <c r="GM281" s="75"/>
      <c r="GN281" s="75"/>
      <c r="GO281" s="75"/>
      <c r="GP281" s="75"/>
      <c r="GQ281" s="75"/>
      <c r="GR281" s="75"/>
      <c r="GS281" s="75"/>
      <c r="GT281" s="75"/>
      <c r="GU281" s="75"/>
      <c r="GV281" s="75"/>
      <c r="GW281" s="75"/>
      <c r="GX281" s="75"/>
      <c r="GY281" s="75"/>
      <c r="GZ281" s="75"/>
      <c r="HA281" s="75"/>
      <c r="HB281" s="75"/>
      <c r="HC281" s="75"/>
      <c r="HD281" s="75"/>
      <c r="HE281" s="75"/>
      <c r="HF281" s="75"/>
      <c r="HG281" s="75"/>
      <c r="HH281" s="75"/>
      <c r="HI281" s="75"/>
      <c r="HJ281" s="75"/>
      <c r="HK281" s="75"/>
      <c r="HL281" s="75"/>
      <c r="HM281" s="75"/>
      <c r="HN281" s="75"/>
      <c r="HO281" s="75"/>
      <c r="HP281" s="75"/>
      <c r="HQ281" s="75"/>
      <c r="HR281" s="75"/>
      <c r="HS281" s="75"/>
      <c r="HT281" s="75"/>
      <c r="HU281" s="75"/>
      <c r="HV281" s="75"/>
      <c r="HW281" s="75"/>
      <c r="HX281" s="75"/>
      <c r="HY281" s="75"/>
      <c r="HZ281" s="75"/>
      <c r="IA281" s="75"/>
      <c r="IB281" s="75"/>
      <c r="IC281" s="75"/>
      <c r="ID281" s="75"/>
      <c r="IE281" s="75"/>
      <c r="IF281" s="75"/>
      <c r="IG281" s="75"/>
      <c r="IH281" s="75"/>
      <c r="II281" s="75"/>
      <c r="IJ281" s="75"/>
      <c r="IK281" s="75"/>
      <c r="IL281" s="75"/>
      <c r="IM281" s="75"/>
      <c r="IN281" s="75"/>
      <c r="IO281" s="75"/>
      <c r="IP281" s="75"/>
      <c r="IQ281" s="75"/>
      <c r="IR281" s="75"/>
      <c r="IS281" s="75"/>
      <c r="IT281" s="75"/>
      <c r="IU281" s="75"/>
      <c r="IV281" s="75"/>
      <c r="IW281" s="75"/>
      <c r="IX281" s="75"/>
      <c r="IY281" s="75"/>
      <c r="IZ281" s="75"/>
      <c r="JA281" s="75"/>
      <c r="JB281" s="75"/>
      <c r="JC281" s="75"/>
      <c r="JD281" s="75"/>
      <c r="JE281" s="75"/>
      <c r="JF281" s="75"/>
      <c r="JG281" s="75"/>
      <c r="JH281" s="75"/>
      <c r="JI281" s="75"/>
      <c r="JJ281" s="75"/>
      <c r="JK281" s="75"/>
      <c r="JL281" s="75"/>
      <c r="JM281" s="75"/>
      <c r="JN281" s="75"/>
      <c r="JO281" s="75"/>
      <c r="JP281" s="75"/>
      <c r="JQ281" s="75"/>
      <c r="JR281" s="75"/>
      <c r="JS281" s="75"/>
      <c r="JT281" s="75"/>
      <c r="JU281" s="75"/>
      <c r="JV281" s="75"/>
      <c r="JW281" s="75"/>
      <c r="JX281" s="75"/>
      <c r="JY281" s="75"/>
      <c r="JZ281" s="75"/>
      <c r="KA281" s="75"/>
      <c r="KB281" s="75"/>
      <c r="KC281" s="75"/>
      <c r="KD281" s="75"/>
      <c r="KE281" s="75"/>
      <c r="KF281" s="75"/>
      <c r="KG281" s="75"/>
      <c r="KH281" s="75"/>
      <c r="KI281" s="75"/>
      <c r="KJ281" s="75"/>
      <c r="KK281" s="75"/>
      <c r="KL281" s="75"/>
      <c r="KM281" s="75"/>
      <c r="KN281" s="75"/>
      <c r="KO281" s="75"/>
      <c r="KP281" s="75"/>
      <c r="KQ281" s="75"/>
      <c r="KR281" s="75"/>
      <c r="KS281" s="75"/>
      <c r="KT281" s="75"/>
      <c r="KU281" s="75"/>
      <c r="KV281" s="75"/>
      <c r="KW281" s="75"/>
      <c r="KX281" s="75"/>
      <c r="KY281" s="75"/>
      <c r="KZ281" s="75"/>
      <c r="LA281" s="75"/>
      <c r="LB281" s="75"/>
      <c r="LC281" s="75"/>
      <c r="LD281" s="75"/>
      <c r="LE281" s="75"/>
      <c r="LF281" s="75"/>
      <c r="LG281" s="75"/>
      <c r="LH281" s="75"/>
      <c r="LI281" s="75"/>
      <c r="LJ281" s="75"/>
      <c r="LK281" s="75"/>
      <c r="LL281" s="75"/>
      <c r="LM281" s="75"/>
      <c r="LN281" s="75"/>
      <c r="LO281" s="75"/>
      <c r="LP281" s="75"/>
      <c r="LQ281" s="75"/>
      <c r="LR281" s="75"/>
      <c r="LS281" s="75"/>
      <c r="LT281" s="75"/>
      <c r="LU281" s="75"/>
      <c r="LV281" s="75"/>
      <c r="LW281" s="75"/>
      <c r="LX281" s="75"/>
      <c r="LY281" s="75"/>
      <c r="LZ281" s="75"/>
      <c r="MA281" s="75"/>
      <c r="MB281" s="75"/>
      <c r="MC281" s="75"/>
      <c r="MD281" s="75"/>
      <c r="ME281" s="75"/>
      <c r="MF281" s="75"/>
      <c r="MG281" s="75"/>
      <c r="MH281" s="75"/>
      <c r="MI281" s="75"/>
      <c r="MJ281" s="75"/>
      <c r="MK281" s="75"/>
      <c r="ML281" s="75"/>
      <c r="MM281" s="75"/>
      <c r="MN281" s="75"/>
      <c r="MO281" s="75"/>
      <c r="MP281" s="75"/>
      <c r="MQ281" s="75"/>
      <c r="MR281" s="75"/>
      <c r="MS281" s="75"/>
      <c r="MT281" s="75"/>
      <c r="MU281" s="75"/>
      <c r="MV281" s="75"/>
      <c r="MW281" s="75"/>
      <c r="MX281" s="75"/>
      <c r="MY281" s="75"/>
      <c r="MZ281" s="75"/>
      <c r="NA281" s="75"/>
      <c r="NB281" s="75"/>
      <c r="NC281" s="75"/>
      <c r="ND281" s="75"/>
      <c r="NE281" s="75"/>
      <c r="NF281" s="75"/>
      <c r="NG281" s="75"/>
      <c r="NH281" s="75"/>
      <c r="NI281" s="75"/>
      <c r="NJ281" s="75"/>
      <c r="NK281" s="75"/>
      <c r="NL281" s="75"/>
      <c r="NM281" s="75"/>
      <c r="NN281" s="75"/>
      <c r="NO281" s="75"/>
      <c r="NP281" s="75"/>
      <c r="NQ281" s="75"/>
      <c r="NR281" s="75"/>
      <c r="NS281" s="75"/>
      <c r="NT281" s="75"/>
      <c r="NU281" s="75"/>
      <c r="NV281" s="75"/>
      <c r="NW281" s="75"/>
      <c r="NX281" s="75"/>
      <c r="NY281" s="75"/>
      <c r="NZ281" s="75"/>
      <c r="OA281" s="75"/>
      <c r="OB281" s="75"/>
      <c r="OC281" s="75"/>
      <c r="OD281" s="75"/>
      <c r="OE281" s="75"/>
      <c r="OF281" s="75"/>
      <c r="OG281" s="75"/>
      <c r="OH281" s="75"/>
      <c r="OI281" s="75"/>
      <c r="OJ281" s="75"/>
      <c r="OK281" s="75"/>
      <c r="OL281" s="75"/>
      <c r="OM281" s="75"/>
      <c r="ON281" s="75"/>
      <c r="OO281" s="75"/>
      <c r="OP281" s="75"/>
      <c r="OQ281" s="75"/>
      <c r="OR281" s="75"/>
      <c r="OS281" s="75"/>
      <c r="OT281" s="75"/>
      <c r="OU281" s="75"/>
      <c r="OV281" s="75"/>
      <c r="OW281" s="75"/>
      <c r="OX281" s="75"/>
      <c r="OY281" s="75"/>
      <c r="OZ281" s="75"/>
      <c r="PA281" s="75"/>
      <c r="PB281" s="75"/>
      <c r="PC281" s="75"/>
      <c r="PD281" s="75"/>
      <c r="PE281" s="75"/>
      <c r="PF281" s="75"/>
      <c r="PG281" s="75"/>
      <c r="PH281" s="75"/>
      <c r="PI281" s="75"/>
      <c r="PJ281" s="75"/>
      <c r="PK281" s="75"/>
      <c r="PL281" s="75"/>
      <c r="PM281" s="75"/>
      <c r="PN281" s="75"/>
      <c r="PO281" s="75"/>
      <c r="PP281" s="75"/>
      <c r="PQ281" s="75"/>
      <c r="PR281" s="75"/>
      <c r="PS281" s="75"/>
      <c r="PT281" s="75"/>
      <c r="PU281" s="75"/>
      <c r="PV281" s="75"/>
      <c r="PW281" s="75"/>
      <c r="PX281" s="75"/>
      <c r="PY281" s="75"/>
      <c r="PZ281" s="75"/>
      <c r="QA281" s="75"/>
      <c r="QB281" s="75"/>
      <c r="QC281" s="75"/>
      <c r="QD281" s="75"/>
      <c r="QE281" s="75"/>
      <c r="QF281" s="75"/>
      <c r="QG281" s="75"/>
      <c r="QH281" s="75"/>
      <c r="QI281" s="75"/>
      <c r="QJ281" s="75"/>
      <c r="QK281" s="75"/>
      <c r="QL281" s="75"/>
      <c r="QM281" s="75"/>
      <c r="QN281" s="75"/>
      <c r="QO281" s="75"/>
      <c r="QP281" s="75"/>
      <c r="QQ281" s="75"/>
      <c r="QR281" s="75"/>
      <c r="QS281" s="75"/>
      <c r="QT281" s="75"/>
      <c r="QU281" s="75"/>
      <c r="QV281" s="75"/>
      <c r="QW281" s="75"/>
      <c r="QX281" s="75"/>
      <c r="QY281" s="75"/>
      <c r="QZ281" s="75"/>
      <c r="RA281" s="75"/>
      <c r="RB281" s="75"/>
      <c r="RC281" s="75"/>
      <c r="RD281" s="75"/>
      <c r="RE281" s="75"/>
      <c r="RF281" s="75"/>
      <c r="RG281" s="75"/>
      <c r="RH281" s="75"/>
      <c r="RI281" s="75"/>
      <c r="RJ281" s="75"/>
      <c r="RK281" s="75"/>
      <c r="RL281" s="75"/>
      <c r="RM281" s="75"/>
      <c r="RN281" s="75"/>
      <c r="RO281" s="75"/>
      <c r="RP281" s="75"/>
      <c r="RQ281" s="75"/>
      <c r="RR281" s="75"/>
      <c r="RS281" s="75"/>
      <c r="RT281" s="75"/>
      <c r="RU281" s="75"/>
      <c r="RV281" s="75"/>
      <c r="RW281" s="75"/>
      <c r="RX281" s="75"/>
      <c r="RY281" s="75"/>
      <c r="RZ281" s="75"/>
      <c r="SA281" s="75"/>
      <c r="SB281" s="75"/>
      <c r="SC281" s="75"/>
      <c r="SD281" s="75"/>
      <c r="SE281" s="75"/>
      <c r="SF281" s="75"/>
      <c r="SG281" s="75"/>
      <c r="SH281" s="75"/>
      <c r="SI281" s="75"/>
      <c r="SJ281" s="75"/>
      <c r="SK281" s="75"/>
      <c r="SL281" s="75"/>
      <c r="SM281" s="75"/>
      <c r="SN281" s="75"/>
      <c r="SO281" s="75"/>
      <c r="SP281" s="75"/>
      <c r="SQ281" s="75"/>
      <c r="SR281" s="75"/>
      <c r="SS281" s="75"/>
      <c r="ST281" s="75"/>
      <c r="SU281" s="75"/>
      <c r="SV281" s="75"/>
      <c r="SW281" s="75"/>
      <c r="SX281" s="75"/>
      <c r="SY281" s="75"/>
      <c r="SZ281" s="75"/>
      <c r="TA281" s="75"/>
      <c r="TB281" s="75"/>
      <c r="TC281" s="75"/>
      <c r="TD281" s="75"/>
      <c r="TE281" s="75"/>
      <c r="TF281" s="75"/>
      <c r="TG281" s="75"/>
      <c r="TH281" s="75"/>
      <c r="TI281" s="75"/>
      <c r="TJ281" s="75"/>
      <c r="TK281" s="75"/>
      <c r="TL281" s="75"/>
      <c r="TM281" s="75"/>
      <c r="TN281" s="75"/>
      <c r="TO281" s="75"/>
      <c r="TP281" s="75"/>
      <c r="TQ281" s="75"/>
      <c r="TR281" s="75"/>
      <c r="TS281" s="75"/>
      <c r="TT281" s="75"/>
      <c r="TU281" s="75"/>
      <c r="TV281" s="75"/>
      <c r="TW281" s="75"/>
      <c r="TX281" s="75"/>
      <c r="TY281" s="75"/>
      <c r="TZ281" s="75"/>
      <c r="UA281" s="75"/>
      <c r="UB281" s="75"/>
      <c r="UC281" s="75"/>
      <c r="UD281" s="75"/>
      <c r="UE281" s="75"/>
      <c r="UF281" s="75"/>
      <c r="UG281" s="75"/>
      <c r="UH281" s="75"/>
      <c r="UI281" s="75"/>
      <c r="UJ281" s="75"/>
      <c r="UK281" s="75"/>
      <c r="UL281" s="75"/>
      <c r="UM281" s="75"/>
      <c r="UN281" s="75"/>
      <c r="UO281" s="75"/>
      <c r="UP281" s="75"/>
      <c r="UQ281" s="75"/>
      <c r="UR281" s="75"/>
      <c r="US281" s="75"/>
      <c r="UT281" s="75"/>
      <c r="UU281" s="75"/>
      <c r="UV281" s="75"/>
      <c r="UW281" s="75"/>
      <c r="UX281" s="75"/>
      <c r="UY281" s="75"/>
      <c r="UZ281" s="75"/>
      <c r="VA281" s="75"/>
      <c r="VB281" s="75"/>
      <c r="VC281" s="75"/>
      <c r="VD281" s="75"/>
      <c r="VE281" s="75"/>
      <c r="VF281" s="75"/>
      <c r="VG281" s="75"/>
      <c r="VH281" s="75"/>
      <c r="VI281" s="75"/>
      <c r="VJ281" s="75"/>
      <c r="VK281" s="75"/>
      <c r="VL281" s="75"/>
      <c r="VM281" s="75"/>
      <c r="VN281" s="75"/>
      <c r="VO281" s="75"/>
      <c r="VP281" s="75"/>
      <c r="VQ281" s="75"/>
      <c r="VR281" s="75"/>
      <c r="VS281" s="75"/>
      <c r="VT281" s="75"/>
      <c r="VU281" s="75"/>
      <c r="VV281" s="75"/>
      <c r="VW281" s="75"/>
      <c r="VX281" s="75"/>
      <c r="VY281" s="75"/>
      <c r="VZ281" s="75"/>
      <c r="WA281" s="75"/>
      <c r="WB281" s="75"/>
      <c r="WC281" s="75"/>
      <c r="WD281" s="75"/>
      <c r="WE281" s="75"/>
      <c r="WF281" s="75"/>
      <c r="WG281" s="75"/>
      <c r="WH281" s="75"/>
      <c r="WI281" s="75"/>
      <c r="WJ281" s="75"/>
      <c r="WK281" s="75"/>
      <c r="WL281" s="75"/>
      <c r="WM281" s="75"/>
      <c r="WN281" s="75"/>
      <c r="WO281" s="75"/>
      <c r="WP281" s="75"/>
      <c r="WQ281" s="75"/>
      <c r="WR281" s="75"/>
      <c r="WS281" s="75"/>
      <c r="WT281" s="75"/>
      <c r="WU281" s="75"/>
      <c r="WV281" s="75"/>
      <c r="WW281" s="75"/>
      <c r="WX281" s="75"/>
      <c r="WY281" s="75"/>
      <c r="WZ281" s="75"/>
      <c r="XA281" s="75"/>
      <c r="XB281" s="75"/>
      <c r="XC281" s="75"/>
      <c r="XD281" s="75"/>
      <c r="XE281" s="75"/>
      <c r="XF281" s="75"/>
      <c r="XG281" s="75"/>
      <c r="XH281" s="75"/>
      <c r="XI281" s="75"/>
      <c r="XJ281" s="75"/>
      <c r="XK281" s="75"/>
      <c r="XL281" s="75"/>
      <c r="XM281" s="75"/>
      <c r="XN281" s="75"/>
      <c r="XO281" s="75"/>
      <c r="XP281" s="75"/>
      <c r="XQ281" s="75"/>
      <c r="XR281" s="75"/>
      <c r="XS281" s="75"/>
      <c r="XT281" s="75"/>
      <c r="XU281" s="75"/>
      <c r="XV281" s="75"/>
      <c r="XW281" s="75"/>
      <c r="XX281" s="75"/>
      <c r="XY281" s="75"/>
      <c r="XZ281" s="75"/>
      <c r="YA281" s="75"/>
      <c r="YB281" s="75"/>
      <c r="YC281" s="75"/>
      <c r="YD281" s="75"/>
      <c r="YE281" s="75"/>
      <c r="YF281" s="75"/>
      <c r="YG281" s="75"/>
      <c r="YH281" s="75"/>
      <c r="YI281" s="75"/>
      <c r="YJ281" s="75"/>
      <c r="YK281" s="75"/>
      <c r="YL281" s="75"/>
      <c r="YM281" s="75"/>
      <c r="YN281" s="75"/>
      <c r="YO281" s="75"/>
      <c r="YP281" s="75"/>
      <c r="YQ281" s="75"/>
      <c r="YR281" s="75"/>
      <c r="YS281" s="75"/>
      <c r="YT281" s="75"/>
      <c r="YU281" s="75"/>
      <c r="YV281" s="75"/>
      <c r="YW281" s="75"/>
      <c r="YX281" s="75"/>
      <c r="YY281" s="75"/>
      <c r="YZ281" s="75"/>
      <c r="ZA281" s="75"/>
      <c r="ZB281" s="75"/>
      <c r="ZC281" s="75"/>
      <c r="ZD281" s="75"/>
      <c r="ZE281" s="75"/>
      <c r="ZF281" s="75"/>
      <c r="ZG281" s="75"/>
      <c r="ZH281" s="75"/>
      <c r="ZI281" s="75"/>
      <c r="ZJ281" s="75"/>
      <c r="ZK281" s="75"/>
      <c r="ZL281" s="75"/>
      <c r="ZM281" s="75"/>
      <c r="ZN281" s="75"/>
      <c r="ZO281" s="75"/>
      <c r="ZP281" s="75"/>
      <c r="ZQ281" s="75"/>
      <c r="ZR281" s="75"/>
      <c r="ZS281" s="75"/>
      <c r="ZT281" s="75"/>
      <c r="ZU281" s="75"/>
      <c r="ZV281" s="75"/>
      <c r="ZW281" s="75"/>
      <c r="ZX281" s="75"/>
      <c r="ZY281" s="75"/>
      <c r="ZZ281" s="75"/>
      <c r="AAA281" s="75"/>
      <c r="AAB281" s="75"/>
      <c r="AAC281" s="75"/>
      <c r="AAD281" s="75"/>
      <c r="AAE281" s="75"/>
      <c r="AAF281" s="75"/>
      <c r="AAG281" s="75"/>
      <c r="AAH281" s="75"/>
      <c r="AAI281" s="75"/>
      <c r="AAJ281" s="75"/>
      <c r="AAK281" s="75"/>
      <c r="AAL281" s="75"/>
      <c r="AAM281" s="75"/>
      <c r="AAN281" s="75"/>
      <c r="AAO281" s="75"/>
      <c r="AAP281" s="75"/>
      <c r="AAQ281" s="75"/>
      <c r="AAR281" s="75"/>
      <c r="AAS281" s="75"/>
      <c r="AAT281" s="75"/>
      <c r="AAU281" s="75"/>
      <c r="AAV281" s="75"/>
      <c r="AAW281" s="75"/>
      <c r="AAX281" s="75"/>
      <c r="AAY281" s="75"/>
      <c r="AAZ281" s="75"/>
      <c r="ABA281" s="75"/>
      <c r="ABB281" s="75"/>
      <c r="ABC281" s="75"/>
      <c r="ABD281" s="75"/>
      <c r="ABE281" s="75"/>
      <c r="ABF281" s="75"/>
      <c r="ABG281" s="75"/>
      <c r="ABH281" s="75"/>
      <c r="ABI281" s="75"/>
      <c r="ABJ281" s="75"/>
      <c r="ABK281" s="75"/>
      <c r="ABL281" s="75"/>
      <c r="ABM281" s="75"/>
      <c r="ABN281" s="75"/>
      <c r="ABO281" s="75"/>
      <c r="ABP281" s="75"/>
      <c r="ABQ281" s="75"/>
      <c r="ABR281" s="75"/>
      <c r="ABS281" s="75"/>
      <c r="ABT281" s="75"/>
      <c r="ABU281" s="75"/>
      <c r="ABV281" s="75"/>
      <c r="ABW281" s="75"/>
      <c r="ABX281" s="75"/>
      <c r="ABY281" s="75"/>
      <c r="ABZ281" s="75"/>
      <c r="ACA281" s="75"/>
      <c r="ACB281" s="75"/>
      <c r="ACC281" s="75"/>
      <c r="ACD281" s="75"/>
      <c r="ACE281" s="75"/>
      <c r="ACF281" s="75"/>
      <c r="ACG281" s="75"/>
      <c r="ACH281" s="75"/>
      <c r="ACI281" s="75"/>
      <c r="ACJ281" s="75"/>
      <c r="ACK281" s="75"/>
      <c r="ACL281" s="75"/>
      <c r="ACM281" s="75"/>
      <c r="ACN281" s="75"/>
      <c r="ACO281" s="75"/>
      <c r="ACP281" s="75"/>
      <c r="ACQ281" s="75"/>
      <c r="ACR281" s="75"/>
      <c r="ACS281" s="75"/>
      <c r="ACT281" s="75"/>
      <c r="ACU281" s="75"/>
      <c r="ACV281" s="75"/>
      <c r="ACW281" s="75"/>
      <c r="ACX281" s="75"/>
      <c r="ACY281" s="75"/>
      <c r="ACZ281" s="75"/>
      <c r="ADA281" s="75"/>
      <c r="ADB281" s="75"/>
      <c r="ADC281" s="75"/>
      <c r="ADD281" s="75"/>
      <c r="ADE281" s="75"/>
      <c r="ADF281" s="75"/>
      <c r="ADG281" s="75"/>
      <c r="ADH281" s="75"/>
      <c r="ADI281" s="75"/>
      <c r="ADJ281" s="75"/>
      <c r="ADK281" s="75"/>
      <c r="ADL281" s="75"/>
      <c r="ADM281" s="75"/>
      <c r="ADN281" s="75"/>
      <c r="ADO281" s="75"/>
      <c r="ADP281" s="75"/>
      <c r="ADQ281" s="75"/>
      <c r="ADR281" s="75"/>
      <c r="ADS281" s="75"/>
      <c r="ADT281" s="75"/>
      <c r="ADU281" s="75"/>
      <c r="ADV281" s="75"/>
      <c r="ADW281" s="75"/>
      <c r="ADX281" s="75"/>
      <c r="ADY281" s="75"/>
      <c r="ADZ281" s="75"/>
      <c r="AEA281" s="75"/>
      <c r="AEB281" s="75"/>
      <c r="AEC281" s="75"/>
      <c r="AED281" s="75"/>
      <c r="AEE281" s="75"/>
      <c r="AEF281" s="75"/>
      <c r="AEG281" s="75"/>
      <c r="AEH281" s="75"/>
      <c r="AEI281" s="75"/>
      <c r="AEJ281" s="75"/>
      <c r="AEK281" s="75"/>
      <c r="AEL281" s="75"/>
      <c r="AEM281" s="75"/>
      <c r="AEN281" s="75"/>
      <c r="AEO281" s="75"/>
      <c r="AEP281" s="75"/>
      <c r="AEQ281" s="75"/>
      <c r="AER281" s="75"/>
      <c r="AES281" s="75"/>
      <c r="AET281" s="75"/>
      <c r="AEU281" s="75"/>
      <c r="AEV281" s="75"/>
      <c r="AEW281" s="75"/>
      <c r="AEX281" s="75"/>
      <c r="AEY281" s="75"/>
      <c r="AEZ281" s="75"/>
      <c r="AFA281" s="75"/>
      <c r="AFB281" s="75"/>
      <c r="AFC281" s="75"/>
      <c r="AFD281" s="75"/>
      <c r="AFE281" s="75"/>
      <c r="AFF281" s="75"/>
      <c r="AFG281" s="75"/>
      <c r="AFH281" s="75"/>
      <c r="AFI281" s="75"/>
      <c r="AFJ281" s="75"/>
      <c r="AFK281" s="75"/>
      <c r="AFL281" s="75"/>
      <c r="AFM281" s="75"/>
      <c r="AFN281" s="75"/>
      <c r="AFO281" s="75"/>
      <c r="AFP281" s="75"/>
      <c r="AFQ281" s="75"/>
      <c r="AFR281" s="75"/>
      <c r="AFS281" s="75"/>
      <c r="AFT281" s="75"/>
      <c r="AFU281" s="75"/>
      <c r="AFV281" s="75"/>
      <c r="AFW281" s="75"/>
      <c r="AFX281" s="75"/>
      <c r="AFY281" s="75"/>
      <c r="AFZ281" s="75"/>
      <c r="AGA281" s="75"/>
      <c r="AGB281" s="75"/>
      <c r="AGC281" s="75"/>
      <c r="AGD281" s="75"/>
      <c r="AGE281" s="75"/>
      <c r="AGF281" s="75"/>
      <c r="AGG281" s="75"/>
      <c r="AGH281" s="75"/>
      <c r="AGI281" s="75"/>
      <c r="AGJ281" s="75"/>
      <c r="AGK281" s="75"/>
      <c r="AGL281" s="75"/>
      <c r="AGM281" s="75"/>
      <c r="AGN281" s="75"/>
      <c r="AGO281" s="75"/>
      <c r="AGP281" s="75"/>
      <c r="AGQ281" s="75"/>
      <c r="AGR281" s="75"/>
      <c r="AGS281" s="75"/>
      <c r="AGT281" s="75"/>
      <c r="AGU281" s="75"/>
      <c r="AGV281" s="75"/>
      <c r="AGW281" s="75"/>
      <c r="AGX281" s="75"/>
      <c r="AGY281" s="75"/>
      <c r="AGZ281" s="75"/>
      <c r="AHA281" s="75"/>
      <c r="AHB281" s="75"/>
      <c r="AHC281" s="75"/>
      <c r="AHD281" s="75"/>
      <c r="AHE281" s="75"/>
      <c r="AHF281" s="75"/>
      <c r="AHG281" s="75"/>
      <c r="AHH281" s="75"/>
      <c r="AHI281" s="75"/>
      <c r="AHJ281" s="75"/>
      <c r="AHK281" s="75"/>
      <c r="AHL281" s="75"/>
      <c r="AHM281" s="75"/>
      <c r="AHN281" s="75"/>
      <c r="AHO281" s="75"/>
      <c r="AHP281" s="75"/>
      <c r="AHQ281" s="75"/>
      <c r="AHR281" s="75"/>
      <c r="AHS281" s="75"/>
      <c r="AHT281" s="75"/>
      <c r="AHU281" s="75"/>
      <c r="AHV281" s="75"/>
      <c r="AHW281" s="75"/>
      <c r="AHX281" s="75"/>
      <c r="AHY281" s="75"/>
      <c r="AHZ281" s="75"/>
      <c r="AIA281" s="75"/>
      <c r="AIB281" s="75"/>
      <c r="AIC281" s="75"/>
      <c r="AID281" s="75"/>
      <c r="AIE281" s="75"/>
      <c r="AIF281" s="75"/>
      <c r="AIG281" s="75"/>
      <c r="AIH281" s="75"/>
      <c r="AII281" s="75"/>
      <c r="AIJ281" s="75"/>
      <c r="AIK281" s="75"/>
      <c r="AIL281" s="75"/>
      <c r="AIM281" s="75"/>
      <c r="AIN281" s="75"/>
      <c r="AIO281" s="75"/>
      <c r="AIP281" s="75"/>
      <c r="AIQ281" s="75"/>
      <c r="AIR281" s="75"/>
      <c r="AIS281" s="75"/>
      <c r="AIT281" s="75"/>
      <c r="AIU281" s="75"/>
      <c r="AIV281" s="75"/>
      <c r="AIW281" s="75"/>
      <c r="AIX281" s="75"/>
      <c r="AIY281" s="75"/>
      <c r="AIZ281" s="75"/>
      <c r="AJA281" s="75"/>
      <c r="AJB281" s="75"/>
      <c r="AJC281" s="75"/>
      <c r="AJD281" s="75"/>
      <c r="AJE281" s="75"/>
      <c r="AJF281" s="75"/>
      <c r="AJG281" s="75"/>
      <c r="AJH281" s="75"/>
      <c r="AJI281" s="75"/>
      <c r="AJJ281" s="75"/>
      <c r="AJK281" s="75"/>
      <c r="AJL281" s="75"/>
      <c r="AJM281" s="75"/>
      <c r="AJN281" s="75"/>
      <c r="AJO281" s="75"/>
      <c r="AJP281" s="75"/>
      <c r="AJQ281" s="75"/>
      <c r="AJR281" s="75"/>
      <c r="AJS281" s="75"/>
      <c r="AJT281" s="75"/>
      <c r="AJU281" s="75"/>
      <c r="AJV281" s="75"/>
      <c r="AJW281" s="75"/>
      <c r="AJX281" s="75"/>
      <c r="AJY281" s="75"/>
      <c r="AJZ281" s="75"/>
      <c r="AKA281" s="75"/>
      <c r="AKB281" s="75"/>
      <c r="AKC281" s="75"/>
      <c r="AKD281" s="75"/>
      <c r="AKE281" s="75"/>
      <c r="AKF281" s="75"/>
      <c r="AKG281" s="75"/>
      <c r="AKH281" s="75"/>
      <c r="AKI281" s="75"/>
      <c r="AKJ281" s="75"/>
      <c r="AKK281" s="75"/>
      <c r="AKL281" s="75"/>
      <c r="AKM281" s="75"/>
      <c r="AKN281" s="75"/>
      <c r="AKO281" s="75"/>
      <c r="AKP281" s="75"/>
      <c r="AKQ281" s="75"/>
      <c r="AKR281" s="75"/>
      <c r="AKS281" s="75"/>
      <c r="AKT281" s="75"/>
      <c r="AKU281" s="75"/>
      <c r="AKV281" s="75"/>
      <c r="AKW281" s="75"/>
      <c r="AKX281" s="75"/>
      <c r="AKY281" s="75"/>
      <c r="AKZ281" s="75"/>
      <c r="ALA281" s="75"/>
      <c r="ALB281" s="75"/>
      <c r="ALC281" s="75"/>
      <c r="ALD281" s="75"/>
      <c r="ALE281" s="75"/>
      <c r="ALF281" s="75"/>
      <c r="ALG281" s="75"/>
      <c r="ALH281" s="75"/>
      <c r="ALI281" s="75"/>
      <c r="ALJ281" s="75"/>
      <c r="ALK281" s="75"/>
      <c r="ALL281" s="75"/>
      <c r="ALM281" s="75"/>
      <c r="ALN281" s="75"/>
      <c r="ALO281" s="75"/>
      <c r="ALP281" s="75"/>
      <c r="ALQ281" s="75"/>
      <c r="ALR281" s="75"/>
      <c r="ALS281" s="75"/>
      <c r="ALT281" s="75"/>
      <c r="ALU281" s="75"/>
      <c r="ALV281" s="75"/>
      <c r="ALW281" s="75"/>
      <c r="ALX281" s="75"/>
      <c r="ALY281" s="75"/>
      <c r="ALZ281" s="75"/>
      <c r="AMA281" s="75"/>
      <c r="AMB281" s="75"/>
      <c r="AMC281" s="75"/>
      <c r="AMD281" s="75"/>
      <c r="AME281" s="75"/>
      <c r="AMF281" s="75"/>
      <c r="AMG281" s="75"/>
      <c r="AMH281" s="75"/>
      <c r="AMI281" s="75"/>
      <c r="AMJ281" s="75"/>
      <c r="AMK281" s="75"/>
      <c r="AML281" s="75"/>
      <c r="AMM281" s="75"/>
      <c r="AMN281" s="75"/>
      <c r="AMO281" s="75"/>
      <c r="AMP281" s="75"/>
      <c r="AMQ281" s="75"/>
      <c r="AMR281" s="75"/>
      <c r="AMS281" s="75"/>
      <c r="AMT281" s="75"/>
      <c r="AMU281" s="75"/>
      <c r="AMV281" s="75"/>
      <c r="AMW281" s="75"/>
      <c r="AMX281" s="75"/>
      <c r="AMY281" s="75"/>
      <c r="AMZ281" s="75"/>
      <c r="ANA281" s="75"/>
      <c r="ANB281" s="75"/>
      <c r="ANC281" s="75"/>
      <c r="AND281" s="75"/>
      <c r="ANE281" s="75"/>
      <c r="ANF281" s="75"/>
      <c r="ANG281" s="75"/>
      <c r="ANH281" s="75"/>
      <c r="ANI281" s="75"/>
      <c r="ANJ281" s="75"/>
      <c r="ANK281" s="75"/>
      <c r="ANL281" s="75"/>
      <c r="ANM281" s="75"/>
      <c r="ANN281" s="75"/>
      <c r="ANO281" s="75"/>
      <c r="ANP281" s="75"/>
      <c r="ANQ281" s="75"/>
      <c r="ANR281" s="75"/>
      <c r="ANS281" s="75"/>
      <c r="ANT281" s="75"/>
      <c r="ANU281" s="75"/>
      <c r="ANV281" s="75"/>
      <c r="ANW281" s="75"/>
      <c r="ANX281" s="75"/>
      <c r="ANY281" s="75"/>
      <c r="ANZ281" s="75"/>
      <c r="AOA281" s="75"/>
      <c r="AOB281" s="75"/>
      <c r="AOC281" s="75"/>
      <c r="AOD281" s="75"/>
      <c r="AOE281" s="75"/>
      <c r="AOF281" s="75"/>
      <c r="AOG281" s="75"/>
      <c r="AOH281" s="75"/>
      <c r="AOI281" s="75"/>
      <c r="AOJ281" s="75"/>
      <c r="AOK281" s="75"/>
      <c r="AOL281" s="75"/>
      <c r="AOM281" s="75"/>
      <c r="AON281" s="75"/>
      <c r="AOO281" s="75"/>
      <c r="AOP281" s="75"/>
      <c r="AOQ281" s="75"/>
      <c r="AOR281" s="75"/>
      <c r="AOS281" s="75"/>
      <c r="AOT281" s="75"/>
      <c r="AOU281" s="75"/>
      <c r="AOV281" s="75"/>
      <c r="AOW281" s="75"/>
      <c r="AOX281" s="75"/>
      <c r="AOY281" s="75"/>
      <c r="AOZ281" s="75"/>
      <c r="APA281" s="75"/>
      <c r="APB281" s="75"/>
      <c r="APC281" s="75"/>
      <c r="APD281" s="75"/>
      <c r="APE281" s="75"/>
      <c r="APF281" s="75"/>
      <c r="APG281" s="75"/>
      <c r="APH281" s="75"/>
      <c r="API281" s="75"/>
      <c r="APJ281" s="75"/>
      <c r="APK281" s="75"/>
      <c r="APL281" s="75"/>
      <c r="APM281" s="75"/>
      <c r="APN281" s="75"/>
      <c r="APO281" s="75"/>
      <c r="APP281" s="75"/>
      <c r="APQ281" s="75"/>
      <c r="APR281" s="75"/>
      <c r="APS281" s="75"/>
      <c r="APT281" s="75"/>
      <c r="APU281" s="75"/>
      <c r="APV281" s="75"/>
      <c r="APW281" s="75"/>
      <c r="APX281" s="75"/>
      <c r="APY281" s="75"/>
      <c r="APZ281" s="75"/>
      <c r="AQA281" s="75"/>
      <c r="AQB281" s="75"/>
      <c r="AQC281" s="75"/>
      <c r="AQD281" s="75"/>
      <c r="AQE281" s="75"/>
      <c r="AQF281" s="75"/>
      <c r="AQG281" s="75"/>
      <c r="AQH281" s="75"/>
      <c r="AQI281" s="75"/>
      <c r="AQJ281" s="75"/>
      <c r="AQK281" s="75"/>
      <c r="AQL281" s="75"/>
      <c r="AQM281" s="75"/>
      <c r="AQN281" s="75"/>
      <c r="AQO281" s="75"/>
      <c r="AQP281" s="75"/>
      <c r="AQQ281" s="75"/>
      <c r="AQR281" s="75"/>
      <c r="AQS281" s="75"/>
      <c r="AQT281" s="75"/>
      <c r="AQU281" s="75"/>
      <c r="AQV281" s="75"/>
      <c r="AQW281" s="75"/>
      <c r="AQX281" s="75"/>
      <c r="AQY281" s="75"/>
      <c r="AQZ281" s="75"/>
      <c r="ARA281" s="75"/>
      <c r="ARB281" s="75"/>
      <c r="ARC281" s="75"/>
      <c r="ARD281" s="75"/>
      <c r="ARE281" s="75"/>
      <c r="ARF281" s="75"/>
      <c r="ARG281" s="75"/>
      <c r="ARH281" s="75"/>
      <c r="ARI281" s="75"/>
      <c r="ARJ281" s="75"/>
      <c r="ARK281" s="75"/>
      <c r="ARL281" s="75"/>
      <c r="ARM281" s="75"/>
      <c r="ARN281" s="75"/>
      <c r="ARO281" s="75"/>
      <c r="ARP281" s="75"/>
      <c r="ARQ281" s="75"/>
      <c r="ARR281" s="75"/>
      <c r="ARS281" s="75"/>
      <c r="ART281" s="75"/>
      <c r="ARU281" s="75"/>
      <c r="ARV281" s="75"/>
      <c r="ARW281" s="75"/>
      <c r="ARX281" s="75"/>
      <c r="ARY281" s="75"/>
      <c r="ARZ281" s="75"/>
      <c r="ASA281" s="75"/>
      <c r="ASB281" s="75"/>
      <c r="ASC281" s="75"/>
      <c r="ASD281" s="75"/>
      <c r="ASE281" s="75"/>
      <c r="ASF281" s="75"/>
      <c r="ASG281" s="75"/>
      <c r="ASH281" s="75"/>
      <c r="ASI281" s="75"/>
      <c r="ASJ281" s="75"/>
      <c r="ASK281" s="75"/>
      <c r="ASL281" s="75"/>
      <c r="ASM281" s="75"/>
      <c r="ASN281" s="75"/>
      <c r="ASO281" s="75"/>
      <c r="ASP281" s="75"/>
      <c r="ASQ281" s="75"/>
      <c r="ASR281" s="75"/>
      <c r="ASS281" s="75"/>
      <c r="AST281" s="75"/>
      <c r="ASU281" s="75"/>
      <c r="ASV281" s="75"/>
      <c r="ASW281" s="75"/>
      <c r="ASX281" s="75"/>
      <c r="ASY281" s="75"/>
      <c r="ASZ281" s="75"/>
      <c r="ATA281" s="75"/>
      <c r="ATB281" s="75"/>
      <c r="ATC281" s="75"/>
      <c r="ATD281" s="75"/>
      <c r="ATE281" s="75"/>
      <c r="ATF281" s="75"/>
      <c r="ATG281" s="75"/>
      <c r="ATH281" s="75"/>
      <c r="ATI281" s="75"/>
      <c r="ATJ281" s="75"/>
      <c r="ATK281" s="75"/>
      <c r="ATL281" s="75"/>
      <c r="ATM281" s="75"/>
      <c r="ATN281" s="75"/>
      <c r="ATO281" s="75"/>
      <c r="ATP281" s="75"/>
      <c r="ATQ281" s="75"/>
      <c r="ATR281" s="75"/>
      <c r="ATS281" s="75"/>
      <c r="ATT281" s="75"/>
      <c r="ATU281" s="75"/>
      <c r="ATV281" s="75"/>
      <c r="ATW281" s="75"/>
      <c r="ATX281" s="75"/>
      <c r="ATY281" s="75"/>
      <c r="ATZ281" s="75"/>
      <c r="AUA281" s="75"/>
      <c r="AUB281" s="75"/>
      <c r="AUC281" s="75"/>
      <c r="AUD281" s="75"/>
      <c r="AUE281" s="75"/>
      <c r="AUF281" s="75"/>
      <c r="AUG281" s="75"/>
      <c r="AUH281" s="75"/>
      <c r="AUI281" s="75"/>
      <c r="AUJ281" s="75"/>
      <c r="AUK281" s="75"/>
      <c r="AUL281" s="75"/>
      <c r="AUM281" s="75"/>
      <c r="AUN281" s="75"/>
      <c r="AUO281" s="75"/>
      <c r="AUP281" s="75"/>
      <c r="AUQ281" s="75"/>
      <c r="AUR281" s="75"/>
      <c r="AUS281" s="75"/>
      <c r="AUT281" s="75"/>
      <c r="AUU281" s="75"/>
      <c r="AUV281" s="75"/>
      <c r="AUW281" s="75"/>
      <c r="AUX281" s="75"/>
      <c r="AUY281" s="75"/>
      <c r="AUZ281" s="75"/>
      <c r="AVA281" s="75"/>
      <c r="AVB281" s="75"/>
      <c r="AVC281" s="75"/>
      <c r="AVD281" s="75"/>
      <c r="AVE281" s="75"/>
      <c r="AVF281" s="75"/>
      <c r="AVG281" s="75"/>
      <c r="AVH281" s="75"/>
      <c r="AVI281" s="75"/>
      <c r="AVJ281" s="75"/>
      <c r="AVK281" s="75"/>
      <c r="AVL281" s="75"/>
      <c r="AVM281" s="75"/>
      <c r="AVN281" s="75"/>
      <c r="AVO281" s="75"/>
      <c r="AVP281" s="75"/>
      <c r="AVQ281" s="75"/>
      <c r="AVR281" s="75"/>
      <c r="AVS281" s="75"/>
      <c r="AVT281" s="75"/>
      <c r="AVU281" s="75"/>
      <c r="AVV281" s="75"/>
      <c r="AVW281" s="75"/>
      <c r="AVX281" s="75"/>
      <c r="AVY281" s="75"/>
      <c r="AVZ281" s="75"/>
      <c r="AWA281" s="75"/>
      <c r="AWB281" s="75"/>
      <c r="AWC281" s="75"/>
      <c r="AWD281" s="75"/>
      <c r="AWE281" s="75"/>
      <c r="AWF281" s="75"/>
      <c r="AWG281" s="75"/>
      <c r="AWH281" s="75"/>
      <c r="AWI281" s="75"/>
      <c r="AWJ281" s="75"/>
      <c r="AWK281" s="75"/>
      <c r="AWL281" s="75"/>
      <c r="AWM281" s="75"/>
      <c r="AWN281" s="75"/>
      <c r="AWO281" s="75"/>
      <c r="AWP281" s="75"/>
      <c r="AWQ281" s="75"/>
      <c r="AWR281" s="75"/>
      <c r="AWS281" s="75"/>
      <c r="AWT281" s="75"/>
      <c r="AWU281" s="75"/>
      <c r="AWV281" s="75"/>
      <c r="AWW281" s="75"/>
      <c r="AWX281" s="75"/>
      <c r="AWY281" s="75"/>
      <c r="AWZ281" s="75"/>
      <c r="AXA281" s="75"/>
      <c r="AXB281" s="75"/>
      <c r="AXC281" s="75"/>
      <c r="AXD281" s="75"/>
      <c r="AXE281" s="75"/>
      <c r="AXF281" s="75"/>
      <c r="AXG281" s="75"/>
      <c r="AXH281" s="75"/>
      <c r="AXI281" s="75"/>
      <c r="AXJ281" s="75"/>
      <c r="AXK281" s="75"/>
      <c r="AXL281" s="75"/>
      <c r="AXM281" s="75"/>
      <c r="AXN281" s="75"/>
      <c r="AXO281" s="75"/>
      <c r="AXP281" s="75"/>
      <c r="AXQ281" s="75"/>
      <c r="AXR281" s="75"/>
      <c r="AXS281" s="75"/>
      <c r="AXT281" s="75"/>
      <c r="AXU281" s="75"/>
      <c r="AXV281" s="75"/>
      <c r="AXW281" s="75"/>
      <c r="AXX281" s="75"/>
      <c r="AXY281" s="75"/>
      <c r="AXZ281" s="75"/>
      <c r="AYA281" s="75"/>
      <c r="AYB281" s="75"/>
      <c r="AYC281" s="75"/>
      <c r="AYD281" s="75"/>
      <c r="AYE281" s="75"/>
      <c r="AYF281" s="75"/>
      <c r="AYG281" s="75"/>
      <c r="AYH281" s="75"/>
      <c r="AYI281" s="75"/>
      <c r="AYJ281" s="75"/>
      <c r="AYK281" s="75"/>
      <c r="AYL281" s="75"/>
      <c r="AYM281" s="75"/>
      <c r="AYN281" s="75"/>
      <c r="AYO281" s="75"/>
      <c r="AYP281" s="75"/>
      <c r="AYQ281" s="75"/>
      <c r="AYR281" s="75"/>
      <c r="AYS281" s="75"/>
      <c r="AYT281" s="75"/>
      <c r="AYU281" s="75"/>
      <c r="AYV281" s="75"/>
      <c r="AYW281" s="75"/>
      <c r="AYX281" s="75"/>
      <c r="AYY281" s="75"/>
      <c r="AYZ281" s="75"/>
      <c r="AZA281" s="75"/>
      <c r="AZB281" s="75"/>
      <c r="AZC281" s="75"/>
      <c r="AZD281" s="75"/>
      <c r="AZE281" s="75"/>
      <c r="AZF281" s="75"/>
      <c r="AZG281" s="75"/>
      <c r="AZH281" s="75"/>
      <c r="AZI281" s="75"/>
      <c r="AZJ281" s="75"/>
      <c r="AZK281" s="75"/>
      <c r="AZL281" s="75"/>
      <c r="AZM281" s="75"/>
      <c r="AZN281" s="75"/>
      <c r="AZO281" s="75"/>
      <c r="AZP281" s="75"/>
      <c r="AZQ281" s="75"/>
      <c r="AZR281" s="75"/>
      <c r="AZS281" s="75"/>
      <c r="AZT281" s="75"/>
      <c r="AZU281" s="75"/>
      <c r="AZV281" s="75"/>
      <c r="AZW281" s="75"/>
      <c r="AZX281" s="75"/>
      <c r="AZY281" s="75"/>
      <c r="AZZ281" s="75"/>
      <c r="BAA281" s="75"/>
      <c r="BAB281" s="75"/>
      <c r="BAC281" s="75"/>
      <c r="BAD281" s="75"/>
      <c r="BAE281" s="75"/>
      <c r="BAF281" s="75"/>
      <c r="BAG281" s="75"/>
      <c r="BAH281" s="75"/>
      <c r="BAI281" s="75"/>
      <c r="BAJ281" s="75"/>
      <c r="BAK281" s="75"/>
      <c r="BAL281" s="75"/>
      <c r="BAM281" s="75"/>
      <c r="BAN281" s="75"/>
      <c r="BAO281" s="75"/>
      <c r="BAP281" s="75"/>
      <c r="BAQ281" s="75"/>
      <c r="BAR281" s="75"/>
      <c r="BAS281" s="75"/>
      <c r="BAT281" s="75"/>
      <c r="BAU281" s="75"/>
      <c r="BAV281" s="75"/>
      <c r="BAW281" s="75"/>
      <c r="BAX281" s="75"/>
      <c r="BAY281" s="75"/>
      <c r="BAZ281" s="75"/>
      <c r="BBA281" s="75"/>
      <c r="BBB281" s="75"/>
      <c r="BBC281" s="75"/>
      <c r="BBD281" s="75"/>
      <c r="BBE281" s="75"/>
      <c r="BBF281" s="75"/>
      <c r="BBG281" s="75"/>
      <c r="BBH281" s="75"/>
      <c r="BBI281" s="75"/>
      <c r="BBJ281" s="75"/>
      <c r="BBK281" s="75"/>
      <c r="BBL281" s="75"/>
      <c r="BBM281" s="75"/>
      <c r="BBN281" s="75"/>
      <c r="BBO281" s="75"/>
      <c r="BBP281" s="75"/>
      <c r="BBQ281" s="75"/>
      <c r="BBR281" s="75"/>
      <c r="BBS281" s="75"/>
      <c r="BBT281" s="75"/>
      <c r="BBU281" s="75"/>
      <c r="BBV281" s="75"/>
      <c r="BBW281" s="75"/>
      <c r="BBX281" s="75"/>
      <c r="BBY281" s="75"/>
      <c r="BBZ281" s="75"/>
      <c r="BCA281" s="75"/>
      <c r="BCB281" s="75"/>
      <c r="BCC281" s="75"/>
      <c r="BCD281" s="75"/>
      <c r="BCE281" s="75"/>
      <c r="BCF281" s="75"/>
      <c r="BCG281" s="75"/>
      <c r="BCH281" s="75"/>
      <c r="BCI281" s="75"/>
      <c r="BCJ281" s="75"/>
      <c r="BCK281" s="75"/>
      <c r="BCL281" s="75"/>
      <c r="BCM281" s="75"/>
      <c r="BCN281" s="75"/>
      <c r="BCO281" s="75"/>
      <c r="BCP281" s="75"/>
      <c r="BCQ281" s="75"/>
      <c r="BCR281" s="75"/>
      <c r="BCS281" s="75"/>
      <c r="BCT281" s="75"/>
      <c r="BCU281" s="75"/>
      <c r="BCV281" s="75"/>
      <c r="BCW281" s="75"/>
      <c r="BCX281" s="75"/>
      <c r="BCY281" s="75"/>
      <c r="BCZ281" s="75"/>
      <c r="BDA281" s="75"/>
      <c r="BDB281" s="75"/>
      <c r="BDC281" s="75"/>
      <c r="BDD281" s="75"/>
      <c r="BDE281" s="75"/>
      <c r="BDF281" s="75"/>
      <c r="BDG281" s="75"/>
      <c r="BDH281" s="75"/>
      <c r="BDI281" s="75"/>
      <c r="BDJ281" s="75"/>
      <c r="BDK281" s="75"/>
      <c r="BDL281" s="75"/>
      <c r="BDM281" s="75"/>
      <c r="BDN281" s="75"/>
      <c r="BDO281" s="75"/>
      <c r="BDP281" s="75"/>
      <c r="BDQ281" s="75"/>
      <c r="BDR281" s="75"/>
      <c r="BDS281" s="75"/>
      <c r="BDT281" s="75"/>
      <c r="BDU281" s="75"/>
      <c r="BDV281" s="75"/>
      <c r="BDW281" s="75"/>
      <c r="BDX281" s="75"/>
      <c r="BDY281" s="75"/>
      <c r="BDZ281" s="75"/>
      <c r="BEA281" s="75"/>
      <c r="BEB281" s="75"/>
      <c r="BEC281" s="75"/>
      <c r="BED281" s="75"/>
      <c r="BEE281" s="75"/>
      <c r="BEF281" s="75"/>
      <c r="BEG281" s="75"/>
      <c r="BEH281" s="75"/>
      <c r="BEI281" s="75"/>
      <c r="BEJ281" s="75"/>
      <c r="BEK281" s="75"/>
      <c r="BEL281" s="75"/>
      <c r="BEM281" s="75"/>
      <c r="BEN281" s="75"/>
      <c r="BEO281" s="75"/>
      <c r="BEP281" s="75"/>
      <c r="BEQ281" s="75"/>
      <c r="BER281" s="75"/>
      <c r="BES281" s="75"/>
      <c r="BET281" s="75"/>
      <c r="BEU281" s="75"/>
      <c r="BEV281" s="75"/>
      <c r="BEW281" s="75"/>
      <c r="BEX281" s="75"/>
      <c r="BEY281" s="75"/>
      <c r="BEZ281" s="75"/>
      <c r="BFA281" s="75"/>
      <c r="BFB281" s="75"/>
      <c r="BFC281" s="75"/>
      <c r="BFD281" s="75"/>
      <c r="BFE281" s="75"/>
      <c r="BFF281" s="75"/>
      <c r="BFG281" s="75"/>
      <c r="BFH281" s="75"/>
      <c r="BFI281" s="75"/>
      <c r="BFJ281" s="75"/>
      <c r="BFK281" s="75"/>
      <c r="BFL281" s="75"/>
      <c r="BFM281" s="75"/>
      <c r="BFN281" s="75"/>
      <c r="BFO281" s="75"/>
      <c r="BFP281" s="75"/>
      <c r="BFQ281" s="75"/>
      <c r="BFR281" s="75"/>
      <c r="BFS281" s="75"/>
      <c r="BFT281" s="75"/>
      <c r="BFU281" s="75"/>
      <c r="BFV281" s="75"/>
      <c r="BFW281" s="75"/>
      <c r="BFX281" s="75"/>
      <c r="BFY281" s="75"/>
      <c r="BFZ281" s="75"/>
      <c r="BGA281" s="75"/>
      <c r="BGB281" s="75"/>
      <c r="BGC281" s="75"/>
      <c r="BGD281" s="75"/>
      <c r="BGE281" s="75"/>
      <c r="BGF281" s="75"/>
      <c r="BGG281" s="75"/>
      <c r="BGH281" s="75"/>
      <c r="BGI281" s="75"/>
      <c r="BGJ281" s="75"/>
      <c r="BGK281" s="75"/>
      <c r="BGL281" s="75"/>
      <c r="BGM281" s="75"/>
      <c r="BGN281" s="75"/>
      <c r="BGO281" s="75"/>
      <c r="BGP281" s="75"/>
      <c r="BGQ281" s="75"/>
      <c r="BGR281" s="75"/>
      <c r="BGS281" s="75"/>
      <c r="BGT281" s="75"/>
      <c r="BGU281" s="75"/>
      <c r="BGV281" s="75"/>
      <c r="BGW281" s="75"/>
      <c r="BGX281" s="75"/>
      <c r="BGY281" s="75"/>
      <c r="BGZ281" s="75"/>
      <c r="BHA281" s="75"/>
      <c r="BHB281" s="75"/>
      <c r="BHC281" s="75"/>
      <c r="BHD281" s="75"/>
      <c r="BHE281" s="75"/>
      <c r="BHF281" s="75"/>
      <c r="BHG281" s="75"/>
      <c r="BHH281" s="75"/>
      <c r="BHI281" s="75"/>
      <c r="BHJ281" s="75"/>
      <c r="BHK281" s="75"/>
      <c r="BHL281" s="75"/>
      <c r="BHM281" s="75"/>
      <c r="BHN281" s="75"/>
      <c r="BHO281" s="75"/>
      <c r="BHP281" s="75"/>
      <c r="BHQ281" s="75"/>
      <c r="BHR281" s="75"/>
      <c r="BHS281" s="75"/>
      <c r="BHT281" s="75"/>
      <c r="BHU281" s="75"/>
      <c r="BHV281" s="75"/>
      <c r="BHW281" s="75"/>
      <c r="BHX281" s="75"/>
      <c r="BHY281" s="75"/>
      <c r="BHZ281" s="75"/>
      <c r="BIA281" s="75"/>
      <c r="BIB281" s="75"/>
      <c r="BIC281" s="75"/>
      <c r="BID281" s="75"/>
      <c r="BIE281" s="75"/>
      <c r="BIF281" s="75"/>
      <c r="BIG281" s="75"/>
      <c r="BIH281" s="75"/>
      <c r="BII281" s="75"/>
      <c r="BIJ281" s="75"/>
      <c r="BIK281" s="75"/>
      <c r="BIL281" s="75"/>
      <c r="BIM281" s="75"/>
      <c r="BIN281" s="75"/>
      <c r="BIO281" s="75"/>
      <c r="BIP281" s="75"/>
      <c r="BIQ281" s="75"/>
      <c r="BIR281" s="75"/>
      <c r="BIS281" s="75"/>
      <c r="BIT281" s="75"/>
      <c r="BIU281" s="75"/>
      <c r="BIV281" s="75"/>
      <c r="BIW281" s="75"/>
      <c r="BIX281" s="75"/>
      <c r="BIY281" s="75"/>
      <c r="BIZ281" s="75"/>
      <c r="BJA281" s="75"/>
      <c r="BJB281" s="75"/>
      <c r="BJC281" s="75"/>
      <c r="BJD281" s="75"/>
      <c r="BJE281" s="75"/>
      <c r="BJF281" s="75"/>
      <c r="BJG281" s="75"/>
      <c r="BJH281" s="75"/>
      <c r="BJI281" s="75"/>
      <c r="BJJ281" s="75"/>
      <c r="BJK281" s="75"/>
      <c r="BJL281" s="75"/>
      <c r="BJM281" s="75"/>
      <c r="BJN281" s="75"/>
      <c r="BJO281" s="75"/>
      <c r="BJP281" s="75"/>
      <c r="BJQ281" s="75"/>
      <c r="BJR281" s="75"/>
      <c r="BJS281" s="75"/>
      <c r="BJT281" s="75"/>
      <c r="BJU281" s="75"/>
      <c r="BJV281" s="75"/>
      <c r="BJW281" s="75"/>
      <c r="BJX281" s="75"/>
      <c r="BJY281" s="75"/>
      <c r="BJZ281" s="75"/>
      <c r="BKA281" s="75"/>
      <c r="BKB281" s="75"/>
      <c r="BKC281" s="75"/>
      <c r="BKD281" s="75"/>
      <c r="BKE281" s="75"/>
      <c r="BKF281" s="75"/>
      <c r="BKG281" s="75"/>
      <c r="BKH281" s="75"/>
      <c r="BKI281" s="75"/>
      <c r="BKJ281" s="75"/>
      <c r="BKK281" s="75"/>
      <c r="BKL281" s="75"/>
      <c r="BKM281" s="75"/>
      <c r="BKN281" s="75"/>
      <c r="BKO281" s="75"/>
      <c r="BKP281" s="75"/>
      <c r="BKQ281" s="75"/>
      <c r="BKR281" s="75"/>
      <c r="BKS281" s="75"/>
      <c r="BKT281" s="75"/>
      <c r="BKU281" s="75"/>
      <c r="BKV281" s="75"/>
      <c r="BKW281" s="75"/>
      <c r="BKX281" s="75"/>
      <c r="BKY281" s="75"/>
      <c r="BKZ281" s="75"/>
      <c r="BLA281" s="75"/>
      <c r="BLB281" s="75"/>
      <c r="BLC281" s="75"/>
      <c r="BLD281" s="75"/>
      <c r="BLE281" s="75"/>
      <c r="BLF281" s="75"/>
      <c r="BLG281" s="75"/>
      <c r="BLH281" s="75"/>
      <c r="BLI281" s="75"/>
      <c r="BLJ281" s="75"/>
      <c r="BLK281" s="75"/>
      <c r="BLL281" s="75"/>
      <c r="BLM281" s="75"/>
      <c r="BLN281" s="75"/>
      <c r="BLO281" s="75"/>
      <c r="BLP281" s="75"/>
      <c r="BLQ281" s="75"/>
      <c r="BLR281" s="75"/>
      <c r="BLS281" s="75"/>
      <c r="BLT281" s="75"/>
      <c r="BLU281" s="75"/>
      <c r="BLV281" s="75"/>
      <c r="BLW281" s="75"/>
      <c r="BLX281" s="75"/>
      <c r="BLY281" s="75"/>
      <c r="BLZ281" s="75"/>
      <c r="BMA281" s="75"/>
      <c r="BMB281" s="75"/>
      <c r="BMC281" s="75"/>
      <c r="BMD281" s="75"/>
      <c r="BME281" s="75"/>
      <c r="BMF281" s="75"/>
      <c r="BMG281" s="75"/>
      <c r="BMH281" s="75"/>
      <c r="BMI281" s="75"/>
      <c r="BMJ281" s="75"/>
      <c r="BMK281" s="75"/>
      <c r="BML281" s="75"/>
      <c r="BMM281" s="75"/>
      <c r="BMN281" s="75"/>
      <c r="BMO281" s="75"/>
      <c r="BMP281" s="75"/>
      <c r="BMQ281" s="75"/>
      <c r="BMR281" s="75"/>
      <c r="BMS281" s="75"/>
      <c r="BMT281" s="75"/>
      <c r="BMU281" s="75"/>
      <c r="BMV281" s="75"/>
      <c r="BMW281" s="75"/>
      <c r="BMX281" s="75"/>
      <c r="BMY281" s="75"/>
      <c r="BMZ281" s="75"/>
      <c r="BNA281" s="75"/>
      <c r="BNB281" s="75"/>
      <c r="BNC281" s="75"/>
      <c r="BND281" s="75"/>
      <c r="BNE281" s="75"/>
      <c r="BNF281" s="75"/>
      <c r="BNG281" s="75"/>
      <c r="BNH281" s="75"/>
      <c r="BNI281" s="75"/>
      <c r="BNJ281" s="75"/>
      <c r="BNK281" s="75"/>
      <c r="BNL281" s="75"/>
      <c r="BNM281" s="75"/>
      <c r="BNN281" s="75"/>
      <c r="BNO281" s="75"/>
      <c r="BNP281" s="75"/>
      <c r="BNQ281" s="75"/>
      <c r="BNR281" s="75"/>
      <c r="BNS281" s="75"/>
      <c r="BNT281" s="75"/>
      <c r="BNU281" s="75"/>
      <c r="BNV281" s="75"/>
      <c r="BNW281" s="75"/>
      <c r="BNX281" s="75"/>
      <c r="BNY281" s="75"/>
      <c r="BNZ281" s="75"/>
      <c r="BOA281" s="75"/>
      <c r="BOB281" s="75"/>
      <c r="BOC281" s="75"/>
      <c r="BOD281" s="75"/>
      <c r="BOE281" s="75"/>
      <c r="BOF281" s="75"/>
      <c r="BOG281" s="75"/>
      <c r="BOH281" s="75"/>
      <c r="BOI281" s="75"/>
      <c r="BOJ281" s="75"/>
      <c r="BOK281" s="75"/>
      <c r="BOL281" s="75"/>
      <c r="BOM281" s="75"/>
      <c r="BON281" s="75"/>
      <c r="BOO281" s="75"/>
      <c r="BOP281" s="75"/>
      <c r="BOQ281" s="75"/>
      <c r="BOR281" s="75"/>
      <c r="BOS281" s="75"/>
      <c r="BOT281" s="75"/>
      <c r="BOU281" s="75"/>
      <c r="BOV281" s="75"/>
      <c r="BOW281" s="75"/>
      <c r="BOX281" s="75"/>
      <c r="BOY281" s="75"/>
      <c r="BOZ281" s="75"/>
      <c r="BPA281" s="75"/>
      <c r="BPB281" s="75"/>
      <c r="BPC281" s="75"/>
      <c r="BPD281" s="75"/>
      <c r="BPE281" s="75"/>
      <c r="BPF281" s="75"/>
      <c r="BPG281" s="75"/>
      <c r="BPH281" s="75"/>
      <c r="BPI281" s="75"/>
      <c r="BPJ281" s="75"/>
      <c r="BPK281" s="75"/>
      <c r="BPL281" s="75"/>
      <c r="BPM281" s="75"/>
      <c r="BPN281" s="75"/>
      <c r="BPO281" s="75"/>
      <c r="BPP281" s="75"/>
      <c r="BPQ281" s="75"/>
      <c r="BPR281" s="75"/>
      <c r="BPS281" s="75"/>
      <c r="BPT281" s="75"/>
      <c r="BPU281" s="75"/>
      <c r="BPV281" s="75"/>
      <c r="BPW281" s="75"/>
      <c r="BPX281" s="75"/>
      <c r="BPY281" s="75"/>
      <c r="BPZ281" s="75"/>
      <c r="BQA281" s="75"/>
      <c r="BQB281" s="75"/>
      <c r="BQC281" s="75"/>
      <c r="BQD281" s="75"/>
      <c r="BQE281" s="75"/>
      <c r="BQF281" s="75"/>
      <c r="BQG281" s="75"/>
      <c r="BQH281" s="75"/>
      <c r="BQI281" s="75"/>
      <c r="BQJ281" s="75"/>
      <c r="BQK281" s="75"/>
      <c r="BQL281" s="75"/>
      <c r="BQM281" s="75"/>
      <c r="BQN281" s="75"/>
      <c r="BQO281" s="75"/>
      <c r="BQP281" s="75"/>
      <c r="BQQ281" s="75"/>
      <c r="BQR281" s="75"/>
      <c r="BQS281" s="75"/>
      <c r="BQT281" s="75"/>
      <c r="BQU281" s="75"/>
      <c r="BQV281" s="75"/>
      <c r="BQW281" s="75"/>
      <c r="BQX281" s="75"/>
      <c r="BQY281" s="75"/>
      <c r="BQZ281" s="75"/>
      <c r="BRA281" s="75"/>
      <c r="BRB281" s="75"/>
      <c r="BRC281" s="75"/>
      <c r="BRD281" s="75"/>
      <c r="BRE281" s="75"/>
      <c r="BRF281" s="75"/>
      <c r="BRG281" s="75"/>
      <c r="BRH281" s="75"/>
      <c r="BRI281" s="75"/>
      <c r="BRJ281" s="75"/>
      <c r="BRK281" s="75"/>
      <c r="BRL281" s="75"/>
      <c r="BRM281" s="75"/>
      <c r="BRN281" s="75"/>
      <c r="BRO281" s="75"/>
      <c r="BRP281" s="75"/>
      <c r="BRQ281" s="75"/>
      <c r="BRR281" s="75"/>
      <c r="BRS281" s="75"/>
      <c r="BRT281" s="75"/>
      <c r="BRU281" s="75"/>
      <c r="BRV281" s="75"/>
      <c r="BRW281" s="75"/>
      <c r="BRX281" s="75"/>
      <c r="BRY281" s="75"/>
      <c r="BRZ281" s="75"/>
      <c r="BSA281" s="75"/>
      <c r="BSB281" s="75"/>
      <c r="BSC281" s="75"/>
      <c r="BSD281" s="75"/>
      <c r="BSE281" s="75"/>
      <c r="BSF281" s="75"/>
      <c r="BSG281" s="75"/>
      <c r="BSH281" s="75"/>
      <c r="BSI281" s="75"/>
      <c r="BSJ281" s="75"/>
      <c r="BSK281" s="75"/>
      <c r="BSL281" s="75"/>
      <c r="BSM281" s="75"/>
      <c r="BSN281" s="75"/>
      <c r="BSO281" s="75"/>
      <c r="BSP281" s="75"/>
      <c r="BSQ281" s="75"/>
      <c r="BSR281" s="75"/>
      <c r="BSS281" s="75"/>
      <c r="BST281" s="75"/>
      <c r="BSU281" s="75"/>
      <c r="BSV281" s="75"/>
      <c r="BSW281" s="75"/>
      <c r="BSX281" s="75"/>
      <c r="BSY281" s="75"/>
      <c r="BSZ281" s="75"/>
      <c r="BTA281" s="75"/>
      <c r="BTB281" s="75"/>
      <c r="BTC281" s="75"/>
      <c r="BTD281" s="75"/>
      <c r="BTE281" s="75"/>
      <c r="BTF281" s="75"/>
      <c r="BTG281" s="75"/>
      <c r="BTH281" s="75"/>
      <c r="BTI281" s="75"/>
      <c r="BTJ281" s="75"/>
      <c r="BTK281" s="75"/>
      <c r="BTL281" s="75"/>
      <c r="BTM281" s="75"/>
      <c r="BTN281" s="75"/>
      <c r="BTO281" s="75"/>
      <c r="BTP281" s="75"/>
      <c r="BTQ281" s="75"/>
      <c r="BTR281" s="75"/>
      <c r="BTS281" s="75"/>
      <c r="BTT281" s="75"/>
      <c r="BTU281" s="75"/>
      <c r="BTV281" s="75"/>
      <c r="BTW281" s="75"/>
      <c r="BTX281" s="75"/>
      <c r="BTY281" s="75"/>
      <c r="BTZ281" s="75"/>
      <c r="BUA281" s="75"/>
      <c r="BUB281" s="75"/>
      <c r="BUC281" s="75"/>
      <c r="BUD281" s="75"/>
      <c r="BUE281" s="75"/>
      <c r="BUF281" s="75"/>
      <c r="BUG281" s="75"/>
      <c r="BUH281" s="75"/>
      <c r="BUI281" s="75"/>
      <c r="BUJ281" s="75"/>
      <c r="BUK281" s="75"/>
      <c r="BUL281" s="75"/>
      <c r="BUM281" s="75"/>
      <c r="BUN281" s="75"/>
      <c r="BUO281" s="75"/>
      <c r="BUP281" s="75"/>
      <c r="BUQ281" s="75"/>
      <c r="BUR281" s="75"/>
      <c r="BUS281" s="75"/>
      <c r="BUT281" s="75"/>
      <c r="BUU281" s="75"/>
      <c r="BUV281" s="75"/>
      <c r="BUW281" s="75"/>
      <c r="BUX281" s="75"/>
      <c r="BUY281" s="75"/>
      <c r="BUZ281" s="75"/>
      <c r="BVA281" s="75"/>
      <c r="BVB281" s="75"/>
      <c r="BVC281" s="75"/>
      <c r="BVD281" s="75"/>
      <c r="BVE281" s="75"/>
      <c r="BVF281" s="75"/>
      <c r="BVG281" s="75"/>
      <c r="BVH281" s="75"/>
      <c r="BVI281" s="75"/>
      <c r="BVJ281" s="75"/>
      <c r="BVK281" s="75"/>
      <c r="BVL281" s="75"/>
      <c r="BVM281" s="75"/>
      <c r="BVN281" s="75"/>
      <c r="BVO281" s="75"/>
      <c r="BVP281" s="75"/>
      <c r="BVQ281" s="75"/>
      <c r="BVR281" s="75"/>
      <c r="BVS281" s="75"/>
      <c r="BVT281" s="75"/>
      <c r="BVU281" s="75"/>
      <c r="BVV281" s="75"/>
      <c r="BVW281" s="75"/>
      <c r="BVX281" s="75"/>
      <c r="BVY281" s="75"/>
      <c r="BVZ281" s="75"/>
      <c r="BWA281" s="75"/>
      <c r="BWB281" s="75"/>
      <c r="BWC281" s="75"/>
      <c r="BWD281" s="75"/>
      <c r="BWE281" s="75"/>
      <c r="BWF281" s="75"/>
      <c r="BWG281" s="75"/>
      <c r="BWH281" s="75"/>
      <c r="BWI281" s="75"/>
      <c r="BWJ281" s="75"/>
      <c r="BWK281" s="75"/>
      <c r="BWL281" s="75"/>
      <c r="BWM281" s="75"/>
      <c r="BWN281" s="75"/>
      <c r="BWO281" s="75"/>
      <c r="BWP281" s="75"/>
      <c r="BWQ281" s="75"/>
      <c r="BWR281" s="75"/>
      <c r="BWS281" s="75"/>
      <c r="BWT281" s="75"/>
      <c r="BWU281" s="75"/>
      <c r="BWV281" s="75"/>
      <c r="BWW281" s="75"/>
      <c r="BWX281" s="75"/>
      <c r="BWY281" s="75"/>
      <c r="BWZ281" s="75"/>
      <c r="BXA281" s="75"/>
      <c r="BXB281" s="75"/>
      <c r="BXC281" s="75"/>
      <c r="BXD281" s="75"/>
      <c r="BXE281" s="75"/>
      <c r="BXF281" s="75"/>
      <c r="BXG281" s="75"/>
      <c r="BXH281" s="75"/>
      <c r="BXI281" s="75"/>
      <c r="BXJ281" s="75"/>
      <c r="BXK281" s="75"/>
      <c r="BXL281" s="75"/>
      <c r="BXM281" s="75"/>
      <c r="BXN281" s="75"/>
      <c r="BXO281" s="75"/>
      <c r="BXP281" s="75"/>
      <c r="BXQ281" s="75"/>
      <c r="BXR281" s="75"/>
      <c r="BXS281" s="75"/>
      <c r="BXT281" s="75"/>
      <c r="BXU281" s="75"/>
      <c r="BXV281" s="75"/>
      <c r="BXW281" s="75"/>
      <c r="BXX281" s="75"/>
      <c r="BXY281" s="75"/>
      <c r="BXZ281" s="75"/>
      <c r="BYA281" s="75"/>
      <c r="BYB281" s="75"/>
      <c r="BYC281" s="75"/>
      <c r="BYD281" s="75"/>
      <c r="BYE281" s="75"/>
      <c r="BYF281" s="75"/>
      <c r="BYG281" s="75"/>
      <c r="BYH281" s="75"/>
      <c r="BYI281" s="75"/>
      <c r="BYJ281" s="75"/>
      <c r="BYK281" s="75"/>
      <c r="BYL281" s="75"/>
      <c r="BYM281" s="75"/>
      <c r="BYN281" s="75"/>
      <c r="BYO281" s="75"/>
      <c r="BYP281" s="75"/>
      <c r="BYQ281" s="75"/>
      <c r="BYR281" s="75"/>
      <c r="BYS281" s="75"/>
      <c r="BYT281" s="75"/>
      <c r="BYU281" s="75"/>
      <c r="BYV281" s="75"/>
      <c r="BYW281" s="75"/>
      <c r="BYX281" s="75"/>
      <c r="BYY281" s="75"/>
      <c r="BYZ281" s="75"/>
      <c r="BZA281" s="75"/>
      <c r="BZB281" s="75"/>
      <c r="BZC281" s="75"/>
      <c r="BZD281" s="75"/>
      <c r="BZE281" s="75"/>
      <c r="BZF281" s="75"/>
      <c r="BZG281" s="75"/>
      <c r="BZH281" s="75"/>
      <c r="BZI281" s="75"/>
      <c r="BZJ281" s="75"/>
      <c r="BZK281" s="75"/>
      <c r="BZL281" s="75"/>
      <c r="BZM281" s="75"/>
      <c r="BZN281" s="75"/>
      <c r="BZO281" s="75"/>
      <c r="BZP281" s="75"/>
      <c r="BZQ281" s="75"/>
      <c r="BZR281" s="75"/>
      <c r="BZS281" s="75"/>
      <c r="BZT281" s="75"/>
      <c r="BZU281" s="75"/>
      <c r="BZV281" s="75"/>
      <c r="BZW281" s="75"/>
      <c r="BZX281" s="75"/>
      <c r="BZY281" s="75"/>
      <c r="BZZ281" s="75"/>
      <c r="CAA281" s="75"/>
      <c r="CAB281" s="75"/>
      <c r="CAC281" s="75"/>
      <c r="CAD281" s="75"/>
      <c r="CAE281" s="75"/>
      <c r="CAF281" s="75"/>
      <c r="CAG281" s="75"/>
      <c r="CAH281" s="75"/>
      <c r="CAI281" s="75"/>
      <c r="CAJ281" s="75"/>
      <c r="CAK281" s="75"/>
      <c r="CAL281" s="75"/>
      <c r="CAM281" s="75"/>
      <c r="CAN281" s="75"/>
      <c r="CAO281" s="75"/>
      <c r="CAP281" s="75"/>
      <c r="CAQ281" s="75"/>
      <c r="CAR281" s="75"/>
      <c r="CAS281" s="75"/>
      <c r="CAT281" s="75"/>
      <c r="CAU281" s="75"/>
      <c r="CAV281" s="75"/>
      <c r="CAW281" s="75"/>
      <c r="CAX281" s="75"/>
      <c r="CAY281" s="75"/>
      <c r="CAZ281" s="75"/>
      <c r="CBA281" s="75"/>
      <c r="CBB281" s="75"/>
      <c r="CBC281" s="75"/>
      <c r="CBD281" s="75"/>
      <c r="CBE281" s="75"/>
      <c r="CBF281" s="75"/>
      <c r="CBG281" s="75"/>
      <c r="CBH281" s="75"/>
      <c r="CBI281" s="75"/>
      <c r="CBJ281" s="75"/>
      <c r="CBK281" s="75"/>
      <c r="CBL281" s="75"/>
      <c r="CBM281" s="75"/>
      <c r="CBN281" s="75"/>
      <c r="CBO281" s="75"/>
      <c r="CBP281" s="75"/>
      <c r="CBQ281" s="75"/>
      <c r="CBR281" s="75"/>
      <c r="CBS281" s="75"/>
      <c r="CBT281" s="75"/>
      <c r="CBU281" s="75"/>
      <c r="CBV281" s="75"/>
      <c r="CBW281" s="75"/>
      <c r="CBX281" s="75"/>
      <c r="CBY281" s="75"/>
      <c r="CBZ281" s="75"/>
      <c r="CCA281" s="75"/>
      <c r="CCB281" s="75"/>
      <c r="CCC281" s="75"/>
      <c r="CCD281" s="75"/>
      <c r="CCE281" s="75"/>
      <c r="CCF281" s="75"/>
      <c r="CCG281" s="75"/>
      <c r="CCH281" s="75"/>
      <c r="CCI281" s="75"/>
      <c r="CCJ281" s="75"/>
      <c r="CCK281" s="75"/>
      <c r="CCL281" s="75"/>
      <c r="CCM281" s="75"/>
      <c r="CCN281" s="75"/>
      <c r="CCO281" s="75"/>
      <c r="CCP281" s="75"/>
      <c r="CCQ281" s="75"/>
      <c r="CCR281" s="75"/>
      <c r="CCS281" s="75"/>
      <c r="CCT281" s="75"/>
      <c r="CCU281" s="75"/>
      <c r="CCV281" s="75"/>
      <c r="CCW281" s="75"/>
      <c r="CCX281" s="75"/>
      <c r="CCY281" s="75"/>
      <c r="CCZ281" s="75"/>
      <c r="CDA281" s="75"/>
      <c r="CDB281" s="75"/>
      <c r="CDC281" s="75"/>
      <c r="CDD281" s="75"/>
      <c r="CDE281" s="75"/>
      <c r="CDF281" s="75"/>
      <c r="CDG281" s="75"/>
      <c r="CDH281" s="75"/>
      <c r="CDI281" s="75"/>
      <c r="CDJ281" s="75"/>
      <c r="CDK281" s="75"/>
      <c r="CDL281" s="75"/>
      <c r="CDM281" s="75"/>
      <c r="CDN281" s="75"/>
      <c r="CDO281" s="75"/>
      <c r="CDP281" s="75"/>
      <c r="CDQ281" s="75"/>
      <c r="CDR281" s="75"/>
      <c r="CDS281" s="75"/>
      <c r="CDT281" s="75"/>
      <c r="CDU281" s="75"/>
      <c r="CDV281" s="75"/>
      <c r="CDW281" s="75"/>
      <c r="CDX281" s="75"/>
      <c r="CDY281" s="75"/>
      <c r="CDZ281" s="75"/>
      <c r="CEA281" s="75"/>
      <c r="CEB281" s="75"/>
      <c r="CEC281" s="75"/>
      <c r="CED281" s="75"/>
      <c r="CEE281" s="75"/>
      <c r="CEF281" s="75"/>
      <c r="CEG281" s="75"/>
      <c r="CEH281" s="75"/>
      <c r="CEI281" s="75"/>
      <c r="CEJ281" s="75"/>
      <c r="CEK281" s="75"/>
      <c r="CEL281" s="75"/>
      <c r="CEM281" s="75"/>
      <c r="CEN281" s="75"/>
      <c r="CEO281" s="75"/>
      <c r="CEP281" s="75"/>
      <c r="CEQ281" s="75"/>
      <c r="CER281" s="75"/>
      <c r="CES281" s="75"/>
      <c r="CET281" s="75"/>
      <c r="CEU281" s="75"/>
      <c r="CEV281" s="75"/>
      <c r="CEW281" s="75"/>
      <c r="CEX281" s="75"/>
      <c r="CEY281" s="75"/>
      <c r="CEZ281" s="75"/>
      <c r="CFA281" s="75"/>
      <c r="CFB281" s="75"/>
      <c r="CFC281" s="75"/>
      <c r="CFD281" s="75"/>
      <c r="CFE281" s="75"/>
      <c r="CFF281" s="75"/>
      <c r="CFG281" s="75"/>
      <c r="CFH281" s="75"/>
      <c r="CFI281" s="75"/>
      <c r="CFJ281" s="75"/>
      <c r="CFK281" s="75"/>
      <c r="CFL281" s="75"/>
      <c r="CFM281" s="75"/>
      <c r="CFN281" s="75"/>
      <c r="CFO281" s="75"/>
      <c r="CFP281" s="75"/>
      <c r="CFQ281" s="75"/>
      <c r="CFR281" s="75"/>
      <c r="CFS281" s="75"/>
      <c r="CFT281" s="75"/>
      <c r="CFU281" s="75"/>
      <c r="CFV281" s="75"/>
      <c r="CFW281" s="75"/>
      <c r="CFX281" s="75"/>
      <c r="CFY281" s="75"/>
      <c r="CFZ281" s="75"/>
      <c r="CGA281" s="75"/>
      <c r="CGB281" s="75"/>
      <c r="CGC281" s="75"/>
      <c r="CGD281" s="75"/>
      <c r="CGE281" s="75"/>
      <c r="CGF281" s="75"/>
      <c r="CGG281" s="75"/>
      <c r="CGH281" s="75"/>
      <c r="CGI281" s="75"/>
      <c r="CGJ281" s="75"/>
      <c r="CGK281" s="75"/>
      <c r="CGL281" s="75"/>
      <c r="CGM281" s="75"/>
      <c r="CGN281" s="75"/>
      <c r="CGO281" s="75"/>
      <c r="CGP281" s="75"/>
      <c r="CGQ281" s="75"/>
      <c r="CGR281" s="75"/>
      <c r="CGS281" s="75"/>
      <c r="CGT281" s="75"/>
      <c r="CGU281" s="75"/>
      <c r="CGV281" s="75"/>
      <c r="CGW281" s="75"/>
      <c r="CGX281" s="75"/>
      <c r="CGY281" s="75"/>
      <c r="CGZ281" s="75"/>
      <c r="CHA281" s="75"/>
      <c r="CHB281" s="75"/>
      <c r="CHC281" s="75"/>
      <c r="CHD281" s="75"/>
      <c r="CHE281" s="75"/>
      <c r="CHF281" s="75"/>
      <c r="CHG281" s="75"/>
      <c r="CHH281" s="75"/>
      <c r="CHI281" s="75"/>
      <c r="CHJ281" s="75"/>
      <c r="CHK281" s="75"/>
      <c r="CHL281" s="75"/>
      <c r="CHM281" s="75"/>
      <c r="CHN281" s="75"/>
      <c r="CHO281" s="75"/>
      <c r="CHP281" s="75"/>
      <c r="CHQ281" s="75"/>
      <c r="CHR281" s="75"/>
      <c r="CHS281" s="75"/>
      <c r="CHT281" s="75"/>
      <c r="CHU281" s="75"/>
      <c r="CHV281" s="75"/>
      <c r="CHW281" s="75"/>
      <c r="CHX281" s="75"/>
      <c r="CHY281" s="75"/>
      <c r="CHZ281" s="75"/>
      <c r="CIA281" s="75"/>
      <c r="CIB281" s="75"/>
      <c r="CIC281" s="75"/>
      <c r="CID281" s="75"/>
      <c r="CIE281" s="75"/>
      <c r="CIF281" s="75"/>
      <c r="CIG281" s="75"/>
      <c r="CIH281" s="75"/>
      <c r="CII281" s="75"/>
      <c r="CIJ281" s="75"/>
      <c r="CIK281" s="75"/>
      <c r="CIL281" s="75"/>
      <c r="CIM281" s="75"/>
      <c r="CIN281" s="75"/>
      <c r="CIO281" s="75"/>
      <c r="CIP281" s="75"/>
      <c r="CIQ281" s="75"/>
      <c r="CIR281" s="75"/>
      <c r="CIS281" s="75"/>
      <c r="CIT281" s="75"/>
      <c r="CIU281" s="75"/>
      <c r="CIV281" s="75"/>
      <c r="CIW281" s="75"/>
      <c r="CIX281" s="75"/>
      <c r="CIY281" s="75"/>
      <c r="CIZ281" s="75"/>
      <c r="CJA281" s="75"/>
      <c r="CJB281" s="75"/>
      <c r="CJC281" s="75"/>
      <c r="CJD281" s="75"/>
      <c r="CJE281" s="75"/>
      <c r="CJF281" s="75"/>
      <c r="CJG281" s="75"/>
      <c r="CJH281" s="75"/>
      <c r="CJI281" s="75"/>
      <c r="CJJ281" s="75"/>
      <c r="CJK281" s="75"/>
      <c r="CJL281" s="75"/>
      <c r="CJM281" s="75"/>
      <c r="CJN281" s="75"/>
      <c r="CJO281" s="75"/>
      <c r="CJP281" s="75"/>
      <c r="CJQ281" s="75"/>
      <c r="CJR281" s="75"/>
      <c r="CJS281" s="75"/>
      <c r="CJT281" s="75"/>
      <c r="CJU281" s="75"/>
      <c r="CJV281" s="75"/>
      <c r="CJW281" s="75"/>
      <c r="CJX281" s="75"/>
      <c r="CJY281" s="75"/>
      <c r="CJZ281" s="75"/>
      <c r="CKA281" s="75"/>
      <c r="CKB281" s="75"/>
      <c r="CKC281" s="75"/>
      <c r="CKD281" s="75"/>
      <c r="CKE281" s="75"/>
      <c r="CKF281" s="75"/>
      <c r="CKG281" s="75"/>
      <c r="CKH281" s="75"/>
      <c r="CKI281" s="75"/>
      <c r="CKJ281" s="75"/>
      <c r="CKK281" s="75"/>
      <c r="CKL281" s="75"/>
      <c r="CKM281" s="75"/>
      <c r="CKN281" s="75"/>
      <c r="CKO281" s="75"/>
      <c r="CKP281" s="75"/>
      <c r="CKQ281" s="75"/>
      <c r="CKR281" s="75"/>
      <c r="CKS281" s="75"/>
      <c r="CKT281" s="75"/>
      <c r="CKU281" s="75"/>
      <c r="CKV281" s="75"/>
      <c r="CKW281" s="75"/>
      <c r="CKX281" s="75"/>
      <c r="CKY281" s="75"/>
      <c r="CKZ281" s="75"/>
      <c r="CLA281" s="75"/>
      <c r="CLB281" s="75"/>
      <c r="CLC281" s="75"/>
      <c r="CLD281" s="75"/>
      <c r="CLE281" s="75"/>
      <c r="CLF281" s="75"/>
      <c r="CLG281" s="75"/>
      <c r="CLH281" s="75"/>
      <c r="CLI281" s="75"/>
      <c r="CLJ281" s="75"/>
      <c r="CLK281" s="75"/>
      <c r="CLL281" s="75"/>
      <c r="CLM281" s="75"/>
      <c r="CLN281" s="75"/>
      <c r="CLO281" s="75"/>
      <c r="CLP281" s="75"/>
      <c r="CLQ281" s="75"/>
      <c r="CLR281" s="75"/>
      <c r="CLS281" s="75"/>
      <c r="CLT281" s="75"/>
      <c r="CLU281" s="75"/>
      <c r="CLV281" s="75"/>
      <c r="CLW281" s="75"/>
      <c r="CLX281" s="75"/>
      <c r="CLY281" s="75"/>
      <c r="CLZ281" s="75"/>
      <c r="CMA281" s="75"/>
      <c r="CMB281" s="75"/>
      <c r="CMC281" s="75"/>
      <c r="CMD281" s="75"/>
      <c r="CME281" s="75"/>
      <c r="CMF281" s="75"/>
      <c r="CMG281" s="75"/>
      <c r="CMH281" s="75"/>
      <c r="CMI281" s="75"/>
      <c r="CMJ281" s="75"/>
      <c r="CMK281" s="75"/>
      <c r="CML281" s="75"/>
      <c r="CMM281" s="75"/>
      <c r="CMN281" s="75"/>
      <c r="CMO281" s="75"/>
      <c r="CMP281" s="75"/>
      <c r="CMQ281" s="75"/>
      <c r="CMR281" s="75"/>
      <c r="CMS281" s="75"/>
      <c r="CMT281" s="75"/>
      <c r="CMU281" s="75"/>
      <c r="CMV281" s="75"/>
      <c r="CMW281" s="75"/>
      <c r="CMX281" s="75"/>
      <c r="CMY281" s="75"/>
      <c r="CMZ281" s="75"/>
      <c r="CNA281" s="75"/>
      <c r="CNB281" s="75"/>
      <c r="CNC281" s="75"/>
      <c r="CND281" s="75"/>
      <c r="CNE281" s="75"/>
      <c r="CNF281" s="75"/>
      <c r="CNG281" s="75"/>
      <c r="CNH281" s="75"/>
      <c r="CNI281" s="75"/>
      <c r="CNJ281" s="75"/>
      <c r="CNK281" s="75"/>
      <c r="CNL281" s="75"/>
      <c r="CNM281" s="75"/>
      <c r="CNN281" s="75"/>
      <c r="CNO281" s="75"/>
      <c r="CNP281" s="75"/>
      <c r="CNQ281" s="75"/>
      <c r="CNR281" s="75"/>
      <c r="CNS281" s="75"/>
      <c r="CNT281" s="75"/>
      <c r="CNU281" s="75"/>
      <c r="CNV281" s="75"/>
      <c r="CNW281" s="75"/>
      <c r="CNX281" s="75"/>
      <c r="CNY281" s="75"/>
      <c r="CNZ281" s="75"/>
      <c r="COA281" s="75"/>
      <c r="COB281" s="75"/>
      <c r="COC281" s="75"/>
      <c r="COD281" s="75"/>
      <c r="COE281" s="75"/>
      <c r="COF281" s="75"/>
      <c r="COG281" s="75"/>
      <c r="COH281" s="75"/>
      <c r="COI281" s="75"/>
      <c r="COJ281" s="75"/>
      <c r="COK281" s="75"/>
      <c r="COL281" s="75"/>
      <c r="COM281" s="75"/>
      <c r="CON281" s="75"/>
      <c r="COO281" s="75"/>
      <c r="COP281" s="75"/>
      <c r="COQ281" s="75"/>
      <c r="COR281" s="75"/>
      <c r="COS281" s="75"/>
      <c r="COT281" s="75"/>
      <c r="COU281" s="75"/>
      <c r="COV281" s="75"/>
      <c r="COW281" s="75"/>
      <c r="COX281" s="75"/>
      <c r="COY281" s="75"/>
      <c r="COZ281" s="75"/>
      <c r="CPA281" s="75"/>
      <c r="CPB281" s="75"/>
      <c r="CPC281" s="75"/>
      <c r="CPD281" s="75"/>
      <c r="CPE281" s="75"/>
      <c r="CPF281" s="75"/>
      <c r="CPG281" s="75"/>
      <c r="CPH281" s="75"/>
      <c r="CPI281" s="75"/>
      <c r="CPJ281" s="75"/>
      <c r="CPK281" s="75"/>
      <c r="CPL281" s="75"/>
      <c r="CPM281" s="75"/>
      <c r="CPN281" s="75"/>
      <c r="CPO281" s="75"/>
      <c r="CPP281" s="75"/>
      <c r="CPQ281" s="75"/>
      <c r="CPR281" s="75"/>
      <c r="CPS281" s="75"/>
      <c r="CPT281" s="75"/>
      <c r="CPU281" s="75"/>
      <c r="CPV281" s="75"/>
      <c r="CPW281" s="75"/>
      <c r="CPX281" s="75"/>
      <c r="CPY281" s="75"/>
      <c r="CPZ281" s="75"/>
      <c r="CQA281" s="75"/>
      <c r="CQB281" s="75"/>
      <c r="CQC281" s="75"/>
      <c r="CQD281" s="75"/>
      <c r="CQE281" s="75"/>
      <c r="CQF281" s="75"/>
      <c r="CQG281" s="75"/>
      <c r="CQH281" s="75"/>
      <c r="CQI281" s="75"/>
      <c r="CQJ281" s="75"/>
      <c r="CQK281" s="75"/>
      <c r="CQL281" s="75"/>
      <c r="CQM281" s="75"/>
      <c r="CQN281" s="75"/>
      <c r="CQO281" s="75"/>
      <c r="CQP281" s="75"/>
      <c r="CQQ281" s="75"/>
      <c r="CQR281" s="75"/>
      <c r="CQS281" s="75"/>
      <c r="CQT281" s="75"/>
      <c r="CQU281" s="75"/>
      <c r="CQV281" s="75"/>
      <c r="CQW281" s="75"/>
      <c r="CQX281" s="75"/>
      <c r="CQY281" s="75"/>
      <c r="CQZ281" s="75"/>
      <c r="CRA281" s="75"/>
      <c r="CRB281" s="75"/>
      <c r="CRC281" s="75"/>
      <c r="CRD281" s="75"/>
      <c r="CRE281" s="75"/>
      <c r="CRF281" s="75"/>
      <c r="CRG281" s="75"/>
      <c r="CRH281" s="75"/>
      <c r="CRI281" s="75"/>
      <c r="CRJ281" s="75"/>
      <c r="CRK281" s="75"/>
      <c r="CRL281" s="75"/>
      <c r="CRM281" s="75"/>
      <c r="CRN281" s="75"/>
      <c r="CRO281" s="75"/>
      <c r="CRP281" s="75"/>
      <c r="CRQ281" s="75"/>
      <c r="CRR281" s="75"/>
      <c r="CRS281" s="75"/>
      <c r="CRT281" s="75"/>
      <c r="CRU281" s="75"/>
      <c r="CRV281" s="75"/>
      <c r="CRW281" s="75"/>
      <c r="CRX281" s="75"/>
      <c r="CRY281" s="75"/>
      <c r="CRZ281" s="75"/>
      <c r="CSA281" s="75"/>
      <c r="CSB281" s="75"/>
      <c r="CSC281" s="75"/>
      <c r="CSD281" s="75"/>
      <c r="CSE281" s="75"/>
      <c r="CSF281" s="75"/>
      <c r="CSG281" s="75"/>
      <c r="CSH281" s="75"/>
      <c r="CSI281" s="75"/>
      <c r="CSJ281" s="75"/>
      <c r="CSK281" s="75"/>
      <c r="CSL281" s="75"/>
      <c r="CSM281" s="75"/>
      <c r="CSN281" s="75"/>
      <c r="CSO281" s="75"/>
      <c r="CSP281" s="75"/>
      <c r="CSQ281" s="75"/>
      <c r="CSR281" s="75"/>
      <c r="CSS281" s="75"/>
      <c r="CST281" s="75"/>
      <c r="CSU281" s="75"/>
      <c r="CSV281" s="75"/>
      <c r="CSW281" s="75"/>
      <c r="CSX281" s="75"/>
      <c r="CSY281" s="75"/>
      <c r="CSZ281" s="75"/>
      <c r="CTA281" s="75"/>
      <c r="CTB281" s="75"/>
      <c r="CTC281" s="75"/>
      <c r="CTD281" s="75"/>
      <c r="CTE281" s="75"/>
      <c r="CTF281" s="75"/>
      <c r="CTG281" s="75"/>
      <c r="CTH281" s="75"/>
      <c r="CTI281" s="75"/>
      <c r="CTJ281" s="75"/>
      <c r="CTK281" s="75"/>
      <c r="CTL281" s="75"/>
      <c r="CTM281" s="75"/>
      <c r="CTN281" s="75"/>
      <c r="CTO281" s="75"/>
      <c r="CTP281" s="75"/>
      <c r="CTQ281" s="75"/>
      <c r="CTR281" s="75"/>
      <c r="CTS281" s="75"/>
      <c r="CTT281" s="75"/>
      <c r="CTU281" s="75"/>
      <c r="CTV281" s="75"/>
      <c r="CTW281" s="75"/>
      <c r="CTX281" s="75"/>
      <c r="CTY281" s="75"/>
      <c r="CTZ281" s="75"/>
      <c r="CUA281" s="75"/>
      <c r="CUB281" s="75"/>
      <c r="CUC281" s="75"/>
      <c r="CUD281" s="75"/>
      <c r="CUE281" s="75"/>
      <c r="CUF281" s="75"/>
      <c r="CUG281" s="75"/>
      <c r="CUH281" s="75"/>
      <c r="CUI281" s="75"/>
      <c r="CUJ281" s="75"/>
      <c r="CUK281" s="75"/>
      <c r="CUL281" s="75"/>
      <c r="CUM281" s="75"/>
      <c r="CUN281" s="75"/>
      <c r="CUO281" s="75"/>
      <c r="CUP281" s="75"/>
      <c r="CUQ281" s="75"/>
      <c r="CUR281" s="75"/>
      <c r="CUS281" s="75"/>
      <c r="CUT281" s="75"/>
      <c r="CUU281" s="75"/>
      <c r="CUV281" s="75"/>
      <c r="CUW281" s="75"/>
      <c r="CUX281" s="75"/>
      <c r="CUY281" s="75"/>
      <c r="CUZ281" s="75"/>
      <c r="CVA281" s="75"/>
      <c r="CVB281" s="75"/>
      <c r="CVC281" s="75"/>
      <c r="CVD281" s="75"/>
      <c r="CVE281" s="75"/>
      <c r="CVF281" s="75"/>
      <c r="CVG281" s="75"/>
      <c r="CVH281" s="75"/>
      <c r="CVI281" s="75"/>
      <c r="CVJ281" s="75"/>
      <c r="CVK281" s="75"/>
      <c r="CVL281" s="75"/>
      <c r="CVM281" s="75"/>
      <c r="CVN281" s="75"/>
      <c r="CVO281" s="75"/>
      <c r="CVP281" s="75"/>
      <c r="CVQ281" s="75"/>
      <c r="CVR281" s="75"/>
      <c r="CVS281" s="75"/>
      <c r="CVT281" s="75"/>
      <c r="CVU281" s="75"/>
      <c r="CVV281" s="75"/>
      <c r="CVW281" s="75"/>
      <c r="CVX281" s="75"/>
      <c r="CVY281" s="75"/>
      <c r="CVZ281" s="75"/>
      <c r="CWA281" s="75"/>
      <c r="CWB281" s="75"/>
      <c r="CWC281" s="75"/>
      <c r="CWD281" s="75"/>
      <c r="CWE281" s="75"/>
      <c r="CWF281" s="75"/>
      <c r="CWG281" s="75"/>
      <c r="CWH281" s="75"/>
      <c r="CWI281" s="75"/>
      <c r="CWJ281" s="75"/>
      <c r="CWK281" s="75"/>
      <c r="CWL281" s="75"/>
      <c r="CWM281" s="75"/>
      <c r="CWN281" s="75"/>
      <c r="CWO281" s="75"/>
      <c r="CWP281" s="75"/>
      <c r="CWQ281" s="75"/>
      <c r="CWR281" s="75"/>
      <c r="CWS281" s="75"/>
      <c r="CWT281" s="75"/>
      <c r="CWU281" s="75"/>
      <c r="CWV281" s="75"/>
      <c r="CWW281" s="75"/>
      <c r="CWX281" s="75"/>
      <c r="CWY281" s="75"/>
      <c r="CWZ281" s="75"/>
      <c r="CXA281" s="75"/>
      <c r="CXB281" s="75"/>
      <c r="CXC281" s="75"/>
      <c r="CXD281" s="75"/>
      <c r="CXE281" s="75"/>
      <c r="CXF281" s="75"/>
      <c r="CXG281" s="75"/>
      <c r="CXH281" s="75"/>
      <c r="CXI281" s="75"/>
      <c r="CXJ281" s="75"/>
      <c r="CXK281" s="75"/>
      <c r="CXL281" s="75"/>
      <c r="CXM281" s="75"/>
      <c r="CXN281" s="75"/>
      <c r="CXO281" s="75"/>
      <c r="CXP281" s="75"/>
      <c r="CXQ281" s="75"/>
      <c r="CXR281" s="75"/>
      <c r="CXS281" s="75"/>
      <c r="CXT281" s="75"/>
      <c r="CXU281" s="75"/>
      <c r="CXV281" s="75"/>
      <c r="CXW281" s="75"/>
      <c r="CXX281" s="75"/>
      <c r="CXY281" s="75"/>
      <c r="CXZ281" s="75"/>
      <c r="CYA281" s="75"/>
      <c r="CYB281" s="75"/>
      <c r="CYC281" s="75"/>
      <c r="CYD281" s="75"/>
      <c r="CYE281" s="75"/>
      <c r="CYF281" s="75"/>
      <c r="CYG281" s="75"/>
      <c r="CYH281" s="75"/>
      <c r="CYI281" s="75"/>
      <c r="CYJ281" s="75"/>
      <c r="CYK281" s="75"/>
      <c r="CYL281" s="75"/>
      <c r="CYM281" s="75"/>
      <c r="CYN281" s="75"/>
      <c r="CYO281" s="75"/>
      <c r="CYP281" s="75"/>
      <c r="CYQ281" s="75"/>
      <c r="CYR281" s="75"/>
      <c r="CYS281" s="75"/>
      <c r="CYT281" s="75"/>
      <c r="CYU281" s="75"/>
      <c r="CYV281" s="75"/>
      <c r="CYW281" s="75"/>
      <c r="CYX281" s="75"/>
      <c r="CYY281" s="75"/>
      <c r="CYZ281" s="75"/>
      <c r="CZA281" s="75"/>
      <c r="CZB281" s="75"/>
      <c r="CZC281" s="75"/>
      <c r="CZD281" s="75"/>
      <c r="CZE281" s="75"/>
      <c r="CZF281" s="75"/>
      <c r="CZG281" s="75"/>
      <c r="CZH281" s="75"/>
      <c r="CZI281" s="75"/>
      <c r="CZJ281" s="75"/>
      <c r="CZK281" s="75"/>
      <c r="CZL281" s="75"/>
      <c r="CZM281" s="75"/>
      <c r="CZN281" s="75"/>
      <c r="CZO281" s="75"/>
      <c r="CZP281" s="75"/>
      <c r="CZQ281" s="75"/>
      <c r="CZR281" s="75"/>
      <c r="CZS281" s="75"/>
      <c r="CZT281" s="75"/>
      <c r="CZU281" s="75"/>
      <c r="CZV281" s="75"/>
      <c r="CZW281" s="75"/>
      <c r="CZX281" s="75"/>
      <c r="CZY281" s="75"/>
      <c r="CZZ281" s="75"/>
      <c r="DAA281" s="75"/>
      <c r="DAB281" s="75"/>
      <c r="DAC281" s="75"/>
      <c r="DAD281" s="75"/>
      <c r="DAE281" s="75"/>
      <c r="DAF281" s="75"/>
      <c r="DAG281" s="75"/>
      <c r="DAH281" s="75"/>
      <c r="DAI281" s="75"/>
      <c r="DAJ281" s="75"/>
      <c r="DAK281" s="75"/>
      <c r="DAL281" s="75"/>
      <c r="DAM281" s="75"/>
      <c r="DAN281" s="75"/>
      <c r="DAO281" s="75"/>
      <c r="DAP281" s="75"/>
      <c r="DAQ281" s="75"/>
      <c r="DAR281" s="75"/>
      <c r="DAS281" s="75"/>
      <c r="DAT281" s="75"/>
      <c r="DAU281" s="75"/>
      <c r="DAV281" s="75"/>
      <c r="DAW281" s="75"/>
      <c r="DAX281" s="75"/>
      <c r="DAY281" s="75"/>
      <c r="DAZ281" s="75"/>
      <c r="DBA281" s="75"/>
      <c r="DBB281" s="75"/>
      <c r="DBC281" s="75"/>
      <c r="DBD281" s="75"/>
      <c r="DBE281" s="75"/>
      <c r="DBF281" s="75"/>
      <c r="DBG281" s="75"/>
      <c r="DBH281" s="75"/>
      <c r="DBI281" s="75"/>
      <c r="DBJ281" s="75"/>
      <c r="DBK281" s="75"/>
      <c r="DBL281" s="75"/>
      <c r="DBM281" s="75"/>
      <c r="DBN281" s="75"/>
      <c r="DBO281" s="75"/>
      <c r="DBP281" s="75"/>
      <c r="DBQ281" s="75"/>
      <c r="DBR281" s="75"/>
      <c r="DBS281" s="75"/>
      <c r="DBT281" s="75"/>
      <c r="DBU281" s="75"/>
      <c r="DBV281" s="75"/>
      <c r="DBW281" s="75"/>
      <c r="DBX281" s="75"/>
      <c r="DBY281" s="75"/>
      <c r="DBZ281" s="75"/>
      <c r="DCA281" s="75"/>
      <c r="DCB281" s="75"/>
      <c r="DCC281" s="75"/>
      <c r="DCD281" s="75"/>
      <c r="DCE281" s="75"/>
      <c r="DCF281" s="75"/>
      <c r="DCG281" s="75"/>
      <c r="DCH281" s="75"/>
      <c r="DCI281" s="75"/>
      <c r="DCJ281" s="75"/>
      <c r="DCK281" s="75"/>
      <c r="DCL281" s="75"/>
      <c r="DCM281" s="75"/>
      <c r="DCN281" s="75"/>
      <c r="DCO281" s="75"/>
      <c r="DCP281" s="75"/>
      <c r="DCQ281" s="75"/>
      <c r="DCR281" s="75"/>
      <c r="DCS281" s="75"/>
      <c r="DCT281" s="75"/>
      <c r="DCU281" s="75"/>
      <c r="DCV281" s="75"/>
      <c r="DCW281" s="75"/>
      <c r="DCX281" s="75"/>
      <c r="DCY281" s="75"/>
      <c r="DCZ281" s="75"/>
      <c r="DDA281" s="75"/>
      <c r="DDB281" s="75"/>
      <c r="DDC281" s="75"/>
      <c r="DDD281" s="75"/>
      <c r="DDE281" s="75"/>
      <c r="DDF281" s="75"/>
      <c r="DDG281" s="75"/>
      <c r="DDH281" s="75"/>
      <c r="DDI281" s="75"/>
      <c r="DDJ281" s="75"/>
      <c r="DDK281" s="75"/>
      <c r="DDL281" s="75"/>
      <c r="DDM281" s="75"/>
      <c r="DDN281" s="75"/>
      <c r="DDO281" s="75"/>
      <c r="DDP281" s="75"/>
      <c r="DDQ281" s="75"/>
      <c r="DDR281" s="75"/>
      <c r="DDS281" s="75"/>
      <c r="DDT281" s="75"/>
      <c r="DDU281" s="75"/>
      <c r="DDV281" s="75"/>
      <c r="DDW281" s="75"/>
      <c r="DDX281" s="75"/>
      <c r="DDY281" s="75"/>
      <c r="DDZ281" s="75"/>
      <c r="DEA281" s="75"/>
      <c r="DEB281" s="75"/>
      <c r="DEC281" s="75"/>
      <c r="DED281" s="75"/>
      <c r="DEE281" s="75"/>
      <c r="DEF281" s="75"/>
      <c r="DEG281" s="75"/>
      <c r="DEH281" s="75"/>
      <c r="DEI281" s="75"/>
      <c r="DEJ281" s="75"/>
      <c r="DEK281" s="75"/>
      <c r="DEL281" s="75"/>
      <c r="DEM281" s="75"/>
      <c r="DEN281" s="75"/>
      <c r="DEO281" s="75"/>
      <c r="DEP281" s="75"/>
      <c r="DEQ281" s="75"/>
      <c r="DER281" s="75"/>
      <c r="DES281" s="75"/>
      <c r="DET281" s="75"/>
      <c r="DEU281" s="75"/>
      <c r="DEV281" s="75"/>
      <c r="DEW281" s="75"/>
      <c r="DEX281" s="75"/>
      <c r="DEY281" s="75"/>
      <c r="DEZ281" s="75"/>
      <c r="DFA281" s="75"/>
      <c r="DFB281" s="75"/>
      <c r="DFC281" s="75"/>
      <c r="DFD281" s="75"/>
      <c r="DFE281" s="75"/>
      <c r="DFF281" s="75"/>
      <c r="DFG281" s="75"/>
      <c r="DFH281" s="75"/>
      <c r="DFI281" s="75"/>
      <c r="DFJ281" s="75"/>
      <c r="DFK281" s="75"/>
      <c r="DFL281" s="75"/>
      <c r="DFM281" s="75"/>
      <c r="DFN281" s="75"/>
      <c r="DFO281" s="75"/>
      <c r="DFP281" s="75"/>
      <c r="DFQ281" s="75"/>
      <c r="DFR281" s="75"/>
      <c r="DFS281" s="75"/>
      <c r="DFT281" s="75"/>
      <c r="DFU281" s="75"/>
      <c r="DFV281" s="75"/>
      <c r="DFW281" s="75"/>
      <c r="DFX281" s="75"/>
      <c r="DFY281" s="75"/>
      <c r="DFZ281" s="75"/>
      <c r="DGA281" s="75"/>
      <c r="DGB281" s="75"/>
      <c r="DGC281" s="75"/>
      <c r="DGD281" s="75"/>
      <c r="DGE281" s="75"/>
      <c r="DGF281" s="75"/>
      <c r="DGG281" s="75"/>
      <c r="DGH281" s="75"/>
      <c r="DGI281" s="75"/>
      <c r="DGJ281" s="75"/>
      <c r="DGK281" s="75"/>
      <c r="DGL281" s="75"/>
      <c r="DGM281" s="75"/>
      <c r="DGN281" s="75"/>
      <c r="DGO281" s="75"/>
      <c r="DGP281" s="75"/>
      <c r="DGQ281" s="75"/>
      <c r="DGR281" s="75"/>
      <c r="DGS281" s="75"/>
      <c r="DGT281" s="75"/>
      <c r="DGU281" s="75"/>
      <c r="DGV281" s="75"/>
      <c r="DGW281" s="75"/>
      <c r="DGX281" s="75"/>
      <c r="DGY281" s="75"/>
      <c r="DGZ281" s="75"/>
      <c r="DHA281" s="75"/>
      <c r="DHB281" s="75"/>
      <c r="DHC281" s="75"/>
      <c r="DHD281" s="75"/>
      <c r="DHE281" s="75"/>
      <c r="DHF281" s="75"/>
      <c r="DHG281" s="75"/>
      <c r="DHH281" s="75"/>
      <c r="DHI281" s="75"/>
      <c r="DHJ281" s="75"/>
      <c r="DHK281" s="75"/>
      <c r="DHL281" s="75"/>
      <c r="DHM281" s="75"/>
      <c r="DHN281" s="75"/>
      <c r="DHO281" s="75"/>
      <c r="DHP281" s="75"/>
      <c r="DHQ281" s="75"/>
      <c r="DHR281" s="75"/>
      <c r="DHS281" s="75"/>
      <c r="DHT281" s="75"/>
      <c r="DHU281" s="75"/>
      <c r="DHV281" s="75"/>
      <c r="DHW281" s="75"/>
      <c r="DHX281" s="75"/>
      <c r="DHY281" s="75"/>
      <c r="DHZ281" s="75"/>
      <c r="DIA281" s="75"/>
      <c r="DIB281" s="75"/>
      <c r="DIC281" s="75"/>
      <c r="DID281" s="75"/>
      <c r="DIE281" s="75"/>
      <c r="DIF281" s="75"/>
      <c r="DIG281" s="75"/>
      <c r="DIH281" s="75"/>
      <c r="DII281" s="75"/>
      <c r="DIJ281" s="75"/>
      <c r="DIK281" s="75"/>
      <c r="DIL281" s="75"/>
      <c r="DIM281" s="75"/>
      <c r="DIN281" s="75"/>
      <c r="DIO281" s="75"/>
      <c r="DIP281" s="75"/>
      <c r="DIQ281" s="75"/>
      <c r="DIR281" s="75"/>
      <c r="DIS281" s="75"/>
      <c r="DIT281" s="75"/>
      <c r="DIU281" s="75"/>
      <c r="DIV281" s="75"/>
      <c r="DIW281" s="75"/>
      <c r="DIX281" s="75"/>
      <c r="DIY281" s="75"/>
      <c r="DIZ281" s="75"/>
      <c r="DJA281" s="75"/>
      <c r="DJB281" s="75"/>
      <c r="DJC281" s="75"/>
      <c r="DJD281" s="75"/>
      <c r="DJE281" s="75"/>
      <c r="DJF281" s="75"/>
      <c r="DJG281" s="75"/>
      <c r="DJH281" s="75"/>
      <c r="DJI281" s="75"/>
      <c r="DJJ281" s="75"/>
      <c r="DJK281" s="75"/>
      <c r="DJL281" s="75"/>
      <c r="DJM281" s="75"/>
      <c r="DJN281" s="75"/>
      <c r="DJO281" s="75"/>
      <c r="DJP281" s="75"/>
      <c r="DJQ281" s="75"/>
      <c r="DJR281" s="75"/>
      <c r="DJS281" s="75"/>
      <c r="DJT281" s="75"/>
      <c r="DJU281" s="75"/>
      <c r="DJV281" s="75"/>
      <c r="DJW281" s="75"/>
      <c r="DJX281" s="75"/>
      <c r="DJY281" s="75"/>
      <c r="DJZ281" s="75"/>
      <c r="DKA281" s="75"/>
      <c r="DKB281" s="75"/>
      <c r="DKC281" s="75"/>
      <c r="DKD281" s="75"/>
      <c r="DKE281" s="75"/>
      <c r="DKF281" s="75"/>
      <c r="DKG281" s="75"/>
      <c r="DKH281" s="75"/>
      <c r="DKI281" s="75"/>
      <c r="DKJ281" s="75"/>
      <c r="DKK281" s="75"/>
      <c r="DKL281" s="75"/>
      <c r="DKM281" s="75"/>
      <c r="DKN281" s="75"/>
      <c r="DKO281" s="75"/>
      <c r="DKP281" s="75"/>
      <c r="DKQ281" s="75"/>
      <c r="DKR281" s="75"/>
      <c r="DKS281" s="75"/>
      <c r="DKT281" s="75"/>
      <c r="DKU281" s="75"/>
      <c r="DKV281" s="75"/>
      <c r="DKW281" s="75"/>
      <c r="DKX281" s="75"/>
      <c r="DKY281" s="75"/>
      <c r="DKZ281" s="75"/>
      <c r="DLA281" s="75"/>
      <c r="DLB281" s="75"/>
      <c r="DLC281" s="75"/>
      <c r="DLD281" s="75"/>
      <c r="DLE281" s="75"/>
      <c r="DLF281" s="75"/>
      <c r="DLG281" s="75"/>
      <c r="DLH281" s="75"/>
      <c r="DLI281" s="75"/>
      <c r="DLJ281" s="75"/>
      <c r="DLK281" s="75"/>
      <c r="DLL281" s="75"/>
      <c r="DLM281" s="75"/>
      <c r="DLN281" s="75"/>
      <c r="DLO281" s="75"/>
      <c r="DLP281" s="75"/>
      <c r="DLQ281" s="75"/>
      <c r="DLR281" s="75"/>
      <c r="DLS281" s="75"/>
      <c r="DLT281" s="75"/>
      <c r="DLU281" s="75"/>
      <c r="DLV281" s="75"/>
      <c r="DLW281" s="75"/>
      <c r="DLX281" s="75"/>
      <c r="DLY281" s="75"/>
      <c r="DLZ281" s="75"/>
      <c r="DMA281" s="75"/>
      <c r="DMB281" s="75"/>
      <c r="DMC281" s="75"/>
      <c r="DMD281" s="75"/>
      <c r="DME281" s="75"/>
      <c r="DMF281" s="75"/>
      <c r="DMG281" s="75"/>
      <c r="DMH281" s="75"/>
      <c r="DMI281" s="75"/>
      <c r="DMJ281" s="75"/>
      <c r="DMK281" s="75"/>
      <c r="DML281" s="75"/>
      <c r="DMM281" s="75"/>
      <c r="DMN281" s="75"/>
      <c r="DMO281" s="75"/>
      <c r="DMP281" s="75"/>
      <c r="DMQ281" s="75"/>
      <c r="DMR281" s="75"/>
      <c r="DMS281" s="75"/>
      <c r="DMT281" s="75"/>
      <c r="DMU281" s="75"/>
      <c r="DMV281" s="75"/>
      <c r="DMW281" s="75"/>
      <c r="DMX281" s="75"/>
      <c r="DMY281" s="75"/>
      <c r="DMZ281" s="75"/>
      <c r="DNA281" s="75"/>
      <c r="DNB281" s="75"/>
      <c r="DNC281" s="75"/>
      <c r="DND281" s="75"/>
      <c r="DNE281" s="75"/>
      <c r="DNF281" s="75"/>
      <c r="DNG281" s="75"/>
      <c r="DNH281" s="75"/>
      <c r="DNI281" s="75"/>
      <c r="DNJ281" s="75"/>
      <c r="DNK281" s="75"/>
      <c r="DNL281" s="75"/>
      <c r="DNM281" s="75"/>
      <c r="DNN281" s="75"/>
      <c r="DNO281" s="75"/>
      <c r="DNP281" s="75"/>
      <c r="DNQ281" s="75"/>
      <c r="DNR281" s="75"/>
      <c r="DNS281" s="75"/>
      <c r="DNT281" s="75"/>
      <c r="DNU281" s="75"/>
      <c r="DNV281" s="75"/>
      <c r="DNW281" s="75"/>
      <c r="DNX281" s="75"/>
      <c r="DNY281" s="75"/>
      <c r="DNZ281" s="75"/>
      <c r="DOA281" s="75"/>
      <c r="DOB281" s="75"/>
      <c r="DOC281" s="75"/>
      <c r="DOD281" s="75"/>
      <c r="DOE281" s="75"/>
      <c r="DOF281" s="75"/>
      <c r="DOG281" s="75"/>
      <c r="DOH281" s="75"/>
      <c r="DOI281" s="75"/>
      <c r="DOJ281" s="75"/>
      <c r="DOK281" s="75"/>
      <c r="DOL281" s="75"/>
      <c r="DOM281" s="75"/>
      <c r="DON281" s="75"/>
      <c r="DOO281" s="75"/>
      <c r="DOP281" s="75"/>
      <c r="DOQ281" s="75"/>
      <c r="DOR281" s="75"/>
      <c r="DOS281" s="75"/>
      <c r="DOT281" s="75"/>
      <c r="DOU281" s="75"/>
      <c r="DOV281" s="75"/>
      <c r="DOW281" s="75"/>
      <c r="DOX281" s="75"/>
      <c r="DOY281" s="75"/>
      <c r="DOZ281" s="75"/>
      <c r="DPA281" s="75"/>
      <c r="DPB281" s="75"/>
      <c r="DPC281" s="75"/>
      <c r="DPD281" s="75"/>
      <c r="DPE281" s="75"/>
      <c r="DPF281" s="75"/>
      <c r="DPG281" s="75"/>
      <c r="DPH281" s="75"/>
      <c r="DPI281" s="75"/>
      <c r="DPJ281" s="75"/>
      <c r="DPK281" s="75"/>
      <c r="DPL281" s="75"/>
      <c r="DPM281" s="75"/>
      <c r="DPN281" s="75"/>
      <c r="DPO281" s="75"/>
      <c r="DPP281" s="75"/>
      <c r="DPQ281" s="75"/>
      <c r="DPR281" s="75"/>
      <c r="DPS281" s="75"/>
      <c r="DPT281" s="75"/>
      <c r="DPU281" s="75"/>
      <c r="DPV281" s="75"/>
      <c r="DPW281" s="75"/>
      <c r="DPX281" s="75"/>
      <c r="DPY281" s="75"/>
      <c r="DPZ281" s="75"/>
      <c r="DQA281" s="75"/>
      <c r="DQB281" s="75"/>
      <c r="DQC281" s="75"/>
      <c r="DQD281" s="75"/>
      <c r="DQE281" s="75"/>
      <c r="DQF281" s="75"/>
      <c r="DQG281" s="75"/>
      <c r="DQH281" s="75"/>
      <c r="DQI281" s="75"/>
      <c r="DQJ281" s="75"/>
      <c r="DQK281" s="75"/>
      <c r="DQL281" s="75"/>
      <c r="DQM281" s="75"/>
      <c r="DQN281" s="75"/>
      <c r="DQO281" s="75"/>
      <c r="DQP281" s="75"/>
      <c r="DQQ281" s="75"/>
      <c r="DQR281" s="75"/>
      <c r="DQS281" s="75"/>
      <c r="DQT281" s="75"/>
      <c r="DQU281" s="75"/>
      <c r="DQV281" s="75"/>
      <c r="DQW281" s="75"/>
      <c r="DQX281" s="75"/>
      <c r="DQY281" s="75"/>
      <c r="DQZ281" s="75"/>
      <c r="DRA281" s="75"/>
      <c r="DRB281" s="75"/>
      <c r="DRC281" s="75"/>
      <c r="DRD281" s="75"/>
      <c r="DRE281" s="75"/>
      <c r="DRF281" s="75"/>
      <c r="DRG281" s="75"/>
      <c r="DRH281" s="75"/>
      <c r="DRI281" s="75"/>
      <c r="DRJ281" s="75"/>
      <c r="DRK281" s="75"/>
      <c r="DRL281" s="75"/>
      <c r="DRM281" s="75"/>
      <c r="DRN281" s="75"/>
      <c r="DRO281" s="75"/>
      <c r="DRP281" s="75"/>
      <c r="DRQ281" s="75"/>
      <c r="DRR281" s="75"/>
      <c r="DRS281" s="75"/>
      <c r="DRT281" s="75"/>
      <c r="DRU281" s="75"/>
      <c r="DRV281" s="75"/>
      <c r="DRW281" s="75"/>
      <c r="DRX281" s="75"/>
      <c r="DRY281" s="75"/>
      <c r="DRZ281" s="75"/>
      <c r="DSA281" s="75"/>
      <c r="DSB281" s="75"/>
      <c r="DSC281" s="75"/>
      <c r="DSD281" s="75"/>
      <c r="DSE281" s="75"/>
      <c r="DSF281" s="75"/>
      <c r="DSG281" s="75"/>
      <c r="DSH281" s="75"/>
      <c r="DSI281" s="75"/>
      <c r="DSJ281" s="75"/>
      <c r="DSK281" s="75"/>
      <c r="DSL281" s="75"/>
      <c r="DSM281" s="75"/>
      <c r="DSN281" s="75"/>
      <c r="DSO281" s="75"/>
      <c r="DSP281" s="75"/>
      <c r="DSQ281" s="75"/>
      <c r="DSR281" s="75"/>
      <c r="DSS281" s="75"/>
      <c r="DST281" s="75"/>
      <c r="DSU281" s="75"/>
      <c r="DSV281" s="75"/>
      <c r="DSW281" s="75"/>
      <c r="DSX281" s="75"/>
      <c r="DSY281" s="75"/>
      <c r="DSZ281" s="75"/>
      <c r="DTA281" s="75"/>
      <c r="DTB281" s="75"/>
      <c r="DTC281" s="75"/>
      <c r="DTD281" s="75"/>
      <c r="DTE281" s="75"/>
      <c r="DTF281" s="75"/>
      <c r="DTG281" s="75"/>
      <c r="DTH281" s="75"/>
      <c r="DTI281" s="75"/>
      <c r="DTJ281" s="75"/>
      <c r="DTK281" s="75"/>
      <c r="DTL281" s="75"/>
      <c r="DTM281" s="75"/>
      <c r="DTN281" s="75"/>
      <c r="DTO281" s="75"/>
      <c r="DTP281" s="75"/>
      <c r="DTQ281" s="75"/>
      <c r="DTR281" s="75"/>
      <c r="DTS281" s="75"/>
      <c r="DTT281" s="75"/>
      <c r="DTU281" s="75"/>
      <c r="DTV281" s="75"/>
      <c r="DTW281" s="75"/>
      <c r="DTX281" s="75"/>
      <c r="DTY281" s="75"/>
      <c r="DTZ281" s="75"/>
      <c r="DUA281" s="75"/>
      <c r="DUB281" s="75"/>
      <c r="DUC281" s="75"/>
      <c r="DUD281" s="75"/>
      <c r="DUE281" s="75"/>
      <c r="DUF281" s="75"/>
      <c r="DUG281" s="75"/>
      <c r="DUH281" s="75"/>
      <c r="DUI281" s="75"/>
      <c r="DUJ281" s="75"/>
      <c r="DUK281" s="75"/>
      <c r="DUL281" s="75"/>
      <c r="DUM281" s="75"/>
      <c r="DUN281" s="75"/>
      <c r="DUO281" s="75"/>
      <c r="DUP281" s="75"/>
      <c r="DUQ281" s="75"/>
      <c r="DUR281" s="75"/>
      <c r="DUS281" s="75"/>
      <c r="DUT281" s="75"/>
      <c r="DUU281" s="75"/>
      <c r="DUV281" s="75"/>
      <c r="DUW281" s="75"/>
      <c r="DUX281" s="75"/>
      <c r="DUY281" s="75"/>
      <c r="DUZ281" s="75"/>
      <c r="DVA281" s="75"/>
      <c r="DVB281" s="75"/>
      <c r="DVC281" s="75"/>
      <c r="DVD281" s="75"/>
      <c r="DVE281" s="75"/>
      <c r="DVF281" s="75"/>
      <c r="DVG281" s="75"/>
      <c r="DVH281" s="75"/>
      <c r="DVI281" s="75"/>
      <c r="DVJ281" s="75"/>
      <c r="DVK281" s="75"/>
      <c r="DVL281" s="75"/>
      <c r="DVM281" s="75"/>
      <c r="DVN281" s="75"/>
      <c r="DVO281" s="75"/>
      <c r="DVP281" s="75"/>
      <c r="DVQ281" s="75"/>
      <c r="DVR281" s="75"/>
      <c r="DVS281" s="75"/>
      <c r="DVT281" s="75"/>
      <c r="DVU281" s="75"/>
      <c r="DVV281" s="75"/>
      <c r="DVW281" s="75"/>
      <c r="DVX281" s="75"/>
      <c r="DVY281" s="75"/>
      <c r="DVZ281" s="75"/>
      <c r="DWA281" s="75"/>
      <c r="DWB281" s="75"/>
      <c r="DWC281" s="75"/>
      <c r="DWD281" s="75"/>
      <c r="DWE281" s="75"/>
      <c r="DWF281" s="75"/>
      <c r="DWG281" s="75"/>
      <c r="DWH281" s="75"/>
      <c r="DWI281" s="75"/>
      <c r="DWJ281" s="75"/>
      <c r="DWK281" s="75"/>
      <c r="DWL281" s="75"/>
      <c r="DWM281" s="75"/>
      <c r="DWN281" s="75"/>
      <c r="DWO281" s="75"/>
      <c r="DWP281" s="75"/>
      <c r="DWQ281" s="75"/>
      <c r="DWR281" s="75"/>
      <c r="DWS281" s="75"/>
      <c r="DWT281" s="75"/>
      <c r="DWU281" s="75"/>
      <c r="DWV281" s="75"/>
      <c r="DWW281" s="75"/>
      <c r="DWX281" s="75"/>
      <c r="DWY281" s="75"/>
      <c r="DWZ281" s="75"/>
      <c r="DXA281" s="75"/>
      <c r="DXB281" s="75"/>
      <c r="DXC281" s="75"/>
      <c r="DXD281" s="75"/>
      <c r="DXE281" s="75"/>
      <c r="DXF281" s="75"/>
      <c r="DXG281" s="75"/>
      <c r="DXH281" s="75"/>
      <c r="DXI281" s="75"/>
      <c r="DXJ281" s="75"/>
      <c r="DXK281" s="75"/>
      <c r="DXL281" s="75"/>
      <c r="DXM281" s="75"/>
      <c r="DXN281" s="75"/>
      <c r="DXO281" s="75"/>
      <c r="DXP281" s="75"/>
      <c r="DXQ281" s="75"/>
      <c r="DXR281" s="75"/>
      <c r="DXS281" s="75"/>
      <c r="DXT281" s="75"/>
      <c r="DXU281" s="75"/>
      <c r="DXV281" s="75"/>
      <c r="DXW281" s="75"/>
      <c r="DXX281" s="75"/>
      <c r="DXY281" s="75"/>
      <c r="DXZ281" s="75"/>
      <c r="DYA281" s="75"/>
      <c r="DYB281" s="75"/>
      <c r="DYC281" s="75"/>
      <c r="DYD281" s="75"/>
      <c r="DYE281" s="75"/>
      <c r="DYF281" s="75"/>
      <c r="DYG281" s="75"/>
      <c r="DYH281" s="75"/>
      <c r="DYI281" s="75"/>
      <c r="DYJ281" s="75"/>
      <c r="DYK281" s="75"/>
      <c r="DYL281" s="75"/>
      <c r="DYM281" s="75"/>
      <c r="DYN281" s="75"/>
      <c r="DYO281" s="75"/>
      <c r="DYP281" s="75"/>
      <c r="DYQ281" s="75"/>
      <c r="DYR281" s="75"/>
      <c r="DYS281" s="75"/>
      <c r="DYT281" s="75"/>
      <c r="DYU281" s="75"/>
      <c r="DYV281" s="75"/>
      <c r="DYW281" s="75"/>
      <c r="DYX281" s="75"/>
      <c r="DYY281" s="75"/>
      <c r="DYZ281" s="75"/>
      <c r="DZA281" s="75"/>
      <c r="DZB281" s="75"/>
      <c r="DZC281" s="75"/>
      <c r="DZD281" s="75"/>
      <c r="DZE281" s="75"/>
      <c r="DZF281" s="75"/>
      <c r="DZG281" s="75"/>
      <c r="DZH281" s="75"/>
      <c r="DZI281" s="75"/>
      <c r="DZJ281" s="75"/>
      <c r="DZK281" s="75"/>
      <c r="DZL281" s="75"/>
      <c r="DZM281" s="75"/>
      <c r="DZN281" s="75"/>
      <c r="DZO281" s="75"/>
      <c r="DZP281" s="75"/>
      <c r="DZQ281" s="75"/>
      <c r="DZR281" s="75"/>
      <c r="DZS281" s="75"/>
      <c r="DZT281" s="75"/>
      <c r="DZU281" s="75"/>
      <c r="DZV281" s="75"/>
      <c r="DZW281" s="75"/>
      <c r="DZX281" s="75"/>
      <c r="DZY281" s="75"/>
      <c r="DZZ281" s="75"/>
      <c r="EAA281" s="75"/>
      <c r="EAB281" s="75"/>
      <c r="EAC281" s="75"/>
      <c r="EAD281" s="75"/>
      <c r="EAE281" s="75"/>
      <c r="EAF281" s="75"/>
      <c r="EAG281" s="75"/>
      <c r="EAH281" s="75"/>
      <c r="EAI281" s="75"/>
      <c r="EAJ281" s="75"/>
      <c r="EAK281" s="75"/>
      <c r="EAL281" s="75"/>
      <c r="EAM281" s="75"/>
      <c r="EAN281" s="75"/>
      <c r="EAO281" s="75"/>
      <c r="EAP281" s="75"/>
      <c r="EAQ281" s="75"/>
      <c r="EAR281" s="75"/>
      <c r="EAS281" s="75"/>
      <c r="EAT281" s="75"/>
      <c r="EAU281" s="75"/>
      <c r="EAV281" s="75"/>
      <c r="EAW281" s="75"/>
      <c r="EAX281" s="75"/>
      <c r="EAY281" s="75"/>
      <c r="EAZ281" s="75"/>
      <c r="EBA281" s="75"/>
      <c r="EBB281" s="75"/>
      <c r="EBC281" s="75"/>
      <c r="EBD281" s="75"/>
      <c r="EBE281" s="75"/>
      <c r="EBF281" s="75"/>
      <c r="EBG281" s="75"/>
      <c r="EBH281" s="75"/>
      <c r="EBI281" s="75"/>
      <c r="EBJ281" s="75"/>
      <c r="EBK281" s="75"/>
      <c r="EBL281" s="75"/>
      <c r="EBM281" s="75"/>
      <c r="EBN281" s="75"/>
      <c r="EBO281" s="75"/>
      <c r="EBP281" s="75"/>
      <c r="EBQ281" s="75"/>
      <c r="EBR281" s="75"/>
      <c r="EBS281" s="75"/>
      <c r="EBT281" s="75"/>
      <c r="EBU281" s="75"/>
      <c r="EBV281" s="75"/>
      <c r="EBW281" s="75"/>
      <c r="EBX281" s="75"/>
      <c r="EBY281" s="75"/>
      <c r="EBZ281" s="75"/>
      <c r="ECA281" s="75"/>
      <c r="ECB281" s="75"/>
      <c r="ECC281" s="75"/>
      <c r="ECD281" s="75"/>
      <c r="ECE281" s="75"/>
      <c r="ECF281" s="75"/>
      <c r="ECG281" s="75"/>
      <c r="ECH281" s="75"/>
      <c r="ECI281" s="75"/>
      <c r="ECJ281" s="75"/>
      <c r="ECK281" s="75"/>
      <c r="ECL281" s="75"/>
      <c r="ECM281" s="75"/>
      <c r="ECN281" s="75"/>
      <c r="ECO281" s="75"/>
      <c r="ECP281" s="75"/>
      <c r="ECQ281" s="75"/>
      <c r="ECR281" s="75"/>
      <c r="ECS281" s="75"/>
      <c r="ECT281" s="75"/>
      <c r="ECU281" s="75"/>
      <c r="ECV281" s="75"/>
      <c r="ECW281" s="75"/>
      <c r="ECX281" s="75"/>
      <c r="ECY281" s="75"/>
      <c r="ECZ281" s="75"/>
      <c r="EDA281" s="75"/>
      <c r="EDB281" s="75"/>
      <c r="EDC281" s="75"/>
      <c r="EDD281" s="75"/>
      <c r="EDE281" s="75"/>
      <c r="EDF281" s="75"/>
      <c r="EDG281" s="75"/>
      <c r="EDH281" s="75"/>
      <c r="EDI281" s="75"/>
      <c r="EDJ281" s="75"/>
      <c r="EDK281" s="75"/>
      <c r="EDL281" s="75"/>
      <c r="EDM281" s="75"/>
      <c r="EDN281" s="75"/>
      <c r="EDO281" s="75"/>
      <c r="EDP281" s="75"/>
      <c r="EDQ281" s="75"/>
      <c r="EDR281" s="75"/>
      <c r="EDS281" s="75"/>
      <c r="EDT281" s="75"/>
      <c r="EDU281" s="75"/>
      <c r="EDV281" s="75"/>
      <c r="EDW281" s="75"/>
      <c r="EDX281" s="75"/>
      <c r="EDY281" s="75"/>
      <c r="EDZ281" s="75"/>
      <c r="EEA281" s="75"/>
      <c r="EEB281" s="75"/>
      <c r="EEC281" s="75"/>
      <c r="EED281" s="75"/>
      <c r="EEE281" s="75"/>
      <c r="EEF281" s="75"/>
      <c r="EEG281" s="75"/>
      <c r="EEH281" s="75"/>
      <c r="EEI281" s="75"/>
      <c r="EEJ281" s="75"/>
      <c r="EEK281" s="75"/>
      <c r="EEL281" s="75"/>
      <c r="EEM281" s="75"/>
      <c r="EEN281" s="75"/>
      <c r="EEO281" s="75"/>
      <c r="EEP281" s="75"/>
      <c r="EEQ281" s="75"/>
      <c r="EER281" s="75"/>
      <c r="EES281" s="75"/>
      <c r="EET281" s="75"/>
      <c r="EEU281" s="75"/>
      <c r="EEV281" s="75"/>
      <c r="EEW281" s="75"/>
      <c r="EEX281" s="75"/>
      <c r="EEY281" s="75"/>
      <c r="EEZ281" s="75"/>
      <c r="EFA281" s="75"/>
      <c r="EFB281" s="75"/>
      <c r="EFC281" s="75"/>
      <c r="EFD281" s="75"/>
      <c r="EFE281" s="75"/>
      <c r="EFF281" s="75"/>
      <c r="EFG281" s="75"/>
      <c r="EFH281" s="75"/>
      <c r="EFI281" s="75"/>
      <c r="EFJ281" s="75"/>
      <c r="EFK281" s="75"/>
      <c r="EFL281" s="75"/>
      <c r="EFM281" s="75"/>
      <c r="EFN281" s="75"/>
      <c r="EFO281" s="75"/>
      <c r="EFP281" s="75"/>
      <c r="EFQ281" s="75"/>
      <c r="EFR281" s="75"/>
      <c r="EFS281" s="75"/>
      <c r="EFT281" s="75"/>
      <c r="EFU281" s="75"/>
      <c r="EFV281" s="75"/>
      <c r="EFW281" s="75"/>
      <c r="EFX281" s="75"/>
      <c r="EFY281" s="75"/>
      <c r="EFZ281" s="75"/>
      <c r="EGA281" s="75"/>
      <c r="EGB281" s="75"/>
      <c r="EGC281" s="75"/>
      <c r="EGD281" s="75"/>
      <c r="EGE281" s="75"/>
      <c r="EGF281" s="75"/>
      <c r="EGG281" s="75"/>
      <c r="EGH281" s="75"/>
      <c r="EGI281" s="75"/>
      <c r="EGJ281" s="75"/>
      <c r="EGK281" s="75"/>
      <c r="EGL281" s="75"/>
      <c r="EGM281" s="75"/>
      <c r="EGN281" s="75"/>
      <c r="EGO281" s="75"/>
      <c r="EGP281" s="75"/>
      <c r="EGQ281" s="75"/>
      <c r="EGR281" s="75"/>
      <c r="EGS281" s="75"/>
      <c r="EGT281" s="75"/>
      <c r="EGU281" s="75"/>
      <c r="EGV281" s="75"/>
      <c r="EGW281" s="75"/>
      <c r="EGX281" s="75"/>
      <c r="EGY281" s="75"/>
      <c r="EGZ281" s="75"/>
      <c r="EHA281" s="75"/>
      <c r="EHB281" s="75"/>
      <c r="EHC281" s="75"/>
      <c r="EHD281" s="75"/>
      <c r="EHE281" s="75"/>
      <c r="EHF281" s="75"/>
      <c r="EHG281" s="75"/>
      <c r="EHH281" s="75"/>
      <c r="EHI281" s="75"/>
      <c r="EHJ281" s="75"/>
      <c r="EHK281" s="75"/>
      <c r="EHL281" s="75"/>
      <c r="EHM281" s="75"/>
      <c r="EHN281" s="75"/>
      <c r="EHO281" s="75"/>
      <c r="EHP281" s="75"/>
      <c r="EHQ281" s="75"/>
      <c r="EHR281" s="75"/>
      <c r="EHS281" s="75"/>
      <c r="EHT281" s="75"/>
      <c r="EHU281" s="75"/>
      <c r="EHV281" s="75"/>
      <c r="EHW281" s="75"/>
      <c r="EHX281" s="75"/>
      <c r="EHY281" s="75"/>
      <c r="EHZ281" s="75"/>
      <c r="EIA281" s="75"/>
      <c r="EIB281" s="75"/>
      <c r="EIC281" s="75"/>
      <c r="EID281" s="75"/>
      <c r="EIE281" s="75"/>
      <c r="EIF281" s="75"/>
      <c r="EIG281" s="75"/>
      <c r="EIH281" s="75"/>
      <c r="EII281" s="75"/>
      <c r="EIJ281" s="75"/>
      <c r="EIK281" s="75"/>
      <c r="EIL281" s="75"/>
      <c r="EIM281" s="75"/>
      <c r="EIN281" s="75"/>
      <c r="EIO281" s="75"/>
      <c r="EIP281" s="75"/>
      <c r="EIQ281" s="75"/>
      <c r="EIR281" s="75"/>
      <c r="EIS281" s="75"/>
      <c r="EIT281" s="75"/>
      <c r="EIU281" s="75"/>
      <c r="EIV281" s="75"/>
      <c r="EIW281" s="75"/>
      <c r="EIX281" s="75"/>
      <c r="EIY281" s="75"/>
      <c r="EIZ281" s="75"/>
      <c r="EJA281" s="75"/>
      <c r="EJB281" s="75"/>
      <c r="EJC281" s="75"/>
      <c r="EJD281" s="75"/>
      <c r="EJE281" s="75"/>
      <c r="EJF281" s="75"/>
      <c r="EJG281" s="75"/>
      <c r="EJH281" s="75"/>
      <c r="EJI281" s="75"/>
      <c r="EJJ281" s="75"/>
      <c r="EJK281" s="75"/>
      <c r="EJL281" s="75"/>
      <c r="EJM281" s="75"/>
      <c r="EJN281" s="75"/>
      <c r="EJO281" s="75"/>
      <c r="EJP281" s="75"/>
      <c r="EJQ281" s="75"/>
      <c r="EJR281" s="75"/>
      <c r="EJS281" s="75"/>
      <c r="EJT281" s="75"/>
      <c r="EJU281" s="75"/>
      <c r="EJV281" s="75"/>
      <c r="EJW281" s="75"/>
      <c r="EJX281" s="75"/>
      <c r="EJY281" s="75"/>
      <c r="EJZ281" s="75"/>
      <c r="EKA281" s="75"/>
      <c r="EKB281" s="75"/>
      <c r="EKC281" s="75"/>
      <c r="EKD281" s="75"/>
      <c r="EKE281" s="75"/>
      <c r="EKF281" s="75"/>
      <c r="EKG281" s="75"/>
      <c r="EKH281" s="75"/>
      <c r="EKI281" s="75"/>
      <c r="EKJ281" s="75"/>
      <c r="EKK281" s="75"/>
      <c r="EKL281" s="75"/>
      <c r="EKM281" s="75"/>
      <c r="EKN281" s="75"/>
      <c r="EKO281" s="75"/>
      <c r="EKP281" s="75"/>
      <c r="EKQ281" s="75"/>
      <c r="EKR281" s="75"/>
      <c r="EKS281" s="75"/>
      <c r="EKT281" s="75"/>
      <c r="EKU281" s="75"/>
      <c r="EKV281" s="75"/>
      <c r="EKW281" s="75"/>
      <c r="EKX281" s="75"/>
      <c r="EKY281" s="75"/>
      <c r="EKZ281" s="75"/>
      <c r="ELA281" s="75"/>
      <c r="ELB281" s="75"/>
      <c r="ELC281" s="75"/>
      <c r="ELD281" s="75"/>
      <c r="ELE281" s="75"/>
      <c r="ELF281" s="75"/>
      <c r="ELG281" s="75"/>
      <c r="ELH281" s="75"/>
      <c r="ELI281" s="75"/>
      <c r="ELJ281" s="75"/>
      <c r="ELK281" s="75"/>
      <c r="ELL281" s="75"/>
      <c r="ELM281" s="75"/>
      <c r="ELN281" s="75"/>
      <c r="ELO281" s="75"/>
      <c r="ELP281" s="75"/>
      <c r="ELQ281" s="75"/>
      <c r="ELR281" s="75"/>
      <c r="ELS281" s="75"/>
      <c r="ELT281" s="75"/>
      <c r="ELU281" s="75"/>
      <c r="ELV281" s="75"/>
      <c r="ELW281" s="75"/>
      <c r="ELX281" s="75"/>
      <c r="ELY281" s="75"/>
      <c r="ELZ281" s="75"/>
      <c r="EMA281" s="75"/>
      <c r="EMB281" s="75"/>
      <c r="EMC281" s="75"/>
      <c r="EMD281" s="75"/>
      <c r="EME281" s="75"/>
      <c r="EMF281" s="75"/>
      <c r="EMG281" s="75"/>
      <c r="EMH281" s="75"/>
      <c r="EMI281" s="75"/>
      <c r="EMJ281" s="75"/>
      <c r="EMK281" s="75"/>
      <c r="EML281" s="75"/>
      <c r="EMM281" s="75"/>
      <c r="EMN281" s="75"/>
      <c r="EMO281" s="75"/>
      <c r="EMP281" s="75"/>
      <c r="EMQ281" s="75"/>
      <c r="EMR281" s="75"/>
      <c r="EMS281" s="75"/>
      <c r="EMT281" s="75"/>
      <c r="EMU281" s="75"/>
      <c r="EMV281" s="75"/>
      <c r="EMW281" s="75"/>
      <c r="EMX281" s="75"/>
      <c r="EMY281" s="75"/>
      <c r="EMZ281" s="75"/>
      <c r="ENA281" s="75"/>
      <c r="ENB281" s="75"/>
      <c r="ENC281" s="75"/>
      <c r="END281" s="75"/>
      <c r="ENE281" s="75"/>
      <c r="ENF281" s="75"/>
      <c r="ENG281" s="75"/>
      <c r="ENH281" s="75"/>
      <c r="ENI281" s="75"/>
      <c r="ENJ281" s="75"/>
      <c r="ENK281" s="75"/>
      <c r="ENL281" s="75"/>
      <c r="ENM281" s="75"/>
      <c r="ENN281" s="75"/>
      <c r="ENO281" s="75"/>
      <c r="ENP281" s="75"/>
      <c r="ENQ281" s="75"/>
      <c r="ENR281" s="75"/>
      <c r="ENS281" s="75"/>
      <c r="ENT281" s="75"/>
      <c r="ENU281" s="75"/>
      <c r="ENV281" s="75"/>
      <c r="ENW281" s="75"/>
      <c r="ENX281" s="75"/>
      <c r="ENY281" s="75"/>
      <c r="ENZ281" s="75"/>
      <c r="EOA281" s="75"/>
      <c r="EOB281" s="75"/>
      <c r="EOC281" s="75"/>
      <c r="EOD281" s="75"/>
      <c r="EOE281" s="75"/>
      <c r="EOF281" s="75"/>
      <c r="EOG281" s="75"/>
      <c r="EOH281" s="75"/>
      <c r="EOI281" s="75"/>
      <c r="EOJ281" s="75"/>
      <c r="EOK281" s="75"/>
      <c r="EOL281" s="75"/>
      <c r="EOM281" s="75"/>
      <c r="EON281" s="75"/>
      <c r="EOO281" s="75"/>
      <c r="EOP281" s="75"/>
      <c r="EOQ281" s="75"/>
      <c r="EOR281" s="75"/>
      <c r="EOS281" s="75"/>
      <c r="EOT281" s="75"/>
      <c r="EOU281" s="75"/>
      <c r="EOV281" s="75"/>
      <c r="EOW281" s="75"/>
      <c r="EOX281" s="75"/>
      <c r="EOY281" s="75"/>
      <c r="EOZ281" s="75"/>
      <c r="EPA281" s="75"/>
      <c r="EPB281" s="75"/>
      <c r="EPC281" s="75"/>
      <c r="EPD281" s="75"/>
      <c r="EPE281" s="75"/>
      <c r="EPF281" s="75"/>
      <c r="EPG281" s="75"/>
      <c r="EPH281" s="75"/>
      <c r="EPI281" s="75"/>
      <c r="EPJ281" s="75"/>
      <c r="EPK281" s="75"/>
      <c r="EPL281" s="75"/>
      <c r="EPM281" s="75"/>
      <c r="EPN281" s="75"/>
      <c r="EPO281" s="75"/>
      <c r="EPP281" s="75"/>
      <c r="EPQ281" s="75"/>
      <c r="EPR281" s="75"/>
      <c r="EPS281" s="75"/>
      <c r="EPT281" s="75"/>
      <c r="EPU281" s="75"/>
      <c r="EPV281" s="75"/>
      <c r="EPW281" s="75"/>
      <c r="EPX281" s="75"/>
      <c r="EPY281" s="75"/>
      <c r="EPZ281" s="75"/>
      <c r="EQA281" s="75"/>
      <c r="EQB281" s="75"/>
      <c r="EQC281" s="75"/>
      <c r="EQD281" s="75"/>
      <c r="EQE281" s="75"/>
      <c r="EQF281" s="75"/>
      <c r="EQG281" s="75"/>
      <c r="EQH281" s="75"/>
      <c r="EQI281" s="75"/>
      <c r="EQJ281" s="75"/>
      <c r="EQK281" s="75"/>
      <c r="EQL281" s="75"/>
      <c r="EQM281" s="75"/>
      <c r="EQN281" s="75"/>
      <c r="EQO281" s="75"/>
      <c r="EQP281" s="75"/>
      <c r="EQQ281" s="75"/>
      <c r="EQR281" s="75"/>
      <c r="EQS281" s="75"/>
      <c r="EQT281" s="75"/>
      <c r="EQU281" s="75"/>
      <c r="EQV281" s="75"/>
      <c r="EQW281" s="75"/>
      <c r="EQX281" s="75"/>
      <c r="EQY281" s="75"/>
      <c r="EQZ281" s="75"/>
      <c r="ERA281" s="75"/>
      <c r="ERB281" s="75"/>
      <c r="ERC281" s="75"/>
      <c r="ERD281" s="75"/>
      <c r="ERE281" s="75"/>
      <c r="ERF281" s="75"/>
      <c r="ERG281" s="75"/>
      <c r="ERH281" s="75"/>
      <c r="ERI281" s="75"/>
      <c r="ERJ281" s="75"/>
      <c r="ERK281" s="75"/>
      <c r="ERL281" s="75"/>
      <c r="ERM281" s="75"/>
      <c r="ERN281" s="75"/>
      <c r="ERO281" s="75"/>
      <c r="ERP281" s="75"/>
      <c r="ERQ281" s="75"/>
      <c r="ERR281" s="75"/>
      <c r="ERS281" s="75"/>
      <c r="ERT281" s="75"/>
      <c r="ERU281" s="75"/>
      <c r="ERV281" s="75"/>
      <c r="ERW281" s="75"/>
      <c r="ERX281" s="75"/>
      <c r="ERY281" s="75"/>
      <c r="ERZ281" s="75"/>
      <c r="ESA281" s="75"/>
      <c r="ESB281" s="75"/>
      <c r="ESC281" s="75"/>
      <c r="ESD281" s="75"/>
      <c r="ESE281" s="75"/>
      <c r="ESF281" s="75"/>
      <c r="ESG281" s="75"/>
      <c r="ESH281" s="75"/>
      <c r="ESI281" s="75"/>
      <c r="ESJ281" s="75"/>
      <c r="ESK281" s="75"/>
      <c r="ESL281" s="75"/>
      <c r="ESM281" s="75"/>
      <c r="ESN281" s="75"/>
      <c r="ESO281" s="75"/>
      <c r="ESP281" s="75"/>
      <c r="ESQ281" s="75"/>
      <c r="ESR281" s="75"/>
      <c r="ESS281" s="75"/>
      <c r="EST281" s="75"/>
      <c r="ESU281" s="75"/>
      <c r="ESV281" s="75"/>
      <c r="ESW281" s="75"/>
      <c r="ESX281" s="75"/>
      <c r="ESY281" s="75"/>
      <c r="ESZ281" s="75"/>
      <c r="ETA281" s="75"/>
      <c r="ETB281" s="75"/>
      <c r="ETC281" s="75"/>
      <c r="ETD281" s="75"/>
      <c r="ETE281" s="75"/>
      <c r="ETF281" s="75"/>
      <c r="ETG281" s="75"/>
      <c r="ETH281" s="75"/>
      <c r="ETI281" s="75"/>
      <c r="ETJ281" s="75"/>
      <c r="ETK281" s="75"/>
      <c r="ETL281" s="75"/>
      <c r="ETM281" s="75"/>
      <c r="ETN281" s="75"/>
      <c r="ETO281" s="75"/>
      <c r="ETP281" s="75"/>
      <c r="ETQ281" s="75"/>
      <c r="ETR281" s="75"/>
      <c r="ETS281" s="75"/>
      <c r="ETT281" s="75"/>
      <c r="ETU281" s="75"/>
      <c r="ETV281" s="75"/>
      <c r="ETW281" s="75"/>
      <c r="ETX281" s="75"/>
      <c r="ETY281" s="75"/>
      <c r="ETZ281" s="75"/>
      <c r="EUA281" s="75"/>
      <c r="EUB281" s="75"/>
      <c r="EUC281" s="75"/>
      <c r="EUD281" s="75"/>
      <c r="EUE281" s="75"/>
      <c r="EUF281" s="75"/>
      <c r="EUG281" s="75"/>
      <c r="EUH281" s="75"/>
      <c r="EUI281" s="75"/>
      <c r="EUJ281" s="75"/>
      <c r="EUK281" s="75"/>
      <c r="EUL281" s="75"/>
      <c r="EUM281" s="75"/>
      <c r="EUN281" s="75"/>
      <c r="EUO281" s="75"/>
      <c r="EUP281" s="75"/>
      <c r="EUQ281" s="75"/>
      <c r="EUR281" s="75"/>
      <c r="EUS281" s="75"/>
      <c r="EUT281" s="75"/>
      <c r="EUU281" s="75"/>
      <c r="EUV281" s="75"/>
      <c r="EUW281" s="75"/>
      <c r="EUX281" s="75"/>
      <c r="EUY281" s="75"/>
      <c r="EUZ281" s="75"/>
      <c r="EVA281" s="75"/>
      <c r="EVB281" s="75"/>
      <c r="EVC281" s="75"/>
      <c r="EVD281" s="75"/>
      <c r="EVE281" s="75"/>
      <c r="EVF281" s="75"/>
      <c r="EVG281" s="75"/>
      <c r="EVH281" s="75"/>
      <c r="EVI281" s="75"/>
      <c r="EVJ281" s="75"/>
      <c r="EVK281" s="75"/>
      <c r="EVL281" s="75"/>
      <c r="EVM281" s="75"/>
      <c r="EVN281" s="75"/>
      <c r="EVO281" s="75"/>
      <c r="EVP281" s="75"/>
      <c r="EVQ281" s="75"/>
      <c r="EVR281" s="75"/>
      <c r="EVS281" s="75"/>
      <c r="EVT281" s="75"/>
      <c r="EVU281" s="75"/>
      <c r="EVV281" s="75"/>
      <c r="EVW281" s="75"/>
      <c r="EVX281" s="75"/>
      <c r="EVY281" s="75"/>
      <c r="EVZ281" s="75"/>
      <c r="EWA281" s="75"/>
      <c r="EWB281" s="75"/>
      <c r="EWC281" s="75"/>
      <c r="EWD281" s="75"/>
      <c r="EWE281" s="75"/>
      <c r="EWF281" s="75"/>
      <c r="EWG281" s="75"/>
      <c r="EWH281" s="75"/>
      <c r="EWI281" s="75"/>
      <c r="EWJ281" s="75"/>
      <c r="EWK281" s="75"/>
      <c r="EWL281" s="75"/>
      <c r="EWM281" s="75"/>
      <c r="EWN281" s="75"/>
      <c r="EWO281" s="75"/>
      <c r="EWP281" s="75"/>
      <c r="EWQ281" s="75"/>
      <c r="EWR281" s="75"/>
      <c r="EWS281" s="75"/>
      <c r="EWT281" s="75"/>
      <c r="EWU281" s="75"/>
      <c r="EWV281" s="75"/>
      <c r="EWW281" s="75"/>
      <c r="EWX281" s="75"/>
      <c r="EWY281" s="75"/>
      <c r="EWZ281" s="75"/>
      <c r="EXA281" s="75"/>
      <c r="EXB281" s="75"/>
      <c r="EXC281" s="75"/>
      <c r="EXD281" s="75"/>
      <c r="EXE281" s="75"/>
      <c r="EXF281" s="75"/>
      <c r="EXG281" s="75"/>
      <c r="EXH281" s="75"/>
      <c r="EXI281" s="75"/>
      <c r="EXJ281" s="75"/>
      <c r="EXK281" s="75"/>
      <c r="EXL281" s="75"/>
      <c r="EXM281" s="75"/>
      <c r="EXN281" s="75"/>
      <c r="EXO281" s="75"/>
      <c r="EXP281" s="75"/>
      <c r="EXQ281" s="75"/>
      <c r="EXR281" s="75"/>
      <c r="EXS281" s="75"/>
      <c r="EXT281" s="75"/>
      <c r="EXU281" s="75"/>
      <c r="EXV281" s="75"/>
      <c r="EXW281" s="75"/>
      <c r="EXX281" s="75"/>
      <c r="EXY281" s="75"/>
      <c r="EXZ281" s="75"/>
      <c r="EYA281" s="75"/>
      <c r="EYB281" s="75"/>
      <c r="EYC281" s="75"/>
      <c r="EYD281" s="75"/>
      <c r="EYE281" s="75"/>
      <c r="EYF281" s="75"/>
      <c r="EYG281" s="75"/>
      <c r="EYH281" s="75"/>
      <c r="EYI281" s="75"/>
      <c r="EYJ281" s="75"/>
      <c r="EYK281" s="75"/>
      <c r="EYL281" s="75"/>
      <c r="EYM281" s="75"/>
      <c r="EYN281" s="75"/>
      <c r="EYO281" s="75"/>
      <c r="EYP281" s="75"/>
      <c r="EYQ281" s="75"/>
      <c r="EYR281" s="75"/>
      <c r="EYS281" s="75"/>
      <c r="EYT281" s="75"/>
      <c r="EYU281" s="75"/>
      <c r="EYV281" s="75"/>
      <c r="EYW281" s="75"/>
      <c r="EYX281" s="75"/>
      <c r="EYY281" s="75"/>
      <c r="EYZ281" s="75"/>
      <c r="EZA281" s="75"/>
      <c r="EZB281" s="75"/>
      <c r="EZC281" s="75"/>
      <c r="EZD281" s="75"/>
      <c r="EZE281" s="75"/>
      <c r="EZF281" s="75"/>
      <c r="EZG281" s="75"/>
      <c r="EZH281" s="75"/>
      <c r="EZI281" s="75"/>
      <c r="EZJ281" s="75"/>
      <c r="EZK281" s="75"/>
      <c r="EZL281" s="75"/>
      <c r="EZM281" s="75"/>
      <c r="EZN281" s="75"/>
      <c r="EZO281" s="75"/>
      <c r="EZP281" s="75"/>
      <c r="EZQ281" s="75"/>
      <c r="EZR281" s="75"/>
      <c r="EZS281" s="75"/>
      <c r="EZT281" s="75"/>
      <c r="EZU281" s="75"/>
      <c r="EZV281" s="75"/>
      <c r="EZW281" s="75"/>
      <c r="EZX281" s="75"/>
      <c r="EZY281" s="75"/>
      <c r="EZZ281" s="75"/>
      <c r="FAA281" s="75"/>
      <c r="FAB281" s="75"/>
      <c r="FAC281" s="75"/>
      <c r="FAD281" s="75"/>
      <c r="FAE281" s="75"/>
      <c r="FAF281" s="75"/>
      <c r="FAG281" s="75"/>
      <c r="FAH281" s="75"/>
      <c r="FAI281" s="75"/>
      <c r="FAJ281" s="75"/>
      <c r="FAK281" s="75"/>
      <c r="FAL281" s="75"/>
      <c r="FAM281" s="75"/>
      <c r="FAN281" s="75"/>
      <c r="FAO281" s="75"/>
      <c r="FAP281" s="75"/>
      <c r="FAQ281" s="75"/>
      <c r="FAR281" s="75"/>
      <c r="FAS281" s="75"/>
      <c r="FAT281" s="75"/>
      <c r="FAU281" s="75"/>
      <c r="FAV281" s="75"/>
      <c r="FAW281" s="75"/>
      <c r="FAX281" s="75"/>
      <c r="FAY281" s="75"/>
      <c r="FAZ281" s="75"/>
      <c r="FBA281" s="75"/>
      <c r="FBB281" s="75"/>
      <c r="FBC281" s="75"/>
      <c r="FBD281" s="75"/>
      <c r="FBE281" s="75"/>
      <c r="FBF281" s="75"/>
      <c r="FBG281" s="75"/>
      <c r="FBH281" s="75"/>
      <c r="FBI281" s="75"/>
      <c r="FBJ281" s="75"/>
      <c r="FBK281" s="75"/>
      <c r="FBL281" s="75"/>
      <c r="FBM281" s="75"/>
      <c r="FBN281" s="75"/>
      <c r="FBO281" s="75"/>
      <c r="FBP281" s="75"/>
      <c r="FBQ281" s="75"/>
      <c r="FBR281" s="75"/>
      <c r="FBS281" s="75"/>
      <c r="FBT281" s="75"/>
      <c r="FBU281" s="75"/>
      <c r="FBV281" s="75"/>
      <c r="FBW281" s="75"/>
      <c r="FBX281" s="75"/>
      <c r="FBY281" s="75"/>
      <c r="FBZ281" s="75"/>
      <c r="FCA281" s="75"/>
      <c r="FCB281" s="75"/>
      <c r="FCC281" s="75"/>
      <c r="FCD281" s="75"/>
      <c r="FCE281" s="75"/>
      <c r="FCF281" s="75"/>
      <c r="FCG281" s="75"/>
      <c r="FCH281" s="75"/>
      <c r="FCI281" s="75"/>
      <c r="FCJ281" s="75"/>
      <c r="FCK281" s="75"/>
      <c r="FCL281" s="75"/>
      <c r="FCM281" s="75"/>
      <c r="FCN281" s="75"/>
      <c r="FCO281" s="75"/>
      <c r="FCP281" s="75"/>
      <c r="FCQ281" s="75"/>
      <c r="FCR281" s="75"/>
      <c r="FCS281" s="75"/>
      <c r="FCT281" s="75"/>
      <c r="FCU281" s="75"/>
      <c r="FCV281" s="75"/>
      <c r="FCW281" s="75"/>
      <c r="FCX281" s="75"/>
      <c r="FCY281" s="75"/>
      <c r="FCZ281" s="75"/>
      <c r="FDA281" s="75"/>
      <c r="FDB281" s="75"/>
      <c r="FDC281" s="75"/>
      <c r="FDD281" s="75"/>
      <c r="FDE281" s="75"/>
      <c r="FDF281" s="75"/>
      <c r="FDG281" s="75"/>
      <c r="FDH281" s="75"/>
      <c r="FDI281" s="75"/>
      <c r="FDJ281" s="75"/>
      <c r="FDK281" s="75"/>
      <c r="FDL281" s="75"/>
      <c r="FDM281" s="75"/>
      <c r="FDN281" s="75"/>
      <c r="FDO281" s="75"/>
      <c r="FDP281" s="75"/>
      <c r="FDQ281" s="75"/>
      <c r="FDR281" s="75"/>
      <c r="FDS281" s="75"/>
      <c r="FDT281" s="75"/>
      <c r="FDU281" s="75"/>
      <c r="FDV281" s="75"/>
      <c r="FDW281" s="75"/>
      <c r="FDX281" s="75"/>
      <c r="FDY281" s="75"/>
      <c r="FDZ281" s="75"/>
      <c r="FEA281" s="75"/>
      <c r="FEB281" s="75"/>
      <c r="FEC281" s="75"/>
      <c r="FED281" s="75"/>
      <c r="FEE281" s="75"/>
      <c r="FEF281" s="75"/>
      <c r="FEG281" s="75"/>
      <c r="FEH281" s="75"/>
      <c r="FEI281" s="75"/>
      <c r="FEJ281" s="75"/>
      <c r="FEK281" s="75"/>
      <c r="FEL281" s="75"/>
      <c r="FEM281" s="75"/>
      <c r="FEN281" s="75"/>
      <c r="FEO281" s="75"/>
      <c r="FEP281" s="75"/>
      <c r="FEQ281" s="75"/>
      <c r="FER281" s="75"/>
      <c r="FES281" s="75"/>
      <c r="FET281" s="75"/>
      <c r="FEU281" s="75"/>
      <c r="FEV281" s="75"/>
      <c r="FEW281" s="75"/>
      <c r="FEX281" s="75"/>
      <c r="FEY281" s="75"/>
      <c r="FEZ281" s="75"/>
      <c r="FFA281" s="75"/>
      <c r="FFB281" s="75"/>
      <c r="FFC281" s="75"/>
      <c r="FFD281" s="75"/>
      <c r="FFE281" s="75"/>
      <c r="FFF281" s="75"/>
      <c r="FFG281" s="75"/>
      <c r="FFH281" s="75"/>
      <c r="FFI281" s="75"/>
      <c r="FFJ281" s="75"/>
      <c r="FFK281" s="75"/>
      <c r="FFL281" s="75"/>
      <c r="FFM281" s="75"/>
      <c r="FFN281" s="75"/>
      <c r="FFO281" s="75"/>
      <c r="FFP281" s="75"/>
      <c r="FFQ281" s="75"/>
      <c r="FFR281" s="75"/>
      <c r="FFS281" s="75"/>
      <c r="FFT281" s="75"/>
      <c r="FFU281" s="75"/>
      <c r="FFV281" s="75"/>
      <c r="FFW281" s="75"/>
      <c r="FFX281" s="75"/>
      <c r="FFY281" s="75"/>
      <c r="FFZ281" s="75"/>
      <c r="FGA281" s="75"/>
      <c r="FGB281" s="75"/>
      <c r="FGC281" s="75"/>
      <c r="FGD281" s="75"/>
      <c r="FGE281" s="75"/>
      <c r="FGF281" s="75"/>
      <c r="FGG281" s="75"/>
      <c r="FGH281" s="75"/>
      <c r="FGI281" s="75"/>
      <c r="FGJ281" s="75"/>
      <c r="FGK281" s="75"/>
      <c r="FGL281" s="75"/>
      <c r="FGM281" s="75"/>
      <c r="FGN281" s="75"/>
      <c r="FGO281" s="75"/>
      <c r="FGP281" s="75"/>
      <c r="FGQ281" s="75"/>
      <c r="FGR281" s="75"/>
      <c r="FGS281" s="75"/>
      <c r="FGT281" s="75"/>
      <c r="FGU281" s="75"/>
      <c r="FGV281" s="75"/>
      <c r="FGW281" s="75"/>
      <c r="FGX281" s="75"/>
      <c r="FGY281" s="75"/>
      <c r="FGZ281" s="75"/>
      <c r="FHA281" s="75"/>
      <c r="FHB281" s="75"/>
      <c r="FHC281" s="75"/>
      <c r="FHD281" s="75"/>
      <c r="FHE281" s="75"/>
      <c r="FHF281" s="75"/>
      <c r="FHG281" s="75"/>
      <c r="FHH281" s="75"/>
      <c r="FHI281" s="75"/>
      <c r="FHJ281" s="75"/>
      <c r="FHK281" s="75"/>
      <c r="FHL281" s="75"/>
      <c r="FHM281" s="75"/>
      <c r="FHN281" s="75"/>
      <c r="FHO281" s="75"/>
      <c r="FHP281" s="75"/>
      <c r="FHQ281" s="75"/>
      <c r="FHR281" s="75"/>
      <c r="FHS281" s="75"/>
      <c r="FHT281" s="75"/>
      <c r="FHU281" s="75"/>
      <c r="FHV281" s="75"/>
      <c r="FHW281" s="75"/>
      <c r="FHX281" s="75"/>
      <c r="FHY281" s="75"/>
      <c r="FHZ281" s="75"/>
      <c r="FIA281" s="75"/>
      <c r="FIB281" s="75"/>
      <c r="FIC281" s="75"/>
      <c r="FID281" s="75"/>
      <c r="FIE281" s="75"/>
      <c r="FIF281" s="75"/>
      <c r="FIG281" s="75"/>
      <c r="FIH281" s="75"/>
      <c r="FII281" s="75"/>
      <c r="FIJ281" s="75"/>
      <c r="FIK281" s="75"/>
      <c r="FIL281" s="75"/>
      <c r="FIM281" s="75"/>
      <c r="FIN281" s="75"/>
      <c r="FIO281" s="75"/>
      <c r="FIP281" s="75"/>
      <c r="FIQ281" s="75"/>
      <c r="FIR281" s="75"/>
      <c r="FIS281" s="75"/>
      <c r="FIT281" s="75"/>
      <c r="FIU281" s="75"/>
      <c r="FIV281" s="75"/>
      <c r="FIW281" s="75"/>
      <c r="FIX281" s="75"/>
      <c r="FIY281" s="75"/>
      <c r="FIZ281" s="75"/>
      <c r="FJA281" s="75"/>
      <c r="FJB281" s="75"/>
      <c r="FJC281" s="75"/>
      <c r="FJD281" s="75"/>
      <c r="FJE281" s="75"/>
      <c r="FJF281" s="75"/>
      <c r="FJG281" s="75"/>
      <c r="FJH281" s="75"/>
      <c r="FJI281" s="75"/>
      <c r="FJJ281" s="75"/>
      <c r="FJK281" s="75"/>
      <c r="FJL281" s="75"/>
      <c r="FJM281" s="75"/>
      <c r="FJN281" s="75"/>
      <c r="FJO281" s="75"/>
      <c r="FJP281" s="75"/>
      <c r="FJQ281" s="75"/>
      <c r="FJR281" s="75"/>
      <c r="FJS281" s="75"/>
      <c r="FJT281" s="75"/>
      <c r="FJU281" s="75"/>
      <c r="FJV281" s="75"/>
      <c r="FJW281" s="75"/>
      <c r="FJX281" s="75"/>
      <c r="FJY281" s="75"/>
      <c r="FJZ281" s="75"/>
      <c r="FKA281" s="75"/>
      <c r="FKB281" s="75"/>
      <c r="FKC281" s="75"/>
      <c r="FKD281" s="75"/>
      <c r="FKE281" s="75"/>
      <c r="FKF281" s="75"/>
      <c r="FKG281" s="75"/>
      <c r="FKH281" s="75"/>
      <c r="FKI281" s="75"/>
      <c r="FKJ281" s="75"/>
      <c r="FKK281" s="75"/>
      <c r="FKL281" s="75"/>
      <c r="FKM281" s="75"/>
      <c r="FKN281" s="75"/>
      <c r="FKO281" s="75"/>
      <c r="FKP281" s="75"/>
      <c r="FKQ281" s="75"/>
      <c r="FKR281" s="75"/>
      <c r="FKS281" s="75"/>
      <c r="FKT281" s="75"/>
      <c r="FKU281" s="75"/>
      <c r="FKV281" s="75"/>
      <c r="FKW281" s="75"/>
      <c r="FKX281" s="75"/>
      <c r="FKY281" s="75"/>
      <c r="FKZ281" s="75"/>
      <c r="FLA281" s="75"/>
      <c r="FLB281" s="75"/>
      <c r="FLC281" s="75"/>
      <c r="FLD281" s="75"/>
      <c r="FLE281" s="75"/>
      <c r="FLF281" s="75"/>
      <c r="FLG281" s="75"/>
      <c r="FLH281" s="75"/>
      <c r="FLI281" s="75"/>
      <c r="FLJ281" s="75"/>
      <c r="FLK281" s="75"/>
      <c r="FLL281" s="75"/>
      <c r="FLM281" s="75"/>
      <c r="FLN281" s="75"/>
      <c r="FLO281" s="75"/>
      <c r="FLP281" s="75"/>
      <c r="FLQ281" s="75"/>
      <c r="FLR281" s="75"/>
      <c r="FLS281" s="75"/>
      <c r="FLT281" s="75"/>
      <c r="FLU281" s="75"/>
      <c r="FLV281" s="75"/>
      <c r="FLW281" s="75"/>
      <c r="FLX281" s="75"/>
      <c r="FLY281" s="75"/>
      <c r="FLZ281" s="75"/>
      <c r="FMA281" s="75"/>
      <c r="FMB281" s="75"/>
      <c r="FMC281" s="75"/>
      <c r="FMD281" s="75"/>
      <c r="FME281" s="75"/>
      <c r="FMF281" s="75"/>
      <c r="FMG281" s="75"/>
      <c r="FMH281" s="75"/>
      <c r="FMI281" s="75"/>
      <c r="FMJ281" s="75"/>
      <c r="FMK281" s="75"/>
      <c r="FML281" s="75"/>
      <c r="FMM281" s="75"/>
      <c r="FMN281" s="75"/>
      <c r="FMO281" s="75"/>
      <c r="FMP281" s="75"/>
      <c r="FMQ281" s="75"/>
      <c r="FMR281" s="75"/>
      <c r="FMS281" s="75"/>
      <c r="FMT281" s="75"/>
      <c r="FMU281" s="75"/>
      <c r="FMV281" s="75"/>
      <c r="FMW281" s="75"/>
      <c r="FMX281" s="75"/>
      <c r="FMY281" s="75"/>
      <c r="FMZ281" s="75"/>
      <c r="FNA281" s="75"/>
      <c r="FNB281" s="75"/>
      <c r="FNC281" s="75"/>
      <c r="FND281" s="75"/>
      <c r="FNE281" s="75"/>
      <c r="FNF281" s="75"/>
      <c r="FNG281" s="75"/>
      <c r="FNH281" s="75"/>
      <c r="FNI281" s="75"/>
      <c r="FNJ281" s="75"/>
      <c r="FNK281" s="75"/>
      <c r="FNL281" s="75"/>
      <c r="FNM281" s="75"/>
      <c r="FNN281" s="75"/>
      <c r="FNO281" s="75"/>
      <c r="FNP281" s="75"/>
      <c r="FNQ281" s="75"/>
      <c r="FNR281" s="75"/>
      <c r="FNS281" s="75"/>
      <c r="FNT281" s="75"/>
      <c r="FNU281" s="75"/>
      <c r="FNV281" s="75"/>
      <c r="FNW281" s="75"/>
      <c r="FNX281" s="75"/>
      <c r="FNY281" s="75"/>
      <c r="FNZ281" s="75"/>
      <c r="FOA281" s="75"/>
      <c r="FOB281" s="75"/>
      <c r="FOC281" s="75"/>
      <c r="FOD281" s="75"/>
      <c r="FOE281" s="75"/>
      <c r="FOF281" s="75"/>
      <c r="FOG281" s="75"/>
      <c r="FOH281" s="75"/>
      <c r="FOI281" s="75"/>
      <c r="FOJ281" s="75"/>
      <c r="FOK281" s="75"/>
      <c r="FOL281" s="75"/>
      <c r="FOM281" s="75"/>
      <c r="FON281" s="75"/>
      <c r="FOO281" s="75"/>
      <c r="FOP281" s="75"/>
      <c r="FOQ281" s="75"/>
      <c r="FOR281" s="75"/>
      <c r="FOS281" s="75"/>
      <c r="FOT281" s="75"/>
      <c r="FOU281" s="75"/>
      <c r="FOV281" s="75"/>
      <c r="FOW281" s="75"/>
      <c r="FOX281" s="75"/>
      <c r="FOY281" s="75"/>
      <c r="FOZ281" s="75"/>
      <c r="FPA281" s="75"/>
      <c r="FPB281" s="75"/>
      <c r="FPC281" s="75"/>
      <c r="FPD281" s="75"/>
      <c r="FPE281" s="75"/>
      <c r="FPF281" s="75"/>
      <c r="FPG281" s="75"/>
      <c r="FPH281" s="75"/>
      <c r="FPI281" s="75"/>
      <c r="FPJ281" s="75"/>
      <c r="FPK281" s="75"/>
      <c r="FPL281" s="75"/>
      <c r="FPM281" s="75"/>
      <c r="FPN281" s="75"/>
      <c r="FPO281" s="75"/>
      <c r="FPP281" s="75"/>
      <c r="FPQ281" s="75"/>
      <c r="FPR281" s="75"/>
      <c r="FPS281" s="75"/>
      <c r="FPT281" s="75"/>
      <c r="FPU281" s="75"/>
      <c r="FPV281" s="75"/>
      <c r="FPW281" s="75"/>
      <c r="FPX281" s="75"/>
      <c r="FPY281" s="75"/>
      <c r="FPZ281" s="75"/>
      <c r="FQA281" s="75"/>
      <c r="FQB281" s="75"/>
      <c r="FQC281" s="75"/>
      <c r="FQD281" s="75"/>
      <c r="FQE281" s="75"/>
      <c r="FQF281" s="75"/>
      <c r="FQG281" s="75"/>
      <c r="FQH281" s="75"/>
      <c r="FQI281" s="75"/>
      <c r="FQJ281" s="75"/>
      <c r="FQK281" s="75"/>
      <c r="FQL281" s="75"/>
      <c r="FQM281" s="75"/>
      <c r="FQN281" s="75"/>
      <c r="FQO281" s="75"/>
      <c r="FQP281" s="75"/>
      <c r="FQQ281" s="75"/>
      <c r="FQR281" s="75"/>
      <c r="FQS281" s="75"/>
      <c r="FQT281" s="75"/>
      <c r="FQU281" s="75"/>
      <c r="FQV281" s="75"/>
      <c r="FQW281" s="75"/>
      <c r="FQX281" s="75"/>
      <c r="FQY281" s="75"/>
      <c r="FQZ281" s="75"/>
      <c r="FRA281" s="75"/>
      <c r="FRB281" s="75"/>
      <c r="FRC281" s="75"/>
      <c r="FRD281" s="75"/>
      <c r="FRE281" s="75"/>
      <c r="FRF281" s="75"/>
      <c r="FRG281" s="75"/>
      <c r="FRH281" s="75"/>
      <c r="FRI281" s="75"/>
      <c r="FRJ281" s="75"/>
      <c r="FRK281" s="75"/>
      <c r="FRL281" s="75"/>
      <c r="FRM281" s="75"/>
      <c r="FRN281" s="75"/>
      <c r="FRO281" s="75"/>
      <c r="FRP281" s="75"/>
      <c r="FRQ281" s="75"/>
      <c r="FRR281" s="75"/>
      <c r="FRS281" s="75"/>
      <c r="FRT281" s="75"/>
      <c r="FRU281" s="75"/>
      <c r="FRV281" s="75"/>
      <c r="FRW281" s="75"/>
      <c r="FRX281" s="75"/>
      <c r="FRY281" s="75"/>
      <c r="FRZ281" s="75"/>
      <c r="FSA281" s="75"/>
      <c r="FSB281" s="75"/>
      <c r="FSC281" s="75"/>
      <c r="FSD281" s="75"/>
      <c r="FSE281" s="75"/>
      <c r="FSF281" s="75"/>
      <c r="FSG281" s="75"/>
      <c r="FSH281" s="75"/>
      <c r="FSI281" s="75"/>
      <c r="FSJ281" s="75"/>
      <c r="FSK281" s="75"/>
      <c r="FSL281" s="75"/>
      <c r="FSM281" s="75"/>
      <c r="FSN281" s="75"/>
      <c r="FSO281" s="75"/>
      <c r="FSP281" s="75"/>
      <c r="FSQ281" s="75"/>
      <c r="FSR281" s="75"/>
      <c r="FSS281" s="75"/>
      <c r="FST281" s="75"/>
      <c r="FSU281" s="75"/>
      <c r="FSV281" s="75"/>
      <c r="FSW281" s="75"/>
      <c r="FSX281" s="75"/>
      <c r="FSY281" s="75"/>
      <c r="FSZ281" s="75"/>
      <c r="FTA281" s="75"/>
      <c r="FTB281" s="75"/>
      <c r="FTC281" s="75"/>
      <c r="FTD281" s="75"/>
      <c r="FTE281" s="75"/>
      <c r="FTF281" s="75"/>
      <c r="FTG281" s="75"/>
      <c r="FTH281" s="75"/>
      <c r="FTI281" s="75"/>
      <c r="FTJ281" s="75"/>
      <c r="FTK281" s="75"/>
      <c r="FTL281" s="75"/>
      <c r="FTM281" s="75"/>
      <c r="FTN281" s="75"/>
      <c r="FTO281" s="75"/>
      <c r="FTP281" s="75"/>
      <c r="FTQ281" s="75"/>
      <c r="FTR281" s="75"/>
      <c r="FTS281" s="75"/>
      <c r="FTT281" s="75"/>
      <c r="FTU281" s="75"/>
      <c r="FTV281" s="75"/>
      <c r="FTW281" s="75"/>
      <c r="FTX281" s="75"/>
      <c r="FTY281" s="75"/>
      <c r="FTZ281" s="75"/>
      <c r="FUA281" s="75"/>
      <c r="FUB281" s="75"/>
      <c r="FUC281" s="75"/>
      <c r="FUD281" s="75"/>
      <c r="FUE281" s="75"/>
      <c r="FUF281" s="75"/>
      <c r="FUG281" s="75"/>
      <c r="FUH281" s="75"/>
      <c r="FUI281" s="75"/>
      <c r="FUJ281" s="75"/>
      <c r="FUK281" s="75"/>
      <c r="FUL281" s="75"/>
      <c r="FUM281" s="75"/>
      <c r="FUN281" s="75"/>
      <c r="FUO281" s="75"/>
      <c r="FUP281" s="75"/>
      <c r="FUQ281" s="75"/>
      <c r="FUR281" s="75"/>
      <c r="FUS281" s="75"/>
      <c r="FUT281" s="75"/>
      <c r="FUU281" s="75"/>
      <c r="FUV281" s="75"/>
      <c r="FUW281" s="75"/>
      <c r="FUX281" s="75"/>
      <c r="FUY281" s="75"/>
      <c r="FUZ281" s="75"/>
      <c r="FVA281" s="75"/>
      <c r="FVB281" s="75"/>
      <c r="FVC281" s="75"/>
      <c r="FVD281" s="75"/>
      <c r="FVE281" s="75"/>
      <c r="FVF281" s="75"/>
      <c r="FVG281" s="75"/>
      <c r="FVH281" s="75"/>
      <c r="FVI281" s="75"/>
      <c r="FVJ281" s="75"/>
      <c r="FVK281" s="75"/>
      <c r="FVL281" s="75"/>
      <c r="FVM281" s="75"/>
      <c r="FVN281" s="75"/>
      <c r="FVO281" s="75"/>
      <c r="FVP281" s="75"/>
      <c r="FVQ281" s="75"/>
      <c r="FVR281" s="75"/>
      <c r="FVS281" s="75"/>
      <c r="FVT281" s="75"/>
      <c r="FVU281" s="75"/>
      <c r="FVV281" s="75"/>
      <c r="FVW281" s="75"/>
      <c r="FVX281" s="75"/>
      <c r="FVY281" s="75"/>
      <c r="FVZ281" s="75"/>
      <c r="FWA281" s="75"/>
      <c r="FWB281" s="75"/>
      <c r="FWC281" s="75"/>
      <c r="FWD281" s="75"/>
      <c r="FWE281" s="75"/>
      <c r="FWF281" s="75"/>
      <c r="FWG281" s="75"/>
      <c r="FWH281" s="75"/>
      <c r="FWI281" s="75"/>
      <c r="FWJ281" s="75"/>
      <c r="FWK281" s="75"/>
      <c r="FWL281" s="75"/>
      <c r="FWM281" s="75"/>
      <c r="FWN281" s="75"/>
      <c r="FWO281" s="75"/>
      <c r="FWP281" s="75"/>
      <c r="FWQ281" s="75"/>
      <c r="FWR281" s="75"/>
      <c r="FWS281" s="75"/>
      <c r="FWT281" s="75"/>
      <c r="FWU281" s="75"/>
      <c r="FWV281" s="75"/>
      <c r="FWW281" s="75"/>
      <c r="FWX281" s="75"/>
      <c r="FWY281" s="75"/>
      <c r="FWZ281" s="75"/>
      <c r="FXA281" s="75"/>
      <c r="FXB281" s="75"/>
      <c r="FXC281" s="75"/>
      <c r="FXD281" s="75"/>
      <c r="FXE281" s="75"/>
      <c r="FXF281" s="75"/>
      <c r="FXG281" s="75"/>
      <c r="FXH281" s="75"/>
      <c r="FXI281" s="75"/>
      <c r="FXJ281" s="75"/>
      <c r="FXK281" s="75"/>
      <c r="FXL281" s="75"/>
      <c r="FXM281" s="75"/>
      <c r="FXN281" s="75"/>
      <c r="FXO281" s="75"/>
      <c r="FXP281" s="75"/>
      <c r="FXQ281" s="75"/>
      <c r="FXR281" s="75"/>
      <c r="FXS281" s="75"/>
      <c r="FXT281" s="75"/>
      <c r="FXU281" s="75"/>
      <c r="FXV281" s="75"/>
      <c r="FXW281" s="75"/>
      <c r="FXX281" s="75"/>
      <c r="FXY281" s="75"/>
      <c r="FXZ281" s="75"/>
      <c r="FYA281" s="75"/>
      <c r="FYB281" s="75"/>
      <c r="FYC281" s="75"/>
      <c r="FYD281" s="75"/>
      <c r="FYE281" s="75"/>
      <c r="FYF281" s="75"/>
      <c r="FYG281" s="75"/>
      <c r="FYH281" s="75"/>
      <c r="FYI281" s="75"/>
      <c r="FYJ281" s="75"/>
      <c r="FYK281" s="75"/>
      <c r="FYL281" s="75"/>
      <c r="FYM281" s="75"/>
      <c r="FYN281" s="75"/>
      <c r="FYO281" s="75"/>
      <c r="FYP281" s="75"/>
      <c r="FYQ281" s="75"/>
      <c r="FYR281" s="75"/>
      <c r="FYS281" s="75"/>
      <c r="FYT281" s="75"/>
      <c r="FYU281" s="75"/>
      <c r="FYV281" s="75"/>
      <c r="FYW281" s="75"/>
      <c r="FYX281" s="75"/>
      <c r="FYY281" s="75"/>
      <c r="FYZ281" s="75"/>
      <c r="FZA281" s="75"/>
      <c r="FZB281" s="75"/>
      <c r="FZC281" s="75"/>
      <c r="FZD281" s="75"/>
      <c r="FZE281" s="75"/>
      <c r="FZF281" s="75"/>
      <c r="FZG281" s="75"/>
      <c r="FZH281" s="75"/>
      <c r="FZI281" s="75"/>
      <c r="FZJ281" s="75"/>
      <c r="FZK281" s="75"/>
      <c r="FZL281" s="75"/>
      <c r="FZM281" s="75"/>
      <c r="FZN281" s="75"/>
      <c r="FZO281" s="75"/>
      <c r="FZP281" s="75"/>
      <c r="FZQ281" s="75"/>
      <c r="FZR281" s="75"/>
      <c r="FZS281" s="75"/>
      <c r="FZT281" s="75"/>
      <c r="FZU281" s="75"/>
      <c r="FZV281" s="75"/>
      <c r="FZW281" s="75"/>
      <c r="FZX281" s="75"/>
      <c r="FZY281" s="75"/>
      <c r="FZZ281" s="75"/>
      <c r="GAA281" s="75"/>
      <c r="GAB281" s="75"/>
      <c r="GAC281" s="75"/>
      <c r="GAD281" s="75"/>
      <c r="GAE281" s="75"/>
      <c r="GAF281" s="75"/>
      <c r="GAG281" s="75"/>
      <c r="GAH281" s="75"/>
      <c r="GAI281" s="75"/>
      <c r="GAJ281" s="75"/>
      <c r="GAK281" s="75"/>
      <c r="GAL281" s="75"/>
      <c r="GAM281" s="75"/>
      <c r="GAN281" s="75"/>
      <c r="GAO281" s="75"/>
      <c r="GAP281" s="75"/>
      <c r="GAQ281" s="75"/>
      <c r="GAR281" s="75"/>
      <c r="GAS281" s="75"/>
      <c r="GAT281" s="75"/>
      <c r="GAU281" s="75"/>
      <c r="GAV281" s="75"/>
      <c r="GAW281" s="75"/>
      <c r="GAX281" s="75"/>
      <c r="GAY281" s="75"/>
      <c r="GAZ281" s="75"/>
      <c r="GBA281" s="75"/>
      <c r="GBB281" s="75"/>
      <c r="GBC281" s="75"/>
      <c r="GBD281" s="75"/>
      <c r="GBE281" s="75"/>
      <c r="GBF281" s="75"/>
      <c r="GBG281" s="75"/>
      <c r="GBH281" s="75"/>
      <c r="GBI281" s="75"/>
      <c r="GBJ281" s="75"/>
      <c r="GBK281" s="75"/>
      <c r="GBL281" s="75"/>
      <c r="GBM281" s="75"/>
      <c r="GBN281" s="75"/>
      <c r="GBO281" s="75"/>
      <c r="GBP281" s="75"/>
      <c r="GBQ281" s="75"/>
      <c r="GBR281" s="75"/>
      <c r="GBS281" s="75"/>
      <c r="GBT281" s="75"/>
      <c r="GBU281" s="75"/>
      <c r="GBV281" s="75"/>
      <c r="GBW281" s="75"/>
      <c r="GBX281" s="75"/>
      <c r="GBY281" s="75"/>
      <c r="GBZ281" s="75"/>
      <c r="GCA281" s="75"/>
      <c r="GCB281" s="75"/>
      <c r="GCC281" s="75"/>
      <c r="GCD281" s="75"/>
      <c r="GCE281" s="75"/>
      <c r="GCF281" s="75"/>
      <c r="GCG281" s="75"/>
      <c r="GCH281" s="75"/>
      <c r="GCI281" s="75"/>
      <c r="GCJ281" s="75"/>
      <c r="GCK281" s="75"/>
      <c r="GCL281" s="75"/>
      <c r="GCM281" s="75"/>
      <c r="GCN281" s="75"/>
      <c r="GCO281" s="75"/>
      <c r="GCP281" s="75"/>
      <c r="GCQ281" s="75"/>
      <c r="GCR281" s="75"/>
      <c r="GCS281" s="75"/>
      <c r="GCT281" s="75"/>
      <c r="GCU281" s="75"/>
      <c r="GCV281" s="75"/>
      <c r="GCW281" s="75"/>
      <c r="GCX281" s="75"/>
      <c r="GCY281" s="75"/>
      <c r="GCZ281" s="75"/>
      <c r="GDA281" s="75"/>
      <c r="GDB281" s="75"/>
      <c r="GDC281" s="75"/>
      <c r="GDD281" s="75"/>
      <c r="GDE281" s="75"/>
      <c r="GDF281" s="75"/>
      <c r="GDG281" s="75"/>
      <c r="GDH281" s="75"/>
      <c r="GDI281" s="75"/>
      <c r="GDJ281" s="75"/>
      <c r="GDK281" s="75"/>
      <c r="GDL281" s="75"/>
      <c r="GDM281" s="75"/>
      <c r="GDN281" s="75"/>
      <c r="GDO281" s="75"/>
      <c r="GDP281" s="75"/>
      <c r="GDQ281" s="75"/>
      <c r="GDR281" s="75"/>
      <c r="GDS281" s="75"/>
      <c r="GDT281" s="75"/>
      <c r="GDU281" s="75"/>
      <c r="GDV281" s="75"/>
      <c r="GDW281" s="75"/>
      <c r="GDX281" s="75"/>
      <c r="GDY281" s="75"/>
      <c r="GDZ281" s="75"/>
      <c r="GEA281" s="75"/>
      <c r="GEB281" s="75"/>
      <c r="GEC281" s="75"/>
      <c r="GED281" s="75"/>
      <c r="GEE281" s="75"/>
      <c r="GEF281" s="75"/>
      <c r="GEG281" s="75"/>
      <c r="GEH281" s="75"/>
      <c r="GEI281" s="75"/>
      <c r="GEJ281" s="75"/>
      <c r="GEK281" s="75"/>
      <c r="GEL281" s="75"/>
      <c r="GEM281" s="75"/>
      <c r="GEN281" s="75"/>
      <c r="GEO281" s="75"/>
      <c r="GEP281" s="75"/>
      <c r="GEQ281" s="75"/>
      <c r="GER281" s="75"/>
      <c r="GES281" s="75"/>
      <c r="GET281" s="75"/>
      <c r="GEU281" s="75"/>
      <c r="GEV281" s="75"/>
      <c r="GEW281" s="75"/>
      <c r="GEX281" s="75"/>
      <c r="GEY281" s="75"/>
      <c r="GEZ281" s="75"/>
      <c r="GFA281" s="75"/>
      <c r="GFB281" s="75"/>
      <c r="GFC281" s="75"/>
      <c r="GFD281" s="75"/>
      <c r="GFE281" s="75"/>
      <c r="GFF281" s="75"/>
      <c r="GFG281" s="75"/>
      <c r="GFH281" s="75"/>
      <c r="GFI281" s="75"/>
      <c r="GFJ281" s="75"/>
      <c r="GFK281" s="75"/>
      <c r="GFL281" s="75"/>
      <c r="GFM281" s="75"/>
      <c r="GFN281" s="75"/>
      <c r="GFO281" s="75"/>
      <c r="GFP281" s="75"/>
      <c r="GFQ281" s="75"/>
      <c r="GFR281" s="75"/>
      <c r="GFS281" s="75"/>
      <c r="GFT281" s="75"/>
      <c r="GFU281" s="75"/>
      <c r="GFV281" s="75"/>
      <c r="GFW281" s="75"/>
      <c r="GFX281" s="75"/>
      <c r="GFY281" s="75"/>
      <c r="GFZ281" s="75"/>
      <c r="GGA281" s="75"/>
      <c r="GGB281" s="75"/>
      <c r="GGC281" s="75"/>
      <c r="GGD281" s="75"/>
      <c r="GGE281" s="75"/>
      <c r="GGF281" s="75"/>
      <c r="GGG281" s="75"/>
      <c r="GGH281" s="75"/>
      <c r="GGI281" s="75"/>
      <c r="GGJ281" s="75"/>
      <c r="GGK281" s="75"/>
      <c r="GGL281" s="75"/>
      <c r="GGM281" s="75"/>
      <c r="GGN281" s="75"/>
      <c r="GGO281" s="75"/>
      <c r="GGP281" s="75"/>
      <c r="GGQ281" s="75"/>
      <c r="GGR281" s="75"/>
      <c r="GGS281" s="75"/>
      <c r="GGT281" s="75"/>
      <c r="GGU281" s="75"/>
      <c r="GGV281" s="75"/>
      <c r="GGW281" s="75"/>
      <c r="GGX281" s="75"/>
      <c r="GGY281" s="75"/>
      <c r="GGZ281" s="75"/>
      <c r="GHA281" s="75"/>
      <c r="GHB281" s="75"/>
      <c r="GHC281" s="75"/>
      <c r="GHD281" s="75"/>
      <c r="GHE281" s="75"/>
      <c r="GHF281" s="75"/>
      <c r="GHG281" s="75"/>
      <c r="GHH281" s="75"/>
      <c r="GHI281" s="75"/>
      <c r="GHJ281" s="75"/>
      <c r="GHK281" s="75"/>
      <c r="GHL281" s="75"/>
      <c r="GHM281" s="75"/>
      <c r="GHN281" s="75"/>
      <c r="GHO281" s="75"/>
      <c r="GHP281" s="75"/>
      <c r="GHQ281" s="75"/>
      <c r="GHR281" s="75"/>
      <c r="GHS281" s="75"/>
      <c r="GHT281" s="75"/>
      <c r="GHU281" s="75"/>
      <c r="GHV281" s="75"/>
      <c r="GHW281" s="75"/>
      <c r="GHX281" s="75"/>
      <c r="GHY281" s="75"/>
      <c r="GHZ281" s="75"/>
      <c r="GIA281" s="75"/>
      <c r="GIB281" s="75"/>
      <c r="GIC281" s="75"/>
      <c r="GID281" s="75"/>
      <c r="GIE281" s="75"/>
      <c r="GIF281" s="75"/>
      <c r="GIG281" s="75"/>
      <c r="GIH281" s="75"/>
      <c r="GII281" s="75"/>
      <c r="GIJ281" s="75"/>
      <c r="GIK281" s="75"/>
      <c r="GIL281" s="75"/>
      <c r="GIM281" s="75"/>
      <c r="GIN281" s="75"/>
      <c r="GIO281" s="75"/>
      <c r="GIP281" s="75"/>
      <c r="GIQ281" s="75"/>
      <c r="GIR281" s="75"/>
      <c r="GIS281" s="75"/>
      <c r="GIT281" s="75"/>
      <c r="GIU281" s="75"/>
      <c r="GIV281" s="75"/>
      <c r="GIW281" s="75"/>
      <c r="GIX281" s="75"/>
      <c r="GIY281" s="75"/>
      <c r="GIZ281" s="75"/>
      <c r="GJA281" s="75"/>
      <c r="GJB281" s="75"/>
      <c r="GJC281" s="75"/>
      <c r="GJD281" s="75"/>
      <c r="GJE281" s="75"/>
      <c r="GJF281" s="75"/>
      <c r="GJG281" s="75"/>
      <c r="GJH281" s="75"/>
      <c r="GJI281" s="75"/>
      <c r="GJJ281" s="75"/>
      <c r="GJK281" s="75"/>
      <c r="GJL281" s="75"/>
      <c r="GJM281" s="75"/>
      <c r="GJN281" s="75"/>
      <c r="GJO281" s="75"/>
      <c r="GJP281" s="75"/>
      <c r="GJQ281" s="75"/>
      <c r="GJR281" s="75"/>
      <c r="GJS281" s="75"/>
      <c r="GJT281" s="75"/>
      <c r="GJU281" s="75"/>
      <c r="GJV281" s="75"/>
      <c r="GJW281" s="75"/>
      <c r="GJX281" s="75"/>
      <c r="GJY281" s="75"/>
      <c r="GJZ281" s="75"/>
      <c r="GKA281" s="75"/>
      <c r="GKB281" s="75"/>
      <c r="GKC281" s="75"/>
      <c r="GKD281" s="75"/>
      <c r="GKE281" s="75"/>
      <c r="GKF281" s="75"/>
      <c r="GKG281" s="75"/>
      <c r="GKH281" s="75"/>
      <c r="GKI281" s="75"/>
      <c r="GKJ281" s="75"/>
      <c r="GKK281" s="75"/>
      <c r="GKL281" s="75"/>
      <c r="GKM281" s="75"/>
      <c r="GKN281" s="75"/>
      <c r="GKO281" s="75"/>
      <c r="GKP281" s="75"/>
      <c r="GKQ281" s="75"/>
      <c r="GKR281" s="75"/>
      <c r="GKS281" s="75"/>
      <c r="GKT281" s="75"/>
      <c r="GKU281" s="75"/>
      <c r="GKV281" s="75"/>
      <c r="GKW281" s="75"/>
      <c r="GKX281" s="75"/>
      <c r="GKY281" s="75"/>
      <c r="GKZ281" s="75"/>
      <c r="GLA281" s="75"/>
      <c r="GLB281" s="75"/>
      <c r="GLC281" s="75"/>
      <c r="GLD281" s="75"/>
      <c r="GLE281" s="75"/>
      <c r="GLF281" s="75"/>
      <c r="GLG281" s="75"/>
      <c r="GLH281" s="75"/>
      <c r="GLI281" s="75"/>
      <c r="GLJ281" s="75"/>
      <c r="GLK281" s="75"/>
      <c r="GLL281" s="75"/>
      <c r="GLM281" s="75"/>
      <c r="GLN281" s="75"/>
      <c r="GLO281" s="75"/>
      <c r="GLP281" s="75"/>
      <c r="GLQ281" s="75"/>
      <c r="GLR281" s="75"/>
      <c r="GLS281" s="75"/>
      <c r="GLT281" s="75"/>
      <c r="GLU281" s="75"/>
      <c r="GLV281" s="75"/>
      <c r="GLW281" s="75"/>
      <c r="GLX281" s="75"/>
      <c r="GLY281" s="75"/>
      <c r="GLZ281" s="75"/>
      <c r="GMA281" s="75"/>
      <c r="GMB281" s="75"/>
      <c r="GMC281" s="75"/>
      <c r="GMD281" s="75"/>
      <c r="GME281" s="75"/>
      <c r="GMF281" s="75"/>
      <c r="GMG281" s="75"/>
      <c r="GMH281" s="75"/>
      <c r="GMI281" s="75"/>
      <c r="GMJ281" s="75"/>
      <c r="GMK281" s="75"/>
      <c r="GML281" s="75"/>
      <c r="GMM281" s="75"/>
      <c r="GMN281" s="75"/>
      <c r="GMO281" s="75"/>
      <c r="GMP281" s="75"/>
      <c r="GMQ281" s="75"/>
      <c r="GMR281" s="75"/>
      <c r="GMS281" s="75"/>
      <c r="GMT281" s="75"/>
      <c r="GMU281" s="75"/>
      <c r="GMV281" s="75"/>
      <c r="GMW281" s="75"/>
      <c r="GMX281" s="75"/>
      <c r="GMY281" s="75"/>
      <c r="GMZ281" s="75"/>
      <c r="GNA281" s="75"/>
      <c r="GNB281" s="75"/>
      <c r="GNC281" s="75"/>
      <c r="GND281" s="75"/>
      <c r="GNE281" s="75"/>
      <c r="GNF281" s="75"/>
      <c r="GNG281" s="75"/>
      <c r="GNH281" s="75"/>
      <c r="GNI281" s="75"/>
      <c r="GNJ281" s="75"/>
      <c r="GNK281" s="75"/>
      <c r="GNL281" s="75"/>
      <c r="GNM281" s="75"/>
      <c r="GNN281" s="75"/>
      <c r="GNO281" s="75"/>
      <c r="GNP281" s="75"/>
      <c r="GNQ281" s="75"/>
      <c r="GNR281" s="75"/>
      <c r="GNS281" s="75"/>
      <c r="GNT281" s="75"/>
      <c r="GNU281" s="75"/>
      <c r="GNV281" s="75"/>
      <c r="GNW281" s="75"/>
      <c r="GNX281" s="75"/>
      <c r="GNY281" s="75"/>
      <c r="GNZ281" s="75"/>
      <c r="GOA281" s="75"/>
      <c r="GOB281" s="75"/>
      <c r="GOC281" s="75"/>
      <c r="GOD281" s="75"/>
      <c r="GOE281" s="75"/>
      <c r="GOF281" s="75"/>
      <c r="GOG281" s="75"/>
      <c r="GOH281" s="75"/>
      <c r="GOI281" s="75"/>
      <c r="GOJ281" s="75"/>
      <c r="GOK281" s="75"/>
      <c r="GOL281" s="75"/>
      <c r="GOM281" s="75"/>
      <c r="GON281" s="75"/>
      <c r="GOO281" s="75"/>
      <c r="GOP281" s="75"/>
      <c r="GOQ281" s="75"/>
      <c r="GOR281" s="75"/>
      <c r="GOS281" s="75"/>
      <c r="GOT281" s="75"/>
      <c r="GOU281" s="75"/>
      <c r="GOV281" s="75"/>
      <c r="GOW281" s="75"/>
      <c r="GOX281" s="75"/>
      <c r="GOY281" s="75"/>
      <c r="GOZ281" s="75"/>
      <c r="GPA281" s="75"/>
      <c r="GPB281" s="75"/>
      <c r="GPC281" s="75"/>
      <c r="GPD281" s="75"/>
      <c r="GPE281" s="75"/>
      <c r="GPF281" s="75"/>
      <c r="GPG281" s="75"/>
      <c r="GPH281" s="75"/>
      <c r="GPI281" s="75"/>
      <c r="GPJ281" s="75"/>
      <c r="GPK281" s="75"/>
      <c r="GPL281" s="75"/>
      <c r="GPM281" s="75"/>
      <c r="GPN281" s="75"/>
      <c r="GPO281" s="75"/>
      <c r="GPP281" s="75"/>
      <c r="GPQ281" s="75"/>
      <c r="GPR281" s="75"/>
      <c r="GPS281" s="75"/>
      <c r="GPT281" s="75"/>
      <c r="GPU281" s="75"/>
      <c r="GPV281" s="75"/>
      <c r="GPW281" s="75"/>
      <c r="GPX281" s="75"/>
      <c r="GPY281" s="75"/>
      <c r="GPZ281" s="75"/>
      <c r="GQA281" s="75"/>
      <c r="GQB281" s="75"/>
      <c r="GQC281" s="75"/>
      <c r="GQD281" s="75"/>
      <c r="GQE281" s="75"/>
      <c r="GQF281" s="75"/>
      <c r="GQG281" s="75"/>
      <c r="GQH281" s="75"/>
      <c r="GQI281" s="75"/>
      <c r="GQJ281" s="75"/>
      <c r="GQK281" s="75"/>
      <c r="GQL281" s="75"/>
      <c r="GQM281" s="75"/>
      <c r="GQN281" s="75"/>
      <c r="GQO281" s="75"/>
      <c r="GQP281" s="75"/>
      <c r="GQQ281" s="75"/>
      <c r="GQR281" s="75"/>
      <c r="GQS281" s="75"/>
      <c r="GQT281" s="75"/>
      <c r="GQU281" s="75"/>
      <c r="GQV281" s="75"/>
      <c r="GQW281" s="75"/>
      <c r="GQX281" s="75"/>
      <c r="GQY281" s="75"/>
      <c r="GQZ281" s="75"/>
      <c r="GRA281" s="75"/>
      <c r="GRB281" s="75"/>
      <c r="GRC281" s="75"/>
      <c r="GRD281" s="75"/>
      <c r="GRE281" s="75"/>
      <c r="GRF281" s="75"/>
      <c r="GRG281" s="75"/>
      <c r="GRH281" s="75"/>
      <c r="GRI281" s="75"/>
      <c r="GRJ281" s="75"/>
      <c r="GRK281" s="75"/>
      <c r="GRL281" s="75"/>
      <c r="GRM281" s="75"/>
      <c r="GRN281" s="75"/>
      <c r="GRO281" s="75"/>
      <c r="GRP281" s="75"/>
      <c r="GRQ281" s="75"/>
      <c r="GRR281" s="75"/>
      <c r="GRS281" s="75"/>
      <c r="GRT281" s="75"/>
      <c r="GRU281" s="75"/>
      <c r="GRV281" s="75"/>
      <c r="GRW281" s="75"/>
      <c r="GRX281" s="75"/>
      <c r="GRY281" s="75"/>
      <c r="GRZ281" s="75"/>
      <c r="GSA281" s="75"/>
      <c r="GSB281" s="75"/>
      <c r="GSC281" s="75"/>
      <c r="GSD281" s="75"/>
      <c r="GSE281" s="75"/>
      <c r="GSF281" s="75"/>
      <c r="GSG281" s="75"/>
      <c r="GSH281" s="75"/>
      <c r="GSI281" s="75"/>
      <c r="GSJ281" s="75"/>
      <c r="GSK281" s="75"/>
      <c r="GSL281" s="75"/>
      <c r="GSM281" s="75"/>
      <c r="GSN281" s="75"/>
      <c r="GSO281" s="75"/>
      <c r="GSP281" s="75"/>
      <c r="GSQ281" s="75"/>
      <c r="GSR281" s="75"/>
      <c r="GSS281" s="75"/>
      <c r="GST281" s="75"/>
      <c r="GSU281" s="75"/>
      <c r="GSV281" s="75"/>
      <c r="GSW281" s="75"/>
      <c r="GSX281" s="75"/>
      <c r="GSY281" s="75"/>
      <c r="GSZ281" s="75"/>
      <c r="GTA281" s="75"/>
      <c r="GTB281" s="75"/>
      <c r="GTC281" s="75"/>
      <c r="GTD281" s="75"/>
      <c r="GTE281" s="75"/>
      <c r="GTF281" s="75"/>
      <c r="GTG281" s="75"/>
      <c r="GTH281" s="75"/>
      <c r="GTI281" s="75"/>
      <c r="GTJ281" s="75"/>
      <c r="GTK281" s="75"/>
      <c r="GTL281" s="75"/>
      <c r="GTM281" s="75"/>
      <c r="GTN281" s="75"/>
      <c r="GTO281" s="75"/>
      <c r="GTP281" s="75"/>
      <c r="GTQ281" s="75"/>
      <c r="GTR281" s="75"/>
      <c r="GTS281" s="75"/>
      <c r="GTT281" s="75"/>
      <c r="GTU281" s="75"/>
      <c r="GTV281" s="75"/>
      <c r="GTW281" s="75"/>
      <c r="GTX281" s="75"/>
      <c r="GTY281" s="75"/>
      <c r="GTZ281" s="75"/>
      <c r="GUA281" s="75"/>
      <c r="GUB281" s="75"/>
      <c r="GUC281" s="75"/>
      <c r="GUD281" s="75"/>
      <c r="GUE281" s="75"/>
      <c r="GUF281" s="75"/>
      <c r="GUG281" s="75"/>
      <c r="GUH281" s="75"/>
      <c r="GUI281" s="75"/>
      <c r="GUJ281" s="75"/>
      <c r="GUK281" s="75"/>
      <c r="GUL281" s="75"/>
      <c r="GUM281" s="75"/>
      <c r="GUN281" s="75"/>
      <c r="GUO281" s="75"/>
      <c r="GUP281" s="75"/>
      <c r="GUQ281" s="75"/>
      <c r="GUR281" s="75"/>
      <c r="GUS281" s="75"/>
      <c r="GUT281" s="75"/>
      <c r="GUU281" s="75"/>
      <c r="GUV281" s="75"/>
      <c r="GUW281" s="75"/>
      <c r="GUX281" s="75"/>
      <c r="GUY281" s="75"/>
      <c r="GUZ281" s="75"/>
      <c r="GVA281" s="75"/>
      <c r="GVB281" s="75"/>
      <c r="GVC281" s="75"/>
      <c r="GVD281" s="75"/>
      <c r="GVE281" s="75"/>
      <c r="GVF281" s="75"/>
      <c r="GVG281" s="75"/>
      <c r="GVH281" s="75"/>
      <c r="GVI281" s="75"/>
      <c r="GVJ281" s="75"/>
      <c r="GVK281" s="75"/>
      <c r="GVL281" s="75"/>
      <c r="GVM281" s="75"/>
      <c r="GVN281" s="75"/>
      <c r="GVO281" s="75"/>
      <c r="GVP281" s="75"/>
      <c r="GVQ281" s="75"/>
      <c r="GVR281" s="75"/>
      <c r="GVS281" s="75"/>
      <c r="GVT281" s="75"/>
      <c r="GVU281" s="75"/>
      <c r="GVV281" s="75"/>
      <c r="GVW281" s="75"/>
      <c r="GVX281" s="75"/>
      <c r="GVY281" s="75"/>
      <c r="GVZ281" s="75"/>
      <c r="GWA281" s="75"/>
      <c r="GWB281" s="75"/>
      <c r="GWC281" s="75"/>
      <c r="GWD281" s="75"/>
      <c r="GWE281" s="75"/>
      <c r="GWF281" s="75"/>
      <c r="GWG281" s="75"/>
      <c r="GWH281" s="75"/>
      <c r="GWI281" s="75"/>
      <c r="GWJ281" s="75"/>
      <c r="GWK281" s="75"/>
      <c r="GWL281" s="75"/>
      <c r="GWM281" s="75"/>
      <c r="GWN281" s="75"/>
      <c r="GWO281" s="75"/>
      <c r="GWP281" s="75"/>
      <c r="GWQ281" s="75"/>
      <c r="GWR281" s="75"/>
      <c r="GWS281" s="75"/>
      <c r="GWT281" s="75"/>
      <c r="GWU281" s="75"/>
      <c r="GWV281" s="75"/>
      <c r="GWW281" s="75"/>
      <c r="GWX281" s="75"/>
      <c r="GWY281" s="75"/>
      <c r="GWZ281" s="75"/>
      <c r="GXA281" s="75"/>
      <c r="GXB281" s="75"/>
      <c r="GXC281" s="75"/>
      <c r="GXD281" s="75"/>
      <c r="GXE281" s="75"/>
      <c r="GXF281" s="75"/>
      <c r="GXG281" s="75"/>
      <c r="GXH281" s="75"/>
      <c r="GXI281" s="75"/>
      <c r="GXJ281" s="75"/>
      <c r="GXK281" s="75"/>
      <c r="GXL281" s="75"/>
      <c r="GXM281" s="75"/>
      <c r="GXN281" s="75"/>
      <c r="GXO281" s="75"/>
      <c r="GXP281" s="75"/>
      <c r="GXQ281" s="75"/>
      <c r="GXR281" s="75"/>
      <c r="GXS281" s="75"/>
      <c r="GXT281" s="75"/>
      <c r="GXU281" s="75"/>
      <c r="GXV281" s="75"/>
      <c r="GXW281" s="75"/>
      <c r="GXX281" s="75"/>
      <c r="GXY281" s="75"/>
      <c r="GXZ281" s="75"/>
      <c r="GYA281" s="75"/>
      <c r="GYB281" s="75"/>
      <c r="GYC281" s="75"/>
      <c r="GYD281" s="75"/>
      <c r="GYE281" s="75"/>
      <c r="GYF281" s="75"/>
      <c r="GYG281" s="75"/>
      <c r="GYH281" s="75"/>
      <c r="GYI281" s="75"/>
      <c r="GYJ281" s="75"/>
      <c r="GYK281" s="75"/>
      <c r="GYL281" s="75"/>
      <c r="GYM281" s="75"/>
      <c r="GYN281" s="75"/>
      <c r="GYO281" s="75"/>
      <c r="GYP281" s="75"/>
      <c r="GYQ281" s="75"/>
      <c r="GYR281" s="75"/>
      <c r="GYS281" s="75"/>
      <c r="GYT281" s="75"/>
      <c r="GYU281" s="75"/>
      <c r="GYV281" s="75"/>
      <c r="GYW281" s="75"/>
      <c r="GYX281" s="75"/>
      <c r="GYY281" s="75"/>
      <c r="GYZ281" s="75"/>
      <c r="GZA281" s="75"/>
      <c r="GZB281" s="75"/>
      <c r="GZC281" s="75"/>
      <c r="GZD281" s="75"/>
      <c r="GZE281" s="75"/>
      <c r="GZF281" s="75"/>
      <c r="GZG281" s="75"/>
      <c r="GZH281" s="75"/>
      <c r="GZI281" s="75"/>
      <c r="GZJ281" s="75"/>
      <c r="GZK281" s="75"/>
      <c r="GZL281" s="75"/>
      <c r="GZM281" s="75"/>
      <c r="GZN281" s="75"/>
      <c r="GZO281" s="75"/>
      <c r="GZP281" s="75"/>
      <c r="GZQ281" s="75"/>
      <c r="GZR281" s="75"/>
      <c r="GZS281" s="75"/>
      <c r="GZT281" s="75"/>
      <c r="GZU281" s="75"/>
      <c r="GZV281" s="75"/>
      <c r="GZW281" s="75"/>
      <c r="GZX281" s="75"/>
      <c r="GZY281" s="75"/>
      <c r="GZZ281" s="75"/>
      <c r="HAA281" s="75"/>
      <c r="HAB281" s="75"/>
      <c r="HAC281" s="75"/>
      <c r="HAD281" s="75"/>
      <c r="HAE281" s="75"/>
      <c r="HAF281" s="75"/>
      <c r="HAG281" s="75"/>
      <c r="HAH281" s="75"/>
      <c r="HAI281" s="75"/>
      <c r="HAJ281" s="75"/>
      <c r="HAK281" s="75"/>
      <c r="HAL281" s="75"/>
      <c r="HAM281" s="75"/>
      <c r="HAN281" s="75"/>
      <c r="HAO281" s="75"/>
      <c r="HAP281" s="75"/>
      <c r="HAQ281" s="75"/>
      <c r="HAR281" s="75"/>
      <c r="HAS281" s="75"/>
      <c r="HAT281" s="75"/>
      <c r="HAU281" s="75"/>
      <c r="HAV281" s="75"/>
      <c r="HAW281" s="75"/>
      <c r="HAX281" s="75"/>
      <c r="HAY281" s="75"/>
      <c r="HAZ281" s="75"/>
      <c r="HBA281" s="75"/>
      <c r="HBB281" s="75"/>
      <c r="HBC281" s="75"/>
      <c r="HBD281" s="75"/>
      <c r="HBE281" s="75"/>
      <c r="HBF281" s="75"/>
      <c r="HBG281" s="75"/>
      <c r="HBH281" s="75"/>
      <c r="HBI281" s="75"/>
      <c r="HBJ281" s="75"/>
      <c r="HBK281" s="75"/>
      <c r="HBL281" s="75"/>
      <c r="HBM281" s="75"/>
      <c r="HBN281" s="75"/>
      <c r="HBO281" s="75"/>
      <c r="HBP281" s="75"/>
      <c r="HBQ281" s="75"/>
      <c r="HBR281" s="75"/>
      <c r="HBS281" s="75"/>
      <c r="HBT281" s="75"/>
      <c r="HBU281" s="75"/>
      <c r="HBV281" s="75"/>
      <c r="HBW281" s="75"/>
      <c r="HBX281" s="75"/>
      <c r="HBY281" s="75"/>
      <c r="HBZ281" s="75"/>
      <c r="HCA281" s="75"/>
      <c r="HCB281" s="75"/>
      <c r="HCC281" s="75"/>
      <c r="HCD281" s="75"/>
      <c r="HCE281" s="75"/>
      <c r="HCF281" s="75"/>
      <c r="HCG281" s="75"/>
      <c r="HCH281" s="75"/>
      <c r="HCI281" s="75"/>
      <c r="HCJ281" s="75"/>
      <c r="HCK281" s="75"/>
      <c r="HCL281" s="75"/>
      <c r="HCM281" s="75"/>
      <c r="HCN281" s="75"/>
      <c r="HCO281" s="75"/>
      <c r="HCP281" s="75"/>
      <c r="HCQ281" s="75"/>
      <c r="HCR281" s="75"/>
      <c r="HCS281" s="75"/>
      <c r="HCT281" s="75"/>
      <c r="HCU281" s="75"/>
      <c r="HCV281" s="75"/>
      <c r="HCW281" s="75"/>
      <c r="HCX281" s="75"/>
      <c r="HCY281" s="75"/>
      <c r="HCZ281" s="75"/>
      <c r="HDA281" s="75"/>
      <c r="HDB281" s="75"/>
      <c r="HDC281" s="75"/>
      <c r="HDD281" s="75"/>
      <c r="HDE281" s="75"/>
      <c r="HDF281" s="75"/>
      <c r="HDG281" s="75"/>
      <c r="HDH281" s="75"/>
      <c r="HDI281" s="75"/>
      <c r="HDJ281" s="75"/>
      <c r="HDK281" s="75"/>
      <c r="HDL281" s="75"/>
      <c r="HDM281" s="75"/>
      <c r="HDN281" s="75"/>
      <c r="HDO281" s="75"/>
      <c r="HDP281" s="75"/>
      <c r="HDQ281" s="75"/>
      <c r="HDR281" s="75"/>
      <c r="HDS281" s="75"/>
      <c r="HDT281" s="75"/>
      <c r="HDU281" s="75"/>
      <c r="HDV281" s="75"/>
      <c r="HDW281" s="75"/>
      <c r="HDX281" s="75"/>
      <c r="HDY281" s="75"/>
      <c r="HDZ281" s="75"/>
      <c r="HEA281" s="75"/>
      <c r="HEB281" s="75"/>
      <c r="HEC281" s="75"/>
      <c r="HED281" s="75"/>
      <c r="HEE281" s="75"/>
      <c r="HEF281" s="75"/>
      <c r="HEG281" s="75"/>
      <c r="HEH281" s="75"/>
      <c r="HEI281" s="75"/>
      <c r="HEJ281" s="75"/>
      <c r="HEK281" s="75"/>
      <c r="HEL281" s="75"/>
      <c r="HEM281" s="75"/>
      <c r="HEN281" s="75"/>
      <c r="HEO281" s="75"/>
      <c r="HEP281" s="75"/>
      <c r="HEQ281" s="75"/>
      <c r="HER281" s="75"/>
      <c r="HES281" s="75"/>
      <c r="HET281" s="75"/>
      <c r="HEU281" s="75"/>
      <c r="HEV281" s="75"/>
      <c r="HEW281" s="75"/>
      <c r="HEX281" s="75"/>
      <c r="HEY281" s="75"/>
      <c r="HEZ281" s="75"/>
      <c r="HFA281" s="75"/>
      <c r="HFB281" s="75"/>
      <c r="HFC281" s="75"/>
      <c r="HFD281" s="75"/>
      <c r="HFE281" s="75"/>
      <c r="HFF281" s="75"/>
      <c r="HFG281" s="75"/>
      <c r="HFH281" s="75"/>
      <c r="HFI281" s="75"/>
      <c r="HFJ281" s="75"/>
      <c r="HFK281" s="75"/>
      <c r="HFL281" s="75"/>
      <c r="HFM281" s="75"/>
      <c r="HFN281" s="75"/>
      <c r="HFO281" s="75"/>
      <c r="HFP281" s="75"/>
      <c r="HFQ281" s="75"/>
      <c r="HFR281" s="75"/>
      <c r="HFS281" s="75"/>
      <c r="HFT281" s="75"/>
      <c r="HFU281" s="75"/>
      <c r="HFV281" s="75"/>
      <c r="HFW281" s="75"/>
      <c r="HFX281" s="75"/>
      <c r="HFY281" s="75"/>
      <c r="HFZ281" s="75"/>
      <c r="HGA281" s="75"/>
      <c r="HGB281" s="75"/>
      <c r="HGC281" s="75"/>
      <c r="HGD281" s="75"/>
      <c r="HGE281" s="75"/>
      <c r="HGF281" s="75"/>
      <c r="HGG281" s="75"/>
      <c r="HGH281" s="75"/>
      <c r="HGI281" s="75"/>
      <c r="HGJ281" s="75"/>
      <c r="HGK281" s="75"/>
      <c r="HGL281" s="75"/>
      <c r="HGM281" s="75"/>
      <c r="HGN281" s="75"/>
      <c r="HGO281" s="75"/>
      <c r="HGP281" s="75"/>
      <c r="HGQ281" s="75"/>
      <c r="HGR281" s="75"/>
      <c r="HGS281" s="75"/>
      <c r="HGT281" s="75"/>
      <c r="HGU281" s="75"/>
      <c r="HGV281" s="75"/>
      <c r="HGW281" s="75"/>
      <c r="HGX281" s="75"/>
      <c r="HGY281" s="75"/>
      <c r="HGZ281" s="75"/>
      <c r="HHA281" s="75"/>
      <c r="HHB281" s="75"/>
      <c r="HHC281" s="75"/>
      <c r="HHD281" s="75"/>
      <c r="HHE281" s="75"/>
      <c r="HHF281" s="75"/>
      <c r="HHG281" s="75"/>
      <c r="HHH281" s="75"/>
      <c r="HHI281" s="75"/>
      <c r="HHJ281" s="75"/>
      <c r="HHK281" s="75"/>
      <c r="HHL281" s="75"/>
      <c r="HHM281" s="75"/>
      <c r="HHN281" s="75"/>
      <c r="HHO281" s="75"/>
      <c r="HHP281" s="75"/>
      <c r="HHQ281" s="75"/>
      <c r="HHR281" s="75"/>
      <c r="HHS281" s="75"/>
      <c r="HHT281" s="75"/>
      <c r="HHU281" s="75"/>
      <c r="HHV281" s="75"/>
      <c r="HHW281" s="75"/>
      <c r="HHX281" s="75"/>
      <c r="HHY281" s="75"/>
      <c r="HHZ281" s="75"/>
      <c r="HIA281" s="75"/>
      <c r="HIB281" s="75"/>
      <c r="HIC281" s="75"/>
      <c r="HID281" s="75"/>
      <c r="HIE281" s="75"/>
      <c r="HIF281" s="75"/>
      <c r="HIG281" s="75"/>
      <c r="HIH281" s="75"/>
      <c r="HII281" s="75"/>
      <c r="HIJ281" s="75"/>
      <c r="HIK281" s="75"/>
      <c r="HIL281" s="75"/>
      <c r="HIM281" s="75"/>
      <c r="HIN281" s="75"/>
      <c r="HIO281" s="75"/>
      <c r="HIP281" s="75"/>
      <c r="HIQ281" s="75"/>
      <c r="HIR281" s="75"/>
      <c r="HIS281" s="75"/>
      <c r="HIT281" s="75"/>
      <c r="HIU281" s="75"/>
      <c r="HIV281" s="75"/>
      <c r="HIW281" s="75"/>
      <c r="HIX281" s="75"/>
      <c r="HIY281" s="75"/>
      <c r="HIZ281" s="75"/>
      <c r="HJA281" s="75"/>
      <c r="HJB281" s="75"/>
      <c r="HJC281" s="75"/>
      <c r="HJD281" s="75"/>
      <c r="HJE281" s="75"/>
      <c r="HJF281" s="75"/>
      <c r="HJG281" s="75"/>
      <c r="HJH281" s="75"/>
      <c r="HJI281" s="75"/>
      <c r="HJJ281" s="75"/>
      <c r="HJK281" s="75"/>
      <c r="HJL281" s="75"/>
      <c r="HJM281" s="75"/>
      <c r="HJN281" s="75"/>
      <c r="HJO281" s="75"/>
      <c r="HJP281" s="75"/>
      <c r="HJQ281" s="75"/>
      <c r="HJR281" s="75"/>
      <c r="HJS281" s="75"/>
      <c r="HJT281" s="75"/>
      <c r="HJU281" s="75"/>
      <c r="HJV281" s="75"/>
      <c r="HJW281" s="75"/>
      <c r="HJX281" s="75"/>
      <c r="HJY281" s="75"/>
      <c r="HJZ281" s="75"/>
      <c r="HKA281" s="75"/>
      <c r="HKB281" s="75"/>
      <c r="HKC281" s="75"/>
      <c r="HKD281" s="75"/>
      <c r="HKE281" s="75"/>
      <c r="HKF281" s="75"/>
      <c r="HKG281" s="75"/>
      <c r="HKH281" s="75"/>
      <c r="HKI281" s="75"/>
      <c r="HKJ281" s="75"/>
      <c r="HKK281" s="75"/>
      <c r="HKL281" s="75"/>
      <c r="HKM281" s="75"/>
      <c r="HKN281" s="75"/>
      <c r="HKO281" s="75"/>
      <c r="HKP281" s="75"/>
      <c r="HKQ281" s="75"/>
      <c r="HKR281" s="75"/>
      <c r="HKS281" s="75"/>
      <c r="HKT281" s="75"/>
      <c r="HKU281" s="75"/>
      <c r="HKV281" s="75"/>
      <c r="HKW281" s="75"/>
      <c r="HKX281" s="75"/>
      <c r="HKY281" s="75"/>
      <c r="HKZ281" s="75"/>
      <c r="HLA281" s="75"/>
      <c r="HLB281" s="75"/>
      <c r="HLC281" s="75"/>
      <c r="HLD281" s="75"/>
      <c r="HLE281" s="75"/>
      <c r="HLF281" s="75"/>
      <c r="HLG281" s="75"/>
      <c r="HLH281" s="75"/>
      <c r="HLI281" s="75"/>
      <c r="HLJ281" s="75"/>
      <c r="HLK281" s="75"/>
      <c r="HLL281" s="75"/>
      <c r="HLM281" s="75"/>
      <c r="HLN281" s="75"/>
      <c r="HLO281" s="75"/>
      <c r="HLP281" s="75"/>
      <c r="HLQ281" s="75"/>
      <c r="HLR281" s="75"/>
      <c r="HLS281" s="75"/>
      <c r="HLT281" s="75"/>
      <c r="HLU281" s="75"/>
      <c r="HLV281" s="75"/>
      <c r="HLW281" s="75"/>
      <c r="HLX281" s="75"/>
      <c r="HLY281" s="75"/>
      <c r="HLZ281" s="75"/>
      <c r="HMA281" s="75"/>
      <c r="HMB281" s="75"/>
      <c r="HMC281" s="75"/>
      <c r="HMD281" s="75"/>
      <c r="HME281" s="75"/>
      <c r="HMF281" s="75"/>
      <c r="HMG281" s="75"/>
      <c r="HMH281" s="75"/>
      <c r="HMI281" s="75"/>
      <c r="HMJ281" s="75"/>
      <c r="HMK281" s="75"/>
      <c r="HML281" s="75"/>
      <c r="HMM281" s="75"/>
      <c r="HMN281" s="75"/>
      <c r="HMO281" s="75"/>
      <c r="HMP281" s="75"/>
      <c r="HMQ281" s="75"/>
      <c r="HMR281" s="75"/>
      <c r="HMS281" s="75"/>
      <c r="HMT281" s="75"/>
      <c r="HMU281" s="75"/>
      <c r="HMV281" s="75"/>
      <c r="HMW281" s="75"/>
      <c r="HMX281" s="75"/>
      <c r="HMY281" s="75"/>
      <c r="HMZ281" s="75"/>
      <c r="HNA281" s="75"/>
      <c r="HNB281" s="75"/>
      <c r="HNC281" s="75"/>
      <c r="HND281" s="75"/>
      <c r="HNE281" s="75"/>
      <c r="HNF281" s="75"/>
      <c r="HNG281" s="75"/>
      <c r="HNH281" s="75"/>
      <c r="HNI281" s="75"/>
      <c r="HNJ281" s="75"/>
      <c r="HNK281" s="75"/>
      <c r="HNL281" s="75"/>
      <c r="HNM281" s="75"/>
      <c r="HNN281" s="75"/>
      <c r="HNO281" s="75"/>
      <c r="HNP281" s="75"/>
      <c r="HNQ281" s="75"/>
      <c r="HNR281" s="75"/>
      <c r="HNS281" s="75"/>
      <c r="HNT281" s="75"/>
      <c r="HNU281" s="75"/>
      <c r="HNV281" s="75"/>
      <c r="HNW281" s="75"/>
      <c r="HNX281" s="75"/>
      <c r="HNY281" s="75"/>
      <c r="HNZ281" s="75"/>
      <c r="HOA281" s="75"/>
      <c r="HOB281" s="75"/>
      <c r="HOC281" s="75"/>
      <c r="HOD281" s="75"/>
      <c r="HOE281" s="75"/>
      <c r="HOF281" s="75"/>
      <c r="HOG281" s="75"/>
      <c r="HOH281" s="75"/>
      <c r="HOI281" s="75"/>
      <c r="HOJ281" s="75"/>
      <c r="HOK281" s="75"/>
      <c r="HOL281" s="75"/>
      <c r="HOM281" s="75"/>
      <c r="HON281" s="75"/>
      <c r="HOO281" s="75"/>
      <c r="HOP281" s="75"/>
      <c r="HOQ281" s="75"/>
      <c r="HOR281" s="75"/>
      <c r="HOS281" s="75"/>
      <c r="HOT281" s="75"/>
      <c r="HOU281" s="75"/>
      <c r="HOV281" s="75"/>
      <c r="HOW281" s="75"/>
      <c r="HOX281" s="75"/>
      <c r="HOY281" s="75"/>
      <c r="HOZ281" s="75"/>
      <c r="HPA281" s="75"/>
      <c r="HPB281" s="75"/>
      <c r="HPC281" s="75"/>
      <c r="HPD281" s="75"/>
      <c r="HPE281" s="75"/>
      <c r="HPF281" s="75"/>
      <c r="HPG281" s="75"/>
      <c r="HPH281" s="75"/>
      <c r="HPI281" s="75"/>
      <c r="HPJ281" s="75"/>
      <c r="HPK281" s="75"/>
      <c r="HPL281" s="75"/>
      <c r="HPM281" s="75"/>
      <c r="HPN281" s="75"/>
      <c r="HPO281" s="75"/>
      <c r="HPP281" s="75"/>
      <c r="HPQ281" s="75"/>
      <c r="HPR281" s="75"/>
      <c r="HPS281" s="75"/>
      <c r="HPT281" s="75"/>
      <c r="HPU281" s="75"/>
      <c r="HPV281" s="75"/>
      <c r="HPW281" s="75"/>
      <c r="HPX281" s="75"/>
      <c r="HPY281" s="75"/>
      <c r="HPZ281" s="75"/>
      <c r="HQA281" s="75"/>
      <c r="HQB281" s="75"/>
      <c r="HQC281" s="75"/>
      <c r="HQD281" s="75"/>
      <c r="HQE281" s="75"/>
      <c r="HQF281" s="75"/>
      <c r="HQG281" s="75"/>
      <c r="HQH281" s="75"/>
      <c r="HQI281" s="75"/>
      <c r="HQJ281" s="75"/>
      <c r="HQK281" s="75"/>
      <c r="HQL281" s="75"/>
      <c r="HQM281" s="75"/>
      <c r="HQN281" s="75"/>
      <c r="HQO281" s="75"/>
      <c r="HQP281" s="75"/>
      <c r="HQQ281" s="75"/>
      <c r="HQR281" s="75"/>
      <c r="HQS281" s="75"/>
      <c r="HQT281" s="75"/>
      <c r="HQU281" s="75"/>
      <c r="HQV281" s="75"/>
      <c r="HQW281" s="75"/>
      <c r="HQX281" s="75"/>
      <c r="HQY281" s="75"/>
      <c r="HQZ281" s="75"/>
      <c r="HRA281" s="75"/>
      <c r="HRB281" s="75"/>
      <c r="HRC281" s="75"/>
      <c r="HRD281" s="75"/>
      <c r="HRE281" s="75"/>
      <c r="HRF281" s="75"/>
      <c r="HRG281" s="75"/>
      <c r="HRH281" s="75"/>
      <c r="HRI281" s="75"/>
      <c r="HRJ281" s="75"/>
      <c r="HRK281" s="75"/>
      <c r="HRL281" s="75"/>
      <c r="HRM281" s="75"/>
      <c r="HRN281" s="75"/>
      <c r="HRO281" s="75"/>
      <c r="HRP281" s="75"/>
      <c r="HRQ281" s="75"/>
      <c r="HRR281" s="75"/>
      <c r="HRS281" s="75"/>
      <c r="HRT281" s="75"/>
      <c r="HRU281" s="75"/>
      <c r="HRV281" s="75"/>
      <c r="HRW281" s="75"/>
      <c r="HRX281" s="75"/>
      <c r="HRY281" s="75"/>
      <c r="HRZ281" s="75"/>
      <c r="HSA281" s="75"/>
      <c r="HSB281" s="75"/>
      <c r="HSC281" s="75"/>
      <c r="HSD281" s="75"/>
      <c r="HSE281" s="75"/>
      <c r="HSF281" s="75"/>
      <c r="HSG281" s="75"/>
      <c r="HSH281" s="75"/>
      <c r="HSI281" s="75"/>
      <c r="HSJ281" s="75"/>
      <c r="HSK281" s="75"/>
      <c r="HSL281" s="75"/>
      <c r="HSM281" s="75"/>
      <c r="HSN281" s="75"/>
      <c r="HSO281" s="75"/>
      <c r="HSP281" s="75"/>
      <c r="HSQ281" s="75"/>
      <c r="HSR281" s="75"/>
      <c r="HSS281" s="75"/>
      <c r="HST281" s="75"/>
      <c r="HSU281" s="75"/>
      <c r="HSV281" s="75"/>
      <c r="HSW281" s="75"/>
      <c r="HSX281" s="75"/>
      <c r="HSY281" s="75"/>
      <c r="HSZ281" s="75"/>
      <c r="HTA281" s="75"/>
      <c r="HTB281" s="75"/>
      <c r="HTC281" s="75"/>
      <c r="HTD281" s="75"/>
      <c r="HTE281" s="75"/>
      <c r="HTF281" s="75"/>
      <c r="HTG281" s="75"/>
      <c r="HTH281" s="75"/>
      <c r="HTI281" s="75"/>
      <c r="HTJ281" s="75"/>
      <c r="HTK281" s="75"/>
      <c r="HTL281" s="75"/>
      <c r="HTM281" s="75"/>
      <c r="HTN281" s="75"/>
      <c r="HTO281" s="75"/>
      <c r="HTP281" s="75"/>
      <c r="HTQ281" s="75"/>
      <c r="HTR281" s="75"/>
      <c r="HTS281" s="75"/>
      <c r="HTT281" s="75"/>
      <c r="HTU281" s="75"/>
      <c r="HTV281" s="75"/>
      <c r="HTW281" s="75"/>
      <c r="HTX281" s="75"/>
      <c r="HTY281" s="75"/>
      <c r="HTZ281" s="75"/>
      <c r="HUA281" s="75"/>
      <c r="HUB281" s="75"/>
      <c r="HUC281" s="75"/>
      <c r="HUD281" s="75"/>
      <c r="HUE281" s="75"/>
      <c r="HUF281" s="75"/>
      <c r="HUG281" s="75"/>
      <c r="HUH281" s="75"/>
      <c r="HUI281" s="75"/>
      <c r="HUJ281" s="75"/>
      <c r="HUK281" s="75"/>
      <c r="HUL281" s="75"/>
      <c r="HUM281" s="75"/>
      <c r="HUN281" s="75"/>
      <c r="HUO281" s="75"/>
      <c r="HUP281" s="75"/>
      <c r="HUQ281" s="75"/>
      <c r="HUR281" s="75"/>
      <c r="HUS281" s="75"/>
      <c r="HUT281" s="75"/>
      <c r="HUU281" s="75"/>
      <c r="HUV281" s="75"/>
      <c r="HUW281" s="75"/>
      <c r="HUX281" s="75"/>
      <c r="HUY281" s="75"/>
      <c r="HUZ281" s="75"/>
      <c r="HVA281" s="75"/>
      <c r="HVB281" s="75"/>
      <c r="HVC281" s="75"/>
      <c r="HVD281" s="75"/>
      <c r="HVE281" s="75"/>
      <c r="HVF281" s="75"/>
      <c r="HVG281" s="75"/>
      <c r="HVH281" s="75"/>
      <c r="HVI281" s="75"/>
      <c r="HVJ281" s="75"/>
      <c r="HVK281" s="75"/>
      <c r="HVL281" s="75"/>
      <c r="HVM281" s="75"/>
      <c r="HVN281" s="75"/>
      <c r="HVO281" s="75"/>
      <c r="HVP281" s="75"/>
      <c r="HVQ281" s="75"/>
      <c r="HVR281" s="75"/>
      <c r="HVS281" s="75"/>
      <c r="HVT281" s="75"/>
      <c r="HVU281" s="75"/>
      <c r="HVV281" s="75"/>
      <c r="HVW281" s="75"/>
      <c r="HVX281" s="75"/>
      <c r="HVY281" s="75"/>
      <c r="HVZ281" s="75"/>
      <c r="HWA281" s="75"/>
      <c r="HWB281" s="75"/>
      <c r="HWC281" s="75"/>
      <c r="HWD281" s="75"/>
      <c r="HWE281" s="75"/>
      <c r="HWF281" s="75"/>
      <c r="HWG281" s="75"/>
      <c r="HWH281" s="75"/>
      <c r="HWI281" s="75"/>
      <c r="HWJ281" s="75"/>
      <c r="HWK281" s="75"/>
      <c r="HWL281" s="75"/>
      <c r="HWM281" s="75"/>
      <c r="HWN281" s="75"/>
      <c r="HWO281" s="75"/>
      <c r="HWP281" s="75"/>
      <c r="HWQ281" s="75"/>
      <c r="HWR281" s="75"/>
      <c r="HWS281" s="75"/>
      <c r="HWT281" s="75"/>
      <c r="HWU281" s="75"/>
      <c r="HWV281" s="75"/>
      <c r="HWW281" s="75"/>
      <c r="HWX281" s="75"/>
      <c r="HWY281" s="75"/>
      <c r="HWZ281" s="75"/>
      <c r="HXA281" s="75"/>
      <c r="HXB281" s="75"/>
      <c r="HXC281" s="75"/>
      <c r="HXD281" s="75"/>
      <c r="HXE281" s="75"/>
      <c r="HXF281" s="75"/>
      <c r="HXG281" s="75"/>
      <c r="HXH281" s="75"/>
      <c r="HXI281" s="75"/>
      <c r="HXJ281" s="75"/>
      <c r="HXK281" s="75"/>
      <c r="HXL281" s="75"/>
      <c r="HXM281" s="75"/>
      <c r="HXN281" s="75"/>
      <c r="HXO281" s="75"/>
      <c r="HXP281" s="75"/>
      <c r="HXQ281" s="75"/>
      <c r="HXR281" s="75"/>
      <c r="HXS281" s="75"/>
      <c r="HXT281" s="75"/>
      <c r="HXU281" s="75"/>
      <c r="HXV281" s="75"/>
      <c r="HXW281" s="75"/>
      <c r="HXX281" s="75"/>
      <c r="HXY281" s="75"/>
      <c r="HXZ281" s="75"/>
      <c r="HYA281" s="75"/>
      <c r="HYB281" s="75"/>
      <c r="HYC281" s="75"/>
      <c r="HYD281" s="75"/>
      <c r="HYE281" s="75"/>
      <c r="HYF281" s="75"/>
      <c r="HYG281" s="75"/>
      <c r="HYH281" s="75"/>
      <c r="HYI281" s="75"/>
      <c r="HYJ281" s="75"/>
      <c r="HYK281" s="75"/>
      <c r="HYL281" s="75"/>
      <c r="HYM281" s="75"/>
      <c r="HYN281" s="75"/>
      <c r="HYO281" s="75"/>
      <c r="HYP281" s="75"/>
      <c r="HYQ281" s="75"/>
      <c r="HYR281" s="75"/>
      <c r="HYS281" s="75"/>
      <c r="HYT281" s="75"/>
      <c r="HYU281" s="75"/>
      <c r="HYV281" s="75"/>
      <c r="HYW281" s="75"/>
      <c r="HYX281" s="75"/>
      <c r="HYY281" s="75"/>
      <c r="HYZ281" s="75"/>
      <c r="HZA281" s="75"/>
      <c r="HZB281" s="75"/>
      <c r="HZC281" s="75"/>
      <c r="HZD281" s="75"/>
      <c r="HZE281" s="75"/>
      <c r="HZF281" s="75"/>
      <c r="HZG281" s="75"/>
      <c r="HZH281" s="75"/>
      <c r="HZI281" s="75"/>
      <c r="HZJ281" s="75"/>
      <c r="HZK281" s="75"/>
      <c r="HZL281" s="75"/>
      <c r="HZM281" s="75"/>
      <c r="HZN281" s="75"/>
      <c r="HZO281" s="75"/>
      <c r="HZP281" s="75"/>
      <c r="HZQ281" s="75"/>
      <c r="HZR281" s="75"/>
      <c r="HZS281" s="75"/>
      <c r="HZT281" s="75"/>
      <c r="HZU281" s="75"/>
      <c r="HZV281" s="75"/>
      <c r="HZW281" s="75"/>
      <c r="HZX281" s="75"/>
      <c r="HZY281" s="75"/>
      <c r="HZZ281" s="75"/>
      <c r="IAA281" s="75"/>
      <c r="IAB281" s="75"/>
      <c r="IAC281" s="75"/>
      <c r="IAD281" s="75"/>
      <c r="IAE281" s="75"/>
      <c r="IAF281" s="75"/>
      <c r="IAG281" s="75"/>
      <c r="IAH281" s="75"/>
      <c r="IAI281" s="75"/>
      <c r="IAJ281" s="75"/>
      <c r="IAK281" s="75"/>
      <c r="IAL281" s="75"/>
      <c r="IAM281" s="75"/>
      <c r="IAN281" s="75"/>
      <c r="IAO281" s="75"/>
      <c r="IAP281" s="75"/>
      <c r="IAQ281" s="75"/>
      <c r="IAR281" s="75"/>
      <c r="IAS281" s="75"/>
      <c r="IAT281" s="75"/>
      <c r="IAU281" s="75"/>
      <c r="IAV281" s="75"/>
      <c r="IAW281" s="75"/>
      <c r="IAX281" s="75"/>
      <c r="IAY281" s="75"/>
      <c r="IAZ281" s="75"/>
      <c r="IBA281" s="75"/>
      <c r="IBB281" s="75"/>
      <c r="IBC281" s="75"/>
      <c r="IBD281" s="75"/>
      <c r="IBE281" s="75"/>
      <c r="IBF281" s="75"/>
      <c r="IBG281" s="75"/>
      <c r="IBH281" s="75"/>
      <c r="IBI281" s="75"/>
      <c r="IBJ281" s="75"/>
      <c r="IBK281" s="75"/>
      <c r="IBL281" s="75"/>
      <c r="IBM281" s="75"/>
      <c r="IBN281" s="75"/>
      <c r="IBO281" s="75"/>
      <c r="IBP281" s="75"/>
      <c r="IBQ281" s="75"/>
      <c r="IBR281" s="75"/>
      <c r="IBS281" s="75"/>
      <c r="IBT281" s="75"/>
      <c r="IBU281" s="75"/>
      <c r="IBV281" s="75"/>
      <c r="IBW281" s="75"/>
      <c r="IBX281" s="75"/>
      <c r="IBY281" s="75"/>
      <c r="IBZ281" s="75"/>
      <c r="ICA281" s="75"/>
      <c r="ICB281" s="75"/>
      <c r="ICC281" s="75"/>
      <c r="ICD281" s="75"/>
      <c r="ICE281" s="75"/>
      <c r="ICF281" s="75"/>
      <c r="ICG281" s="75"/>
      <c r="ICH281" s="75"/>
      <c r="ICI281" s="75"/>
      <c r="ICJ281" s="75"/>
      <c r="ICK281" s="75"/>
      <c r="ICL281" s="75"/>
      <c r="ICM281" s="75"/>
      <c r="ICN281" s="75"/>
      <c r="ICO281" s="75"/>
      <c r="ICP281" s="75"/>
      <c r="ICQ281" s="75"/>
      <c r="ICR281" s="75"/>
      <c r="ICS281" s="75"/>
      <c r="ICT281" s="75"/>
      <c r="ICU281" s="75"/>
      <c r="ICV281" s="75"/>
      <c r="ICW281" s="75"/>
      <c r="ICX281" s="75"/>
      <c r="ICY281" s="75"/>
      <c r="ICZ281" s="75"/>
      <c r="IDA281" s="75"/>
      <c r="IDB281" s="75"/>
      <c r="IDC281" s="75"/>
      <c r="IDD281" s="75"/>
      <c r="IDE281" s="75"/>
      <c r="IDF281" s="75"/>
      <c r="IDG281" s="75"/>
      <c r="IDH281" s="75"/>
      <c r="IDI281" s="75"/>
      <c r="IDJ281" s="75"/>
      <c r="IDK281" s="75"/>
      <c r="IDL281" s="75"/>
      <c r="IDM281" s="75"/>
      <c r="IDN281" s="75"/>
      <c r="IDO281" s="75"/>
      <c r="IDP281" s="75"/>
      <c r="IDQ281" s="75"/>
      <c r="IDR281" s="75"/>
      <c r="IDS281" s="75"/>
      <c r="IDT281" s="75"/>
      <c r="IDU281" s="75"/>
      <c r="IDV281" s="75"/>
      <c r="IDW281" s="75"/>
      <c r="IDX281" s="75"/>
      <c r="IDY281" s="75"/>
      <c r="IDZ281" s="75"/>
      <c r="IEA281" s="75"/>
      <c r="IEB281" s="75"/>
      <c r="IEC281" s="75"/>
      <c r="IED281" s="75"/>
      <c r="IEE281" s="75"/>
      <c r="IEF281" s="75"/>
      <c r="IEG281" s="75"/>
      <c r="IEH281" s="75"/>
      <c r="IEI281" s="75"/>
      <c r="IEJ281" s="75"/>
      <c r="IEK281" s="75"/>
      <c r="IEL281" s="75"/>
      <c r="IEM281" s="75"/>
      <c r="IEN281" s="75"/>
      <c r="IEO281" s="75"/>
      <c r="IEP281" s="75"/>
      <c r="IEQ281" s="75"/>
      <c r="IER281" s="75"/>
      <c r="IES281" s="75"/>
      <c r="IET281" s="75"/>
      <c r="IEU281" s="75"/>
      <c r="IEV281" s="75"/>
      <c r="IEW281" s="75"/>
      <c r="IEX281" s="75"/>
      <c r="IEY281" s="75"/>
      <c r="IEZ281" s="75"/>
      <c r="IFA281" s="75"/>
      <c r="IFB281" s="75"/>
      <c r="IFC281" s="75"/>
      <c r="IFD281" s="75"/>
      <c r="IFE281" s="75"/>
      <c r="IFF281" s="75"/>
      <c r="IFG281" s="75"/>
      <c r="IFH281" s="75"/>
      <c r="IFI281" s="75"/>
      <c r="IFJ281" s="75"/>
      <c r="IFK281" s="75"/>
      <c r="IFL281" s="75"/>
      <c r="IFM281" s="75"/>
      <c r="IFN281" s="75"/>
      <c r="IFO281" s="75"/>
      <c r="IFP281" s="75"/>
      <c r="IFQ281" s="75"/>
      <c r="IFR281" s="75"/>
      <c r="IFS281" s="75"/>
      <c r="IFT281" s="75"/>
      <c r="IFU281" s="75"/>
      <c r="IFV281" s="75"/>
      <c r="IFW281" s="75"/>
      <c r="IFX281" s="75"/>
      <c r="IFY281" s="75"/>
      <c r="IFZ281" s="75"/>
      <c r="IGA281" s="75"/>
      <c r="IGB281" s="75"/>
      <c r="IGC281" s="75"/>
      <c r="IGD281" s="75"/>
      <c r="IGE281" s="75"/>
      <c r="IGF281" s="75"/>
      <c r="IGG281" s="75"/>
      <c r="IGH281" s="75"/>
      <c r="IGI281" s="75"/>
      <c r="IGJ281" s="75"/>
      <c r="IGK281" s="75"/>
      <c r="IGL281" s="75"/>
      <c r="IGM281" s="75"/>
      <c r="IGN281" s="75"/>
      <c r="IGO281" s="75"/>
      <c r="IGP281" s="75"/>
      <c r="IGQ281" s="75"/>
      <c r="IGR281" s="75"/>
      <c r="IGS281" s="75"/>
      <c r="IGT281" s="75"/>
      <c r="IGU281" s="75"/>
      <c r="IGV281" s="75"/>
      <c r="IGW281" s="75"/>
      <c r="IGX281" s="75"/>
      <c r="IGY281" s="75"/>
      <c r="IGZ281" s="75"/>
      <c r="IHA281" s="75"/>
      <c r="IHB281" s="75"/>
      <c r="IHC281" s="75"/>
      <c r="IHD281" s="75"/>
      <c r="IHE281" s="75"/>
      <c r="IHF281" s="75"/>
      <c r="IHG281" s="75"/>
      <c r="IHH281" s="75"/>
      <c r="IHI281" s="75"/>
      <c r="IHJ281" s="75"/>
      <c r="IHK281" s="75"/>
      <c r="IHL281" s="75"/>
      <c r="IHM281" s="75"/>
      <c r="IHN281" s="75"/>
      <c r="IHO281" s="75"/>
      <c r="IHP281" s="75"/>
      <c r="IHQ281" s="75"/>
      <c r="IHR281" s="75"/>
      <c r="IHS281" s="75"/>
      <c r="IHT281" s="75"/>
      <c r="IHU281" s="75"/>
      <c r="IHV281" s="75"/>
      <c r="IHW281" s="75"/>
      <c r="IHX281" s="75"/>
      <c r="IHY281" s="75"/>
      <c r="IHZ281" s="75"/>
      <c r="IIA281" s="75"/>
      <c r="IIB281" s="75"/>
      <c r="IIC281" s="75"/>
      <c r="IID281" s="75"/>
      <c r="IIE281" s="75"/>
      <c r="IIF281" s="75"/>
      <c r="IIG281" s="75"/>
      <c r="IIH281" s="75"/>
      <c r="III281" s="75"/>
      <c r="IIJ281" s="75"/>
      <c r="IIK281" s="75"/>
      <c r="IIL281" s="75"/>
      <c r="IIM281" s="75"/>
      <c r="IIN281" s="75"/>
      <c r="IIO281" s="75"/>
      <c r="IIP281" s="75"/>
      <c r="IIQ281" s="75"/>
      <c r="IIR281" s="75"/>
      <c r="IIS281" s="75"/>
      <c r="IIT281" s="75"/>
      <c r="IIU281" s="75"/>
      <c r="IIV281" s="75"/>
      <c r="IIW281" s="75"/>
      <c r="IIX281" s="75"/>
      <c r="IIY281" s="75"/>
      <c r="IIZ281" s="75"/>
      <c r="IJA281" s="75"/>
      <c r="IJB281" s="75"/>
      <c r="IJC281" s="75"/>
      <c r="IJD281" s="75"/>
      <c r="IJE281" s="75"/>
      <c r="IJF281" s="75"/>
      <c r="IJG281" s="75"/>
      <c r="IJH281" s="75"/>
      <c r="IJI281" s="75"/>
      <c r="IJJ281" s="75"/>
      <c r="IJK281" s="75"/>
      <c r="IJL281" s="75"/>
      <c r="IJM281" s="75"/>
      <c r="IJN281" s="75"/>
      <c r="IJO281" s="75"/>
      <c r="IJP281" s="75"/>
      <c r="IJQ281" s="75"/>
      <c r="IJR281" s="75"/>
      <c r="IJS281" s="75"/>
      <c r="IJT281" s="75"/>
      <c r="IJU281" s="75"/>
      <c r="IJV281" s="75"/>
      <c r="IJW281" s="75"/>
      <c r="IJX281" s="75"/>
      <c r="IJY281" s="75"/>
      <c r="IJZ281" s="75"/>
      <c r="IKA281" s="75"/>
      <c r="IKB281" s="75"/>
      <c r="IKC281" s="75"/>
      <c r="IKD281" s="75"/>
      <c r="IKE281" s="75"/>
      <c r="IKF281" s="75"/>
      <c r="IKG281" s="75"/>
      <c r="IKH281" s="75"/>
      <c r="IKI281" s="75"/>
      <c r="IKJ281" s="75"/>
      <c r="IKK281" s="75"/>
      <c r="IKL281" s="75"/>
      <c r="IKM281" s="75"/>
      <c r="IKN281" s="75"/>
      <c r="IKO281" s="75"/>
      <c r="IKP281" s="75"/>
      <c r="IKQ281" s="75"/>
      <c r="IKR281" s="75"/>
      <c r="IKS281" s="75"/>
      <c r="IKT281" s="75"/>
      <c r="IKU281" s="75"/>
      <c r="IKV281" s="75"/>
      <c r="IKW281" s="75"/>
      <c r="IKX281" s="75"/>
      <c r="IKY281" s="75"/>
      <c r="IKZ281" s="75"/>
      <c r="ILA281" s="75"/>
      <c r="ILB281" s="75"/>
      <c r="ILC281" s="75"/>
      <c r="ILD281" s="75"/>
      <c r="ILE281" s="75"/>
      <c r="ILF281" s="75"/>
      <c r="ILG281" s="75"/>
      <c r="ILH281" s="75"/>
      <c r="ILI281" s="75"/>
      <c r="ILJ281" s="75"/>
      <c r="ILK281" s="75"/>
      <c r="ILL281" s="75"/>
      <c r="ILM281" s="75"/>
      <c r="ILN281" s="75"/>
      <c r="ILO281" s="75"/>
      <c r="ILP281" s="75"/>
      <c r="ILQ281" s="75"/>
      <c r="ILR281" s="75"/>
      <c r="ILS281" s="75"/>
      <c r="ILT281" s="75"/>
      <c r="ILU281" s="75"/>
      <c r="ILV281" s="75"/>
      <c r="ILW281" s="75"/>
      <c r="ILX281" s="75"/>
      <c r="ILY281" s="75"/>
      <c r="ILZ281" s="75"/>
      <c r="IMA281" s="75"/>
      <c r="IMB281" s="75"/>
      <c r="IMC281" s="75"/>
      <c r="IMD281" s="75"/>
      <c r="IME281" s="75"/>
      <c r="IMF281" s="75"/>
      <c r="IMG281" s="75"/>
      <c r="IMH281" s="75"/>
      <c r="IMI281" s="75"/>
      <c r="IMJ281" s="75"/>
      <c r="IMK281" s="75"/>
      <c r="IML281" s="75"/>
      <c r="IMM281" s="75"/>
      <c r="IMN281" s="75"/>
      <c r="IMO281" s="75"/>
      <c r="IMP281" s="75"/>
      <c r="IMQ281" s="75"/>
      <c r="IMR281" s="75"/>
      <c r="IMS281" s="75"/>
      <c r="IMT281" s="75"/>
      <c r="IMU281" s="75"/>
      <c r="IMV281" s="75"/>
      <c r="IMW281" s="75"/>
      <c r="IMX281" s="75"/>
      <c r="IMY281" s="75"/>
      <c r="IMZ281" s="75"/>
      <c r="INA281" s="75"/>
      <c r="INB281" s="75"/>
      <c r="INC281" s="75"/>
      <c r="IND281" s="75"/>
      <c r="INE281" s="75"/>
      <c r="INF281" s="75"/>
      <c r="ING281" s="75"/>
      <c r="INH281" s="75"/>
      <c r="INI281" s="75"/>
      <c r="INJ281" s="75"/>
      <c r="INK281" s="75"/>
      <c r="INL281" s="75"/>
      <c r="INM281" s="75"/>
      <c r="INN281" s="75"/>
      <c r="INO281" s="75"/>
      <c r="INP281" s="75"/>
      <c r="INQ281" s="75"/>
      <c r="INR281" s="75"/>
      <c r="INS281" s="75"/>
      <c r="INT281" s="75"/>
      <c r="INU281" s="75"/>
      <c r="INV281" s="75"/>
      <c r="INW281" s="75"/>
      <c r="INX281" s="75"/>
      <c r="INY281" s="75"/>
      <c r="INZ281" s="75"/>
      <c r="IOA281" s="75"/>
      <c r="IOB281" s="75"/>
      <c r="IOC281" s="75"/>
      <c r="IOD281" s="75"/>
      <c r="IOE281" s="75"/>
      <c r="IOF281" s="75"/>
      <c r="IOG281" s="75"/>
      <c r="IOH281" s="75"/>
      <c r="IOI281" s="75"/>
      <c r="IOJ281" s="75"/>
      <c r="IOK281" s="75"/>
      <c r="IOL281" s="75"/>
      <c r="IOM281" s="75"/>
      <c r="ION281" s="75"/>
      <c r="IOO281" s="75"/>
      <c r="IOP281" s="75"/>
      <c r="IOQ281" s="75"/>
      <c r="IOR281" s="75"/>
      <c r="IOS281" s="75"/>
      <c r="IOT281" s="75"/>
      <c r="IOU281" s="75"/>
      <c r="IOV281" s="75"/>
      <c r="IOW281" s="75"/>
      <c r="IOX281" s="75"/>
      <c r="IOY281" s="75"/>
      <c r="IOZ281" s="75"/>
      <c r="IPA281" s="75"/>
      <c r="IPB281" s="75"/>
      <c r="IPC281" s="75"/>
      <c r="IPD281" s="75"/>
      <c r="IPE281" s="75"/>
      <c r="IPF281" s="75"/>
      <c r="IPG281" s="75"/>
      <c r="IPH281" s="75"/>
      <c r="IPI281" s="75"/>
      <c r="IPJ281" s="75"/>
      <c r="IPK281" s="75"/>
      <c r="IPL281" s="75"/>
      <c r="IPM281" s="75"/>
      <c r="IPN281" s="75"/>
      <c r="IPO281" s="75"/>
      <c r="IPP281" s="75"/>
      <c r="IPQ281" s="75"/>
      <c r="IPR281" s="75"/>
      <c r="IPS281" s="75"/>
      <c r="IPT281" s="75"/>
      <c r="IPU281" s="75"/>
      <c r="IPV281" s="75"/>
      <c r="IPW281" s="75"/>
      <c r="IPX281" s="75"/>
      <c r="IPY281" s="75"/>
      <c r="IPZ281" s="75"/>
      <c r="IQA281" s="75"/>
      <c r="IQB281" s="75"/>
      <c r="IQC281" s="75"/>
      <c r="IQD281" s="75"/>
      <c r="IQE281" s="75"/>
      <c r="IQF281" s="75"/>
      <c r="IQG281" s="75"/>
      <c r="IQH281" s="75"/>
      <c r="IQI281" s="75"/>
      <c r="IQJ281" s="75"/>
      <c r="IQK281" s="75"/>
      <c r="IQL281" s="75"/>
      <c r="IQM281" s="75"/>
      <c r="IQN281" s="75"/>
      <c r="IQO281" s="75"/>
      <c r="IQP281" s="75"/>
      <c r="IQQ281" s="75"/>
      <c r="IQR281" s="75"/>
      <c r="IQS281" s="75"/>
      <c r="IQT281" s="75"/>
      <c r="IQU281" s="75"/>
      <c r="IQV281" s="75"/>
      <c r="IQW281" s="75"/>
      <c r="IQX281" s="75"/>
      <c r="IQY281" s="75"/>
      <c r="IQZ281" s="75"/>
      <c r="IRA281" s="75"/>
      <c r="IRB281" s="75"/>
      <c r="IRC281" s="75"/>
      <c r="IRD281" s="75"/>
      <c r="IRE281" s="75"/>
      <c r="IRF281" s="75"/>
      <c r="IRG281" s="75"/>
      <c r="IRH281" s="75"/>
      <c r="IRI281" s="75"/>
      <c r="IRJ281" s="75"/>
      <c r="IRK281" s="75"/>
      <c r="IRL281" s="75"/>
      <c r="IRM281" s="75"/>
      <c r="IRN281" s="75"/>
      <c r="IRO281" s="75"/>
      <c r="IRP281" s="75"/>
      <c r="IRQ281" s="75"/>
      <c r="IRR281" s="75"/>
      <c r="IRS281" s="75"/>
      <c r="IRT281" s="75"/>
      <c r="IRU281" s="75"/>
      <c r="IRV281" s="75"/>
      <c r="IRW281" s="75"/>
      <c r="IRX281" s="75"/>
      <c r="IRY281" s="75"/>
      <c r="IRZ281" s="75"/>
      <c r="ISA281" s="75"/>
      <c r="ISB281" s="75"/>
      <c r="ISC281" s="75"/>
      <c r="ISD281" s="75"/>
      <c r="ISE281" s="75"/>
      <c r="ISF281" s="75"/>
      <c r="ISG281" s="75"/>
      <c r="ISH281" s="75"/>
      <c r="ISI281" s="75"/>
      <c r="ISJ281" s="75"/>
      <c r="ISK281" s="75"/>
      <c r="ISL281" s="75"/>
      <c r="ISM281" s="75"/>
      <c r="ISN281" s="75"/>
      <c r="ISO281" s="75"/>
      <c r="ISP281" s="75"/>
      <c r="ISQ281" s="75"/>
      <c r="ISR281" s="75"/>
      <c r="ISS281" s="75"/>
      <c r="IST281" s="75"/>
      <c r="ISU281" s="75"/>
      <c r="ISV281" s="75"/>
      <c r="ISW281" s="75"/>
      <c r="ISX281" s="75"/>
      <c r="ISY281" s="75"/>
      <c r="ISZ281" s="75"/>
      <c r="ITA281" s="75"/>
      <c r="ITB281" s="75"/>
      <c r="ITC281" s="75"/>
      <c r="ITD281" s="75"/>
      <c r="ITE281" s="75"/>
      <c r="ITF281" s="75"/>
      <c r="ITG281" s="75"/>
      <c r="ITH281" s="75"/>
      <c r="ITI281" s="75"/>
      <c r="ITJ281" s="75"/>
      <c r="ITK281" s="75"/>
      <c r="ITL281" s="75"/>
      <c r="ITM281" s="75"/>
      <c r="ITN281" s="75"/>
      <c r="ITO281" s="75"/>
      <c r="ITP281" s="75"/>
      <c r="ITQ281" s="75"/>
      <c r="ITR281" s="75"/>
      <c r="ITS281" s="75"/>
      <c r="ITT281" s="75"/>
      <c r="ITU281" s="75"/>
      <c r="ITV281" s="75"/>
      <c r="ITW281" s="75"/>
      <c r="ITX281" s="75"/>
      <c r="ITY281" s="75"/>
      <c r="ITZ281" s="75"/>
      <c r="IUA281" s="75"/>
      <c r="IUB281" s="75"/>
      <c r="IUC281" s="75"/>
      <c r="IUD281" s="75"/>
      <c r="IUE281" s="75"/>
      <c r="IUF281" s="75"/>
      <c r="IUG281" s="75"/>
      <c r="IUH281" s="75"/>
      <c r="IUI281" s="75"/>
      <c r="IUJ281" s="75"/>
      <c r="IUK281" s="75"/>
      <c r="IUL281" s="75"/>
      <c r="IUM281" s="75"/>
      <c r="IUN281" s="75"/>
      <c r="IUO281" s="75"/>
      <c r="IUP281" s="75"/>
      <c r="IUQ281" s="75"/>
      <c r="IUR281" s="75"/>
      <c r="IUS281" s="75"/>
      <c r="IUT281" s="75"/>
      <c r="IUU281" s="75"/>
      <c r="IUV281" s="75"/>
      <c r="IUW281" s="75"/>
      <c r="IUX281" s="75"/>
      <c r="IUY281" s="75"/>
      <c r="IUZ281" s="75"/>
      <c r="IVA281" s="75"/>
      <c r="IVB281" s="75"/>
      <c r="IVC281" s="75"/>
      <c r="IVD281" s="75"/>
      <c r="IVE281" s="75"/>
      <c r="IVF281" s="75"/>
      <c r="IVG281" s="75"/>
      <c r="IVH281" s="75"/>
      <c r="IVI281" s="75"/>
      <c r="IVJ281" s="75"/>
      <c r="IVK281" s="75"/>
      <c r="IVL281" s="75"/>
      <c r="IVM281" s="75"/>
      <c r="IVN281" s="75"/>
      <c r="IVO281" s="75"/>
      <c r="IVP281" s="75"/>
      <c r="IVQ281" s="75"/>
      <c r="IVR281" s="75"/>
      <c r="IVS281" s="75"/>
      <c r="IVT281" s="75"/>
      <c r="IVU281" s="75"/>
      <c r="IVV281" s="75"/>
      <c r="IVW281" s="75"/>
      <c r="IVX281" s="75"/>
      <c r="IVY281" s="75"/>
      <c r="IVZ281" s="75"/>
      <c r="IWA281" s="75"/>
      <c r="IWB281" s="75"/>
      <c r="IWC281" s="75"/>
      <c r="IWD281" s="75"/>
      <c r="IWE281" s="75"/>
      <c r="IWF281" s="75"/>
      <c r="IWG281" s="75"/>
      <c r="IWH281" s="75"/>
      <c r="IWI281" s="75"/>
      <c r="IWJ281" s="75"/>
      <c r="IWK281" s="75"/>
      <c r="IWL281" s="75"/>
      <c r="IWM281" s="75"/>
      <c r="IWN281" s="75"/>
      <c r="IWO281" s="75"/>
      <c r="IWP281" s="75"/>
      <c r="IWQ281" s="75"/>
      <c r="IWR281" s="75"/>
      <c r="IWS281" s="75"/>
      <c r="IWT281" s="75"/>
      <c r="IWU281" s="75"/>
      <c r="IWV281" s="75"/>
      <c r="IWW281" s="75"/>
      <c r="IWX281" s="75"/>
      <c r="IWY281" s="75"/>
      <c r="IWZ281" s="75"/>
      <c r="IXA281" s="75"/>
      <c r="IXB281" s="75"/>
      <c r="IXC281" s="75"/>
      <c r="IXD281" s="75"/>
      <c r="IXE281" s="75"/>
      <c r="IXF281" s="75"/>
      <c r="IXG281" s="75"/>
      <c r="IXH281" s="75"/>
      <c r="IXI281" s="75"/>
      <c r="IXJ281" s="75"/>
      <c r="IXK281" s="75"/>
      <c r="IXL281" s="75"/>
      <c r="IXM281" s="75"/>
      <c r="IXN281" s="75"/>
      <c r="IXO281" s="75"/>
      <c r="IXP281" s="75"/>
      <c r="IXQ281" s="75"/>
      <c r="IXR281" s="75"/>
      <c r="IXS281" s="75"/>
      <c r="IXT281" s="75"/>
      <c r="IXU281" s="75"/>
      <c r="IXV281" s="75"/>
      <c r="IXW281" s="75"/>
      <c r="IXX281" s="75"/>
      <c r="IXY281" s="75"/>
      <c r="IXZ281" s="75"/>
      <c r="IYA281" s="75"/>
      <c r="IYB281" s="75"/>
      <c r="IYC281" s="75"/>
      <c r="IYD281" s="75"/>
      <c r="IYE281" s="75"/>
      <c r="IYF281" s="75"/>
      <c r="IYG281" s="75"/>
      <c r="IYH281" s="75"/>
      <c r="IYI281" s="75"/>
      <c r="IYJ281" s="75"/>
      <c r="IYK281" s="75"/>
      <c r="IYL281" s="75"/>
      <c r="IYM281" s="75"/>
      <c r="IYN281" s="75"/>
      <c r="IYO281" s="75"/>
      <c r="IYP281" s="75"/>
      <c r="IYQ281" s="75"/>
      <c r="IYR281" s="75"/>
      <c r="IYS281" s="75"/>
      <c r="IYT281" s="75"/>
      <c r="IYU281" s="75"/>
      <c r="IYV281" s="75"/>
      <c r="IYW281" s="75"/>
      <c r="IYX281" s="75"/>
      <c r="IYY281" s="75"/>
      <c r="IYZ281" s="75"/>
      <c r="IZA281" s="75"/>
      <c r="IZB281" s="75"/>
      <c r="IZC281" s="75"/>
      <c r="IZD281" s="75"/>
      <c r="IZE281" s="75"/>
      <c r="IZF281" s="75"/>
      <c r="IZG281" s="75"/>
      <c r="IZH281" s="75"/>
      <c r="IZI281" s="75"/>
      <c r="IZJ281" s="75"/>
      <c r="IZK281" s="75"/>
      <c r="IZL281" s="75"/>
      <c r="IZM281" s="75"/>
      <c r="IZN281" s="75"/>
      <c r="IZO281" s="75"/>
      <c r="IZP281" s="75"/>
      <c r="IZQ281" s="75"/>
      <c r="IZR281" s="75"/>
      <c r="IZS281" s="75"/>
      <c r="IZT281" s="75"/>
      <c r="IZU281" s="75"/>
      <c r="IZV281" s="75"/>
      <c r="IZW281" s="75"/>
      <c r="IZX281" s="75"/>
      <c r="IZY281" s="75"/>
      <c r="IZZ281" s="75"/>
      <c r="JAA281" s="75"/>
      <c r="JAB281" s="75"/>
      <c r="JAC281" s="75"/>
      <c r="JAD281" s="75"/>
      <c r="JAE281" s="75"/>
      <c r="JAF281" s="75"/>
      <c r="JAG281" s="75"/>
      <c r="JAH281" s="75"/>
      <c r="JAI281" s="75"/>
      <c r="JAJ281" s="75"/>
      <c r="JAK281" s="75"/>
      <c r="JAL281" s="75"/>
      <c r="JAM281" s="75"/>
      <c r="JAN281" s="75"/>
      <c r="JAO281" s="75"/>
      <c r="JAP281" s="75"/>
      <c r="JAQ281" s="75"/>
      <c r="JAR281" s="75"/>
      <c r="JAS281" s="75"/>
      <c r="JAT281" s="75"/>
      <c r="JAU281" s="75"/>
      <c r="JAV281" s="75"/>
      <c r="JAW281" s="75"/>
      <c r="JAX281" s="75"/>
      <c r="JAY281" s="75"/>
      <c r="JAZ281" s="75"/>
      <c r="JBA281" s="75"/>
      <c r="JBB281" s="75"/>
      <c r="JBC281" s="75"/>
      <c r="JBD281" s="75"/>
      <c r="JBE281" s="75"/>
      <c r="JBF281" s="75"/>
      <c r="JBG281" s="75"/>
      <c r="JBH281" s="75"/>
      <c r="JBI281" s="75"/>
      <c r="JBJ281" s="75"/>
      <c r="JBK281" s="75"/>
      <c r="JBL281" s="75"/>
      <c r="JBM281" s="75"/>
      <c r="JBN281" s="75"/>
      <c r="JBO281" s="75"/>
      <c r="JBP281" s="75"/>
      <c r="JBQ281" s="75"/>
      <c r="JBR281" s="75"/>
      <c r="JBS281" s="75"/>
      <c r="JBT281" s="75"/>
      <c r="JBU281" s="75"/>
      <c r="JBV281" s="75"/>
      <c r="JBW281" s="75"/>
      <c r="JBX281" s="75"/>
      <c r="JBY281" s="75"/>
      <c r="JBZ281" s="75"/>
      <c r="JCA281" s="75"/>
      <c r="JCB281" s="75"/>
      <c r="JCC281" s="75"/>
      <c r="JCD281" s="75"/>
      <c r="JCE281" s="75"/>
      <c r="JCF281" s="75"/>
      <c r="JCG281" s="75"/>
      <c r="JCH281" s="75"/>
      <c r="JCI281" s="75"/>
      <c r="JCJ281" s="75"/>
      <c r="JCK281" s="75"/>
      <c r="JCL281" s="75"/>
      <c r="JCM281" s="75"/>
      <c r="JCN281" s="75"/>
      <c r="JCO281" s="75"/>
      <c r="JCP281" s="75"/>
      <c r="JCQ281" s="75"/>
      <c r="JCR281" s="75"/>
      <c r="JCS281" s="75"/>
      <c r="JCT281" s="75"/>
      <c r="JCU281" s="75"/>
      <c r="JCV281" s="75"/>
      <c r="JCW281" s="75"/>
      <c r="JCX281" s="75"/>
      <c r="JCY281" s="75"/>
      <c r="JCZ281" s="75"/>
      <c r="JDA281" s="75"/>
      <c r="JDB281" s="75"/>
      <c r="JDC281" s="75"/>
      <c r="JDD281" s="75"/>
      <c r="JDE281" s="75"/>
      <c r="JDF281" s="75"/>
      <c r="JDG281" s="75"/>
      <c r="JDH281" s="75"/>
      <c r="JDI281" s="75"/>
      <c r="JDJ281" s="75"/>
      <c r="JDK281" s="75"/>
      <c r="JDL281" s="75"/>
      <c r="JDM281" s="75"/>
      <c r="JDN281" s="75"/>
      <c r="JDO281" s="75"/>
      <c r="JDP281" s="75"/>
      <c r="JDQ281" s="75"/>
      <c r="JDR281" s="75"/>
      <c r="JDS281" s="75"/>
      <c r="JDT281" s="75"/>
      <c r="JDU281" s="75"/>
      <c r="JDV281" s="75"/>
      <c r="JDW281" s="75"/>
      <c r="JDX281" s="75"/>
      <c r="JDY281" s="75"/>
      <c r="JDZ281" s="75"/>
      <c r="JEA281" s="75"/>
      <c r="JEB281" s="75"/>
      <c r="JEC281" s="75"/>
      <c r="JED281" s="75"/>
      <c r="JEE281" s="75"/>
      <c r="JEF281" s="75"/>
      <c r="JEG281" s="75"/>
      <c r="JEH281" s="75"/>
      <c r="JEI281" s="75"/>
      <c r="JEJ281" s="75"/>
      <c r="JEK281" s="75"/>
      <c r="JEL281" s="75"/>
      <c r="JEM281" s="75"/>
      <c r="JEN281" s="75"/>
      <c r="JEO281" s="75"/>
      <c r="JEP281" s="75"/>
      <c r="JEQ281" s="75"/>
      <c r="JER281" s="75"/>
      <c r="JES281" s="75"/>
      <c r="JET281" s="75"/>
      <c r="JEU281" s="75"/>
      <c r="JEV281" s="75"/>
      <c r="JEW281" s="75"/>
      <c r="JEX281" s="75"/>
      <c r="JEY281" s="75"/>
      <c r="JEZ281" s="75"/>
      <c r="JFA281" s="75"/>
      <c r="JFB281" s="75"/>
      <c r="JFC281" s="75"/>
      <c r="JFD281" s="75"/>
      <c r="JFE281" s="75"/>
      <c r="JFF281" s="75"/>
      <c r="JFG281" s="75"/>
      <c r="JFH281" s="75"/>
      <c r="JFI281" s="75"/>
      <c r="JFJ281" s="75"/>
      <c r="JFK281" s="75"/>
      <c r="JFL281" s="75"/>
      <c r="JFM281" s="75"/>
      <c r="JFN281" s="75"/>
      <c r="JFO281" s="75"/>
      <c r="JFP281" s="75"/>
      <c r="JFQ281" s="75"/>
      <c r="JFR281" s="75"/>
      <c r="JFS281" s="75"/>
      <c r="JFT281" s="75"/>
      <c r="JFU281" s="75"/>
      <c r="JFV281" s="75"/>
      <c r="JFW281" s="75"/>
      <c r="JFX281" s="75"/>
      <c r="JFY281" s="75"/>
      <c r="JFZ281" s="75"/>
      <c r="JGA281" s="75"/>
      <c r="JGB281" s="75"/>
      <c r="JGC281" s="75"/>
      <c r="JGD281" s="75"/>
      <c r="JGE281" s="75"/>
      <c r="JGF281" s="75"/>
      <c r="JGG281" s="75"/>
      <c r="JGH281" s="75"/>
      <c r="JGI281" s="75"/>
      <c r="JGJ281" s="75"/>
      <c r="JGK281" s="75"/>
      <c r="JGL281" s="75"/>
      <c r="JGM281" s="75"/>
      <c r="JGN281" s="75"/>
      <c r="JGO281" s="75"/>
      <c r="JGP281" s="75"/>
      <c r="JGQ281" s="75"/>
      <c r="JGR281" s="75"/>
      <c r="JGS281" s="75"/>
      <c r="JGT281" s="75"/>
      <c r="JGU281" s="75"/>
      <c r="JGV281" s="75"/>
      <c r="JGW281" s="75"/>
      <c r="JGX281" s="75"/>
      <c r="JGY281" s="75"/>
      <c r="JGZ281" s="75"/>
      <c r="JHA281" s="75"/>
      <c r="JHB281" s="75"/>
      <c r="JHC281" s="75"/>
      <c r="JHD281" s="75"/>
      <c r="JHE281" s="75"/>
      <c r="JHF281" s="75"/>
      <c r="JHG281" s="75"/>
      <c r="JHH281" s="75"/>
      <c r="JHI281" s="75"/>
      <c r="JHJ281" s="75"/>
      <c r="JHK281" s="75"/>
      <c r="JHL281" s="75"/>
      <c r="JHM281" s="75"/>
      <c r="JHN281" s="75"/>
      <c r="JHO281" s="75"/>
      <c r="JHP281" s="75"/>
      <c r="JHQ281" s="75"/>
      <c r="JHR281" s="75"/>
      <c r="JHS281" s="75"/>
      <c r="JHT281" s="75"/>
      <c r="JHU281" s="75"/>
      <c r="JHV281" s="75"/>
      <c r="JHW281" s="75"/>
      <c r="JHX281" s="75"/>
      <c r="JHY281" s="75"/>
      <c r="JHZ281" s="75"/>
      <c r="JIA281" s="75"/>
      <c r="JIB281" s="75"/>
      <c r="JIC281" s="75"/>
      <c r="JID281" s="75"/>
      <c r="JIE281" s="75"/>
      <c r="JIF281" s="75"/>
      <c r="JIG281" s="75"/>
      <c r="JIH281" s="75"/>
      <c r="JII281" s="75"/>
      <c r="JIJ281" s="75"/>
      <c r="JIK281" s="75"/>
      <c r="JIL281" s="75"/>
      <c r="JIM281" s="75"/>
      <c r="JIN281" s="75"/>
      <c r="JIO281" s="75"/>
      <c r="JIP281" s="75"/>
      <c r="JIQ281" s="75"/>
      <c r="JIR281" s="75"/>
      <c r="JIS281" s="75"/>
      <c r="JIT281" s="75"/>
      <c r="JIU281" s="75"/>
      <c r="JIV281" s="75"/>
      <c r="JIW281" s="75"/>
      <c r="JIX281" s="75"/>
      <c r="JIY281" s="75"/>
      <c r="JIZ281" s="75"/>
      <c r="JJA281" s="75"/>
      <c r="JJB281" s="75"/>
      <c r="JJC281" s="75"/>
      <c r="JJD281" s="75"/>
      <c r="JJE281" s="75"/>
      <c r="JJF281" s="75"/>
      <c r="JJG281" s="75"/>
      <c r="JJH281" s="75"/>
      <c r="JJI281" s="75"/>
      <c r="JJJ281" s="75"/>
      <c r="JJK281" s="75"/>
      <c r="JJL281" s="75"/>
      <c r="JJM281" s="75"/>
      <c r="JJN281" s="75"/>
      <c r="JJO281" s="75"/>
      <c r="JJP281" s="75"/>
      <c r="JJQ281" s="75"/>
      <c r="JJR281" s="75"/>
      <c r="JJS281" s="75"/>
      <c r="JJT281" s="75"/>
      <c r="JJU281" s="75"/>
      <c r="JJV281" s="75"/>
      <c r="JJW281" s="75"/>
      <c r="JJX281" s="75"/>
      <c r="JJY281" s="75"/>
      <c r="JJZ281" s="75"/>
      <c r="JKA281" s="75"/>
      <c r="JKB281" s="75"/>
      <c r="JKC281" s="75"/>
      <c r="JKD281" s="75"/>
      <c r="JKE281" s="75"/>
      <c r="JKF281" s="75"/>
      <c r="JKG281" s="75"/>
      <c r="JKH281" s="75"/>
      <c r="JKI281" s="75"/>
      <c r="JKJ281" s="75"/>
      <c r="JKK281" s="75"/>
      <c r="JKL281" s="75"/>
      <c r="JKM281" s="75"/>
      <c r="JKN281" s="75"/>
      <c r="JKO281" s="75"/>
      <c r="JKP281" s="75"/>
      <c r="JKQ281" s="75"/>
      <c r="JKR281" s="75"/>
      <c r="JKS281" s="75"/>
      <c r="JKT281" s="75"/>
      <c r="JKU281" s="75"/>
      <c r="JKV281" s="75"/>
      <c r="JKW281" s="75"/>
      <c r="JKX281" s="75"/>
      <c r="JKY281" s="75"/>
      <c r="JKZ281" s="75"/>
      <c r="JLA281" s="75"/>
      <c r="JLB281" s="75"/>
      <c r="JLC281" s="75"/>
      <c r="JLD281" s="75"/>
      <c r="JLE281" s="75"/>
      <c r="JLF281" s="75"/>
      <c r="JLG281" s="75"/>
      <c r="JLH281" s="75"/>
      <c r="JLI281" s="75"/>
      <c r="JLJ281" s="75"/>
      <c r="JLK281" s="75"/>
      <c r="JLL281" s="75"/>
      <c r="JLM281" s="75"/>
      <c r="JLN281" s="75"/>
      <c r="JLO281" s="75"/>
      <c r="JLP281" s="75"/>
      <c r="JLQ281" s="75"/>
      <c r="JLR281" s="75"/>
      <c r="JLS281" s="75"/>
      <c r="JLT281" s="75"/>
      <c r="JLU281" s="75"/>
      <c r="JLV281" s="75"/>
      <c r="JLW281" s="75"/>
      <c r="JLX281" s="75"/>
      <c r="JLY281" s="75"/>
      <c r="JLZ281" s="75"/>
      <c r="JMA281" s="75"/>
      <c r="JMB281" s="75"/>
      <c r="JMC281" s="75"/>
      <c r="JMD281" s="75"/>
      <c r="JME281" s="75"/>
      <c r="JMF281" s="75"/>
      <c r="JMG281" s="75"/>
      <c r="JMH281" s="75"/>
      <c r="JMI281" s="75"/>
      <c r="JMJ281" s="75"/>
      <c r="JMK281" s="75"/>
      <c r="JML281" s="75"/>
      <c r="JMM281" s="75"/>
      <c r="JMN281" s="75"/>
      <c r="JMO281" s="75"/>
      <c r="JMP281" s="75"/>
      <c r="JMQ281" s="75"/>
      <c r="JMR281" s="75"/>
      <c r="JMS281" s="75"/>
      <c r="JMT281" s="75"/>
      <c r="JMU281" s="75"/>
      <c r="JMV281" s="75"/>
      <c r="JMW281" s="75"/>
      <c r="JMX281" s="75"/>
      <c r="JMY281" s="75"/>
      <c r="JMZ281" s="75"/>
      <c r="JNA281" s="75"/>
      <c r="JNB281" s="75"/>
      <c r="JNC281" s="75"/>
      <c r="JND281" s="75"/>
      <c r="JNE281" s="75"/>
      <c r="JNF281" s="75"/>
      <c r="JNG281" s="75"/>
      <c r="JNH281" s="75"/>
      <c r="JNI281" s="75"/>
      <c r="JNJ281" s="75"/>
      <c r="JNK281" s="75"/>
      <c r="JNL281" s="75"/>
      <c r="JNM281" s="75"/>
      <c r="JNN281" s="75"/>
      <c r="JNO281" s="75"/>
      <c r="JNP281" s="75"/>
      <c r="JNQ281" s="75"/>
      <c r="JNR281" s="75"/>
      <c r="JNS281" s="75"/>
      <c r="JNT281" s="75"/>
      <c r="JNU281" s="75"/>
      <c r="JNV281" s="75"/>
      <c r="JNW281" s="75"/>
      <c r="JNX281" s="75"/>
      <c r="JNY281" s="75"/>
      <c r="JNZ281" s="75"/>
      <c r="JOA281" s="75"/>
      <c r="JOB281" s="75"/>
      <c r="JOC281" s="75"/>
      <c r="JOD281" s="75"/>
      <c r="JOE281" s="75"/>
      <c r="JOF281" s="75"/>
      <c r="JOG281" s="75"/>
      <c r="JOH281" s="75"/>
      <c r="JOI281" s="75"/>
      <c r="JOJ281" s="75"/>
      <c r="JOK281" s="75"/>
      <c r="JOL281" s="75"/>
      <c r="JOM281" s="75"/>
      <c r="JON281" s="75"/>
      <c r="JOO281" s="75"/>
      <c r="JOP281" s="75"/>
      <c r="JOQ281" s="75"/>
      <c r="JOR281" s="75"/>
      <c r="JOS281" s="75"/>
      <c r="JOT281" s="75"/>
      <c r="JOU281" s="75"/>
      <c r="JOV281" s="75"/>
      <c r="JOW281" s="75"/>
      <c r="JOX281" s="75"/>
      <c r="JOY281" s="75"/>
      <c r="JOZ281" s="75"/>
      <c r="JPA281" s="75"/>
      <c r="JPB281" s="75"/>
      <c r="JPC281" s="75"/>
      <c r="JPD281" s="75"/>
      <c r="JPE281" s="75"/>
      <c r="JPF281" s="75"/>
      <c r="JPG281" s="75"/>
      <c r="JPH281" s="75"/>
      <c r="JPI281" s="75"/>
      <c r="JPJ281" s="75"/>
      <c r="JPK281" s="75"/>
      <c r="JPL281" s="75"/>
      <c r="JPM281" s="75"/>
      <c r="JPN281" s="75"/>
      <c r="JPO281" s="75"/>
      <c r="JPP281" s="75"/>
      <c r="JPQ281" s="75"/>
      <c r="JPR281" s="75"/>
      <c r="JPS281" s="75"/>
      <c r="JPT281" s="75"/>
      <c r="JPU281" s="75"/>
      <c r="JPV281" s="75"/>
      <c r="JPW281" s="75"/>
      <c r="JPX281" s="75"/>
      <c r="JPY281" s="75"/>
      <c r="JPZ281" s="75"/>
      <c r="JQA281" s="75"/>
      <c r="JQB281" s="75"/>
      <c r="JQC281" s="75"/>
      <c r="JQD281" s="75"/>
      <c r="JQE281" s="75"/>
      <c r="JQF281" s="75"/>
      <c r="JQG281" s="75"/>
      <c r="JQH281" s="75"/>
      <c r="JQI281" s="75"/>
      <c r="JQJ281" s="75"/>
      <c r="JQK281" s="75"/>
      <c r="JQL281" s="75"/>
      <c r="JQM281" s="75"/>
      <c r="JQN281" s="75"/>
      <c r="JQO281" s="75"/>
      <c r="JQP281" s="75"/>
      <c r="JQQ281" s="75"/>
      <c r="JQR281" s="75"/>
      <c r="JQS281" s="75"/>
      <c r="JQT281" s="75"/>
      <c r="JQU281" s="75"/>
      <c r="JQV281" s="75"/>
      <c r="JQW281" s="75"/>
      <c r="JQX281" s="75"/>
      <c r="JQY281" s="75"/>
      <c r="JQZ281" s="75"/>
      <c r="JRA281" s="75"/>
      <c r="JRB281" s="75"/>
      <c r="JRC281" s="75"/>
      <c r="JRD281" s="75"/>
      <c r="JRE281" s="75"/>
      <c r="JRF281" s="75"/>
      <c r="JRG281" s="75"/>
      <c r="JRH281" s="75"/>
      <c r="JRI281" s="75"/>
      <c r="JRJ281" s="75"/>
      <c r="JRK281" s="75"/>
      <c r="JRL281" s="75"/>
      <c r="JRM281" s="75"/>
      <c r="JRN281" s="75"/>
      <c r="JRO281" s="75"/>
      <c r="JRP281" s="75"/>
      <c r="JRQ281" s="75"/>
      <c r="JRR281" s="75"/>
      <c r="JRS281" s="75"/>
      <c r="JRT281" s="75"/>
      <c r="JRU281" s="75"/>
      <c r="JRV281" s="75"/>
      <c r="JRW281" s="75"/>
      <c r="JRX281" s="75"/>
      <c r="JRY281" s="75"/>
      <c r="JRZ281" s="75"/>
      <c r="JSA281" s="75"/>
      <c r="JSB281" s="75"/>
      <c r="JSC281" s="75"/>
      <c r="JSD281" s="75"/>
      <c r="JSE281" s="75"/>
      <c r="JSF281" s="75"/>
      <c r="JSG281" s="75"/>
      <c r="JSH281" s="75"/>
      <c r="JSI281" s="75"/>
      <c r="JSJ281" s="75"/>
      <c r="JSK281" s="75"/>
      <c r="JSL281" s="75"/>
      <c r="JSM281" s="75"/>
      <c r="JSN281" s="75"/>
      <c r="JSO281" s="75"/>
      <c r="JSP281" s="75"/>
      <c r="JSQ281" s="75"/>
      <c r="JSR281" s="75"/>
      <c r="JSS281" s="75"/>
      <c r="JST281" s="75"/>
      <c r="JSU281" s="75"/>
      <c r="JSV281" s="75"/>
      <c r="JSW281" s="75"/>
      <c r="JSX281" s="75"/>
      <c r="JSY281" s="75"/>
      <c r="JSZ281" s="75"/>
      <c r="JTA281" s="75"/>
      <c r="JTB281" s="75"/>
      <c r="JTC281" s="75"/>
      <c r="JTD281" s="75"/>
      <c r="JTE281" s="75"/>
      <c r="JTF281" s="75"/>
      <c r="JTG281" s="75"/>
      <c r="JTH281" s="75"/>
      <c r="JTI281" s="75"/>
      <c r="JTJ281" s="75"/>
      <c r="JTK281" s="75"/>
      <c r="JTL281" s="75"/>
      <c r="JTM281" s="75"/>
      <c r="JTN281" s="75"/>
      <c r="JTO281" s="75"/>
      <c r="JTP281" s="75"/>
      <c r="JTQ281" s="75"/>
      <c r="JTR281" s="75"/>
      <c r="JTS281" s="75"/>
      <c r="JTT281" s="75"/>
      <c r="JTU281" s="75"/>
      <c r="JTV281" s="75"/>
      <c r="JTW281" s="75"/>
      <c r="JTX281" s="75"/>
      <c r="JTY281" s="75"/>
      <c r="JTZ281" s="75"/>
      <c r="JUA281" s="75"/>
      <c r="JUB281" s="75"/>
      <c r="JUC281" s="75"/>
      <c r="JUD281" s="75"/>
      <c r="JUE281" s="75"/>
      <c r="JUF281" s="75"/>
      <c r="JUG281" s="75"/>
      <c r="JUH281" s="75"/>
      <c r="JUI281" s="75"/>
      <c r="JUJ281" s="75"/>
      <c r="JUK281" s="75"/>
      <c r="JUL281" s="75"/>
      <c r="JUM281" s="75"/>
      <c r="JUN281" s="75"/>
      <c r="JUO281" s="75"/>
      <c r="JUP281" s="75"/>
      <c r="JUQ281" s="75"/>
      <c r="JUR281" s="75"/>
      <c r="JUS281" s="75"/>
      <c r="JUT281" s="75"/>
      <c r="JUU281" s="75"/>
      <c r="JUV281" s="75"/>
      <c r="JUW281" s="75"/>
      <c r="JUX281" s="75"/>
      <c r="JUY281" s="75"/>
      <c r="JUZ281" s="75"/>
      <c r="JVA281" s="75"/>
      <c r="JVB281" s="75"/>
      <c r="JVC281" s="75"/>
      <c r="JVD281" s="75"/>
      <c r="JVE281" s="75"/>
      <c r="JVF281" s="75"/>
      <c r="JVG281" s="75"/>
      <c r="JVH281" s="75"/>
      <c r="JVI281" s="75"/>
      <c r="JVJ281" s="75"/>
      <c r="JVK281" s="75"/>
      <c r="JVL281" s="75"/>
      <c r="JVM281" s="75"/>
      <c r="JVN281" s="75"/>
      <c r="JVO281" s="75"/>
      <c r="JVP281" s="75"/>
      <c r="JVQ281" s="75"/>
      <c r="JVR281" s="75"/>
      <c r="JVS281" s="75"/>
      <c r="JVT281" s="75"/>
      <c r="JVU281" s="75"/>
      <c r="JVV281" s="75"/>
      <c r="JVW281" s="75"/>
      <c r="JVX281" s="75"/>
      <c r="JVY281" s="75"/>
      <c r="JVZ281" s="75"/>
      <c r="JWA281" s="75"/>
      <c r="JWB281" s="75"/>
      <c r="JWC281" s="75"/>
      <c r="JWD281" s="75"/>
      <c r="JWE281" s="75"/>
      <c r="JWF281" s="75"/>
      <c r="JWG281" s="75"/>
      <c r="JWH281" s="75"/>
      <c r="JWI281" s="75"/>
      <c r="JWJ281" s="75"/>
      <c r="JWK281" s="75"/>
      <c r="JWL281" s="75"/>
      <c r="JWM281" s="75"/>
      <c r="JWN281" s="75"/>
      <c r="JWO281" s="75"/>
      <c r="JWP281" s="75"/>
      <c r="JWQ281" s="75"/>
      <c r="JWR281" s="75"/>
      <c r="JWS281" s="75"/>
      <c r="JWT281" s="75"/>
      <c r="JWU281" s="75"/>
      <c r="JWV281" s="75"/>
      <c r="JWW281" s="75"/>
      <c r="JWX281" s="75"/>
      <c r="JWY281" s="75"/>
      <c r="JWZ281" s="75"/>
      <c r="JXA281" s="75"/>
      <c r="JXB281" s="75"/>
      <c r="JXC281" s="75"/>
      <c r="JXD281" s="75"/>
      <c r="JXE281" s="75"/>
      <c r="JXF281" s="75"/>
      <c r="JXG281" s="75"/>
      <c r="JXH281" s="75"/>
      <c r="JXI281" s="75"/>
      <c r="JXJ281" s="75"/>
      <c r="JXK281" s="75"/>
      <c r="JXL281" s="75"/>
      <c r="JXM281" s="75"/>
      <c r="JXN281" s="75"/>
      <c r="JXO281" s="75"/>
      <c r="JXP281" s="75"/>
      <c r="JXQ281" s="75"/>
      <c r="JXR281" s="75"/>
      <c r="JXS281" s="75"/>
      <c r="JXT281" s="75"/>
      <c r="JXU281" s="75"/>
      <c r="JXV281" s="75"/>
      <c r="JXW281" s="75"/>
      <c r="JXX281" s="75"/>
      <c r="JXY281" s="75"/>
      <c r="JXZ281" s="75"/>
      <c r="JYA281" s="75"/>
      <c r="JYB281" s="75"/>
      <c r="JYC281" s="75"/>
      <c r="JYD281" s="75"/>
      <c r="JYE281" s="75"/>
      <c r="JYF281" s="75"/>
      <c r="JYG281" s="75"/>
      <c r="JYH281" s="75"/>
      <c r="JYI281" s="75"/>
      <c r="JYJ281" s="75"/>
      <c r="JYK281" s="75"/>
      <c r="JYL281" s="75"/>
      <c r="JYM281" s="75"/>
      <c r="JYN281" s="75"/>
      <c r="JYO281" s="75"/>
      <c r="JYP281" s="75"/>
      <c r="JYQ281" s="75"/>
      <c r="JYR281" s="75"/>
      <c r="JYS281" s="75"/>
      <c r="JYT281" s="75"/>
      <c r="JYU281" s="75"/>
      <c r="JYV281" s="75"/>
      <c r="JYW281" s="75"/>
      <c r="JYX281" s="75"/>
      <c r="JYY281" s="75"/>
      <c r="JYZ281" s="75"/>
      <c r="JZA281" s="75"/>
      <c r="JZB281" s="75"/>
      <c r="JZC281" s="75"/>
      <c r="JZD281" s="75"/>
      <c r="JZE281" s="75"/>
      <c r="JZF281" s="75"/>
      <c r="JZG281" s="75"/>
      <c r="JZH281" s="75"/>
      <c r="JZI281" s="75"/>
      <c r="JZJ281" s="75"/>
      <c r="JZK281" s="75"/>
      <c r="JZL281" s="75"/>
      <c r="JZM281" s="75"/>
      <c r="JZN281" s="75"/>
      <c r="JZO281" s="75"/>
      <c r="JZP281" s="75"/>
      <c r="JZQ281" s="75"/>
      <c r="JZR281" s="75"/>
      <c r="JZS281" s="75"/>
      <c r="JZT281" s="75"/>
      <c r="JZU281" s="75"/>
      <c r="JZV281" s="75"/>
      <c r="JZW281" s="75"/>
      <c r="JZX281" s="75"/>
      <c r="JZY281" s="75"/>
      <c r="JZZ281" s="75"/>
      <c r="KAA281" s="75"/>
      <c r="KAB281" s="75"/>
      <c r="KAC281" s="75"/>
      <c r="KAD281" s="75"/>
      <c r="KAE281" s="75"/>
      <c r="KAF281" s="75"/>
      <c r="KAG281" s="75"/>
      <c r="KAH281" s="75"/>
      <c r="KAI281" s="75"/>
      <c r="KAJ281" s="75"/>
      <c r="KAK281" s="75"/>
      <c r="KAL281" s="75"/>
      <c r="KAM281" s="75"/>
      <c r="KAN281" s="75"/>
      <c r="KAO281" s="75"/>
      <c r="KAP281" s="75"/>
      <c r="KAQ281" s="75"/>
      <c r="KAR281" s="75"/>
      <c r="KAS281" s="75"/>
      <c r="KAT281" s="75"/>
      <c r="KAU281" s="75"/>
      <c r="KAV281" s="75"/>
      <c r="KAW281" s="75"/>
      <c r="KAX281" s="75"/>
      <c r="KAY281" s="75"/>
      <c r="KAZ281" s="75"/>
      <c r="KBA281" s="75"/>
      <c r="KBB281" s="75"/>
      <c r="KBC281" s="75"/>
      <c r="KBD281" s="75"/>
      <c r="KBE281" s="75"/>
      <c r="KBF281" s="75"/>
      <c r="KBG281" s="75"/>
      <c r="KBH281" s="75"/>
      <c r="KBI281" s="75"/>
      <c r="KBJ281" s="75"/>
      <c r="KBK281" s="75"/>
      <c r="KBL281" s="75"/>
      <c r="KBM281" s="75"/>
      <c r="KBN281" s="75"/>
      <c r="KBO281" s="75"/>
      <c r="KBP281" s="75"/>
      <c r="KBQ281" s="75"/>
      <c r="KBR281" s="75"/>
      <c r="KBS281" s="75"/>
      <c r="KBT281" s="75"/>
      <c r="KBU281" s="75"/>
      <c r="KBV281" s="75"/>
      <c r="KBW281" s="75"/>
      <c r="KBX281" s="75"/>
      <c r="KBY281" s="75"/>
      <c r="KBZ281" s="75"/>
      <c r="KCA281" s="75"/>
      <c r="KCB281" s="75"/>
      <c r="KCC281" s="75"/>
      <c r="KCD281" s="75"/>
      <c r="KCE281" s="75"/>
      <c r="KCF281" s="75"/>
      <c r="KCG281" s="75"/>
      <c r="KCH281" s="75"/>
      <c r="KCI281" s="75"/>
      <c r="KCJ281" s="75"/>
      <c r="KCK281" s="75"/>
      <c r="KCL281" s="75"/>
      <c r="KCM281" s="75"/>
      <c r="KCN281" s="75"/>
      <c r="KCO281" s="75"/>
      <c r="KCP281" s="75"/>
      <c r="KCQ281" s="75"/>
      <c r="KCR281" s="75"/>
      <c r="KCS281" s="75"/>
      <c r="KCT281" s="75"/>
      <c r="KCU281" s="75"/>
      <c r="KCV281" s="75"/>
      <c r="KCW281" s="75"/>
      <c r="KCX281" s="75"/>
      <c r="KCY281" s="75"/>
      <c r="KCZ281" s="75"/>
      <c r="KDA281" s="75"/>
      <c r="KDB281" s="75"/>
      <c r="KDC281" s="75"/>
      <c r="KDD281" s="75"/>
      <c r="KDE281" s="75"/>
      <c r="KDF281" s="75"/>
      <c r="KDG281" s="75"/>
      <c r="KDH281" s="75"/>
      <c r="KDI281" s="75"/>
      <c r="KDJ281" s="75"/>
      <c r="KDK281" s="75"/>
      <c r="KDL281" s="75"/>
      <c r="KDM281" s="75"/>
      <c r="KDN281" s="75"/>
      <c r="KDO281" s="75"/>
      <c r="KDP281" s="75"/>
      <c r="KDQ281" s="75"/>
      <c r="KDR281" s="75"/>
      <c r="KDS281" s="75"/>
      <c r="KDT281" s="75"/>
      <c r="KDU281" s="75"/>
      <c r="KDV281" s="75"/>
      <c r="KDW281" s="75"/>
      <c r="KDX281" s="75"/>
      <c r="KDY281" s="75"/>
      <c r="KDZ281" s="75"/>
      <c r="KEA281" s="75"/>
      <c r="KEB281" s="75"/>
      <c r="KEC281" s="75"/>
      <c r="KED281" s="75"/>
      <c r="KEE281" s="75"/>
      <c r="KEF281" s="75"/>
      <c r="KEG281" s="75"/>
      <c r="KEH281" s="75"/>
      <c r="KEI281" s="75"/>
      <c r="KEJ281" s="75"/>
      <c r="KEK281" s="75"/>
      <c r="KEL281" s="75"/>
      <c r="KEM281" s="75"/>
      <c r="KEN281" s="75"/>
      <c r="KEO281" s="75"/>
      <c r="KEP281" s="75"/>
      <c r="KEQ281" s="75"/>
      <c r="KER281" s="75"/>
      <c r="KES281" s="75"/>
      <c r="KET281" s="75"/>
      <c r="KEU281" s="75"/>
      <c r="KEV281" s="75"/>
      <c r="KEW281" s="75"/>
      <c r="KEX281" s="75"/>
      <c r="KEY281" s="75"/>
      <c r="KEZ281" s="75"/>
      <c r="KFA281" s="75"/>
      <c r="KFB281" s="75"/>
      <c r="KFC281" s="75"/>
      <c r="KFD281" s="75"/>
      <c r="KFE281" s="75"/>
      <c r="KFF281" s="75"/>
      <c r="KFG281" s="75"/>
      <c r="KFH281" s="75"/>
      <c r="KFI281" s="75"/>
      <c r="KFJ281" s="75"/>
      <c r="KFK281" s="75"/>
      <c r="KFL281" s="75"/>
      <c r="KFM281" s="75"/>
      <c r="KFN281" s="75"/>
      <c r="KFO281" s="75"/>
      <c r="KFP281" s="75"/>
      <c r="KFQ281" s="75"/>
      <c r="KFR281" s="75"/>
      <c r="KFS281" s="75"/>
      <c r="KFT281" s="75"/>
      <c r="KFU281" s="75"/>
      <c r="KFV281" s="75"/>
      <c r="KFW281" s="75"/>
      <c r="KFX281" s="75"/>
      <c r="KFY281" s="75"/>
      <c r="KFZ281" s="75"/>
      <c r="KGA281" s="75"/>
      <c r="KGB281" s="75"/>
      <c r="KGC281" s="75"/>
      <c r="KGD281" s="75"/>
      <c r="KGE281" s="75"/>
      <c r="KGF281" s="75"/>
      <c r="KGG281" s="75"/>
      <c r="KGH281" s="75"/>
      <c r="KGI281" s="75"/>
      <c r="KGJ281" s="75"/>
      <c r="KGK281" s="75"/>
      <c r="KGL281" s="75"/>
      <c r="KGM281" s="75"/>
      <c r="KGN281" s="75"/>
      <c r="KGO281" s="75"/>
      <c r="KGP281" s="75"/>
      <c r="KGQ281" s="75"/>
      <c r="KGR281" s="75"/>
      <c r="KGS281" s="75"/>
      <c r="KGT281" s="75"/>
      <c r="KGU281" s="75"/>
      <c r="KGV281" s="75"/>
      <c r="KGW281" s="75"/>
      <c r="KGX281" s="75"/>
      <c r="KGY281" s="75"/>
      <c r="KGZ281" s="75"/>
      <c r="KHA281" s="75"/>
      <c r="KHB281" s="75"/>
      <c r="KHC281" s="75"/>
      <c r="KHD281" s="75"/>
      <c r="KHE281" s="75"/>
      <c r="KHF281" s="75"/>
      <c r="KHG281" s="75"/>
      <c r="KHH281" s="75"/>
      <c r="KHI281" s="75"/>
      <c r="KHJ281" s="75"/>
      <c r="KHK281" s="75"/>
      <c r="KHL281" s="75"/>
      <c r="KHM281" s="75"/>
      <c r="KHN281" s="75"/>
      <c r="KHO281" s="75"/>
      <c r="KHP281" s="75"/>
      <c r="KHQ281" s="75"/>
      <c r="KHR281" s="75"/>
      <c r="KHS281" s="75"/>
      <c r="KHT281" s="75"/>
      <c r="KHU281" s="75"/>
      <c r="KHV281" s="75"/>
      <c r="KHW281" s="75"/>
      <c r="KHX281" s="75"/>
      <c r="KHY281" s="75"/>
      <c r="KHZ281" s="75"/>
      <c r="KIA281" s="75"/>
      <c r="KIB281" s="75"/>
      <c r="KIC281" s="75"/>
      <c r="KID281" s="75"/>
      <c r="KIE281" s="75"/>
      <c r="KIF281" s="75"/>
      <c r="KIG281" s="75"/>
      <c r="KIH281" s="75"/>
      <c r="KII281" s="75"/>
      <c r="KIJ281" s="75"/>
      <c r="KIK281" s="75"/>
      <c r="KIL281" s="75"/>
      <c r="KIM281" s="75"/>
      <c r="KIN281" s="75"/>
      <c r="KIO281" s="75"/>
      <c r="KIP281" s="75"/>
      <c r="KIQ281" s="75"/>
      <c r="KIR281" s="75"/>
      <c r="KIS281" s="75"/>
      <c r="KIT281" s="75"/>
      <c r="KIU281" s="75"/>
      <c r="KIV281" s="75"/>
      <c r="KIW281" s="75"/>
      <c r="KIX281" s="75"/>
      <c r="KIY281" s="75"/>
      <c r="KIZ281" s="75"/>
      <c r="KJA281" s="75"/>
      <c r="KJB281" s="75"/>
      <c r="KJC281" s="75"/>
      <c r="KJD281" s="75"/>
      <c r="KJE281" s="75"/>
      <c r="KJF281" s="75"/>
      <c r="KJG281" s="75"/>
      <c r="KJH281" s="75"/>
      <c r="KJI281" s="75"/>
      <c r="KJJ281" s="75"/>
      <c r="KJK281" s="75"/>
      <c r="KJL281" s="75"/>
      <c r="KJM281" s="75"/>
      <c r="KJN281" s="75"/>
      <c r="KJO281" s="75"/>
      <c r="KJP281" s="75"/>
      <c r="KJQ281" s="75"/>
      <c r="KJR281" s="75"/>
      <c r="KJS281" s="75"/>
      <c r="KJT281" s="75"/>
      <c r="KJU281" s="75"/>
      <c r="KJV281" s="75"/>
      <c r="KJW281" s="75"/>
      <c r="KJX281" s="75"/>
      <c r="KJY281" s="75"/>
      <c r="KJZ281" s="75"/>
      <c r="KKA281" s="75"/>
      <c r="KKB281" s="75"/>
      <c r="KKC281" s="75"/>
      <c r="KKD281" s="75"/>
      <c r="KKE281" s="75"/>
      <c r="KKF281" s="75"/>
      <c r="KKG281" s="75"/>
      <c r="KKH281" s="75"/>
      <c r="KKI281" s="75"/>
      <c r="KKJ281" s="75"/>
      <c r="KKK281" s="75"/>
      <c r="KKL281" s="75"/>
      <c r="KKM281" s="75"/>
      <c r="KKN281" s="75"/>
      <c r="KKO281" s="75"/>
      <c r="KKP281" s="75"/>
      <c r="KKQ281" s="75"/>
      <c r="KKR281" s="75"/>
      <c r="KKS281" s="75"/>
      <c r="KKT281" s="75"/>
      <c r="KKU281" s="75"/>
      <c r="KKV281" s="75"/>
      <c r="KKW281" s="75"/>
      <c r="KKX281" s="75"/>
      <c r="KKY281" s="75"/>
      <c r="KKZ281" s="75"/>
      <c r="KLA281" s="75"/>
      <c r="KLB281" s="75"/>
      <c r="KLC281" s="75"/>
      <c r="KLD281" s="75"/>
      <c r="KLE281" s="75"/>
      <c r="KLF281" s="75"/>
      <c r="KLG281" s="75"/>
      <c r="KLH281" s="75"/>
      <c r="KLI281" s="75"/>
      <c r="KLJ281" s="75"/>
      <c r="KLK281" s="75"/>
      <c r="KLL281" s="75"/>
      <c r="KLM281" s="75"/>
      <c r="KLN281" s="75"/>
      <c r="KLO281" s="75"/>
      <c r="KLP281" s="75"/>
      <c r="KLQ281" s="75"/>
      <c r="KLR281" s="75"/>
      <c r="KLS281" s="75"/>
      <c r="KLT281" s="75"/>
      <c r="KLU281" s="75"/>
      <c r="KLV281" s="75"/>
      <c r="KLW281" s="75"/>
      <c r="KLX281" s="75"/>
      <c r="KLY281" s="75"/>
      <c r="KLZ281" s="75"/>
      <c r="KMA281" s="75"/>
      <c r="KMB281" s="75"/>
      <c r="KMC281" s="75"/>
      <c r="KMD281" s="75"/>
      <c r="KME281" s="75"/>
      <c r="KMF281" s="75"/>
      <c r="KMG281" s="75"/>
      <c r="KMH281" s="75"/>
      <c r="KMI281" s="75"/>
      <c r="KMJ281" s="75"/>
      <c r="KMK281" s="75"/>
      <c r="KML281" s="75"/>
      <c r="KMM281" s="75"/>
      <c r="KMN281" s="75"/>
      <c r="KMO281" s="75"/>
      <c r="KMP281" s="75"/>
      <c r="KMQ281" s="75"/>
      <c r="KMR281" s="75"/>
      <c r="KMS281" s="75"/>
      <c r="KMT281" s="75"/>
      <c r="KMU281" s="75"/>
      <c r="KMV281" s="75"/>
      <c r="KMW281" s="75"/>
      <c r="KMX281" s="75"/>
      <c r="KMY281" s="75"/>
      <c r="KMZ281" s="75"/>
      <c r="KNA281" s="75"/>
      <c r="KNB281" s="75"/>
      <c r="KNC281" s="75"/>
      <c r="KND281" s="75"/>
      <c r="KNE281" s="75"/>
      <c r="KNF281" s="75"/>
      <c r="KNG281" s="75"/>
      <c r="KNH281" s="75"/>
      <c r="KNI281" s="75"/>
      <c r="KNJ281" s="75"/>
      <c r="KNK281" s="75"/>
      <c r="KNL281" s="75"/>
      <c r="KNM281" s="75"/>
      <c r="KNN281" s="75"/>
      <c r="KNO281" s="75"/>
      <c r="KNP281" s="75"/>
      <c r="KNQ281" s="75"/>
      <c r="KNR281" s="75"/>
      <c r="KNS281" s="75"/>
      <c r="KNT281" s="75"/>
      <c r="KNU281" s="75"/>
      <c r="KNV281" s="75"/>
      <c r="KNW281" s="75"/>
      <c r="KNX281" s="75"/>
      <c r="KNY281" s="75"/>
      <c r="KNZ281" s="75"/>
      <c r="KOA281" s="75"/>
      <c r="KOB281" s="75"/>
      <c r="KOC281" s="75"/>
      <c r="KOD281" s="75"/>
      <c r="KOE281" s="75"/>
      <c r="KOF281" s="75"/>
      <c r="KOG281" s="75"/>
      <c r="KOH281" s="75"/>
      <c r="KOI281" s="75"/>
      <c r="KOJ281" s="75"/>
      <c r="KOK281" s="75"/>
      <c r="KOL281" s="75"/>
      <c r="KOM281" s="75"/>
      <c r="KON281" s="75"/>
      <c r="KOO281" s="75"/>
      <c r="KOP281" s="75"/>
      <c r="KOQ281" s="75"/>
      <c r="KOR281" s="75"/>
      <c r="KOS281" s="75"/>
      <c r="KOT281" s="75"/>
      <c r="KOU281" s="75"/>
      <c r="KOV281" s="75"/>
      <c r="KOW281" s="75"/>
      <c r="KOX281" s="75"/>
      <c r="KOY281" s="75"/>
      <c r="KOZ281" s="75"/>
      <c r="KPA281" s="75"/>
      <c r="KPB281" s="75"/>
      <c r="KPC281" s="75"/>
      <c r="KPD281" s="75"/>
      <c r="KPE281" s="75"/>
      <c r="KPF281" s="75"/>
      <c r="KPG281" s="75"/>
      <c r="KPH281" s="75"/>
      <c r="KPI281" s="75"/>
      <c r="KPJ281" s="75"/>
      <c r="KPK281" s="75"/>
      <c r="KPL281" s="75"/>
      <c r="KPM281" s="75"/>
      <c r="KPN281" s="75"/>
      <c r="KPO281" s="75"/>
      <c r="KPP281" s="75"/>
      <c r="KPQ281" s="75"/>
      <c r="KPR281" s="75"/>
      <c r="KPS281" s="75"/>
      <c r="KPT281" s="75"/>
      <c r="KPU281" s="75"/>
      <c r="KPV281" s="75"/>
      <c r="KPW281" s="75"/>
      <c r="KPX281" s="75"/>
      <c r="KPY281" s="75"/>
      <c r="KPZ281" s="75"/>
      <c r="KQA281" s="75"/>
      <c r="KQB281" s="75"/>
      <c r="KQC281" s="75"/>
      <c r="KQD281" s="75"/>
      <c r="KQE281" s="75"/>
      <c r="KQF281" s="75"/>
      <c r="KQG281" s="75"/>
      <c r="KQH281" s="75"/>
      <c r="KQI281" s="75"/>
      <c r="KQJ281" s="75"/>
      <c r="KQK281" s="75"/>
      <c r="KQL281" s="75"/>
      <c r="KQM281" s="75"/>
      <c r="KQN281" s="75"/>
      <c r="KQO281" s="75"/>
      <c r="KQP281" s="75"/>
      <c r="KQQ281" s="75"/>
      <c r="KQR281" s="75"/>
      <c r="KQS281" s="75"/>
      <c r="KQT281" s="75"/>
      <c r="KQU281" s="75"/>
      <c r="KQV281" s="75"/>
      <c r="KQW281" s="75"/>
      <c r="KQX281" s="75"/>
      <c r="KQY281" s="75"/>
      <c r="KQZ281" s="75"/>
      <c r="KRA281" s="75"/>
      <c r="KRB281" s="75"/>
      <c r="KRC281" s="75"/>
      <c r="KRD281" s="75"/>
      <c r="KRE281" s="75"/>
      <c r="KRF281" s="75"/>
      <c r="KRG281" s="75"/>
      <c r="KRH281" s="75"/>
      <c r="KRI281" s="75"/>
      <c r="KRJ281" s="75"/>
      <c r="KRK281" s="75"/>
      <c r="KRL281" s="75"/>
      <c r="KRM281" s="75"/>
      <c r="KRN281" s="75"/>
      <c r="KRO281" s="75"/>
      <c r="KRP281" s="75"/>
      <c r="KRQ281" s="75"/>
      <c r="KRR281" s="75"/>
      <c r="KRS281" s="75"/>
      <c r="KRT281" s="75"/>
      <c r="KRU281" s="75"/>
      <c r="KRV281" s="75"/>
      <c r="KRW281" s="75"/>
      <c r="KRX281" s="75"/>
      <c r="KRY281" s="75"/>
      <c r="KRZ281" s="75"/>
      <c r="KSA281" s="75"/>
      <c r="KSB281" s="75"/>
      <c r="KSC281" s="75"/>
      <c r="KSD281" s="75"/>
      <c r="KSE281" s="75"/>
      <c r="KSF281" s="75"/>
      <c r="KSG281" s="75"/>
      <c r="KSH281" s="75"/>
      <c r="KSI281" s="75"/>
      <c r="KSJ281" s="75"/>
      <c r="KSK281" s="75"/>
      <c r="KSL281" s="75"/>
      <c r="KSM281" s="75"/>
      <c r="KSN281" s="75"/>
      <c r="KSO281" s="75"/>
      <c r="KSP281" s="75"/>
      <c r="KSQ281" s="75"/>
      <c r="KSR281" s="75"/>
      <c r="KSS281" s="75"/>
      <c r="KST281" s="75"/>
      <c r="KSU281" s="75"/>
      <c r="KSV281" s="75"/>
      <c r="KSW281" s="75"/>
      <c r="KSX281" s="75"/>
      <c r="KSY281" s="75"/>
      <c r="KSZ281" s="75"/>
      <c r="KTA281" s="75"/>
      <c r="KTB281" s="75"/>
      <c r="KTC281" s="75"/>
      <c r="KTD281" s="75"/>
      <c r="KTE281" s="75"/>
      <c r="KTF281" s="75"/>
      <c r="KTG281" s="75"/>
      <c r="KTH281" s="75"/>
      <c r="KTI281" s="75"/>
      <c r="KTJ281" s="75"/>
      <c r="KTK281" s="75"/>
      <c r="KTL281" s="75"/>
      <c r="KTM281" s="75"/>
      <c r="KTN281" s="75"/>
      <c r="KTO281" s="75"/>
      <c r="KTP281" s="75"/>
      <c r="KTQ281" s="75"/>
      <c r="KTR281" s="75"/>
      <c r="KTS281" s="75"/>
      <c r="KTT281" s="75"/>
      <c r="KTU281" s="75"/>
      <c r="KTV281" s="75"/>
      <c r="KTW281" s="75"/>
      <c r="KTX281" s="75"/>
      <c r="KTY281" s="75"/>
      <c r="KTZ281" s="75"/>
      <c r="KUA281" s="75"/>
      <c r="KUB281" s="75"/>
      <c r="KUC281" s="75"/>
      <c r="KUD281" s="75"/>
      <c r="KUE281" s="75"/>
      <c r="KUF281" s="75"/>
      <c r="KUG281" s="75"/>
      <c r="KUH281" s="75"/>
      <c r="KUI281" s="75"/>
      <c r="KUJ281" s="75"/>
      <c r="KUK281" s="75"/>
      <c r="KUL281" s="75"/>
      <c r="KUM281" s="75"/>
      <c r="KUN281" s="75"/>
      <c r="KUO281" s="75"/>
      <c r="KUP281" s="75"/>
      <c r="KUQ281" s="75"/>
      <c r="KUR281" s="75"/>
      <c r="KUS281" s="75"/>
      <c r="KUT281" s="75"/>
      <c r="KUU281" s="75"/>
      <c r="KUV281" s="75"/>
      <c r="KUW281" s="75"/>
      <c r="KUX281" s="75"/>
      <c r="KUY281" s="75"/>
      <c r="KUZ281" s="75"/>
      <c r="KVA281" s="75"/>
      <c r="KVB281" s="75"/>
      <c r="KVC281" s="75"/>
      <c r="KVD281" s="75"/>
      <c r="KVE281" s="75"/>
      <c r="KVF281" s="75"/>
      <c r="KVG281" s="75"/>
      <c r="KVH281" s="75"/>
      <c r="KVI281" s="75"/>
      <c r="KVJ281" s="75"/>
      <c r="KVK281" s="75"/>
      <c r="KVL281" s="75"/>
      <c r="KVM281" s="75"/>
      <c r="KVN281" s="75"/>
      <c r="KVO281" s="75"/>
      <c r="KVP281" s="75"/>
      <c r="KVQ281" s="75"/>
      <c r="KVR281" s="75"/>
      <c r="KVS281" s="75"/>
      <c r="KVT281" s="75"/>
      <c r="KVU281" s="75"/>
      <c r="KVV281" s="75"/>
      <c r="KVW281" s="75"/>
      <c r="KVX281" s="75"/>
      <c r="KVY281" s="75"/>
      <c r="KVZ281" s="75"/>
      <c r="KWA281" s="75"/>
      <c r="KWB281" s="75"/>
      <c r="KWC281" s="75"/>
      <c r="KWD281" s="75"/>
      <c r="KWE281" s="75"/>
      <c r="KWF281" s="75"/>
      <c r="KWG281" s="75"/>
      <c r="KWH281" s="75"/>
      <c r="KWI281" s="75"/>
      <c r="KWJ281" s="75"/>
      <c r="KWK281" s="75"/>
      <c r="KWL281" s="75"/>
      <c r="KWM281" s="75"/>
      <c r="KWN281" s="75"/>
      <c r="KWO281" s="75"/>
      <c r="KWP281" s="75"/>
      <c r="KWQ281" s="75"/>
      <c r="KWR281" s="75"/>
      <c r="KWS281" s="75"/>
      <c r="KWT281" s="75"/>
      <c r="KWU281" s="75"/>
      <c r="KWV281" s="75"/>
      <c r="KWW281" s="75"/>
      <c r="KWX281" s="75"/>
      <c r="KWY281" s="75"/>
      <c r="KWZ281" s="75"/>
      <c r="KXA281" s="75"/>
      <c r="KXB281" s="75"/>
      <c r="KXC281" s="75"/>
      <c r="KXD281" s="75"/>
      <c r="KXE281" s="75"/>
      <c r="KXF281" s="75"/>
      <c r="KXG281" s="75"/>
      <c r="KXH281" s="75"/>
      <c r="KXI281" s="75"/>
      <c r="KXJ281" s="75"/>
      <c r="KXK281" s="75"/>
      <c r="KXL281" s="75"/>
      <c r="KXM281" s="75"/>
      <c r="KXN281" s="75"/>
      <c r="KXO281" s="75"/>
      <c r="KXP281" s="75"/>
      <c r="KXQ281" s="75"/>
      <c r="KXR281" s="75"/>
      <c r="KXS281" s="75"/>
      <c r="KXT281" s="75"/>
      <c r="KXU281" s="75"/>
      <c r="KXV281" s="75"/>
      <c r="KXW281" s="75"/>
      <c r="KXX281" s="75"/>
      <c r="KXY281" s="75"/>
      <c r="KXZ281" s="75"/>
      <c r="KYA281" s="75"/>
      <c r="KYB281" s="75"/>
      <c r="KYC281" s="75"/>
      <c r="KYD281" s="75"/>
      <c r="KYE281" s="75"/>
      <c r="KYF281" s="75"/>
      <c r="KYG281" s="75"/>
      <c r="KYH281" s="75"/>
      <c r="KYI281" s="75"/>
      <c r="KYJ281" s="75"/>
      <c r="KYK281" s="75"/>
      <c r="KYL281" s="75"/>
      <c r="KYM281" s="75"/>
      <c r="KYN281" s="75"/>
      <c r="KYO281" s="75"/>
      <c r="KYP281" s="75"/>
      <c r="KYQ281" s="75"/>
      <c r="KYR281" s="75"/>
      <c r="KYS281" s="75"/>
      <c r="KYT281" s="75"/>
      <c r="KYU281" s="75"/>
      <c r="KYV281" s="75"/>
      <c r="KYW281" s="75"/>
      <c r="KYX281" s="75"/>
      <c r="KYY281" s="75"/>
      <c r="KYZ281" s="75"/>
      <c r="KZA281" s="75"/>
      <c r="KZB281" s="75"/>
      <c r="KZC281" s="75"/>
      <c r="KZD281" s="75"/>
      <c r="KZE281" s="75"/>
      <c r="KZF281" s="75"/>
      <c r="KZG281" s="75"/>
      <c r="KZH281" s="75"/>
      <c r="KZI281" s="75"/>
      <c r="KZJ281" s="75"/>
      <c r="KZK281" s="75"/>
      <c r="KZL281" s="75"/>
      <c r="KZM281" s="75"/>
      <c r="KZN281" s="75"/>
      <c r="KZO281" s="75"/>
      <c r="KZP281" s="75"/>
      <c r="KZQ281" s="75"/>
      <c r="KZR281" s="75"/>
      <c r="KZS281" s="75"/>
      <c r="KZT281" s="75"/>
      <c r="KZU281" s="75"/>
      <c r="KZV281" s="75"/>
      <c r="KZW281" s="75"/>
      <c r="KZX281" s="75"/>
      <c r="KZY281" s="75"/>
      <c r="KZZ281" s="75"/>
      <c r="LAA281" s="75"/>
      <c r="LAB281" s="75"/>
      <c r="LAC281" s="75"/>
      <c r="LAD281" s="75"/>
      <c r="LAE281" s="75"/>
      <c r="LAF281" s="75"/>
      <c r="LAG281" s="75"/>
      <c r="LAH281" s="75"/>
      <c r="LAI281" s="75"/>
      <c r="LAJ281" s="75"/>
      <c r="LAK281" s="75"/>
      <c r="LAL281" s="75"/>
      <c r="LAM281" s="75"/>
      <c r="LAN281" s="75"/>
      <c r="LAO281" s="75"/>
      <c r="LAP281" s="75"/>
      <c r="LAQ281" s="75"/>
      <c r="LAR281" s="75"/>
      <c r="LAS281" s="75"/>
      <c r="LAT281" s="75"/>
      <c r="LAU281" s="75"/>
      <c r="LAV281" s="75"/>
      <c r="LAW281" s="75"/>
      <c r="LAX281" s="75"/>
      <c r="LAY281" s="75"/>
      <c r="LAZ281" s="75"/>
      <c r="LBA281" s="75"/>
      <c r="LBB281" s="75"/>
      <c r="LBC281" s="75"/>
      <c r="LBD281" s="75"/>
      <c r="LBE281" s="75"/>
      <c r="LBF281" s="75"/>
      <c r="LBG281" s="75"/>
      <c r="LBH281" s="75"/>
      <c r="LBI281" s="75"/>
      <c r="LBJ281" s="75"/>
      <c r="LBK281" s="75"/>
      <c r="LBL281" s="75"/>
      <c r="LBM281" s="75"/>
      <c r="LBN281" s="75"/>
      <c r="LBO281" s="75"/>
      <c r="LBP281" s="75"/>
      <c r="LBQ281" s="75"/>
      <c r="LBR281" s="75"/>
      <c r="LBS281" s="75"/>
      <c r="LBT281" s="75"/>
      <c r="LBU281" s="75"/>
      <c r="LBV281" s="75"/>
      <c r="LBW281" s="75"/>
      <c r="LBX281" s="75"/>
      <c r="LBY281" s="75"/>
      <c r="LBZ281" s="75"/>
      <c r="LCA281" s="75"/>
      <c r="LCB281" s="75"/>
      <c r="LCC281" s="75"/>
      <c r="LCD281" s="75"/>
      <c r="LCE281" s="75"/>
      <c r="LCF281" s="75"/>
      <c r="LCG281" s="75"/>
      <c r="LCH281" s="75"/>
      <c r="LCI281" s="75"/>
      <c r="LCJ281" s="75"/>
      <c r="LCK281" s="75"/>
      <c r="LCL281" s="75"/>
      <c r="LCM281" s="75"/>
      <c r="LCN281" s="75"/>
      <c r="LCO281" s="75"/>
      <c r="LCP281" s="75"/>
      <c r="LCQ281" s="75"/>
      <c r="LCR281" s="75"/>
      <c r="LCS281" s="75"/>
      <c r="LCT281" s="75"/>
      <c r="LCU281" s="75"/>
      <c r="LCV281" s="75"/>
      <c r="LCW281" s="75"/>
      <c r="LCX281" s="75"/>
      <c r="LCY281" s="75"/>
      <c r="LCZ281" s="75"/>
      <c r="LDA281" s="75"/>
      <c r="LDB281" s="75"/>
      <c r="LDC281" s="75"/>
      <c r="LDD281" s="75"/>
      <c r="LDE281" s="75"/>
      <c r="LDF281" s="75"/>
      <c r="LDG281" s="75"/>
      <c r="LDH281" s="75"/>
      <c r="LDI281" s="75"/>
      <c r="LDJ281" s="75"/>
      <c r="LDK281" s="75"/>
      <c r="LDL281" s="75"/>
      <c r="LDM281" s="75"/>
      <c r="LDN281" s="75"/>
      <c r="LDO281" s="75"/>
      <c r="LDP281" s="75"/>
      <c r="LDQ281" s="75"/>
      <c r="LDR281" s="75"/>
      <c r="LDS281" s="75"/>
      <c r="LDT281" s="75"/>
      <c r="LDU281" s="75"/>
      <c r="LDV281" s="75"/>
      <c r="LDW281" s="75"/>
      <c r="LDX281" s="75"/>
      <c r="LDY281" s="75"/>
      <c r="LDZ281" s="75"/>
      <c r="LEA281" s="75"/>
      <c r="LEB281" s="75"/>
      <c r="LEC281" s="75"/>
      <c r="LED281" s="75"/>
      <c r="LEE281" s="75"/>
      <c r="LEF281" s="75"/>
      <c r="LEG281" s="75"/>
      <c r="LEH281" s="75"/>
      <c r="LEI281" s="75"/>
      <c r="LEJ281" s="75"/>
      <c r="LEK281" s="75"/>
      <c r="LEL281" s="75"/>
      <c r="LEM281" s="75"/>
      <c r="LEN281" s="75"/>
      <c r="LEO281" s="75"/>
      <c r="LEP281" s="75"/>
      <c r="LEQ281" s="75"/>
      <c r="LER281" s="75"/>
      <c r="LES281" s="75"/>
      <c r="LET281" s="75"/>
      <c r="LEU281" s="75"/>
      <c r="LEV281" s="75"/>
      <c r="LEW281" s="75"/>
      <c r="LEX281" s="75"/>
      <c r="LEY281" s="75"/>
      <c r="LEZ281" s="75"/>
      <c r="LFA281" s="75"/>
      <c r="LFB281" s="75"/>
      <c r="LFC281" s="75"/>
      <c r="LFD281" s="75"/>
      <c r="LFE281" s="75"/>
      <c r="LFF281" s="75"/>
      <c r="LFG281" s="75"/>
      <c r="LFH281" s="75"/>
      <c r="LFI281" s="75"/>
      <c r="LFJ281" s="75"/>
      <c r="LFK281" s="75"/>
      <c r="LFL281" s="75"/>
      <c r="LFM281" s="75"/>
      <c r="LFN281" s="75"/>
      <c r="LFO281" s="75"/>
      <c r="LFP281" s="75"/>
      <c r="LFQ281" s="75"/>
      <c r="LFR281" s="75"/>
      <c r="LFS281" s="75"/>
      <c r="LFT281" s="75"/>
      <c r="LFU281" s="75"/>
      <c r="LFV281" s="75"/>
      <c r="LFW281" s="75"/>
      <c r="LFX281" s="75"/>
      <c r="LFY281" s="75"/>
      <c r="LFZ281" s="75"/>
      <c r="LGA281" s="75"/>
      <c r="LGB281" s="75"/>
      <c r="LGC281" s="75"/>
      <c r="LGD281" s="75"/>
      <c r="LGE281" s="75"/>
      <c r="LGF281" s="75"/>
      <c r="LGG281" s="75"/>
      <c r="LGH281" s="75"/>
      <c r="LGI281" s="75"/>
      <c r="LGJ281" s="75"/>
      <c r="LGK281" s="75"/>
      <c r="LGL281" s="75"/>
      <c r="LGM281" s="75"/>
      <c r="LGN281" s="75"/>
      <c r="LGO281" s="75"/>
      <c r="LGP281" s="75"/>
      <c r="LGQ281" s="75"/>
      <c r="LGR281" s="75"/>
      <c r="LGS281" s="75"/>
      <c r="LGT281" s="75"/>
      <c r="LGU281" s="75"/>
      <c r="LGV281" s="75"/>
      <c r="LGW281" s="75"/>
      <c r="LGX281" s="75"/>
      <c r="LGY281" s="75"/>
      <c r="LGZ281" s="75"/>
      <c r="LHA281" s="75"/>
      <c r="LHB281" s="75"/>
      <c r="LHC281" s="75"/>
      <c r="LHD281" s="75"/>
      <c r="LHE281" s="75"/>
      <c r="LHF281" s="75"/>
      <c r="LHG281" s="75"/>
      <c r="LHH281" s="75"/>
      <c r="LHI281" s="75"/>
      <c r="LHJ281" s="75"/>
      <c r="LHK281" s="75"/>
      <c r="LHL281" s="75"/>
      <c r="LHM281" s="75"/>
      <c r="LHN281" s="75"/>
      <c r="LHO281" s="75"/>
      <c r="LHP281" s="75"/>
      <c r="LHQ281" s="75"/>
      <c r="LHR281" s="75"/>
      <c r="LHS281" s="75"/>
      <c r="LHT281" s="75"/>
      <c r="LHU281" s="75"/>
      <c r="LHV281" s="75"/>
      <c r="LHW281" s="75"/>
      <c r="LHX281" s="75"/>
      <c r="LHY281" s="75"/>
      <c r="LHZ281" s="75"/>
      <c r="LIA281" s="75"/>
      <c r="LIB281" s="75"/>
      <c r="LIC281" s="75"/>
      <c r="LID281" s="75"/>
      <c r="LIE281" s="75"/>
      <c r="LIF281" s="75"/>
      <c r="LIG281" s="75"/>
      <c r="LIH281" s="75"/>
      <c r="LII281" s="75"/>
      <c r="LIJ281" s="75"/>
      <c r="LIK281" s="75"/>
      <c r="LIL281" s="75"/>
      <c r="LIM281" s="75"/>
      <c r="LIN281" s="75"/>
      <c r="LIO281" s="75"/>
      <c r="LIP281" s="75"/>
      <c r="LIQ281" s="75"/>
      <c r="LIR281" s="75"/>
      <c r="LIS281" s="75"/>
      <c r="LIT281" s="75"/>
      <c r="LIU281" s="75"/>
      <c r="LIV281" s="75"/>
      <c r="LIW281" s="75"/>
      <c r="LIX281" s="75"/>
      <c r="LIY281" s="75"/>
      <c r="LIZ281" s="75"/>
      <c r="LJA281" s="75"/>
      <c r="LJB281" s="75"/>
      <c r="LJC281" s="75"/>
      <c r="LJD281" s="75"/>
      <c r="LJE281" s="75"/>
      <c r="LJF281" s="75"/>
      <c r="LJG281" s="75"/>
      <c r="LJH281" s="75"/>
      <c r="LJI281" s="75"/>
      <c r="LJJ281" s="75"/>
      <c r="LJK281" s="75"/>
      <c r="LJL281" s="75"/>
      <c r="LJM281" s="75"/>
      <c r="LJN281" s="75"/>
      <c r="LJO281" s="75"/>
      <c r="LJP281" s="75"/>
      <c r="LJQ281" s="75"/>
      <c r="LJR281" s="75"/>
      <c r="LJS281" s="75"/>
      <c r="LJT281" s="75"/>
      <c r="LJU281" s="75"/>
      <c r="LJV281" s="75"/>
      <c r="LJW281" s="75"/>
      <c r="LJX281" s="75"/>
      <c r="LJY281" s="75"/>
      <c r="LJZ281" s="75"/>
      <c r="LKA281" s="75"/>
      <c r="LKB281" s="75"/>
      <c r="LKC281" s="75"/>
      <c r="LKD281" s="75"/>
      <c r="LKE281" s="75"/>
      <c r="LKF281" s="75"/>
      <c r="LKG281" s="75"/>
      <c r="LKH281" s="75"/>
      <c r="LKI281" s="75"/>
      <c r="LKJ281" s="75"/>
      <c r="LKK281" s="75"/>
      <c r="LKL281" s="75"/>
      <c r="LKM281" s="75"/>
      <c r="LKN281" s="75"/>
      <c r="LKO281" s="75"/>
      <c r="LKP281" s="75"/>
      <c r="LKQ281" s="75"/>
      <c r="LKR281" s="75"/>
      <c r="LKS281" s="75"/>
      <c r="LKT281" s="75"/>
      <c r="LKU281" s="75"/>
      <c r="LKV281" s="75"/>
      <c r="LKW281" s="75"/>
      <c r="LKX281" s="75"/>
      <c r="LKY281" s="75"/>
      <c r="LKZ281" s="75"/>
      <c r="LLA281" s="75"/>
      <c r="LLB281" s="75"/>
      <c r="LLC281" s="75"/>
      <c r="LLD281" s="75"/>
      <c r="LLE281" s="75"/>
      <c r="LLF281" s="75"/>
      <c r="LLG281" s="75"/>
      <c r="LLH281" s="75"/>
      <c r="LLI281" s="75"/>
      <c r="LLJ281" s="75"/>
      <c r="LLK281" s="75"/>
      <c r="LLL281" s="75"/>
      <c r="LLM281" s="75"/>
      <c r="LLN281" s="75"/>
      <c r="LLO281" s="75"/>
      <c r="LLP281" s="75"/>
      <c r="LLQ281" s="75"/>
      <c r="LLR281" s="75"/>
      <c r="LLS281" s="75"/>
      <c r="LLT281" s="75"/>
      <c r="LLU281" s="75"/>
      <c r="LLV281" s="75"/>
      <c r="LLW281" s="75"/>
      <c r="LLX281" s="75"/>
      <c r="LLY281" s="75"/>
      <c r="LLZ281" s="75"/>
      <c r="LMA281" s="75"/>
      <c r="LMB281" s="75"/>
      <c r="LMC281" s="75"/>
      <c r="LMD281" s="75"/>
      <c r="LME281" s="75"/>
      <c r="LMF281" s="75"/>
      <c r="LMG281" s="75"/>
      <c r="LMH281" s="75"/>
      <c r="LMI281" s="75"/>
      <c r="LMJ281" s="75"/>
      <c r="LMK281" s="75"/>
      <c r="LML281" s="75"/>
      <c r="LMM281" s="75"/>
      <c r="LMN281" s="75"/>
      <c r="LMO281" s="75"/>
      <c r="LMP281" s="75"/>
      <c r="LMQ281" s="75"/>
      <c r="LMR281" s="75"/>
      <c r="LMS281" s="75"/>
      <c r="LMT281" s="75"/>
      <c r="LMU281" s="75"/>
      <c r="LMV281" s="75"/>
      <c r="LMW281" s="75"/>
      <c r="LMX281" s="75"/>
      <c r="LMY281" s="75"/>
      <c r="LMZ281" s="75"/>
      <c r="LNA281" s="75"/>
      <c r="LNB281" s="75"/>
      <c r="LNC281" s="75"/>
      <c r="LND281" s="75"/>
      <c r="LNE281" s="75"/>
      <c r="LNF281" s="75"/>
      <c r="LNG281" s="75"/>
      <c r="LNH281" s="75"/>
      <c r="LNI281" s="75"/>
      <c r="LNJ281" s="75"/>
      <c r="LNK281" s="75"/>
      <c r="LNL281" s="75"/>
      <c r="LNM281" s="75"/>
      <c r="LNN281" s="75"/>
      <c r="LNO281" s="75"/>
      <c r="LNP281" s="75"/>
      <c r="LNQ281" s="75"/>
      <c r="LNR281" s="75"/>
      <c r="LNS281" s="75"/>
      <c r="LNT281" s="75"/>
      <c r="LNU281" s="75"/>
      <c r="LNV281" s="75"/>
      <c r="LNW281" s="75"/>
      <c r="LNX281" s="75"/>
      <c r="LNY281" s="75"/>
      <c r="LNZ281" s="75"/>
      <c r="LOA281" s="75"/>
      <c r="LOB281" s="75"/>
      <c r="LOC281" s="75"/>
      <c r="LOD281" s="75"/>
      <c r="LOE281" s="75"/>
      <c r="LOF281" s="75"/>
      <c r="LOG281" s="75"/>
      <c r="LOH281" s="75"/>
      <c r="LOI281" s="75"/>
      <c r="LOJ281" s="75"/>
      <c r="LOK281" s="75"/>
      <c r="LOL281" s="75"/>
      <c r="LOM281" s="75"/>
      <c r="LON281" s="75"/>
      <c r="LOO281" s="75"/>
      <c r="LOP281" s="75"/>
      <c r="LOQ281" s="75"/>
      <c r="LOR281" s="75"/>
      <c r="LOS281" s="75"/>
      <c r="LOT281" s="75"/>
      <c r="LOU281" s="75"/>
      <c r="LOV281" s="75"/>
      <c r="LOW281" s="75"/>
      <c r="LOX281" s="75"/>
      <c r="LOY281" s="75"/>
      <c r="LOZ281" s="75"/>
      <c r="LPA281" s="75"/>
      <c r="LPB281" s="75"/>
      <c r="LPC281" s="75"/>
      <c r="LPD281" s="75"/>
      <c r="LPE281" s="75"/>
      <c r="LPF281" s="75"/>
      <c r="LPG281" s="75"/>
      <c r="LPH281" s="75"/>
      <c r="LPI281" s="75"/>
      <c r="LPJ281" s="75"/>
      <c r="LPK281" s="75"/>
      <c r="LPL281" s="75"/>
      <c r="LPM281" s="75"/>
      <c r="LPN281" s="75"/>
      <c r="LPO281" s="75"/>
      <c r="LPP281" s="75"/>
      <c r="LPQ281" s="75"/>
      <c r="LPR281" s="75"/>
      <c r="LPS281" s="75"/>
      <c r="LPT281" s="75"/>
      <c r="LPU281" s="75"/>
      <c r="LPV281" s="75"/>
      <c r="LPW281" s="75"/>
      <c r="LPX281" s="75"/>
      <c r="LPY281" s="75"/>
      <c r="LPZ281" s="75"/>
      <c r="LQA281" s="75"/>
      <c r="LQB281" s="75"/>
      <c r="LQC281" s="75"/>
      <c r="LQD281" s="75"/>
      <c r="LQE281" s="75"/>
      <c r="LQF281" s="75"/>
      <c r="LQG281" s="75"/>
      <c r="LQH281" s="75"/>
      <c r="LQI281" s="75"/>
      <c r="LQJ281" s="75"/>
      <c r="LQK281" s="75"/>
      <c r="LQL281" s="75"/>
      <c r="LQM281" s="75"/>
      <c r="LQN281" s="75"/>
      <c r="LQO281" s="75"/>
      <c r="LQP281" s="75"/>
      <c r="LQQ281" s="75"/>
      <c r="LQR281" s="75"/>
      <c r="LQS281" s="75"/>
      <c r="LQT281" s="75"/>
      <c r="LQU281" s="75"/>
      <c r="LQV281" s="75"/>
      <c r="LQW281" s="75"/>
      <c r="LQX281" s="75"/>
      <c r="LQY281" s="75"/>
      <c r="LQZ281" s="75"/>
      <c r="LRA281" s="75"/>
      <c r="LRB281" s="75"/>
      <c r="LRC281" s="75"/>
      <c r="LRD281" s="75"/>
      <c r="LRE281" s="75"/>
      <c r="LRF281" s="75"/>
      <c r="LRG281" s="75"/>
      <c r="LRH281" s="75"/>
      <c r="LRI281" s="75"/>
      <c r="LRJ281" s="75"/>
      <c r="LRK281" s="75"/>
      <c r="LRL281" s="75"/>
      <c r="LRM281" s="75"/>
      <c r="LRN281" s="75"/>
      <c r="LRO281" s="75"/>
      <c r="LRP281" s="75"/>
      <c r="LRQ281" s="75"/>
      <c r="LRR281" s="75"/>
      <c r="LRS281" s="75"/>
      <c r="LRT281" s="75"/>
      <c r="LRU281" s="75"/>
      <c r="LRV281" s="75"/>
      <c r="LRW281" s="75"/>
      <c r="LRX281" s="75"/>
      <c r="LRY281" s="75"/>
      <c r="LRZ281" s="75"/>
      <c r="LSA281" s="75"/>
      <c r="LSB281" s="75"/>
      <c r="LSC281" s="75"/>
      <c r="LSD281" s="75"/>
      <c r="LSE281" s="75"/>
      <c r="LSF281" s="75"/>
      <c r="LSG281" s="75"/>
      <c r="LSH281" s="75"/>
      <c r="LSI281" s="75"/>
      <c r="LSJ281" s="75"/>
      <c r="LSK281" s="75"/>
      <c r="LSL281" s="75"/>
      <c r="LSM281" s="75"/>
      <c r="LSN281" s="75"/>
      <c r="LSO281" s="75"/>
      <c r="LSP281" s="75"/>
      <c r="LSQ281" s="75"/>
      <c r="LSR281" s="75"/>
      <c r="LSS281" s="75"/>
      <c r="LST281" s="75"/>
      <c r="LSU281" s="75"/>
      <c r="LSV281" s="75"/>
      <c r="LSW281" s="75"/>
      <c r="LSX281" s="75"/>
      <c r="LSY281" s="75"/>
      <c r="LSZ281" s="75"/>
      <c r="LTA281" s="75"/>
      <c r="LTB281" s="75"/>
      <c r="LTC281" s="75"/>
      <c r="LTD281" s="75"/>
      <c r="LTE281" s="75"/>
      <c r="LTF281" s="75"/>
      <c r="LTG281" s="75"/>
      <c r="LTH281" s="75"/>
      <c r="LTI281" s="75"/>
      <c r="LTJ281" s="75"/>
      <c r="LTK281" s="75"/>
      <c r="LTL281" s="75"/>
      <c r="LTM281" s="75"/>
      <c r="LTN281" s="75"/>
      <c r="LTO281" s="75"/>
      <c r="LTP281" s="75"/>
      <c r="LTQ281" s="75"/>
      <c r="LTR281" s="75"/>
      <c r="LTS281" s="75"/>
      <c r="LTT281" s="75"/>
      <c r="LTU281" s="75"/>
      <c r="LTV281" s="75"/>
      <c r="LTW281" s="75"/>
      <c r="LTX281" s="75"/>
      <c r="LTY281" s="75"/>
      <c r="LTZ281" s="75"/>
      <c r="LUA281" s="75"/>
      <c r="LUB281" s="75"/>
      <c r="LUC281" s="75"/>
      <c r="LUD281" s="75"/>
      <c r="LUE281" s="75"/>
      <c r="LUF281" s="75"/>
      <c r="LUG281" s="75"/>
      <c r="LUH281" s="75"/>
      <c r="LUI281" s="75"/>
      <c r="LUJ281" s="75"/>
      <c r="LUK281" s="75"/>
      <c r="LUL281" s="75"/>
      <c r="LUM281" s="75"/>
      <c r="LUN281" s="75"/>
      <c r="LUO281" s="75"/>
      <c r="LUP281" s="75"/>
      <c r="LUQ281" s="75"/>
      <c r="LUR281" s="75"/>
      <c r="LUS281" s="75"/>
      <c r="LUT281" s="75"/>
      <c r="LUU281" s="75"/>
      <c r="LUV281" s="75"/>
      <c r="LUW281" s="75"/>
      <c r="LUX281" s="75"/>
      <c r="LUY281" s="75"/>
      <c r="LUZ281" s="75"/>
      <c r="LVA281" s="75"/>
      <c r="LVB281" s="75"/>
      <c r="LVC281" s="75"/>
      <c r="LVD281" s="75"/>
      <c r="LVE281" s="75"/>
      <c r="LVF281" s="75"/>
      <c r="LVG281" s="75"/>
      <c r="LVH281" s="75"/>
      <c r="LVI281" s="75"/>
      <c r="LVJ281" s="75"/>
      <c r="LVK281" s="75"/>
      <c r="LVL281" s="75"/>
      <c r="LVM281" s="75"/>
      <c r="LVN281" s="75"/>
      <c r="LVO281" s="75"/>
      <c r="LVP281" s="75"/>
      <c r="LVQ281" s="75"/>
      <c r="LVR281" s="75"/>
      <c r="LVS281" s="75"/>
      <c r="LVT281" s="75"/>
      <c r="LVU281" s="75"/>
      <c r="LVV281" s="75"/>
      <c r="LVW281" s="75"/>
      <c r="LVX281" s="75"/>
      <c r="LVY281" s="75"/>
      <c r="LVZ281" s="75"/>
      <c r="LWA281" s="75"/>
      <c r="LWB281" s="75"/>
      <c r="LWC281" s="75"/>
      <c r="LWD281" s="75"/>
      <c r="LWE281" s="75"/>
      <c r="LWF281" s="75"/>
      <c r="LWG281" s="75"/>
      <c r="LWH281" s="75"/>
      <c r="LWI281" s="75"/>
      <c r="LWJ281" s="75"/>
      <c r="LWK281" s="75"/>
      <c r="LWL281" s="75"/>
      <c r="LWM281" s="75"/>
      <c r="LWN281" s="75"/>
      <c r="LWO281" s="75"/>
      <c r="LWP281" s="75"/>
      <c r="LWQ281" s="75"/>
      <c r="LWR281" s="75"/>
      <c r="LWS281" s="75"/>
      <c r="LWT281" s="75"/>
      <c r="LWU281" s="75"/>
      <c r="LWV281" s="75"/>
      <c r="LWW281" s="75"/>
      <c r="LWX281" s="75"/>
      <c r="LWY281" s="75"/>
      <c r="LWZ281" s="75"/>
      <c r="LXA281" s="75"/>
      <c r="LXB281" s="75"/>
      <c r="LXC281" s="75"/>
      <c r="LXD281" s="75"/>
      <c r="LXE281" s="75"/>
      <c r="LXF281" s="75"/>
      <c r="LXG281" s="75"/>
      <c r="LXH281" s="75"/>
      <c r="LXI281" s="75"/>
      <c r="LXJ281" s="75"/>
      <c r="LXK281" s="75"/>
      <c r="LXL281" s="75"/>
      <c r="LXM281" s="75"/>
      <c r="LXN281" s="75"/>
      <c r="LXO281" s="75"/>
      <c r="LXP281" s="75"/>
      <c r="LXQ281" s="75"/>
      <c r="LXR281" s="75"/>
      <c r="LXS281" s="75"/>
      <c r="LXT281" s="75"/>
      <c r="LXU281" s="75"/>
      <c r="LXV281" s="75"/>
      <c r="LXW281" s="75"/>
      <c r="LXX281" s="75"/>
      <c r="LXY281" s="75"/>
      <c r="LXZ281" s="75"/>
      <c r="LYA281" s="75"/>
      <c r="LYB281" s="75"/>
      <c r="LYC281" s="75"/>
      <c r="LYD281" s="75"/>
      <c r="LYE281" s="75"/>
      <c r="LYF281" s="75"/>
      <c r="LYG281" s="75"/>
      <c r="LYH281" s="75"/>
      <c r="LYI281" s="75"/>
      <c r="LYJ281" s="75"/>
      <c r="LYK281" s="75"/>
      <c r="LYL281" s="75"/>
      <c r="LYM281" s="75"/>
      <c r="LYN281" s="75"/>
      <c r="LYO281" s="75"/>
      <c r="LYP281" s="75"/>
      <c r="LYQ281" s="75"/>
      <c r="LYR281" s="75"/>
      <c r="LYS281" s="75"/>
      <c r="LYT281" s="75"/>
      <c r="LYU281" s="75"/>
      <c r="LYV281" s="75"/>
      <c r="LYW281" s="75"/>
      <c r="LYX281" s="75"/>
      <c r="LYY281" s="75"/>
      <c r="LYZ281" s="75"/>
      <c r="LZA281" s="75"/>
      <c r="LZB281" s="75"/>
      <c r="LZC281" s="75"/>
      <c r="LZD281" s="75"/>
      <c r="LZE281" s="75"/>
      <c r="LZF281" s="75"/>
      <c r="LZG281" s="75"/>
      <c r="LZH281" s="75"/>
      <c r="LZI281" s="75"/>
      <c r="LZJ281" s="75"/>
      <c r="LZK281" s="75"/>
      <c r="LZL281" s="75"/>
      <c r="LZM281" s="75"/>
      <c r="LZN281" s="75"/>
      <c r="LZO281" s="75"/>
      <c r="LZP281" s="75"/>
      <c r="LZQ281" s="75"/>
      <c r="LZR281" s="75"/>
      <c r="LZS281" s="75"/>
      <c r="LZT281" s="75"/>
      <c r="LZU281" s="75"/>
      <c r="LZV281" s="75"/>
      <c r="LZW281" s="75"/>
      <c r="LZX281" s="75"/>
      <c r="LZY281" s="75"/>
      <c r="LZZ281" s="75"/>
      <c r="MAA281" s="75"/>
      <c r="MAB281" s="75"/>
      <c r="MAC281" s="75"/>
      <c r="MAD281" s="75"/>
      <c r="MAE281" s="75"/>
      <c r="MAF281" s="75"/>
      <c r="MAG281" s="75"/>
      <c r="MAH281" s="75"/>
      <c r="MAI281" s="75"/>
      <c r="MAJ281" s="75"/>
      <c r="MAK281" s="75"/>
      <c r="MAL281" s="75"/>
      <c r="MAM281" s="75"/>
      <c r="MAN281" s="75"/>
      <c r="MAO281" s="75"/>
      <c r="MAP281" s="75"/>
      <c r="MAQ281" s="75"/>
      <c r="MAR281" s="75"/>
      <c r="MAS281" s="75"/>
      <c r="MAT281" s="75"/>
      <c r="MAU281" s="75"/>
      <c r="MAV281" s="75"/>
      <c r="MAW281" s="75"/>
      <c r="MAX281" s="75"/>
      <c r="MAY281" s="75"/>
      <c r="MAZ281" s="75"/>
      <c r="MBA281" s="75"/>
      <c r="MBB281" s="75"/>
      <c r="MBC281" s="75"/>
      <c r="MBD281" s="75"/>
      <c r="MBE281" s="75"/>
      <c r="MBF281" s="75"/>
      <c r="MBG281" s="75"/>
      <c r="MBH281" s="75"/>
      <c r="MBI281" s="75"/>
      <c r="MBJ281" s="75"/>
      <c r="MBK281" s="75"/>
      <c r="MBL281" s="75"/>
      <c r="MBM281" s="75"/>
      <c r="MBN281" s="75"/>
      <c r="MBO281" s="75"/>
      <c r="MBP281" s="75"/>
      <c r="MBQ281" s="75"/>
      <c r="MBR281" s="75"/>
      <c r="MBS281" s="75"/>
      <c r="MBT281" s="75"/>
      <c r="MBU281" s="75"/>
      <c r="MBV281" s="75"/>
      <c r="MBW281" s="75"/>
      <c r="MBX281" s="75"/>
      <c r="MBY281" s="75"/>
      <c r="MBZ281" s="75"/>
      <c r="MCA281" s="75"/>
      <c r="MCB281" s="75"/>
      <c r="MCC281" s="75"/>
      <c r="MCD281" s="75"/>
      <c r="MCE281" s="75"/>
      <c r="MCF281" s="75"/>
      <c r="MCG281" s="75"/>
      <c r="MCH281" s="75"/>
      <c r="MCI281" s="75"/>
      <c r="MCJ281" s="75"/>
      <c r="MCK281" s="75"/>
      <c r="MCL281" s="75"/>
      <c r="MCM281" s="75"/>
      <c r="MCN281" s="75"/>
      <c r="MCO281" s="75"/>
      <c r="MCP281" s="75"/>
      <c r="MCQ281" s="75"/>
      <c r="MCR281" s="75"/>
      <c r="MCS281" s="75"/>
      <c r="MCT281" s="75"/>
      <c r="MCU281" s="75"/>
      <c r="MCV281" s="75"/>
      <c r="MCW281" s="75"/>
      <c r="MCX281" s="75"/>
      <c r="MCY281" s="75"/>
      <c r="MCZ281" s="75"/>
      <c r="MDA281" s="75"/>
      <c r="MDB281" s="75"/>
      <c r="MDC281" s="75"/>
      <c r="MDD281" s="75"/>
      <c r="MDE281" s="75"/>
      <c r="MDF281" s="75"/>
      <c r="MDG281" s="75"/>
      <c r="MDH281" s="75"/>
      <c r="MDI281" s="75"/>
      <c r="MDJ281" s="75"/>
      <c r="MDK281" s="75"/>
      <c r="MDL281" s="75"/>
      <c r="MDM281" s="75"/>
      <c r="MDN281" s="75"/>
      <c r="MDO281" s="75"/>
      <c r="MDP281" s="75"/>
      <c r="MDQ281" s="75"/>
      <c r="MDR281" s="75"/>
      <c r="MDS281" s="75"/>
      <c r="MDT281" s="75"/>
      <c r="MDU281" s="75"/>
      <c r="MDV281" s="75"/>
      <c r="MDW281" s="75"/>
      <c r="MDX281" s="75"/>
      <c r="MDY281" s="75"/>
      <c r="MDZ281" s="75"/>
      <c r="MEA281" s="75"/>
      <c r="MEB281" s="75"/>
      <c r="MEC281" s="75"/>
      <c r="MED281" s="75"/>
      <c r="MEE281" s="75"/>
      <c r="MEF281" s="75"/>
      <c r="MEG281" s="75"/>
      <c r="MEH281" s="75"/>
      <c r="MEI281" s="75"/>
      <c r="MEJ281" s="75"/>
      <c r="MEK281" s="75"/>
      <c r="MEL281" s="75"/>
      <c r="MEM281" s="75"/>
      <c r="MEN281" s="75"/>
      <c r="MEO281" s="75"/>
      <c r="MEP281" s="75"/>
      <c r="MEQ281" s="75"/>
      <c r="MER281" s="75"/>
      <c r="MES281" s="75"/>
      <c r="MET281" s="75"/>
      <c r="MEU281" s="75"/>
      <c r="MEV281" s="75"/>
      <c r="MEW281" s="75"/>
      <c r="MEX281" s="75"/>
      <c r="MEY281" s="75"/>
      <c r="MEZ281" s="75"/>
      <c r="MFA281" s="75"/>
      <c r="MFB281" s="75"/>
      <c r="MFC281" s="75"/>
      <c r="MFD281" s="75"/>
      <c r="MFE281" s="75"/>
      <c r="MFF281" s="75"/>
      <c r="MFG281" s="75"/>
      <c r="MFH281" s="75"/>
      <c r="MFI281" s="75"/>
      <c r="MFJ281" s="75"/>
      <c r="MFK281" s="75"/>
      <c r="MFL281" s="75"/>
      <c r="MFM281" s="75"/>
      <c r="MFN281" s="75"/>
      <c r="MFO281" s="75"/>
      <c r="MFP281" s="75"/>
      <c r="MFQ281" s="75"/>
      <c r="MFR281" s="75"/>
      <c r="MFS281" s="75"/>
      <c r="MFT281" s="75"/>
      <c r="MFU281" s="75"/>
      <c r="MFV281" s="75"/>
      <c r="MFW281" s="75"/>
      <c r="MFX281" s="75"/>
      <c r="MFY281" s="75"/>
      <c r="MFZ281" s="75"/>
      <c r="MGA281" s="75"/>
      <c r="MGB281" s="75"/>
      <c r="MGC281" s="75"/>
      <c r="MGD281" s="75"/>
      <c r="MGE281" s="75"/>
      <c r="MGF281" s="75"/>
      <c r="MGG281" s="75"/>
      <c r="MGH281" s="75"/>
      <c r="MGI281" s="75"/>
      <c r="MGJ281" s="75"/>
      <c r="MGK281" s="75"/>
      <c r="MGL281" s="75"/>
      <c r="MGM281" s="75"/>
      <c r="MGN281" s="75"/>
      <c r="MGO281" s="75"/>
      <c r="MGP281" s="75"/>
      <c r="MGQ281" s="75"/>
      <c r="MGR281" s="75"/>
      <c r="MGS281" s="75"/>
      <c r="MGT281" s="75"/>
      <c r="MGU281" s="75"/>
      <c r="MGV281" s="75"/>
      <c r="MGW281" s="75"/>
      <c r="MGX281" s="75"/>
      <c r="MGY281" s="75"/>
      <c r="MGZ281" s="75"/>
      <c r="MHA281" s="75"/>
      <c r="MHB281" s="75"/>
      <c r="MHC281" s="75"/>
      <c r="MHD281" s="75"/>
      <c r="MHE281" s="75"/>
      <c r="MHF281" s="75"/>
      <c r="MHG281" s="75"/>
      <c r="MHH281" s="75"/>
      <c r="MHI281" s="75"/>
      <c r="MHJ281" s="75"/>
      <c r="MHK281" s="75"/>
      <c r="MHL281" s="75"/>
      <c r="MHM281" s="75"/>
      <c r="MHN281" s="75"/>
      <c r="MHO281" s="75"/>
      <c r="MHP281" s="75"/>
      <c r="MHQ281" s="75"/>
      <c r="MHR281" s="75"/>
      <c r="MHS281" s="75"/>
      <c r="MHT281" s="75"/>
      <c r="MHU281" s="75"/>
      <c r="MHV281" s="75"/>
      <c r="MHW281" s="75"/>
      <c r="MHX281" s="75"/>
      <c r="MHY281" s="75"/>
      <c r="MHZ281" s="75"/>
      <c r="MIA281" s="75"/>
      <c r="MIB281" s="75"/>
      <c r="MIC281" s="75"/>
      <c r="MID281" s="75"/>
      <c r="MIE281" s="75"/>
      <c r="MIF281" s="75"/>
      <c r="MIG281" s="75"/>
      <c r="MIH281" s="75"/>
      <c r="MII281" s="75"/>
      <c r="MIJ281" s="75"/>
      <c r="MIK281" s="75"/>
      <c r="MIL281" s="75"/>
      <c r="MIM281" s="75"/>
      <c r="MIN281" s="75"/>
      <c r="MIO281" s="75"/>
      <c r="MIP281" s="75"/>
      <c r="MIQ281" s="75"/>
      <c r="MIR281" s="75"/>
      <c r="MIS281" s="75"/>
      <c r="MIT281" s="75"/>
      <c r="MIU281" s="75"/>
      <c r="MIV281" s="75"/>
      <c r="MIW281" s="75"/>
      <c r="MIX281" s="75"/>
      <c r="MIY281" s="75"/>
      <c r="MIZ281" s="75"/>
      <c r="MJA281" s="75"/>
      <c r="MJB281" s="75"/>
      <c r="MJC281" s="75"/>
      <c r="MJD281" s="75"/>
      <c r="MJE281" s="75"/>
      <c r="MJF281" s="75"/>
      <c r="MJG281" s="75"/>
      <c r="MJH281" s="75"/>
      <c r="MJI281" s="75"/>
      <c r="MJJ281" s="75"/>
      <c r="MJK281" s="75"/>
      <c r="MJL281" s="75"/>
      <c r="MJM281" s="75"/>
      <c r="MJN281" s="75"/>
      <c r="MJO281" s="75"/>
      <c r="MJP281" s="75"/>
      <c r="MJQ281" s="75"/>
      <c r="MJR281" s="75"/>
      <c r="MJS281" s="75"/>
      <c r="MJT281" s="75"/>
      <c r="MJU281" s="75"/>
      <c r="MJV281" s="75"/>
      <c r="MJW281" s="75"/>
      <c r="MJX281" s="75"/>
      <c r="MJY281" s="75"/>
      <c r="MJZ281" s="75"/>
      <c r="MKA281" s="75"/>
      <c r="MKB281" s="75"/>
      <c r="MKC281" s="75"/>
      <c r="MKD281" s="75"/>
      <c r="MKE281" s="75"/>
      <c r="MKF281" s="75"/>
      <c r="MKG281" s="75"/>
      <c r="MKH281" s="75"/>
      <c r="MKI281" s="75"/>
      <c r="MKJ281" s="75"/>
      <c r="MKK281" s="75"/>
      <c r="MKL281" s="75"/>
      <c r="MKM281" s="75"/>
      <c r="MKN281" s="75"/>
      <c r="MKO281" s="75"/>
      <c r="MKP281" s="75"/>
      <c r="MKQ281" s="75"/>
      <c r="MKR281" s="75"/>
      <c r="MKS281" s="75"/>
      <c r="MKT281" s="75"/>
      <c r="MKU281" s="75"/>
      <c r="MKV281" s="75"/>
      <c r="MKW281" s="75"/>
      <c r="MKX281" s="75"/>
      <c r="MKY281" s="75"/>
      <c r="MKZ281" s="75"/>
      <c r="MLA281" s="75"/>
      <c r="MLB281" s="75"/>
      <c r="MLC281" s="75"/>
      <c r="MLD281" s="75"/>
      <c r="MLE281" s="75"/>
      <c r="MLF281" s="75"/>
      <c r="MLG281" s="75"/>
      <c r="MLH281" s="75"/>
      <c r="MLI281" s="75"/>
      <c r="MLJ281" s="75"/>
      <c r="MLK281" s="75"/>
      <c r="MLL281" s="75"/>
      <c r="MLM281" s="75"/>
      <c r="MLN281" s="75"/>
      <c r="MLO281" s="75"/>
      <c r="MLP281" s="75"/>
      <c r="MLQ281" s="75"/>
      <c r="MLR281" s="75"/>
      <c r="MLS281" s="75"/>
      <c r="MLT281" s="75"/>
      <c r="MLU281" s="75"/>
      <c r="MLV281" s="75"/>
      <c r="MLW281" s="75"/>
      <c r="MLX281" s="75"/>
      <c r="MLY281" s="75"/>
      <c r="MLZ281" s="75"/>
      <c r="MMA281" s="75"/>
      <c r="MMB281" s="75"/>
      <c r="MMC281" s="75"/>
      <c r="MMD281" s="75"/>
      <c r="MME281" s="75"/>
      <c r="MMF281" s="75"/>
      <c r="MMG281" s="75"/>
      <c r="MMH281" s="75"/>
      <c r="MMI281" s="75"/>
      <c r="MMJ281" s="75"/>
      <c r="MMK281" s="75"/>
      <c r="MML281" s="75"/>
      <c r="MMM281" s="75"/>
      <c r="MMN281" s="75"/>
      <c r="MMO281" s="75"/>
      <c r="MMP281" s="75"/>
      <c r="MMQ281" s="75"/>
      <c r="MMR281" s="75"/>
      <c r="MMS281" s="75"/>
      <c r="MMT281" s="75"/>
      <c r="MMU281" s="75"/>
      <c r="MMV281" s="75"/>
      <c r="MMW281" s="75"/>
      <c r="MMX281" s="75"/>
      <c r="MMY281" s="75"/>
      <c r="MMZ281" s="75"/>
      <c r="MNA281" s="75"/>
      <c r="MNB281" s="75"/>
      <c r="MNC281" s="75"/>
      <c r="MND281" s="75"/>
      <c r="MNE281" s="75"/>
      <c r="MNF281" s="75"/>
      <c r="MNG281" s="75"/>
      <c r="MNH281" s="75"/>
      <c r="MNI281" s="75"/>
      <c r="MNJ281" s="75"/>
      <c r="MNK281" s="75"/>
      <c r="MNL281" s="75"/>
      <c r="MNM281" s="75"/>
      <c r="MNN281" s="75"/>
      <c r="MNO281" s="75"/>
      <c r="MNP281" s="75"/>
      <c r="MNQ281" s="75"/>
      <c r="MNR281" s="75"/>
      <c r="MNS281" s="75"/>
      <c r="MNT281" s="75"/>
      <c r="MNU281" s="75"/>
      <c r="MNV281" s="75"/>
      <c r="MNW281" s="75"/>
      <c r="MNX281" s="75"/>
      <c r="MNY281" s="75"/>
      <c r="MNZ281" s="75"/>
      <c r="MOA281" s="75"/>
      <c r="MOB281" s="75"/>
      <c r="MOC281" s="75"/>
      <c r="MOD281" s="75"/>
      <c r="MOE281" s="75"/>
      <c r="MOF281" s="75"/>
      <c r="MOG281" s="75"/>
      <c r="MOH281" s="75"/>
      <c r="MOI281" s="75"/>
      <c r="MOJ281" s="75"/>
      <c r="MOK281" s="75"/>
      <c r="MOL281" s="75"/>
      <c r="MOM281" s="75"/>
      <c r="MON281" s="75"/>
      <c r="MOO281" s="75"/>
      <c r="MOP281" s="75"/>
      <c r="MOQ281" s="75"/>
      <c r="MOR281" s="75"/>
      <c r="MOS281" s="75"/>
      <c r="MOT281" s="75"/>
      <c r="MOU281" s="75"/>
      <c r="MOV281" s="75"/>
      <c r="MOW281" s="75"/>
      <c r="MOX281" s="75"/>
      <c r="MOY281" s="75"/>
      <c r="MOZ281" s="75"/>
      <c r="MPA281" s="75"/>
      <c r="MPB281" s="75"/>
      <c r="MPC281" s="75"/>
      <c r="MPD281" s="75"/>
      <c r="MPE281" s="75"/>
      <c r="MPF281" s="75"/>
      <c r="MPG281" s="75"/>
      <c r="MPH281" s="75"/>
      <c r="MPI281" s="75"/>
      <c r="MPJ281" s="75"/>
      <c r="MPK281" s="75"/>
      <c r="MPL281" s="75"/>
      <c r="MPM281" s="75"/>
      <c r="MPN281" s="75"/>
      <c r="MPO281" s="75"/>
      <c r="MPP281" s="75"/>
      <c r="MPQ281" s="75"/>
      <c r="MPR281" s="75"/>
      <c r="MPS281" s="75"/>
      <c r="MPT281" s="75"/>
      <c r="MPU281" s="75"/>
      <c r="MPV281" s="75"/>
      <c r="MPW281" s="75"/>
      <c r="MPX281" s="75"/>
      <c r="MPY281" s="75"/>
      <c r="MPZ281" s="75"/>
      <c r="MQA281" s="75"/>
      <c r="MQB281" s="75"/>
      <c r="MQC281" s="75"/>
      <c r="MQD281" s="75"/>
      <c r="MQE281" s="75"/>
      <c r="MQF281" s="75"/>
      <c r="MQG281" s="75"/>
      <c r="MQH281" s="75"/>
      <c r="MQI281" s="75"/>
      <c r="MQJ281" s="75"/>
      <c r="MQK281" s="75"/>
      <c r="MQL281" s="75"/>
      <c r="MQM281" s="75"/>
      <c r="MQN281" s="75"/>
      <c r="MQO281" s="75"/>
      <c r="MQP281" s="75"/>
      <c r="MQQ281" s="75"/>
      <c r="MQR281" s="75"/>
      <c r="MQS281" s="75"/>
      <c r="MQT281" s="75"/>
      <c r="MQU281" s="75"/>
      <c r="MQV281" s="75"/>
      <c r="MQW281" s="75"/>
      <c r="MQX281" s="75"/>
      <c r="MQY281" s="75"/>
      <c r="MQZ281" s="75"/>
      <c r="MRA281" s="75"/>
      <c r="MRB281" s="75"/>
      <c r="MRC281" s="75"/>
      <c r="MRD281" s="75"/>
      <c r="MRE281" s="75"/>
      <c r="MRF281" s="75"/>
      <c r="MRG281" s="75"/>
      <c r="MRH281" s="75"/>
      <c r="MRI281" s="75"/>
      <c r="MRJ281" s="75"/>
      <c r="MRK281" s="75"/>
      <c r="MRL281" s="75"/>
      <c r="MRM281" s="75"/>
      <c r="MRN281" s="75"/>
      <c r="MRO281" s="75"/>
      <c r="MRP281" s="75"/>
      <c r="MRQ281" s="75"/>
      <c r="MRR281" s="75"/>
      <c r="MRS281" s="75"/>
      <c r="MRT281" s="75"/>
      <c r="MRU281" s="75"/>
      <c r="MRV281" s="75"/>
      <c r="MRW281" s="75"/>
      <c r="MRX281" s="75"/>
      <c r="MRY281" s="75"/>
      <c r="MRZ281" s="75"/>
      <c r="MSA281" s="75"/>
      <c r="MSB281" s="75"/>
      <c r="MSC281" s="75"/>
      <c r="MSD281" s="75"/>
      <c r="MSE281" s="75"/>
      <c r="MSF281" s="75"/>
      <c r="MSG281" s="75"/>
      <c r="MSH281" s="75"/>
      <c r="MSI281" s="75"/>
      <c r="MSJ281" s="75"/>
      <c r="MSK281" s="75"/>
      <c r="MSL281" s="75"/>
      <c r="MSM281" s="75"/>
      <c r="MSN281" s="75"/>
      <c r="MSO281" s="75"/>
      <c r="MSP281" s="75"/>
      <c r="MSQ281" s="75"/>
      <c r="MSR281" s="75"/>
      <c r="MSS281" s="75"/>
      <c r="MST281" s="75"/>
      <c r="MSU281" s="75"/>
      <c r="MSV281" s="75"/>
      <c r="MSW281" s="75"/>
      <c r="MSX281" s="75"/>
      <c r="MSY281" s="75"/>
      <c r="MSZ281" s="75"/>
      <c r="MTA281" s="75"/>
      <c r="MTB281" s="75"/>
      <c r="MTC281" s="75"/>
      <c r="MTD281" s="75"/>
      <c r="MTE281" s="75"/>
      <c r="MTF281" s="75"/>
      <c r="MTG281" s="75"/>
      <c r="MTH281" s="75"/>
      <c r="MTI281" s="75"/>
      <c r="MTJ281" s="75"/>
      <c r="MTK281" s="75"/>
      <c r="MTL281" s="75"/>
      <c r="MTM281" s="75"/>
      <c r="MTN281" s="75"/>
      <c r="MTO281" s="75"/>
      <c r="MTP281" s="75"/>
      <c r="MTQ281" s="75"/>
      <c r="MTR281" s="75"/>
      <c r="MTS281" s="75"/>
      <c r="MTT281" s="75"/>
      <c r="MTU281" s="75"/>
      <c r="MTV281" s="75"/>
      <c r="MTW281" s="75"/>
      <c r="MTX281" s="75"/>
      <c r="MTY281" s="75"/>
      <c r="MTZ281" s="75"/>
      <c r="MUA281" s="75"/>
      <c r="MUB281" s="75"/>
      <c r="MUC281" s="75"/>
      <c r="MUD281" s="75"/>
      <c r="MUE281" s="75"/>
      <c r="MUF281" s="75"/>
      <c r="MUG281" s="75"/>
      <c r="MUH281" s="75"/>
      <c r="MUI281" s="75"/>
      <c r="MUJ281" s="75"/>
      <c r="MUK281" s="75"/>
      <c r="MUL281" s="75"/>
      <c r="MUM281" s="75"/>
      <c r="MUN281" s="75"/>
      <c r="MUO281" s="75"/>
      <c r="MUP281" s="75"/>
      <c r="MUQ281" s="75"/>
      <c r="MUR281" s="75"/>
      <c r="MUS281" s="75"/>
      <c r="MUT281" s="75"/>
      <c r="MUU281" s="75"/>
      <c r="MUV281" s="75"/>
      <c r="MUW281" s="75"/>
      <c r="MUX281" s="75"/>
      <c r="MUY281" s="75"/>
      <c r="MUZ281" s="75"/>
      <c r="MVA281" s="75"/>
      <c r="MVB281" s="75"/>
      <c r="MVC281" s="75"/>
      <c r="MVD281" s="75"/>
      <c r="MVE281" s="75"/>
      <c r="MVF281" s="75"/>
      <c r="MVG281" s="75"/>
      <c r="MVH281" s="75"/>
      <c r="MVI281" s="75"/>
      <c r="MVJ281" s="75"/>
      <c r="MVK281" s="75"/>
      <c r="MVL281" s="75"/>
      <c r="MVM281" s="75"/>
      <c r="MVN281" s="75"/>
      <c r="MVO281" s="75"/>
      <c r="MVP281" s="75"/>
      <c r="MVQ281" s="75"/>
      <c r="MVR281" s="75"/>
      <c r="MVS281" s="75"/>
      <c r="MVT281" s="75"/>
      <c r="MVU281" s="75"/>
      <c r="MVV281" s="75"/>
      <c r="MVW281" s="75"/>
      <c r="MVX281" s="75"/>
      <c r="MVY281" s="75"/>
      <c r="MVZ281" s="75"/>
      <c r="MWA281" s="75"/>
      <c r="MWB281" s="75"/>
      <c r="MWC281" s="75"/>
      <c r="MWD281" s="75"/>
      <c r="MWE281" s="75"/>
      <c r="MWF281" s="75"/>
      <c r="MWG281" s="75"/>
      <c r="MWH281" s="75"/>
      <c r="MWI281" s="75"/>
      <c r="MWJ281" s="75"/>
      <c r="MWK281" s="75"/>
      <c r="MWL281" s="75"/>
      <c r="MWM281" s="75"/>
      <c r="MWN281" s="75"/>
      <c r="MWO281" s="75"/>
      <c r="MWP281" s="75"/>
      <c r="MWQ281" s="75"/>
      <c r="MWR281" s="75"/>
      <c r="MWS281" s="75"/>
      <c r="MWT281" s="75"/>
      <c r="MWU281" s="75"/>
      <c r="MWV281" s="75"/>
      <c r="MWW281" s="75"/>
      <c r="MWX281" s="75"/>
      <c r="MWY281" s="75"/>
      <c r="MWZ281" s="75"/>
      <c r="MXA281" s="75"/>
      <c r="MXB281" s="75"/>
      <c r="MXC281" s="75"/>
      <c r="MXD281" s="75"/>
      <c r="MXE281" s="75"/>
      <c r="MXF281" s="75"/>
      <c r="MXG281" s="75"/>
      <c r="MXH281" s="75"/>
      <c r="MXI281" s="75"/>
      <c r="MXJ281" s="75"/>
      <c r="MXK281" s="75"/>
      <c r="MXL281" s="75"/>
      <c r="MXM281" s="75"/>
      <c r="MXN281" s="75"/>
      <c r="MXO281" s="75"/>
      <c r="MXP281" s="75"/>
      <c r="MXQ281" s="75"/>
      <c r="MXR281" s="75"/>
      <c r="MXS281" s="75"/>
      <c r="MXT281" s="75"/>
      <c r="MXU281" s="75"/>
      <c r="MXV281" s="75"/>
      <c r="MXW281" s="75"/>
      <c r="MXX281" s="75"/>
      <c r="MXY281" s="75"/>
      <c r="MXZ281" s="75"/>
      <c r="MYA281" s="75"/>
      <c r="MYB281" s="75"/>
      <c r="MYC281" s="75"/>
      <c r="MYD281" s="75"/>
      <c r="MYE281" s="75"/>
      <c r="MYF281" s="75"/>
      <c r="MYG281" s="75"/>
      <c r="MYH281" s="75"/>
      <c r="MYI281" s="75"/>
      <c r="MYJ281" s="75"/>
      <c r="MYK281" s="75"/>
      <c r="MYL281" s="75"/>
      <c r="MYM281" s="75"/>
      <c r="MYN281" s="75"/>
      <c r="MYO281" s="75"/>
      <c r="MYP281" s="75"/>
      <c r="MYQ281" s="75"/>
      <c r="MYR281" s="75"/>
      <c r="MYS281" s="75"/>
      <c r="MYT281" s="75"/>
      <c r="MYU281" s="75"/>
      <c r="MYV281" s="75"/>
      <c r="MYW281" s="75"/>
      <c r="MYX281" s="75"/>
      <c r="MYY281" s="75"/>
      <c r="MYZ281" s="75"/>
      <c r="MZA281" s="75"/>
      <c r="MZB281" s="75"/>
      <c r="MZC281" s="75"/>
      <c r="MZD281" s="75"/>
      <c r="MZE281" s="75"/>
      <c r="MZF281" s="75"/>
      <c r="MZG281" s="75"/>
      <c r="MZH281" s="75"/>
      <c r="MZI281" s="75"/>
      <c r="MZJ281" s="75"/>
      <c r="MZK281" s="75"/>
      <c r="MZL281" s="75"/>
      <c r="MZM281" s="75"/>
      <c r="MZN281" s="75"/>
      <c r="MZO281" s="75"/>
      <c r="MZP281" s="75"/>
      <c r="MZQ281" s="75"/>
      <c r="MZR281" s="75"/>
      <c r="MZS281" s="75"/>
      <c r="MZT281" s="75"/>
      <c r="MZU281" s="75"/>
      <c r="MZV281" s="75"/>
      <c r="MZW281" s="75"/>
      <c r="MZX281" s="75"/>
      <c r="MZY281" s="75"/>
      <c r="MZZ281" s="75"/>
      <c r="NAA281" s="75"/>
      <c r="NAB281" s="75"/>
      <c r="NAC281" s="75"/>
      <c r="NAD281" s="75"/>
      <c r="NAE281" s="75"/>
      <c r="NAF281" s="75"/>
      <c r="NAG281" s="75"/>
      <c r="NAH281" s="75"/>
      <c r="NAI281" s="75"/>
      <c r="NAJ281" s="75"/>
      <c r="NAK281" s="75"/>
      <c r="NAL281" s="75"/>
      <c r="NAM281" s="75"/>
      <c r="NAN281" s="75"/>
      <c r="NAO281" s="75"/>
      <c r="NAP281" s="75"/>
      <c r="NAQ281" s="75"/>
      <c r="NAR281" s="75"/>
      <c r="NAS281" s="75"/>
      <c r="NAT281" s="75"/>
      <c r="NAU281" s="75"/>
      <c r="NAV281" s="75"/>
      <c r="NAW281" s="75"/>
      <c r="NAX281" s="75"/>
      <c r="NAY281" s="75"/>
      <c r="NAZ281" s="75"/>
      <c r="NBA281" s="75"/>
      <c r="NBB281" s="75"/>
      <c r="NBC281" s="75"/>
      <c r="NBD281" s="75"/>
      <c r="NBE281" s="75"/>
      <c r="NBF281" s="75"/>
      <c r="NBG281" s="75"/>
      <c r="NBH281" s="75"/>
      <c r="NBI281" s="75"/>
      <c r="NBJ281" s="75"/>
      <c r="NBK281" s="75"/>
      <c r="NBL281" s="75"/>
      <c r="NBM281" s="75"/>
      <c r="NBN281" s="75"/>
      <c r="NBO281" s="75"/>
      <c r="NBP281" s="75"/>
      <c r="NBQ281" s="75"/>
      <c r="NBR281" s="75"/>
      <c r="NBS281" s="75"/>
      <c r="NBT281" s="75"/>
      <c r="NBU281" s="75"/>
      <c r="NBV281" s="75"/>
      <c r="NBW281" s="75"/>
      <c r="NBX281" s="75"/>
      <c r="NBY281" s="75"/>
      <c r="NBZ281" s="75"/>
      <c r="NCA281" s="75"/>
      <c r="NCB281" s="75"/>
      <c r="NCC281" s="75"/>
      <c r="NCD281" s="75"/>
      <c r="NCE281" s="75"/>
      <c r="NCF281" s="75"/>
      <c r="NCG281" s="75"/>
      <c r="NCH281" s="75"/>
      <c r="NCI281" s="75"/>
      <c r="NCJ281" s="75"/>
      <c r="NCK281" s="75"/>
      <c r="NCL281" s="75"/>
      <c r="NCM281" s="75"/>
      <c r="NCN281" s="75"/>
      <c r="NCO281" s="75"/>
      <c r="NCP281" s="75"/>
      <c r="NCQ281" s="75"/>
      <c r="NCR281" s="75"/>
      <c r="NCS281" s="75"/>
      <c r="NCT281" s="75"/>
      <c r="NCU281" s="75"/>
      <c r="NCV281" s="75"/>
      <c r="NCW281" s="75"/>
      <c r="NCX281" s="75"/>
      <c r="NCY281" s="75"/>
      <c r="NCZ281" s="75"/>
      <c r="NDA281" s="75"/>
      <c r="NDB281" s="75"/>
      <c r="NDC281" s="75"/>
      <c r="NDD281" s="75"/>
      <c r="NDE281" s="75"/>
      <c r="NDF281" s="75"/>
      <c r="NDG281" s="75"/>
      <c r="NDH281" s="75"/>
      <c r="NDI281" s="75"/>
      <c r="NDJ281" s="75"/>
      <c r="NDK281" s="75"/>
      <c r="NDL281" s="75"/>
      <c r="NDM281" s="75"/>
      <c r="NDN281" s="75"/>
      <c r="NDO281" s="75"/>
      <c r="NDP281" s="75"/>
      <c r="NDQ281" s="75"/>
      <c r="NDR281" s="75"/>
      <c r="NDS281" s="75"/>
      <c r="NDT281" s="75"/>
      <c r="NDU281" s="75"/>
      <c r="NDV281" s="75"/>
      <c r="NDW281" s="75"/>
      <c r="NDX281" s="75"/>
      <c r="NDY281" s="75"/>
      <c r="NDZ281" s="75"/>
      <c r="NEA281" s="75"/>
      <c r="NEB281" s="75"/>
      <c r="NEC281" s="75"/>
      <c r="NED281" s="75"/>
      <c r="NEE281" s="75"/>
      <c r="NEF281" s="75"/>
      <c r="NEG281" s="75"/>
      <c r="NEH281" s="75"/>
      <c r="NEI281" s="75"/>
      <c r="NEJ281" s="75"/>
      <c r="NEK281" s="75"/>
      <c r="NEL281" s="75"/>
      <c r="NEM281" s="75"/>
      <c r="NEN281" s="75"/>
      <c r="NEO281" s="75"/>
      <c r="NEP281" s="75"/>
      <c r="NEQ281" s="75"/>
      <c r="NER281" s="75"/>
      <c r="NES281" s="75"/>
      <c r="NET281" s="75"/>
      <c r="NEU281" s="75"/>
      <c r="NEV281" s="75"/>
      <c r="NEW281" s="75"/>
      <c r="NEX281" s="75"/>
      <c r="NEY281" s="75"/>
      <c r="NEZ281" s="75"/>
      <c r="NFA281" s="75"/>
      <c r="NFB281" s="75"/>
      <c r="NFC281" s="75"/>
      <c r="NFD281" s="75"/>
      <c r="NFE281" s="75"/>
      <c r="NFF281" s="75"/>
      <c r="NFG281" s="75"/>
      <c r="NFH281" s="75"/>
      <c r="NFI281" s="75"/>
      <c r="NFJ281" s="75"/>
      <c r="NFK281" s="75"/>
      <c r="NFL281" s="75"/>
      <c r="NFM281" s="75"/>
      <c r="NFN281" s="75"/>
      <c r="NFO281" s="75"/>
      <c r="NFP281" s="75"/>
      <c r="NFQ281" s="75"/>
      <c r="NFR281" s="75"/>
      <c r="NFS281" s="75"/>
      <c r="NFT281" s="75"/>
      <c r="NFU281" s="75"/>
      <c r="NFV281" s="75"/>
      <c r="NFW281" s="75"/>
      <c r="NFX281" s="75"/>
      <c r="NFY281" s="75"/>
      <c r="NFZ281" s="75"/>
      <c r="NGA281" s="75"/>
      <c r="NGB281" s="75"/>
      <c r="NGC281" s="75"/>
      <c r="NGD281" s="75"/>
      <c r="NGE281" s="75"/>
      <c r="NGF281" s="75"/>
      <c r="NGG281" s="75"/>
      <c r="NGH281" s="75"/>
      <c r="NGI281" s="75"/>
      <c r="NGJ281" s="75"/>
      <c r="NGK281" s="75"/>
      <c r="NGL281" s="75"/>
      <c r="NGM281" s="75"/>
      <c r="NGN281" s="75"/>
      <c r="NGO281" s="75"/>
      <c r="NGP281" s="75"/>
      <c r="NGQ281" s="75"/>
      <c r="NGR281" s="75"/>
      <c r="NGS281" s="75"/>
      <c r="NGT281" s="75"/>
      <c r="NGU281" s="75"/>
      <c r="NGV281" s="75"/>
      <c r="NGW281" s="75"/>
      <c r="NGX281" s="75"/>
      <c r="NGY281" s="75"/>
      <c r="NGZ281" s="75"/>
      <c r="NHA281" s="75"/>
      <c r="NHB281" s="75"/>
      <c r="NHC281" s="75"/>
      <c r="NHD281" s="75"/>
      <c r="NHE281" s="75"/>
      <c r="NHF281" s="75"/>
      <c r="NHG281" s="75"/>
      <c r="NHH281" s="75"/>
      <c r="NHI281" s="75"/>
      <c r="NHJ281" s="75"/>
      <c r="NHK281" s="75"/>
      <c r="NHL281" s="75"/>
      <c r="NHM281" s="75"/>
      <c r="NHN281" s="75"/>
      <c r="NHO281" s="75"/>
      <c r="NHP281" s="75"/>
      <c r="NHQ281" s="75"/>
      <c r="NHR281" s="75"/>
      <c r="NHS281" s="75"/>
      <c r="NHT281" s="75"/>
      <c r="NHU281" s="75"/>
      <c r="NHV281" s="75"/>
      <c r="NHW281" s="75"/>
      <c r="NHX281" s="75"/>
      <c r="NHY281" s="75"/>
      <c r="NHZ281" s="75"/>
      <c r="NIA281" s="75"/>
      <c r="NIB281" s="75"/>
      <c r="NIC281" s="75"/>
      <c r="NID281" s="75"/>
      <c r="NIE281" s="75"/>
      <c r="NIF281" s="75"/>
      <c r="NIG281" s="75"/>
      <c r="NIH281" s="75"/>
      <c r="NII281" s="75"/>
      <c r="NIJ281" s="75"/>
      <c r="NIK281" s="75"/>
      <c r="NIL281" s="75"/>
      <c r="NIM281" s="75"/>
      <c r="NIN281" s="75"/>
      <c r="NIO281" s="75"/>
      <c r="NIP281" s="75"/>
      <c r="NIQ281" s="75"/>
      <c r="NIR281" s="75"/>
      <c r="NIS281" s="75"/>
      <c r="NIT281" s="75"/>
      <c r="NIU281" s="75"/>
      <c r="NIV281" s="75"/>
      <c r="NIW281" s="75"/>
      <c r="NIX281" s="75"/>
      <c r="NIY281" s="75"/>
      <c r="NIZ281" s="75"/>
      <c r="NJA281" s="75"/>
      <c r="NJB281" s="75"/>
      <c r="NJC281" s="75"/>
      <c r="NJD281" s="75"/>
      <c r="NJE281" s="75"/>
      <c r="NJF281" s="75"/>
      <c r="NJG281" s="75"/>
      <c r="NJH281" s="75"/>
      <c r="NJI281" s="75"/>
      <c r="NJJ281" s="75"/>
      <c r="NJK281" s="75"/>
      <c r="NJL281" s="75"/>
      <c r="NJM281" s="75"/>
      <c r="NJN281" s="75"/>
      <c r="NJO281" s="75"/>
      <c r="NJP281" s="75"/>
      <c r="NJQ281" s="75"/>
      <c r="NJR281" s="75"/>
      <c r="NJS281" s="75"/>
      <c r="NJT281" s="75"/>
      <c r="NJU281" s="75"/>
      <c r="NJV281" s="75"/>
      <c r="NJW281" s="75"/>
      <c r="NJX281" s="75"/>
      <c r="NJY281" s="75"/>
      <c r="NJZ281" s="75"/>
      <c r="NKA281" s="75"/>
      <c r="NKB281" s="75"/>
      <c r="NKC281" s="75"/>
      <c r="NKD281" s="75"/>
      <c r="NKE281" s="75"/>
      <c r="NKF281" s="75"/>
      <c r="NKG281" s="75"/>
      <c r="NKH281" s="75"/>
      <c r="NKI281" s="75"/>
      <c r="NKJ281" s="75"/>
      <c r="NKK281" s="75"/>
      <c r="NKL281" s="75"/>
      <c r="NKM281" s="75"/>
      <c r="NKN281" s="75"/>
      <c r="NKO281" s="75"/>
      <c r="NKP281" s="75"/>
      <c r="NKQ281" s="75"/>
      <c r="NKR281" s="75"/>
      <c r="NKS281" s="75"/>
      <c r="NKT281" s="75"/>
      <c r="NKU281" s="75"/>
      <c r="NKV281" s="75"/>
      <c r="NKW281" s="75"/>
      <c r="NKX281" s="75"/>
      <c r="NKY281" s="75"/>
      <c r="NKZ281" s="75"/>
      <c r="NLA281" s="75"/>
      <c r="NLB281" s="75"/>
      <c r="NLC281" s="75"/>
      <c r="NLD281" s="75"/>
      <c r="NLE281" s="75"/>
      <c r="NLF281" s="75"/>
      <c r="NLG281" s="75"/>
      <c r="NLH281" s="75"/>
      <c r="NLI281" s="75"/>
      <c r="NLJ281" s="75"/>
      <c r="NLK281" s="75"/>
      <c r="NLL281" s="75"/>
      <c r="NLM281" s="75"/>
      <c r="NLN281" s="75"/>
      <c r="NLO281" s="75"/>
      <c r="NLP281" s="75"/>
      <c r="NLQ281" s="75"/>
      <c r="NLR281" s="75"/>
      <c r="NLS281" s="75"/>
      <c r="NLT281" s="75"/>
      <c r="NLU281" s="75"/>
      <c r="NLV281" s="75"/>
      <c r="NLW281" s="75"/>
      <c r="NLX281" s="75"/>
      <c r="NLY281" s="75"/>
      <c r="NLZ281" s="75"/>
      <c r="NMA281" s="75"/>
      <c r="NMB281" s="75"/>
      <c r="NMC281" s="75"/>
      <c r="NMD281" s="75"/>
      <c r="NME281" s="75"/>
      <c r="NMF281" s="75"/>
      <c r="NMG281" s="75"/>
      <c r="NMH281" s="75"/>
      <c r="NMI281" s="75"/>
      <c r="NMJ281" s="75"/>
      <c r="NMK281" s="75"/>
      <c r="NML281" s="75"/>
      <c r="NMM281" s="75"/>
      <c r="NMN281" s="75"/>
      <c r="NMO281" s="75"/>
      <c r="NMP281" s="75"/>
      <c r="NMQ281" s="75"/>
      <c r="NMR281" s="75"/>
      <c r="NMS281" s="75"/>
      <c r="NMT281" s="75"/>
      <c r="NMU281" s="75"/>
      <c r="NMV281" s="75"/>
      <c r="NMW281" s="75"/>
      <c r="NMX281" s="75"/>
      <c r="NMY281" s="75"/>
      <c r="NMZ281" s="75"/>
      <c r="NNA281" s="75"/>
      <c r="NNB281" s="75"/>
      <c r="NNC281" s="75"/>
      <c r="NND281" s="75"/>
      <c r="NNE281" s="75"/>
      <c r="NNF281" s="75"/>
      <c r="NNG281" s="75"/>
      <c r="NNH281" s="75"/>
      <c r="NNI281" s="75"/>
      <c r="NNJ281" s="75"/>
      <c r="NNK281" s="75"/>
      <c r="NNL281" s="75"/>
      <c r="NNM281" s="75"/>
      <c r="NNN281" s="75"/>
      <c r="NNO281" s="75"/>
      <c r="NNP281" s="75"/>
      <c r="NNQ281" s="75"/>
      <c r="NNR281" s="75"/>
      <c r="NNS281" s="75"/>
      <c r="NNT281" s="75"/>
      <c r="NNU281" s="75"/>
      <c r="NNV281" s="75"/>
      <c r="NNW281" s="75"/>
      <c r="NNX281" s="75"/>
      <c r="NNY281" s="75"/>
      <c r="NNZ281" s="75"/>
      <c r="NOA281" s="75"/>
      <c r="NOB281" s="75"/>
      <c r="NOC281" s="75"/>
      <c r="NOD281" s="75"/>
      <c r="NOE281" s="75"/>
      <c r="NOF281" s="75"/>
      <c r="NOG281" s="75"/>
      <c r="NOH281" s="75"/>
      <c r="NOI281" s="75"/>
      <c r="NOJ281" s="75"/>
      <c r="NOK281" s="75"/>
      <c r="NOL281" s="75"/>
      <c r="NOM281" s="75"/>
      <c r="NON281" s="75"/>
      <c r="NOO281" s="75"/>
      <c r="NOP281" s="75"/>
      <c r="NOQ281" s="75"/>
      <c r="NOR281" s="75"/>
      <c r="NOS281" s="75"/>
      <c r="NOT281" s="75"/>
      <c r="NOU281" s="75"/>
      <c r="NOV281" s="75"/>
      <c r="NOW281" s="75"/>
      <c r="NOX281" s="75"/>
      <c r="NOY281" s="75"/>
      <c r="NOZ281" s="75"/>
      <c r="NPA281" s="75"/>
      <c r="NPB281" s="75"/>
      <c r="NPC281" s="75"/>
      <c r="NPD281" s="75"/>
      <c r="NPE281" s="75"/>
      <c r="NPF281" s="75"/>
      <c r="NPG281" s="75"/>
      <c r="NPH281" s="75"/>
      <c r="NPI281" s="75"/>
      <c r="NPJ281" s="75"/>
      <c r="NPK281" s="75"/>
      <c r="NPL281" s="75"/>
      <c r="NPM281" s="75"/>
      <c r="NPN281" s="75"/>
      <c r="NPO281" s="75"/>
      <c r="NPP281" s="75"/>
      <c r="NPQ281" s="75"/>
      <c r="NPR281" s="75"/>
      <c r="NPS281" s="75"/>
      <c r="NPT281" s="75"/>
      <c r="NPU281" s="75"/>
      <c r="NPV281" s="75"/>
      <c r="NPW281" s="75"/>
      <c r="NPX281" s="75"/>
      <c r="NPY281" s="75"/>
      <c r="NPZ281" s="75"/>
      <c r="NQA281" s="75"/>
      <c r="NQB281" s="75"/>
      <c r="NQC281" s="75"/>
      <c r="NQD281" s="75"/>
      <c r="NQE281" s="75"/>
      <c r="NQF281" s="75"/>
      <c r="NQG281" s="75"/>
      <c r="NQH281" s="75"/>
      <c r="NQI281" s="75"/>
      <c r="NQJ281" s="75"/>
      <c r="NQK281" s="75"/>
      <c r="NQL281" s="75"/>
      <c r="NQM281" s="75"/>
      <c r="NQN281" s="75"/>
      <c r="NQO281" s="75"/>
      <c r="NQP281" s="75"/>
      <c r="NQQ281" s="75"/>
      <c r="NQR281" s="75"/>
      <c r="NQS281" s="75"/>
      <c r="NQT281" s="75"/>
      <c r="NQU281" s="75"/>
      <c r="NQV281" s="75"/>
      <c r="NQW281" s="75"/>
      <c r="NQX281" s="75"/>
      <c r="NQY281" s="75"/>
      <c r="NQZ281" s="75"/>
      <c r="NRA281" s="75"/>
      <c r="NRB281" s="75"/>
      <c r="NRC281" s="75"/>
      <c r="NRD281" s="75"/>
      <c r="NRE281" s="75"/>
      <c r="NRF281" s="75"/>
      <c r="NRG281" s="75"/>
      <c r="NRH281" s="75"/>
      <c r="NRI281" s="75"/>
      <c r="NRJ281" s="75"/>
      <c r="NRK281" s="75"/>
      <c r="NRL281" s="75"/>
      <c r="NRM281" s="75"/>
      <c r="NRN281" s="75"/>
      <c r="NRO281" s="75"/>
      <c r="NRP281" s="75"/>
      <c r="NRQ281" s="75"/>
      <c r="NRR281" s="75"/>
      <c r="NRS281" s="75"/>
      <c r="NRT281" s="75"/>
      <c r="NRU281" s="75"/>
      <c r="NRV281" s="75"/>
      <c r="NRW281" s="75"/>
      <c r="NRX281" s="75"/>
      <c r="NRY281" s="75"/>
      <c r="NRZ281" s="75"/>
      <c r="NSA281" s="75"/>
      <c r="NSB281" s="75"/>
      <c r="NSC281" s="75"/>
      <c r="NSD281" s="75"/>
      <c r="NSE281" s="75"/>
      <c r="NSF281" s="75"/>
      <c r="NSG281" s="75"/>
      <c r="NSH281" s="75"/>
      <c r="NSI281" s="75"/>
      <c r="NSJ281" s="75"/>
      <c r="NSK281" s="75"/>
      <c r="NSL281" s="75"/>
      <c r="NSM281" s="75"/>
      <c r="NSN281" s="75"/>
      <c r="NSO281" s="75"/>
      <c r="NSP281" s="75"/>
      <c r="NSQ281" s="75"/>
      <c r="NSR281" s="75"/>
      <c r="NSS281" s="75"/>
      <c r="NST281" s="75"/>
      <c r="NSU281" s="75"/>
      <c r="NSV281" s="75"/>
      <c r="NSW281" s="75"/>
      <c r="NSX281" s="75"/>
      <c r="NSY281" s="75"/>
      <c r="NSZ281" s="75"/>
      <c r="NTA281" s="75"/>
      <c r="NTB281" s="75"/>
      <c r="NTC281" s="75"/>
      <c r="NTD281" s="75"/>
      <c r="NTE281" s="75"/>
      <c r="NTF281" s="75"/>
      <c r="NTG281" s="75"/>
      <c r="NTH281" s="75"/>
      <c r="NTI281" s="75"/>
      <c r="NTJ281" s="75"/>
      <c r="NTK281" s="75"/>
      <c r="NTL281" s="75"/>
      <c r="NTM281" s="75"/>
      <c r="NTN281" s="75"/>
      <c r="NTO281" s="75"/>
      <c r="NTP281" s="75"/>
      <c r="NTQ281" s="75"/>
      <c r="NTR281" s="75"/>
      <c r="NTS281" s="75"/>
      <c r="NTT281" s="75"/>
      <c r="NTU281" s="75"/>
      <c r="NTV281" s="75"/>
      <c r="NTW281" s="75"/>
      <c r="NTX281" s="75"/>
      <c r="NTY281" s="75"/>
      <c r="NTZ281" s="75"/>
      <c r="NUA281" s="75"/>
      <c r="NUB281" s="75"/>
      <c r="NUC281" s="75"/>
      <c r="NUD281" s="75"/>
      <c r="NUE281" s="75"/>
      <c r="NUF281" s="75"/>
      <c r="NUG281" s="75"/>
      <c r="NUH281" s="75"/>
      <c r="NUI281" s="75"/>
      <c r="NUJ281" s="75"/>
      <c r="NUK281" s="75"/>
      <c r="NUL281" s="75"/>
      <c r="NUM281" s="75"/>
      <c r="NUN281" s="75"/>
      <c r="NUO281" s="75"/>
      <c r="NUP281" s="75"/>
      <c r="NUQ281" s="75"/>
      <c r="NUR281" s="75"/>
      <c r="NUS281" s="75"/>
      <c r="NUT281" s="75"/>
      <c r="NUU281" s="75"/>
      <c r="NUV281" s="75"/>
      <c r="NUW281" s="75"/>
      <c r="NUX281" s="75"/>
      <c r="NUY281" s="75"/>
      <c r="NUZ281" s="75"/>
      <c r="NVA281" s="75"/>
      <c r="NVB281" s="75"/>
      <c r="NVC281" s="75"/>
      <c r="NVD281" s="75"/>
      <c r="NVE281" s="75"/>
      <c r="NVF281" s="75"/>
      <c r="NVG281" s="75"/>
      <c r="NVH281" s="75"/>
      <c r="NVI281" s="75"/>
      <c r="NVJ281" s="75"/>
      <c r="NVK281" s="75"/>
      <c r="NVL281" s="75"/>
      <c r="NVM281" s="75"/>
      <c r="NVN281" s="75"/>
      <c r="NVO281" s="75"/>
      <c r="NVP281" s="75"/>
      <c r="NVQ281" s="75"/>
      <c r="NVR281" s="75"/>
      <c r="NVS281" s="75"/>
      <c r="NVT281" s="75"/>
      <c r="NVU281" s="75"/>
      <c r="NVV281" s="75"/>
      <c r="NVW281" s="75"/>
      <c r="NVX281" s="75"/>
      <c r="NVY281" s="75"/>
      <c r="NVZ281" s="75"/>
      <c r="NWA281" s="75"/>
      <c r="NWB281" s="75"/>
      <c r="NWC281" s="75"/>
      <c r="NWD281" s="75"/>
      <c r="NWE281" s="75"/>
      <c r="NWF281" s="75"/>
      <c r="NWG281" s="75"/>
      <c r="NWH281" s="75"/>
      <c r="NWI281" s="75"/>
      <c r="NWJ281" s="75"/>
      <c r="NWK281" s="75"/>
      <c r="NWL281" s="75"/>
      <c r="NWM281" s="75"/>
      <c r="NWN281" s="75"/>
      <c r="NWO281" s="75"/>
      <c r="NWP281" s="75"/>
      <c r="NWQ281" s="75"/>
      <c r="NWR281" s="75"/>
      <c r="NWS281" s="75"/>
      <c r="NWT281" s="75"/>
      <c r="NWU281" s="75"/>
      <c r="NWV281" s="75"/>
      <c r="NWW281" s="75"/>
      <c r="NWX281" s="75"/>
      <c r="NWY281" s="75"/>
      <c r="NWZ281" s="75"/>
      <c r="NXA281" s="75"/>
      <c r="NXB281" s="75"/>
      <c r="NXC281" s="75"/>
      <c r="NXD281" s="75"/>
      <c r="NXE281" s="75"/>
      <c r="NXF281" s="75"/>
      <c r="NXG281" s="75"/>
      <c r="NXH281" s="75"/>
      <c r="NXI281" s="75"/>
      <c r="NXJ281" s="75"/>
      <c r="NXK281" s="75"/>
      <c r="NXL281" s="75"/>
      <c r="NXM281" s="75"/>
      <c r="NXN281" s="75"/>
      <c r="NXO281" s="75"/>
      <c r="NXP281" s="75"/>
      <c r="NXQ281" s="75"/>
      <c r="NXR281" s="75"/>
      <c r="NXS281" s="75"/>
      <c r="NXT281" s="75"/>
      <c r="NXU281" s="75"/>
      <c r="NXV281" s="75"/>
      <c r="NXW281" s="75"/>
      <c r="NXX281" s="75"/>
      <c r="NXY281" s="75"/>
      <c r="NXZ281" s="75"/>
      <c r="NYA281" s="75"/>
      <c r="NYB281" s="75"/>
      <c r="NYC281" s="75"/>
      <c r="NYD281" s="75"/>
      <c r="NYE281" s="75"/>
      <c r="NYF281" s="75"/>
      <c r="NYG281" s="75"/>
      <c r="NYH281" s="75"/>
      <c r="NYI281" s="75"/>
      <c r="NYJ281" s="75"/>
      <c r="NYK281" s="75"/>
      <c r="NYL281" s="75"/>
      <c r="NYM281" s="75"/>
      <c r="NYN281" s="75"/>
      <c r="NYO281" s="75"/>
      <c r="NYP281" s="75"/>
      <c r="NYQ281" s="75"/>
      <c r="NYR281" s="75"/>
      <c r="NYS281" s="75"/>
      <c r="NYT281" s="75"/>
      <c r="NYU281" s="75"/>
      <c r="NYV281" s="75"/>
      <c r="NYW281" s="75"/>
      <c r="NYX281" s="75"/>
      <c r="NYY281" s="75"/>
      <c r="NYZ281" s="75"/>
      <c r="NZA281" s="75"/>
      <c r="NZB281" s="75"/>
      <c r="NZC281" s="75"/>
      <c r="NZD281" s="75"/>
      <c r="NZE281" s="75"/>
      <c r="NZF281" s="75"/>
      <c r="NZG281" s="75"/>
      <c r="NZH281" s="75"/>
      <c r="NZI281" s="75"/>
      <c r="NZJ281" s="75"/>
      <c r="NZK281" s="75"/>
      <c r="NZL281" s="75"/>
      <c r="NZM281" s="75"/>
      <c r="NZN281" s="75"/>
      <c r="NZO281" s="75"/>
      <c r="NZP281" s="75"/>
      <c r="NZQ281" s="75"/>
      <c r="NZR281" s="75"/>
      <c r="NZS281" s="75"/>
      <c r="NZT281" s="75"/>
      <c r="NZU281" s="75"/>
      <c r="NZV281" s="75"/>
      <c r="NZW281" s="75"/>
      <c r="NZX281" s="75"/>
      <c r="NZY281" s="75"/>
      <c r="NZZ281" s="75"/>
      <c r="OAA281" s="75"/>
      <c r="OAB281" s="75"/>
      <c r="OAC281" s="75"/>
      <c r="OAD281" s="75"/>
      <c r="OAE281" s="75"/>
      <c r="OAF281" s="75"/>
      <c r="OAG281" s="75"/>
      <c r="OAH281" s="75"/>
      <c r="OAI281" s="75"/>
      <c r="OAJ281" s="75"/>
      <c r="OAK281" s="75"/>
      <c r="OAL281" s="75"/>
      <c r="OAM281" s="75"/>
      <c r="OAN281" s="75"/>
      <c r="OAO281" s="75"/>
      <c r="OAP281" s="75"/>
      <c r="OAQ281" s="75"/>
      <c r="OAR281" s="75"/>
      <c r="OAS281" s="75"/>
      <c r="OAT281" s="75"/>
      <c r="OAU281" s="75"/>
      <c r="OAV281" s="75"/>
      <c r="OAW281" s="75"/>
      <c r="OAX281" s="75"/>
      <c r="OAY281" s="75"/>
      <c r="OAZ281" s="75"/>
      <c r="OBA281" s="75"/>
      <c r="OBB281" s="75"/>
      <c r="OBC281" s="75"/>
      <c r="OBD281" s="75"/>
      <c r="OBE281" s="75"/>
      <c r="OBF281" s="75"/>
      <c r="OBG281" s="75"/>
      <c r="OBH281" s="75"/>
      <c r="OBI281" s="75"/>
      <c r="OBJ281" s="75"/>
      <c r="OBK281" s="75"/>
      <c r="OBL281" s="75"/>
      <c r="OBM281" s="75"/>
      <c r="OBN281" s="75"/>
      <c r="OBO281" s="75"/>
      <c r="OBP281" s="75"/>
      <c r="OBQ281" s="75"/>
      <c r="OBR281" s="75"/>
      <c r="OBS281" s="75"/>
      <c r="OBT281" s="75"/>
      <c r="OBU281" s="75"/>
      <c r="OBV281" s="75"/>
      <c r="OBW281" s="75"/>
      <c r="OBX281" s="75"/>
      <c r="OBY281" s="75"/>
      <c r="OBZ281" s="75"/>
      <c r="OCA281" s="75"/>
      <c r="OCB281" s="75"/>
      <c r="OCC281" s="75"/>
      <c r="OCD281" s="75"/>
      <c r="OCE281" s="75"/>
      <c r="OCF281" s="75"/>
      <c r="OCG281" s="75"/>
      <c r="OCH281" s="75"/>
      <c r="OCI281" s="75"/>
      <c r="OCJ281" s="75"/>
      <c r="OCK281" s="75"/>
      <c r="OCL281" s="75"/>
      <c r="OCM281" s="75"/>
      <c r="OCN281" s="75"/>
      <c r="OCO281" s="75"/>
      <c r="OCP281" s="75"/>
      <c r="OCQ281" s="75"/>
      <c r="OCR281" s="75"/>
      <c r="OCS281" s="75"/>
      <c r="OCT281" s="75"/>
      <c r="OCU281" s="75"/>
      <c r="OCV281" s="75"/>
      <c r="OCW281" s="75"/>
      <c r="OCX281" s="75"/>
      <c r="OCY281" s="75"/>
      <c r="OCZ281" s="75"/>
      <c r="ODA281" s="75"/>
      <c r="ODB281" s="75"/>
      <c r="ODC281" s="75"/>
      <c r="ODD281" s="75"/>
      <c r="ODE281" s="75"/>
      <c r="ODF281" s="75"/>
      <c r="ODG281" s="75"/>
      <c r="ODH281" s="75"/>
      <c r="ODI281" s="75"/>
      <c r="ODJ281" s="75"/>
      <c r="ODK281" s="75"/>
      <c r="ODL281" s="75"/>
      <c r="ODM281" s="75"/>
      <c r="ODN281" s="75"/>
      <c r="ODO281" s="75"/>
      <c r="ODP281" s="75"/>
      <c r="ODQ281" s="75"/>
      <c r="ODR281" s="75"/>
      <c r="ODS281" s="75"/>
      <c r="ODT281" s="75"/>
      <c r="ODU281" s="75"/>
      <c r="ODV281" s="75"/>
      <c r="ODW281" s="75"/>
      <c r="ODX281" s="75"/>
      <c r="ODY281" s="75"/>
      <c r="ODZ281" s="75"/>
      <c r="OEA281" s="75"/>
      <c r="OEB281" s="75"/>
      <c r="OEC281" s="75"/>
      <c r="OED281" s="75"/>
      <c r="OEE281" s="75"/>
      <c r="OEF281" s="75"/>
      <c r="OEG281" s="75"/>
      <c r="OEH281" s="75"/>
      <c r="OEI281" s="75"/>
      <c r="OEJ281" s="75"/>
      <c r="OEK281" s="75"/>
      <c r="OEL281" s="75"/>
      <c r="OEM281" s="75"/>
      <c r="OEN281" s="75"/>
      <c r="OEO281" s="75"/>
      <c r="OEP281" s="75"/>
      <c r="OEQ281" s="75"/>
      <c r="OER281" s="75"/>
      <c r="OES281" s="75"/>
      <c r="OET281" s="75"/>
      <c r="OEU281" s="75"/>
      <c r="OEV281" s="75"/>
      <c r="OEW281" s="75"/>
      <c r="OEX281" s="75"/>
      <c r="OEY281" s="75"/>
      <c r="OEZ281" s="75"/>
      <c r="OFA281" s="75"/>
      <c r="OFB281" s="75"/>
      <c r="OFC281" s="75"/>
      <c r="OFD281" s="75"/>
      <c r="OFE281" s="75"/>
      <c r="OFF281" s="75"/>
      <c r="OFG281" s="75"/>
      <c r="OFH281" s="75"/>
      <c r="OFI281" s="75"/>
      <c r="OFJ281" s="75"/>
      <c r="OFK281" s="75"/>
      <c r="OFL281" s="75"/>
      <c r="OFM281" s="75"/>
      <c r="OFN281" s="75"/>
      <c r="OFO281" s="75"/>
      <c r="OFP281" s="75"/>
      <c r="OFQ281" s="75"/>
      <c r="OFR281" s="75"/>
      <c r="OFS281" s="75"/>
      <c r="OFT281" s="75"/>
      <c r="OFU281" s="75"/>
      <c r="OFV281" s="75"/>
      <c r="OFW281" s="75"/>
      <c r="OFX281" s="75"/>
      <c r="OFY281" s="75"/>
      <c r="OFZ281" s="75"/>
      <c r="OGA281" s="75"/>
      <c r="OGB281" s="75"/>
      <c r="OGC281" s="75"/>
      <c r="OGD281" s="75"/>
      <c r="OGE281" s="75"/>
      <c r="OGF281" s="75"/>
      <c r="OGG281" s="75"/>
      <c r="OGH281" s="75"/>
      <c r="OGI281" s="75"/>
      <c r="OGJ281" s="75"/>
      <c r="OGK281" s="75"/>
      <c r="OGL281" s="75"/>
      <c r="OGM281" s="75"/>
      <c r="OGN281" s="75"/>
      <c r="OGO281" s="75"/>
      <c r="OGP281" s="75"/>
      <c r="OGQ281" s="75"/>
      <c r="OGR281" s="75"/>
      <c r="OGS281" s="75"/>
      <c r="OGT281" s="75"/>
      <c r="OGU281" s="75"/>
      <c r="OGV281" s="75"/>
      <c r="OGW281" s="75"/>
      <c r="OGX281" s="75"/>
      <c r="OGY281" s="75"/>
      <c r="OGZ281" s="75"/>
      <c r="OHA281" s="75"/>
      <c r="OHB281" s="75"/>
      <c r="OHC281" s="75"/>
      <c r="OHD281" s="75"/>
      <c r="OHE281" s="75"/>
      <c r="OHF281" s="75"/>
      <c r="OHG281" s="75"/>
      <c r="OHH281" s="75"/>
      <c r="OHI281" s="75"/>
      <c r="OHJ281" s="75"/>
      <c r="OHK281" s="75"/>
      <c r="OHL281" s="75"/>
      <c r="OHM281" s="75"/>
      <c r="OHN281" s="75"/>
      <c r="OHO281" s="75"/>
      <c r="OHP281" s="75"/>
      <c r="OHQ281" s="75"/>
      <c r="OHR281" s="75"/>
      <c r="OHS281" s="75"/>
      <c r="OHT281" s="75"/>
      <c r="OHU281" s="75"/>
      <c r="OHV281" s="75"/>
      <c r="OHW281" s="75"/>
      <c r="OHX281" s="75"/>
      <c r="OHY281" s="75"/>
      <c r="OHZ281" s="75"/>
      <c r="OIA281" s="75"/>
      <c r="OIB281" s="75"/>
      <c r="OIC281" s="75"/>
      <c r="OID281" s="75"/>
      <c r="OIE281" s="75"/>
      <c r="OIF281" s="75"/>
      <c r="OIG281" s="75"/>
      <c r="OIH281" s="75"/>
      <c r="OII281" s="75"/>
      <c r="OIJ281" s="75"/>
      <c r="OIK281" s="75"/>
      <c r="OIL281" s="75"/>
      <c r="OIM281" s="75"/>
      <c r="OIN281" s="75"/>
      <c r="OIO281" s="75"/>
      <c r="OIP281" s="75"/>
      <c r="OIQ281" s="75"/>
      <c r="OIR281" s="75"/>
      <c r="OIS281" s="75"/>
      <c r="OIT281" s="75"/>
      <c r="OIU281" s="75"/>
      <c r="OIV281" s="75"/>
      <c r="OIW281" s="75"/>
      <c r="OIX281" s="75"/>
      <c r="OIY281" s="75"/>
      <c r="OIZ281" s="75"/>
      <c r="OJA281" s="75"/>
      <c r="OJB281" s="75"/>
      <c r="OJC281" s="75"/>
      <c r="OJD281" s="75"/>
      <c r="OJE281" s="75"/>
      <c r="OJF281" s="75"/>
      <c r="OJG281" s="75"/>
      <c r="OJH281" s="75"/>
      <c r="OJI281" s="75"/>
      <c r="OJJ281" s="75"/>
      <c r="OJK281" s="75"/>
      <c r="OJL281" s="75"/>
      <c r="OJM281" s="75"/>
      <c r="OJN281" s="75"/>
      <c r="OJO281" s="75"/>
      <c r="OJP281" s="75"/>
      <c r="OJQ281" s="75"/>
      <c r="OJR281" s="75"/>
      <c r="OJS281" s="75"/>
      <c r="OJT281" s="75"/>
      <c r="OJU281" s="75"/>
      <c r="OJV281" s="75"/>
      <c r="OJW281" s="75"/>
      <c r="OJX281" s="75"/>
      <c r="OJY281" s="75"/>
      <c r="OJZ281" s="75"/>
      <c r="OKA281" s="75"/>
      <c r="OKB281" s="75"/>
      <c r="OKC281" s="75"/>
      <c r="OKD281" s="75"/>
      <c r="OKE281" s="75"/>
      <c r="OKF281" s="75"/>
      <c r="OKG281" s="75"/>
      <c r="OKH281" s="75"/>
      <c r="OKI281" s="75"/>
      <c r="OKJ281" s="75"/>
      <c r="OKK281" s="75"/>
      <c r="OKL281" s="75"/>
      <c r="OKM281" s="75"/>
      <c r="OKN281" s="75"/>
      <c r="OKO281" s="75"/>
      <c r="OKP281" s="75"/>
      <c r="OKQ281" s="75"/>
      <c r="OKR281" s="75"/>
      <c r="OKS281" s="75"/>
      <c r="OKT281" s="75"/>
      <c r="OKU281" s="75"/>
      <c r="OKV281" s="75"/>
      <c r="OKW281" s="75"/>
      <c r="OKX281" s="75"/>
      <c r="OKY281" s="75"/>
      <c r="OKZ281" s="75"/>
      <c r="OLA281" s="75"/>
      <c r="OLB281" s="75"/>
      <c r="OLC281" s="75"/>
      <c r="OLD281" s="75"/>
      <c r="OLE281" s="75"/>
      <c r="OLF281" s="75"/>
      <c r="OLG281" s="75"/>
      <c r="OLH281" s="75"/>
      <c r="OLI281" s="75"/>
      <c r="OLJ281" s="75"/>
      <c r="OLK281" s="75"/>
      <c r="OLL281" s="75"/>
      <c r="OLM281" s="75"/>
      <c r="OLN281" s="75"/>
      <c r="OLO281" s="75"/>
      <c r="OLP281" s="75"/>
      <c r="OLQ281" s="75"/>
      <c r="OLR281" s="75"/>
      <c r="OLS281" s="75"/>
      <c r="OLT281" s="75"/>
      <c r="OLU281" s="75"/>
      <c r="OLV281" s="75"/>
      <c r="OLW281" s="75"/>
      <c r="OLX281" s="75"/>
      <c r="OLY281" s="75"/>
      <c r="OLZ281" s="75"/>
      <c r="OMA281" s="75"/>
      <c r="OMB281" s="75"/>
      <c r="OMC281" s="75"/>
      <c r="OMD281" s="75"/>
      <c r="OME281" s="75"/>
      <c r="OMF281" s="75"/>
      <c r="OMG281" s="75"/>
      <c r="OMH281" s="75"/>
      <c r="OMI281" s="75"/>
      <c r="OMJ281" s="75"/>
      <c r="OMK281" s="75"/>
      <c r="OML281" s="75"/>
      <c r="OMM281" s="75"/>
      <c r="OMN281" s="75"/>
      <c r="OMO281" s="75"/>
      <c r="OMP281" s="75"/>
      <c r="OMQ281" s="75"/>
      <c r="OMR281" s="75"/>
      <c r="OMS281" s="75"/>
      <c r="OMT281" s="75"/>
      <c r="OMU281" s="75"/>
      <c r="OMV281" s="75"/>
      <c r="OMW281" s="75"/>
      <c r="OMX281" s="75"/>
      <c r="OMY281" s="75"/>
      <c r="OMZ281" s="75"/>
      <c r="ONA281" s="75"/>
      <c r="ONB281" s="75"/>
      <c r="ONC281" s="75"/>
      <c r="OND281" s="75"/>
      <c r="ONE281" s="75"/>
      <c r="ONF281" s="75"/>
      <c r="ONG281" s="75"/>
      <c r="ONH281" s="75"/>
      <c r="ONI281" s="75"/>
      <c r="ONJ281" s="75"/>
      <c r="ONK281" s="75"/>
      <c r="ONL281" s="75"/>
      <c r="ONM281" s="75"/>
      <c r="ONN281" s="75"/>
      <c r="ONO281" s="75"/>
      <c r="ONP281" s="75"/>
      <c r="ONQ281" s="75"/>
      <c r="ONR281" s="75"/>
      <c r="ONS281" s="75"/>
      <c r="ONT281" s="75"/>
      <c r="ONU281" s="75"/>
      <c r="ONV281" s="75"/>
      <c r="ONW281" s="75"/>
      <c r="ONX281" s="75"/>
      <c r="ONY281" s="75"/>
      <c r="ONZ281" s="75"/>
      <c r="OOA281" s="75"/>
      <c r="OOB281" s="75"/>
      <c r="OOC281" s="75"/>
      <c r="OOD281" s="75"/>
      <c r="OOE281" s="75"/>
      <c r="OOF281" s="75"/>
      <c r="OOG281" s="75"/>
      <c r="OOH281" s="75"/>
      <c r="OOI281" s="75"/>
      <c r="OOJ281" s="75"/>
      <c r="OOK281" s="75"/>
      <c r="OOL281" s="75"/>
      <c r="OOM281" s="75"/>
      <c r="OON281" s="75"/>
      <c r="OOO281" s="75"/>
      <c r="OOP281" s="75"/>
      <c r="OOQ281" s="75"/>
      <c r="OOR281" s="75"/>
      <c r="OOS281" s="75"/>
      <c r="OOT281" s="75"/>
      <c r="OOU281" s="75"/>
      <c r="OOV281" s="75"/>
      <c r="OOW281" s="75"/>
      <c r="OOX281" s="75"/>
      <c r="OOY281" s="75"/>
      <c r="OOZ281" s="75"/>
      <c r="OPA281" s="75"/>
      <c r="OPB281" s="75"/>
      <c r="OPC281" s="75"/>
      <c r="OPD281" s="75"/>
      <c r="OPE281" s="75"/>
      <c r="OPF281" s="75"/>
      <c r="OPG281" s="75"/>
      <c r="OPH281" s="75"/>
      <c r="OPI281" s="75"/>
      <c r="OPJ281" s="75"/>
      <c r="OPK281" s="75"/>
      <c r="OPL281" s="75"/>
      <c r="OPM281" s="75"/>
      <c r="OPN281" s="75"/>
      <c r="OPO281" s="75"/>
      <c r="OPP281" s="75"/>
      <c r="OPQ281" s="75"/>
      <c r="OPR281" s="75"/>
      <c r="OPS281" s="75"/>
      <c r="OPT281" s="75"/>
      <c r="OPU281" s="75"/>
      <c r="OPV281" s="75"/>
      <c r="OPW281" s="75"/>
      <c r="OPX281" s="75"/>
      <c r="OPY281" s="75"/>
      <c r="OPZ281" s="75"/>
      <c r="OQA281" s="75"/>
      <c r="OQB281" s="75"/>
      <c r="OQC281" s="75"/>
      <c r="OQD281" s="75"/>
      <c r="OQE281" s="75"/>
      <c r="OQF281" s="75"/>
      <c r="OQG281" s="75"/>
      <c r="OQH281" s="75"/>
      <c r="OQI281" s="75"/>
      <c r="OQJ281" s="75"/>
      <c r="OQK281" s="75"/>
      <c r="OQL281" s="75"/>
      <c r="OQM281" s="75"/>
      <c r="OQN281" s="75"/>
      <c r="OQO281" s="75"/>
      <c r="OQP281" s="75"/>
      <c r="OQQ281" s="75"/>
      <c r="OQR281" s="75"/>
      <c r="OQS281" s="75"/>
      <c r="OQT281" s="75"/>
      <c r="OQU281" s="75"/>
      <c r="OQV281" s="75"/>
      <c r="OQW281" s="75"/>
      <c r="OQX281" s="75"/>
      <c r="OQY281" s="75"/>
      <c r="OQZ281" s="75"/>
      <c r="ORA281" s="75"/>
      <c r="ORB281" s="75"/>
      <c r="ORC281" s="75"/>
      <c r="ORD281" s="75"/>
      <c r="ORE281" s="75"/>
      <c r="ORF281" s="75"/>
      <c r="ORG281" s="75"/>
      <c r="ORH281" s="75"/>
      <c r="ORI281" s="75"/>
      <c r="ORJ281" s="75"/>
      <c r="ORK281" s="75"/>
      <c r="ORL281" s="75"/>
      <c r="ORM281" s="75"/>
      <c r="ORN281" s="75"/>
      <c r="ORO281" s="75"/>
      <c r="ORP281" s="75"/>
      <c r="ORQ281" s="75"/>
      <c r="ORR281" s="75"/>
      <c r="ORS281" s="75"/>
      <c r="ORT281" s="75"/>
      <c r="ORU281" s="75"/>
      <c r="ORV281" s="75"/>
      <c r="ORW281" s="75"/>
      <c r="ORX281" s="75"/>
      <c r="ORY281" s="75"/>
      <c r="ORZ281" s="75"/>
      <c r="OSA281" s="75"/>
      <c r="OSB281" s="75"/>
      <c r="OSC281" s="75"/>
      <c r="OSD281" s="75"/>
      <c r="OSE281" s="75"/>
      <c r="OSF281" s="75"/>
      <c r="OSG281" s="75"/>
      <c r="OSH281" s="75"/>
      <c r="OSI281" s="75"/>
      <c r="OSJ281" s="75"/>
      <c r="OSK281" s="75"/>
      <c r="OSL281" s="75"/>
      <c r="OSM281" s="75"/>
      <c r="OSN281" s="75"/>
      <c r="OSO281" s="75"/>
      <c r="OSP281" s="75"/>
      <c r="OSQ281" s="75"/>
      <c r="OSR281" s="75"/>
      <c r="OSS281" s="75"/>
      <c r="OST281" s="75"/>
      <c r="OSU281" s="75"/>
      <c r="OSV281" s="75"/>
      <c r="OSW281" s="75"/>
      <c r="OSX281" s="75"/>
      <c r="OSY281" s="75"/>
      <c r="OSZ281" s="75"/>
      <c r="OTA281" s="75"/>
      <c r="OTB281" s="75"/>
      <c r="OTC281" s="75"/>
      <c r="OTD281" s="75"/>
      <c r="OTE281" s="75"/>
      <c r="OTF281" s="75"/>
      <c r="OTG281" s="75"/>
      <c r="OTH281" s="75"/>
      <c r="OTI281" s="75"/>
      <c r="OTJ281" s="75"/>
      <c r="OTK281" s="75"/>
      <c r="OTL281" s="75"/>
      <c r="OTM281" s="75"/>
      <c r="OTN281" s="75"/>
      <c r="OTO281" s="75"/>
      <c r="OTP281" s="75"/>
      <c r="OTQ281" s="75"/>
      <c r="OTR281" s="75"/>
      <c r="OTS281" s="75"/>
      <c r="OTT281" s="75"/>
      <c r="OTU281" s="75"/>
      <c r="OTV281" s="75"/>
      <c r="OTW281" s="75"/>
      <c r="OTX281" s="75"/>
      <c r="OTY281" s="75"/>
      <c r="OTZ281" s="75"/>
      <c r="OUA281" s="75"/>
      <c r="OUB281" s="75"/>
      <c r="OUC281" s="75"/>
      <c r="OUD281" s="75"/>
      <c r="OUE281" s="75"/>
      <c r="OUF281" s="75"/>
      <c r="OUG281" s="75"/>
      <c r="OUH281" s="75"/>
      <c r="OUI281" s="75"/>
      <c r="OUJ281" s="75"/>
      <c r="OUK281" s="75"/>
      <c r="OUL281" s="75"/>
      <c r="OUM281" s="75"/>
      <c r="OUN281" s="75"/>
      <c r="OUO281" s="75"/>
      <c r="OUP281" s="75"/>
      <c r="OUQ281" s="75"/>
      <c r="OUR281" s="75"/>
      <c r="OUS281" s="75"/>
      <c r="OUT281" s="75"/>
      <c r="OUU281" s="75"/>
      <c r="OUV281" s="75"/>
      <c r="OUW281" s="75"/>
      <c r="OUX281" s="75"/>
      <c r="OUY281" s="75"/>
      <c r="OUZ281" s="75"/>
      <c r="OVA281" s="75"/>
      <c r="OVB281" s="75"/>
      <c r="OVC281" s="75"/>
      <c r="OVD281" s="75"/>
      <c r="OVE281" s="75"/>
      <c r="OVF281" s="75"/>
      <c r="OVG281" s="75"/>
      <c r="OVH281" s="75"/>
      <c r="OVI281" s="75"/>
      <c r="OVJ281" s="75"/>
      <c r="OVK281" s="75"/>
      <c r="OVL281" s="75"/>
      <c r="OVM281" s="75"/>
      <c r="OVN281" s="75"/>
      <c r="OVO281" s="75"/>
      <c r="OVP281" s="75"/>
      <c r="OVQ281" s="75"/>
      <c r="OVR281" s="75"/>
      <c r="OVS281" s="75"/>
      <c r="OVT281" s="75"/>
      <c r="OVU281" s="75"/>
      <c r="OVV281" s="75"/>
      <c r="OVW281" s="75"/>
      <c r="OVX281" s="75"/>
      <c r="OVY281" s="75"/>
      <c r="OVZ281" s="75"/>
      <c r="OWA281" s="75"/>
      <c r="OWB281" s="75"/>
      <c r="OWC281" s="75"/>
      <c r="OWD281" s="75"/>
      <c r="OWE281" s="75"/>
      <c r="OWF281" s="75"/>
      <c r="OWG281" s="75"/>
      <c r="OWH281" s="75"/>
      <c r="OWI281" s="75"/>
      <c r="OWJ281" s="75"/>
      <c r="OWK281" s="75"/>
      <c r="OWL281" s="75"/>
      <c r="OWM281" s="75"/>
      <c r="OWN281" s="75"/>
      <c r="OWO281" s="75"/>
      <c r="OWP281" s="75"/>
      <c r="OWQ281" s="75"/>
      <c r="OWR281" s="75"/>
      <c r="OWS281" s="75"/>
      <c r="OWT281" s="75"/>
      <c r="OWU281" s="75"/>
      <c r="OWV281" s="75"/>
      <c r="OWW281" s="75"/>
      <c r="OWX281" s="75"/>
      <c r="OWY281" s="75"/>
      <c r="OWZ281" s="75"/>
      <c r="OXA281" s="75"/>
      <c r="OXB281" s="75"/>
      <c r="OXC281" s="75"/>
      <c r="OXD281" s="75"/>
      <c r="OXE281" s="75"/>
      <c r="OXF281" s="75"/>
      <c r="OXG281" s="75"/>
      <c r="OXH281" s="75"/>
      <c r="OXI281" s="75"/>
      <c r="OXJ281" s="75"/>
      <c r="OXK281" s="75"/>
      <c r="OXL281" s="75"/>
      <c r="OXM281" s="75"/>
      <c r="OXN281" s="75"/>
      <c r="OXO281" s="75"/>
      <c r="OXP281" s="75"/>
      <c r="OXQ281" s="75"/>
      <c r="OXR281" s="75"/>
      <c r="OXS281" s="75"/>
      <c r="OXT281" s="75"/>
      <c r="OXU281" s="75"/>
      <c r="OXV281" s="75"/>
      <c r="OXW281" s="75"/>
      <c r="OXX281" s="75"/>
      <c r="OXY281" s="75"/>
      <c r="OXZ281" s="75"/>
      <c r="OYA281" s="75"/>
      <c r="OYB281" s="75"/>
      <c r="OYC281" s="75"/>
      <c r="OYD281" s="75"/>
      <c r="OYE281" s="75"/>
      <c r="OYF281" s="75"/>
      <c r="OYG281" s="75"/>
      <c r="OYH281" s="75"/>
      <c r="OYI281" s="75"/>
      <c r="OYJ281" s="75"/>
      <c r="OYK281" s="75"/>
      <c r="OYL281" s="75"/>
      <c r="OYM281" s="75"/>
      <c r="OYN281" s="75"/>
      <c r="OYO281" s="75"/>
      <c r="OYP281" s="75"/>
      <c r="OYQ281" s="75"/>
      <c r="OYR281" s="75"/>
      <c r="OYS281" s="75"/>
      <c r="OYT281" s="75"/>
      <c r="OYU281" s="75"/>
      <c r="OYV281" s="75"/>
      <c r="OYW281" s="75"/>
      <c r="OYX281" s="75"/>
      <c r="OYY281" s="75"/>
      <c r="OYZ281" s="75"/>
      <c r="OZA281" s="75"/>
      <c r="OZB281" s="75"/>
      <c r="OZC281" s="75"/>
      <c r="OZD281" s="75"/>
      <c r="OZE281" s="75"/>
      <c r="OZF281" s="75"/>
      <c r="OZG281" s="75"/>
      <c r="OZH281" s="75"/>
      <c r="OZI281" s="75"/>
      <c r="OZJ281" s="75"/>
      <c r="OZK281" s="75"/>
      <c r="OZL281" s="75"/>
      <c r="OZM281" s="75"/>
      <c r="OZN281" s="75"/>
      <c r="OZO281" s="75"/>
      <c r="OZP281" s="75"/>
      <c r="OZQ281" s="75"/>
      <c r="OZR281" s="75"/>
      <c r="OZS281" s="75"/>
      <c r="OZT281" s="75"/>
      <c r="OZU281" s="75"/>
      <c r="OZV281" s="75"/>
      <c r="OZW281" s="75"/>
      <c r="OZX281" s="75"/>
      <c r="OZY281" s="75"/>
      <c r="OZZ281" s="75"/>
      <c r="PAA281" s="75"/>
      <c r="PAB281" s="75"/>
      <c r="PAC281" s="75"/>
      <c r="PAD281" s="75"/>
      <c r="PAE281" s="75"/>
      <c r="PAF281" s="75"/>
      <c r="PAG281" s="75"/>
      <c r="PAH281" s="75"/>
      <c r="PAI281" s="75"/>
      <c r="PAJ281" s="75"/>
      <c r="PAK281" s="75"/>
      <c r="PAL281" s="75"/>
      <c r="PAM281" s="75"/>
      <c r="PAN281" s="75"/>
      <c r="PAO281" s="75"/>
      <c r="PAP281" s="75"/>
      <c r="PAQ281" s="75"/>
      <c r="PAR281" s="75"/>
      <c r="PAS281" s="75"/>
      <c r="PAT281" s="75"/>
      <c r="PAU281" s="75"/>
      <c r="PAV281" s="75"/>
      <c r="PAW281" s="75"/>
      <c r="PAX281" s="75"/>
      <c r="PAY281" s="75"/>
      <c r="PAZ281" s="75"/>
      <c r="PBA281" s="75"/>
      <c r="PBB281" s="75"/>
      <c r="PBC281" s="75"/>
      <c r="PBD281" s="75"/>
      <c r="PBE281" s="75"/>
      <c r="PBF281" s="75"/>
      <c r="PBG281" s="75"/>
      <c r="PBH281" s="75"/>
      <c r="PBI281" s="75"/>
      <c r="PBJ281" s="75"/>
      <c r="PBK281" s="75"/>
      <c r="PBL281" s="75"/>
      <c r="PBM281" s="75"/>
      <c r="PBN281" s="75"/>
      <c r="PBO281" s="75"/>
      <c r="PBP281" s="75"/>
      <c r="PBQ281" s="75"/>
      <c r="PBR281" s="75"/>
      <c r="PBS281" s="75"/>
      <c r="PBT281" s="75"/>
      <c r="PBU281" s="75"/>
      <c r="PBV281" s="75"/>
      <c r="PBW281" s="75"/>
      <c r="PBX281" s="75"/>
      <c r="PBY281" s="75"/>
      <c r="PBZ281" s="75"/>
      <c r="PCA281" s="75"/>
      <c r="PCB281" s="75"/>
      <c r="PCC281" s="75"/>
      <c r="PCD281" s="75"/>
      <c r="PCE281" s="75"/>
      <c r="PCF281" s="75"/>
      <c r="PCG281" s="75"/>
      <c r="PCH281" s="75"/>
      <c r="PCI281" s="75"/>
      <c r="PCJ281" s="75"/>
      <c r="PCK281" s="75"/>
      <c r="PCL281" s="75"/>
      <c r="PCM281" s="75"/>
      <c r="PCN281" s="75"/>
      <c r="PCO281" s="75"/>
      <c r="PCP281" s="75"/>
      <c r="PCQ281" s="75"/>
      <c r="PCR281" s="75"/>
      <c r="PCS281" s="75"/>
      <c r="PCT281" s="75"/>
      <c r="PCU281" s="75"/>
      <c r="PCV281" s="75"/>
      <c r="PCW281" s="75"/>
      <c r="PCX281" s="75"/>
      <c r="PCY281" s="75"/>
      <c r="PCZ281" s="75"/>
      <c r="PDA281" s="75"/>
      <c r="PDB281" s="75"/>
      <c r="PDC281" s="75"/>
      <c r="PDD281" s="75"/>
      <c r="PDE281" s="75"/>
      <c r="PDF281" s="75"/>
      <c r="PDG281" s="75"/>
      <c r="PDH281" s="75"/>
      <c r="PDI281" s="75"/>
      <c r="PDJ281" s="75"/>
      <c r="PDK281" s="75"/>
      <c r="PDL281" s="75"/>
      <c r="PDM281" s="75"/>
      <c r="PDN281" s="75"/>
      <c r="PDO281" s="75"/>
      <c r="PDP281" s="75"/>
      <c r="PDQ281" s="75"/>
      <c r="PDR281" s="75"/>
      <c r="PDS281" s="75"/>
      <c r="PDT281" s="75"/>
      <c r="PDU281" s="75"/>
      <c r="PDV281" s="75"/>
      <c r="PDW281" s="75"/>
      <c r="PDX281" s="75"/>
      <c r="PDY281" s="75"/>
      <c r="PDZ281" s="75"/>
      <c r="PEA281" s="75"/>
      <c r="PEB281" s="75"/>
      <c r="PEC281" s="75"/>
      <c r="PED281" s="75"/>
      <c r="PEE281" s="75"/>
      <c r="PEF281" s="75"/>
      <c r="PEG281" s="75"/>
      <c r="PEH281" s="75"/>
      <c r="PEI281" s="75"/>
      <c r="PEJ281" s="75"/>
      <c r="PEK281" s="75"/>
      <c r="PEL281" s="75"/>
      <c r="PEM281" s="75"/>
      <c r="PEN281" s="75"/>
      <c r="PEO281" s="75"/>
      <c r="PEP281" s="75"/>
      <c r="PEQ281" s="75"/>
      <c r="PER281" s="75"/>
      <c r="PES281" s="75"/>
      <c r="PET281" s="75"/>
      <c r="PEU281" s="75"/>
      <c r="PEV281" s="75"/>
      <c r="PEW281" s="75"/>
      <c r="PEX281" s="75"/>
      <c r="PEY281" s="75"/>
      <c r="PEZ281" s="75"/>
      <c r="PFA281" s="75"/>
      <c r="PFB281" s="75"/>
      <c r="PFC281" s="75"/>
      <c r="PFD281" s="75"/>
      <c r="PFE281" s="75"/>
      <c r="PFF281" s="75"/>
      <c r="PFG281" s="75"/>
      <c r="PFH281" s="75"/>
      <c r="PFI281" s="75"/>
      <c r="PFJ281" s="75"/>
      <c r="PFK281" s="75"/>
      <c r="PFL281" s="75"/>
      <c r="PFM281" s="75"/>
      <c r="PFN281" s="75"/>
      <c r="PFO281" s="75"/>
      <c r="PFP281" s="75"/>
      <c r="PFQ281" s="75"/>
      <c r="PFR281" s="75"/>
      <c r="PFS281" s="75"/>
      <c r="PFT281" s="75"/>
      <c r="PFU281" s="75"/>
      <c r="PFV281" s="75"/>
      <c r="PFW281" s="75"/>
      <c r="PFX281" s="75"/>
      <c r="PFY281" s="75"/>
      <c r="PFZ281" s="75"/>
      <c r="PGA281" s="75"/>
      <c r="PGB281" s="75"/>
      <c r="PGC281" s="75"/>
      <c r="PGD281" s="75"/>
      <c r="PGE281" s="75"/>
      <c r="PGF281" s="75"/>
      <c r="PGG281" s="75"/>
      <c r="PGH281" s="75"/>
      <c r="PGI281" s="75"/>
      <c r="PGJ281" s="75"/>
      <c r="PGK281" s="75"/>
      <c r="PGL281" s="75"/>
      <c r="PGM281" s="75"/>
      <c r="PGN281" s="75"/>
      <c r="PGO281" s="75"/>
      <c r="PGP281" s="75"/>
      <c r="PGQ281" s="75"/>
      <c r="PGR281" s="75"/>
      <c r="PGS281" s="75"/>
      <c r="PGT281" s="75"/>
      <c r="PGU281" s="75"/>
      <c r="PGV281" s="75"/>
      <c r="PGW281" s="75"/>
      <c r="PGX281" s="75"/>
      <c r="PGY281" s="75"/>
      <c r="PGZ281" s="75"/>
      <c r="PHA281" s="75"/>
      <c r="PHB281" s="75"/>
      <c r="PHC281" s="75"/>
      <c r="PHD281" s="75"/>
      <c r="PHE281" s="75"/>
      <c r="PHF281" s="75"/>
      <c r="PHG281" s="75"/>
      <c r="PHH281" s="75"/>
      <c r="PHI281" s="75"/>
      <c r="PHJ281" s="75"/>
      <c r="PHK281" s="75"/>
      <c r="PHL281" s="75"/>
      <c r="PHM281" s="75"/>
      <c r="PHN281" s="75"/>
      <c r="PHO281" s="75"/>
      <c r="PHP281" s="75"/>
      <c r="PHQ281" s="75"/>
      <c r="PHR281" s="75"/>
      <c r="PHS281" s="75"/>
      <c r="PHT281" s="75"/>
      <c r="PHU281" s="75"/>
      <c r="PHV281" s="75"/>
      <c r="PHW281" s="75"/>
      <c r="PHX281" s="75"/>
      <c r="PHY281" s="75"/>
      <c r="PHZ281" s="75"/>
      <c r="PIA281" s="75"/>
      <c r="PIB281" s="75"/>
      <c r="PIC281" s="75"/>
      <c r="PID281" s="75"/>
      <c r="PIE281" s="75"/>
      <c r="PIF281" s="75"/>
      <c r="PIG281" s="75"/>
      <c r="PIH281" s="75"/>
      <c r="PII281" s="75"/>
      <c r="PIJ281" s="75"/>
      <c r="PIK281" s="75"/>
      <c r="PIL281" s="75"/>
      <c r="PIM281" s="75"/>
      <c r="PIN281" s="75"/>
      <c r="PIO281" s="75"/>
      <c r="PIP281" s="75"/>
      <c r="PIQ281" s="75"/>
      <c r="PIR281" s="75"/>
      <c r="PIS281" s="75"/>
      <c r="PIT281" s="75"/>
      <c r="PIU281" s="75"/>
      <c r="PIV281" s="75"/>
      <c r="PIW281" s="75"/>
      <c r="PIX281" s="75"/>
      <c r="PIY281" s="75"/>
      <c r="PIZ281" s="75"/>
      <c r="PJA281" s="75"/>
      <c r="PJB281" s="75"/>
      <c r="PJC281" s="75"/>
      <c r="PJD281" s="75"/>
      <c r="PJE281" s="75"/>
      <c r="PJF281" s="75"/>
      <c r="PJG281" s="75"/>
      <c r="PJH281" s="75"/>
      <c r="PJI281" s="75"/>
      <c r="PJJ281" s="75"/>
      <c r="PJK281" s="75"/>
      <c r="PJL281" s="75"/>
      <c r="PJM281" s="75"/>
      <c r="PJN281" s="75"/>
      <c r="PJO281" s="75"/>
      <c r="PJP281" s="75"/>
      <c r="PJQ281" s="75"/>
      <c r="PJR281" s="75"/>
      <c r="PJS281" s="75"/>
      <c r="PJT281" s="75"/>
      <c r="PJU281" s="75"/>
      <c r="PJV281" s="75"/>
      <c r="PJW281" s="75"/>
      <c r="PJX281" s="75"/>
      <c r="PJY281" s="75"/>
      <c r="PJZ281" s="75"/>
      <c r="PKA281" s="75"/>
      <c r="PKB281" s="75"/>
      <c r="PKC281" s="75"/>
      <c r="PKD281" s="75"/>
      <c r="PKE281" s="75"/>
      <c r="PKF281" s="75"/>
      <c r="PKG281" s="75"/>
      <c r="PKH281" s="75"/>
      <c r="PKI281" s="75"/>
      <c r="PKJ281" s="75"/>
      <c r="PKK281" s="75"/>
      <c r="PKL281" s="75"/>
      <c r="PKM281" s="75"/>
      <c r="PKN281" s="75"/>
      <c r="PKO281" s="75"/>
      <c r="PKP281" s="75"/>
      <c r="PKQ281" s="75"/>
      <c r="PKR281" s="75"/>
      <c r="PKS281" s="75"/>
      <c r="PKT281" s="75"/>
      <c r="PKU281" s="75"/>
      <c r="PKV281" s="75"/>
      <c r="PKW281" s="75"/>
      <c r="PKX281" s="75"/>
      <c r="PKY281" s="75"/>
      <c r="PKZ281" s="75"/>
      <c r="PLA281" s="75"/>
      <c r="PLB281" s="75"/>
      <c r="PLC281" s="75"/>
      <c r="PLD281" s="75"/>
      <c r="PLE281" s="75"/>
      <c r="PLF281" s="75"/>
      <c r="PLG281" s="75"/>
      <c r="PLH281" s="75"/>
      <c r="PLI281" s="75"/>
      <c r="PLJ281" s="75"/>
      <c r="PLK281" s="75"/>
      <c r="PLL281" s="75"/>
      <c r="PLM281" s="75"/>
      <c r="PLN281" s="75"/>
      <c r="PLO281" s="75"/>
      <c r="PLP281" s="75"/>
      <c r="PLQ281" s="75"/>
      <c r="PLR281" s="75"/>
      <c r="PLS281" s="75"/>
      <c r="PLT281" s="75"/>
      <c r="PLU281" s="75"/>
      <c r="PLV281" s="75"/>
      <c r="PLW281" s="75"/>
      <c r="PLX281" s="75"/>
      <c r="PLY281" s="75"/>
      <c r="PLZ281" s="75"/>
      <c r="PMA281" s="75"/>
      <c r="PMB281" s="75"/>
      <c r="PMC281" s="75"/>
      <c r="PMD281" s="75"/>
      <c r="PME281" s="75"/>
      <c r="PMF281" s="75"/>
      <c r="PMG281" s="75"/>
      <c r="PMH281" s="75"/>
      <c r="PMI281" s="75"/>
      <c r="PMJ281" s="75"/>
      <c r="PMK281" s="75"/>
      <c r="PML281" s="75"/>
      <c r="PMM281" s="75"/>
      <c r="PMN281" s="75"/>
      <c r="PMO281" s="75"/>
      <c r="PMP281" s="75"/>
      <c r="PMQ281" s="75"/>
      <c r="PMR281" s="75"/>
      <c r="PMS281" s="75"/>
      <c r="PMT281" s="75"/>
      <c r="PMU281" s="75"/>
      <c r="PMV281" s="75"/>
      <c r="PMW281" s="75"/>
      <c r="PMX281" s="75"/>
      <c r="PMY281" s="75"/>
      <c r="PMZ281" s="75"/>
      <c r="PNA281" s="75"/>
      <c r="PNB281" s="75"/>
      <c r="PNC281" s="75"/>
      <c r="PND281" s="75"/>
      <c r="PNE281" s="75"/>
      <c r="PNF281" s="75"/>
      <c r="PNG281" s="75"/>
      <c r="PNH281" s="75"/>
      <c r="PNI281" s="75"/>
      <c r="PNJ281" s="75"/>
      <c r="PNK281" s="75"/>
      <c r="PNL281" s="75"/>
      <c r="PNM281" s="75"/>
      <c r="PNN281" s="75"/>
      <c r="PNO281" s="75"/>
      <c r="PNP281" s="75"/>
      <c r="PNQ281" s="75"/>
      <c r="PNR281" s="75"/>
      <c r="PNS281" s="75"/>
      <c r="PNT281" s="75"/>
      <c r="PNU281" s="75"/>
      <c r="PNV281" s="75"/>
      <c r="PNW281" s="75"/>
      <c r="PNX281" s="75"/>
      <c r="PNY281" s="75"/>
      <c r="PNZ281" s="75"/>
      <c r="POA281" s="75"/>
      <c r="POB281" s="75"/>
      <c r="POC281" s="75"/>
      <c r="POD281" s="75"/>
      <c r="POE281" s="75"/>
      <c r="POF281" s="75"/>
      <c r="POG281" s="75"/>
      <c r="POH281" s="75"/>
      <c r="POI281" s="75"/>
      <c r="POJ281" s="75"/>
      <c r="POK281" s="75"/>
      <c r="POL281" s="75"/>
      <c r="POM281" s="75"/>
      <c r="PON281" s="75"/>
      <c r="POO281" s="75"/>
      <c r="POP281" s="75"/>
      <c r="POQ281" s="75"/>
      <c r="POR281" s="75"/>
      <c r="POS281" s="75"/>
      <c r="POT281" s="75"/>
      <c r="POU281" s="75"/>
      <c r="POV281" s="75"/>
      <c r="POW281" s="75"/>
      <c r="POX281" s="75"/>
      <c r="POY281" s="75"/>
      <c r="POZ281" s="75"/>
      <c r="PPA281" s="75"/>
      <c r="PPB281" s="75"/>
      <c r="PPC281" s="75"/>
      <c r="PPD281" s="75"/>
      <c r="PPE281" s="75"/>
      <c r="PPF281" s="75"/>
      <c r="PPG281" s="75"/>
      <c r="PPH281" s="75"/>
      <c r="PPI281" s="75"/>
      <c r="PPJ281" s="75"/>
      <c r="PPK281" s="75"/>
      <c r="PPL281" s="75"/>
      <c r="PPM281" s="75"/>
      <c r="PPN281" s="75"/>
      <c r="PPO281" s="75"/>
      <c r="PPP281" s="75"/>
      <c r="PPQ281" s="75"/>
      <c r="PPR281" s="75"/>
      <c r="PPS281" s="75"/>
      <c r="PPT281" s="75"/>
      <c r="PPU281" s="75"/>
      <c r="PPV281" s="75"/>
      <c r="PPW281" s="75"/>
      <c r="PPX281" s="75"/>
      <c r="PPY281" s="75"/>
      <c r="PPZ281" s="75"/>
      <c r="PQA281" s="75"/>
      <c r="PQB281" s="75"/>
      <c r="PQC281" s="75"/>
      <c r="PQD281" s="75"/>
      <c r="PQE281" s="75"/>
      <c r="PQF281" s="75"/>
      <c r="PQG281" s="75"/>
      <c r="PQH281" s="75"/>
      <c r="PQI281" s="75"/>
      <c r="PQJ281" s="75"/>
      <c r="PQK281" s="75"/>
      <c r="PQL281" s="75"/>
      <c r="PQM281" s="75"/>
      <c r="PQN281" s="75"/>
      <c r="PQO281" s="75"/>
      <c r="PQP281" s="75"/>
      <c r="PQQ281" s="75"/>
      <c r="PQR281" s="75"/>
      <c r="PQS281" s="75"/>
      <c r="PQT281" s="75"/>
      <c r="PQU281" s="75"/>
      <c r="PQV281" s="75"/>
      <c r="PQW281" s="75"/>
      <c r="PQX281" s="75"/>
      <c r="PQY281" s="75"/>
      <c r="PQZ281" s="75"/>
      <c r="PRA281" s="75"/>
      <c r="PRB281" s="75"/>
      <c r="PRC281" s="75"/>
      <c r="PRD281" s="75"/>
      <c r="PRE281" s="75"/>
      <c r="PRF281" s="75"/>
      <c r="PRG281" s="75"/>
      <c r="PRH281" s="75"/>
      <c r="PRI281" s="75"/>
      <c r="PRJ281" s="75"/>
      <c r="PRK281" s="75"/>
      <c r="PRL281" s="75"/>
      <c r="PRM281" s="75"/>
      <c r="PRN281" s="75"/>
      <c r="PRO281" s="75"/>
      <c r="PRP281" s="75"/>
      <c r="PRQ281" s="75"/>
      <c r="PRR281" s="75"/>
      <c r="PRS281" s="75"/>
      <c r="PRT281" s="75"/>
      <c r="PRU281" s="75"/>
      <c r="PRV281" s="75"/>
      <c r="PRW281" s="75"/>
      <c r="PRX281" s="75"/>
      <c r="PRY281" s="75"/>
      <c r="PRZ281" s="75"/>
      <c r="PSA281" s="75"/>
      <c r="PSB281" s="75"/>
      <c r="PSC281" s="75"/>
      <c r="PSD281" s="75"/>
      <c r="PSE281" s="75"/>
      <c r="PSF281" s="75"/>
      <c r="PSG281" s="75"/>
      <c r="PSH281" s="75"/>
      <c r="PSI281" s="75"/>
      <c r="PSJ281" s="75"/>
      <c r="PSK281" s="75"/>
      <c r="PSL281" s="75"/>
      <c r="PSM281" s="75"/>
      <c r="PSN281" s="75"/>
      <c r="PSO281" s="75"/>
      <c r="PSP281" s="75"/>
      <c r="PSQ281" s="75"/>
      <c r="PSR281" s="75"/>
      <c r="PSS281" s="75"/>
      <c r="PST281" s="75"/>
      <c r="PSU281" s="75"/>
      <c r="PSV281" s="75"/>
      <c r="PSW281" s="75"/>
      <c r="PSX281" s="75"/>
      <c r="PSY281" s="75"/>
      <c r="PSZ281" s="75"/>
      <c r="PTA281" s="75"/>
      <c r="PTB281" s="75"/>
      <c r="PTC281" s="75"/>
      <c r="PTD281" s="75"/>
      <c r="PTE281" s="75"/>
      <c r="PTF281" s="75"/>
      <c r="PTG281" s="75"/>
      <c r="PTH281" s="75"/>
      <c r="PTI281" s="75"/>
      <c r="PTJ281" s="75"/>
      <c r="PTK281" s="75"/>
      <c r="PTL281" s="75"/>
      <c r="PTM281" s="75"/>
      <c r="PTN281" s="75"/>
      <c r="PTO281" s="75"/>
      <c r="PTP281" s="75"/>
      <c r="PTQ281" s="75"/>
      <c r="PTR281" s="75"/>
      <c r="PTS281" s="75"/>
      <c r="PTT281" s="75"/>
      <c r="PTU281" s="75"/>
      <c r="PTV281" s="75"/>
      <c r="PTW281" s="75"/>
      <c r="PTX281" s="75"/>
      <c r="PTY281" s="75"/>
      <c r="PTZ281" s="75"/>
      <c r="PUA281" s="75"/>
      <c r="PUB281" s="75"/>
      <c r="PUC281" s="75"/>
      <c r="PUD281" s="75"/>
      <c r="PUE281" s="75"/>
      <c r="PUF281" s="75"/>
      <c r="PUG281" s="75"/>
      <c r="PUH281" s="75"/>
      <c r="PUI281" s="75"/>
      <c r="PUJ281" s="75"/>
      <c r="PUK281" s="75"/>
      <c r="PUL281" s="75"/>
      <c r="PUM281" s="75"/>
      <c r="PUN281" s="75"/>
      <c r="PUO281" s="75"/>
      <c r="PUP281" s="75"/>
      <c r="PUQ281" s="75"/>
      <c r="PUR281" s="75"/>
      <c r="PUS281" s="75"/>
      <c r="PUT281" s="75"/>
      <c r="PUU281" s="75"/>
      <c r="PUV281" s="75"/>
      <c r="PUW281" s="75"/>
      <c r="PUX281" s="75"/>
      <c r="PUY281" s="75"/>
      <c r="PUZ281" s="75"/>
      <c r="PVA281" s="75"/>
      <c r="PVB281" s="75"/>
      <c r="PVC281" s="75"/>
      <c r="PVD281" s="75"/>
      <c r="PVE281" s="75"/>
      <c r="PVF281" s="75"/>
      <c r="PVG281" s="75"/>
      <c r="PVH281" s="75"/>
      <c r="PVI281" s="75"/>
      <c r="PVJ281" s="75"/>
      <c r="PVK281" s="75"/>
      <c r="PVL281" s="75"/>
      <c r="PVM281" s="75"/>
      <c r="PVN281" s="75"/>
      <c r="PVO281" s="75"/>
      <c r="PVP281" s="75"/>
      <c r="PVQ281" s="75"/>
      <c r="PVR281" s="75"/>
      <c r="PVS281" s="75"/>
      <c r="PVT281" s="75"/>
      <c r="PVU281" s="75"/>
      <c r="PVV281" s="75"/>
      <c r="PVW281" s="75"/>
      <c r="PVX281" s="75"/>
      <c r="PVY281" s="75"/>
      <c r="PVZ281" s="75"/>
      <c r="PWA281" s="75"/>
      <c r="PWB281" s="75"/>
      <c r="PWC281" s="75"/>
      <c r="PWD281" s="75"/>
      <c r="PWE281" s="75"/>
      <c r="PWF281" s="75"/>
      <c r="PWG281" s="75"/>
      <c r="PWH281" s="75"/>
      <c r="PWI281" s="75"/>
      <c r="PWJ281" s="75"/>
      <c r="PWK281" s="75"/>
      <c r="PWL281" s="75"/>
      <c r="PWM281" s="75"/>
      <c r="PWN281" s="75"/>
      <c r="PWO281" s="75"/>
      <c r="PWP281" s="75"/>
      <c r="PWQ281" s="75"/>
      <c r="PWR281" s="75"/>
      <c r="PWS281" s="75"/>
      <c r="PWT281" s="75"/>
      <c r="PWU281" s="75"/>
      <c r="PWV281" s="75"/>
      <c r="PWW281" s="75"/>
      <c r="PWX281" s="75"/>
      <c r="PWY281" s="75"/>
      <c r="PWZ281" s="75"/>
      <c r="PXA281" s="75"/>
      <c r="PXB281" s="75"/>
      <c r="PXC281" s="75"/>
      <c r="PXD281" s="75"/>
      <c r="PXE281" s="75"/>
      <c r="PXF281" s="75"/>
      <c r="PXG281" s="75"/>
      <c r="PXH281" s="75"/>
      <c r="PXI281" s="75"/>
      <c r="PXJ281" s="75"/>
      <c r="PXK281" s="75"/>
      <c r="PXL281" s="75"/>
      <c r="PXM281" s="75"/>
      <c r="PXN281" s="75"/>
      <c r="PXO281" s="75"/>
      <c r="PXP281" s="75"/>
      <c r="PXQ281" s="75"/>
      <c r="PXR281" s="75"/>
      <c r="PXS281" s="75"/>
      <c r="PXT281" s="75"/>
      <c r="PXU281" s="75"/>
      <c r="PXV281" s="75"/>
      <c r="PXW281" s="75"/>
      <c r="PXX281" s="75"/>
      <c r="PXY281" s="75"/>
      <c r="PXZ281" s="75"/>
      <c r="PYA281" s="75"/>
      <c r="PYB281" s="75"/>
      <c r="PYC281" s="75"/>
      <c r="PYD281" s="75"/>
      <c r="PYE281" s="75"/>
      <c r="PYF281" s="75"/>
      <c r="PYG281" s="75"/>
      <c r="PYH281" s="75"/>
      <c r="PYI281" s="75"/>
      <c r="PYJ281" s="75"/>
      <c r="PYK281" s="75"/>
      <c r="PYL281" s="75"/>
      <c r="PYM281" s="75"/>
      <c r="PYN281" s="75"/>
      <c r="PYO281" s="75"/>
      <c r="PYP281" s="75"/>
      <c r="PYQ281" s="75"/>
      <c r="PYR281" s="75"/>
      <c r="PYS281" s="75"/>
      <c r="PYT281" s="75"/>
      <c r="PYU281" s="75"/>
      <c r="PYV281" s="75"/>
      <c r="PYW281" s="75"/>
      <c r="PYX281" s="75"/>
      <c r="PYY281" s="75"/>
      <c r="PYZ281" s="75"/>
      <c r="PZA281" s="75"/>
      <c r="PZB281" s="75"/>
      <c r="PZC281" s="75"/>
      <c r="PZD281" s="75"/>
      <c r="PZE281" s="75"/>
      <c r="PZF281" s="75"/>
      <c r="PZG281" s="75"/>
      <c r="PZH281" s="75"/>
      <c r="PZI281" s="75"/>
      <c r="PZJ281" s="75"/>
      <c r="PZK281" s="75"/>
      <c r="PZL281" s="75"/>
      <c r="PZM281" s="75"/>
      <c r="PZN281" s="75"/>
      <c r="PZO281" s="75"/>
      <c r="PZP281" s="75"/>
      <c r="PZQ281" s="75"/>
      <c r="PZR281" s="75"/>
      <c r="PZS281" s="75"/>
      <c r="PZT281" s="75"/>
      <c r="PZU281" s="75"/>
      <c r="PZV281" s="75"/>
      <c r="PZW281" s="75"/>
      <c r="PZX281" s="75"/>
      <c r="PZY281" s="75"/>
      <c r="PZZ281" s="75"/>
      <c r="QAA281" s="75"/>
      <c r="QAB281" s="75"/>
      <c r="QAC281" s="75"/>
      <c r="QAD281" s="75"/>
      <c r="QAE281" s="75"/>
      <c r="QAF281" s="75"/>
      <c r="QAG281" s="75"/>
      <c r="QAH281" s="75"/>
      <c r="QAI281" s="75"/>
      <c r="QAJ281" s="75"/>
      <c r="QAK281" s="75"/>
      <c r="QAL281" s="75"/>
      <c r="QAM281" s="75"/>
      <c r="QAN281" s="75"/>
      <c r="QAO281" s="75"/>
      <c r="QAP281" s="75"/>
      <c r="QAQ281" s="75"/>
      <c r="QAR281" s="75"/>
      <c r="QAS281" s="75"/>
      <c r="QAT281" s="75"/>
      <c r="QAU281" s="75"/>
      <c r="QAV281" s="75"/>
      <c r="QAW281" s="75"/>
      <c r="QAX281" s="75"/>
      <c r="QAY281" s="75"/>
      <c r="QAZ281" s="75"/>
      <c r="QBA281" s="75"/>
      <c r="QBB281" s="75"/>
      <c r="QBC281" s="75"/>
      <c r="QBD281" s="75"/>
      <c r="QBE281" s="75"/>
      <c r="QBF281" s="75"/>
      <c r="QBG281" s="75"/>
      <c r="QBH281" s="75"/>
      <c r="QBI281" s="75"/>
      <c r="QBJ281" s="75"/>
      <c r="QBK281" s="75"/>
      <c r="QBL281" s="75"/>
      <c r="QBM281" s="75"/>
      <c r="QBN281" s="75"/>
      <c r="QBO281" s="75"/>
      <c r="QBP281" s="75"/>
      <c r="QBQ281" s="75"/>
      <c r="QBR281" s="75"/>
      <c r="QBS281" s="75"/>
      <c r="QBT281" s="75"/>
      <c r="QBU281" s="75"/>
      <c r="QBV281" s="75"/>
      <c r="QBW281" s="75"/>
      <c r="QBX281" s="75"/>
      <c r="QBY281" s="75"/>
      <c r="QBZ281" s="75"/>
      <c r="QCA281" s="75"/>
      <c r="QCB281" s="75"/>
      <c r="QCC281" s="75"/>
      <c r="QCD281" s="75"/>
      <c r="QCE281" s="75"/>
      <c r="QCF281" s="75"/>
      <c r="QCG281" s="75"/>
      <c r="QCH281" s="75"/>
      <c r="QCI281" s="75"/>
      <c r="QCJ281" s="75"/>
      <c r="QCK281" s="75"/>
      <c r="QCL281" s="75"/>
      <c r="QCM281" s="75"/>
      <c r="QCN281" s="75"/>
      <c r="QCO281" s="75"/>
      <c r="QCP281" s="75"/>
      <c r="QCQ281" s="75"/>
      <c r="QCR281" s="75"/>
      <c r="QCS281" s="75"/>
      <c r="QCT281" s="75"/>
      <c r="QCU281" s="75"/>
      <c r="QCV281" s="75"/>
      <c r="QCW281" s="75"/>
      <c r="QCX281" s="75"/>
      <c r="QCY281" s="75"/>
      <c r="QCZ281" s="75"/>
      <c r="QDA281" s="75"/>
      <c r="QDB281" s="75"/>
      <c r="QDC281" s="75"/>
      <c r="QDD281" s="75"/>
      <c r="QDE281" s="75"/>
      <c r="QDF281" s="75"/>
      <c r="QDG281" s="75"/>
      <c r="QDH281" s="75"/>
      <c r="QDI281" s="75"/>
      <c r="QDJ281" s="75"/>
      <c r="QDK281" s="75"/>
      <c r="QDL281" s="75"/>
      <c r="QDM281" s="75"/>
      <c r="QDN281" s="75"/>
      <c r="QDO281" s="75"/>
      <c r="QDP281" s="75"/>
      <c r="QDQ281" s="75"/>
      <c r="QDR281" s="75"/>
      <c r="QDS281" s="75"/>
      <c r="QDT281" s="75"/>
      <c r="QDU281" s="75"/>
      <c r="QDV281" s="75"/>
      <c r="QDW281" s="75"/>
      <c r="QDX281" s="75"/>
      <c r="QDY281" s="75"/>
      <c r="QDZ281" s="75"/>
      <c r="QEA281" s="75"/>
      <c r="QEB281" s="75"/>
      <c r="QEC281" s="75"/>
      <c r="QED281" s="75"/>
      <c r="QEE281" s="75"/>
      <c r="QEF281" s="75"/>
      <c r="QEG281" s="75"/>
      <c r="QEH281" s="75"/>
      <c r="QEI281" s="75"/>
      <c r="QEJ281" s="75"/>
      <c r="QEK281" s="75"/>
      <c r="QEL281" s="75"/>
      <c r="QEM281" s="75"/>
      <c r="QEN281" s="75"/>
      <c r="QEO281" s="75"/>
      <c r="QEP281" s="75"/>
      <c r="QEQ281" s="75"/>
      <c r="QER281" s="75"/>
      <c r="QES281" s="75"/>
      <c r="QET281" s="75"/>
      <c r="QEU281" s="75"/>
      <c r="QEV281" s="75"/>
      <c r="QEW281" s="75"/>
      <c r="QEX281" s="75"/>
      <c r="QEY281" s="75"/>
      <c r="QEZ281" s="75"/>
      <c r="QFA281" s="75"/>
      <c r="QFB281" s="75"/>
      <c r="QFC281" s="75"/>
      <c r="QFD281" s="75"/>
      <c r="QFE281" s="75"/>
      <c r="QFF281" s="75"/>
      <c r="QFG281" s="75"/>
      <c r="QFH281" s="75"/>
      <c r="QFI281" s="75"/>
      <c r="QFJ281" s="75"/>
      <c r="QFK281" s="75"/>
      <c r="QFL281" s="75"/>
      <c r="QFM281" s="75"/>
      <c r="QFN281" s="75"/>
      <c r="QFO281" s="75"/>
      <c r="QFP281" s="75"/>
      <c r="QFQ281" s="75"/>
      <c r="QFR281" s="75"/>
      <c r="QFS281" s="75"/>
      <c r="QFT281" s="75"/>
      <c r="QFU281" s="75"/>
      <c r="QFV281" s="75"/>
      <c r="QFW281" s="75"/>
      <c r="QFX281" s="75"/>
      <c r="QFY281" s="75"/>
      <c r="QFZ281" s="75"/>
      <c r="QGA281" s="75"/>
      <c r="QGB281" s="75"/>
      <c r="QGC281" s="75"/>
      <c r="QGD281" s="75"/>
      <c r="QGE281" s="75"/>
      <c r="QGF281" s="75"/>
      <c r="QGG281" s="75"/>
      <c r="QGH281" s="75"/>
      <c r="QGI281" s="75"/>
      <c r="QGJ281" s="75"/>
      <c r="QGK281" s="75"/>
      <c r="QGL281" s="75"/>
      <c r="QGM281" s="75"/>
      <c r="QGN281" s="75"/>
      <c r="QGO281" s="75"/>
      <c r="QGP281" s="75"/>
      <c r="QGQ281" s="75"/>
      <c r="QGR281" s="75"/>
      <c r="QGS281" s="75"/>
      <c r="QGT281" s="75"/>
      <c r="QGU281" s="75"/>
      <c r="QGV281" s="75"/>
      <c r="QGW281" s="75"/>
      <c r="QGX281" s="75"/>
      <c r="QGY281" s="75"/>
      <c r="QGZ281" s="75"/>
      <c r="QHA281" s="75"/>
      <c r="QHB281" s="75"/>
      <c r="QHC281" s="75"/>
      <c r="QHD281" s="75"/>
      <c r="QHE281" s="75"/>
      <c r="QHF281" s="75"/>
      <c r="QHG281" s="75"/>
      <c r="QHH281" s="75"/>
      <c r="QHI281" s="75"/>
      <c r="QHJ281" s="75"/>
      <c r="QHK281" s="75"/>
      <c r="QHL281" s="75"/>
      <c r="QHM281" s="75"/>
      <c r="QHN281" s="75"/>
      <c r="QHO281" s="75"/>
      <c r="QHP281" s="75"/>
      <c r="QHQ281" s="75"/>
      <c r="QHR281" s="75"/>
      <c r="QHS281" s="75"/>
      <c r="QHT281" s="75"/>
      <c r="QHU281" s="75"/>
      <c r="QHV281" s="75"/>
      <c r="QHW281" s="75"/>
      <c r="QHX281" s="75"/>
      <c r="QHY281" s="75"/>
      <c r="QHZ281" s="75"/>
      <c r="QIA281" s="75"/>
      <c r="QIB281" s="75"/>
      <c r="QIC281" s="75"/>
      <c r="QID281" s="75"/>
      <c r="QIE281" s="75"/>
      <c r="QIF281" s="75"/>
      <c r="QIG281" s="75"/>
      <c r="QIH281" s="75"/>
      <c r="QII281" s="75"/>
      <c r="QIJ281" s="75"/>
      <c r="QIK281" s="75"/>
      <c r="QIL281" s="75"/>
      <c r="QIM281" s="75"/>
      <c r="QIN281" s="75"/>
      <c r="QIO281" s="75"/>
      <c r="QIP281" s="75"/>
      <c r="QIQ281" s="75"/>
      <c r="QIR281" s="75"/>
      <c r="QIS281" s="75"/>
      <c r="QIT281" s="75"/>
      <c r="QIU281" s="75"/>
      <c r="QIV281" s="75"/>
      <c r="QIW281" s="75"/>
      <c r="QIX281" s="75"/>
      <c r="QIY281" s="75"/>
      <c r="QIZ281" s="75"/>
      <c r="QJA281" s="75"/>
      <c r="QJB281" s="75"/>
      <c r="QJC281" s="75"/>
      <c r="QJD281" s="75"/>
      <c r="QJE281" s="75"/>
      <c r="QJF281" s="75"/>
      <c r="QJG281" s="75"/>
      <c r="QJH281" s="75"/>
      <c r="QJI281" s="75"/>
      <c r="QJJ281" s="75"/>
      <c r="QJK281" s="75"/>
      <c r="QJL281" s="75"/>
      <c r="QJM281" s="75"/>
      <c r="QJN281" s="75"/>
      <c r="QJO281" s="75"/>
      <c r="QJP281" s="75"/>
      <c r="QJQ281" s="75"/>
      <c r="QJR281" s="75"/>
      <c r="QJS281" s="75"/>
      <c r="QJT281" s="75"/>
      <c r="QJU281" s="75"/>
      <c r="QJV281" s="75"/>
      <c r="QJW281" s="75"/>
      <c r="QJX281" s="75"/>
      <c r="QJY281" s="75"/>
      <c r="QJZ281" s="75"/>
      <c r="QKA281" s="75"/>
      <c r="QKB281" s="75"/>
      <c r="QKC281" s="75"/>
      <c r="QKD281" s="75"/>
      <c r="QKE281" s="75"/>
      <c r="QKF281" s="75"/>
      <c r="QKG281" s="75"/>
      <c r="QKH281" s="75"/>
      <c r="QKI281" s="75"/>
      <c r="QKJ281" s="75"/>
      <c r="QKK281" s="75"/>
      <c r="QKL281" s="75"/>
      <c r="QKM281" s="75"/>
      <c r="QKN281" s="75"/>
      <c r="QKO281" s="75"/>
      <c r="QKP281" s="75"/>
      <c r="QKQ281" s="75"/>
      <c r="QKR281" s="75"/>
      <c r="QKS281" s="75"/>
      <c r="QKT281" s="75"/>
      <c r="QKU281" s="75"/>
      <c r="QKV281" s="75"/>
      <c r="QKW281" s="75"/>
      <c r="QKX281" s="75"/>
      <c r="QKY281" s="75"/>
      <c r="QKZ281" s="75"/>
      <c r="QLA281" s="75"/>
      <c r="QLB281" s="75"/>
      <c r="QLC281" s="75"/>
      <c r="QLD281" s="75"/>
      <c r="QLE281" s="75"/>
      <c r="QLF281" s="75"/>
      <c r="QLG281" s="75"/>
      <c r="QLH281" s="75"/>
      <c r="QLI281" s="75"/>
      <c r="QLJ281" s="75"/>
      <c r="QLK281" s="75"/>
      <c r="QLL281" s="75"/>
      <c r="QLM281" s="75"/>
      <c r="QLN281" s="75"/>
      <c r="QLO281" s="75"/>
      <c r="QLP281" s="75"/>
      <c r="QLQ281" s="75"/>
      <c r="QLR281" s="75"/>
      <c r="QLS281" s="75"/>
      <c r="QLT281" s="75"/>
      <c r="QLU281" s="75"/>
      <c r="QLV281" s="75"/>
      <c r="QLW281" s="75"/>
      <c r="QLX281" s="75"/>
      <c r="QLY281" s="75"/>
      <c r="QLZ281" s="75"/>
      <c r="QMA281" s="75"/>
      <c r="QMB281" s="75"/>
      <c r="QMC281" s="75"/>
      <c r="QMD281" s="75"/>
      <c r="QME281" s="75"/>
      <c r="QMF281" s="75"/>
      <c r="QMG281" s="75"/>
      <c r="QMH281" s="75"/>
      <c r="QMI281" s="75"/>
      <c r="QMJ281" s="75"/>
      <c r="QMK281" s="75"/>
      <c r="QML281" s="75"/>
      <c r="QMM281" s="75"/>
      <c r="QMN281" s="75"/>
      <c r="QMO281" s="75"/>
      <c r="QMP281" s="75"/>
      <c r="QMQ281" s="75"/>
      <c r="QMR281" s="75"/>
      <c r="QMS281" s="75"/>
      <c r="QMT281" s="75"/>
      <c r="QMU281" s="75"/>
      <c r="QMV281" s="75"/>
      <c r="QMW281" s="75"/>
      <c r="QMX281" s="75"/>
      <c r="QMY281" s="75"/>
      <c r="QMZ281" s="75"/>
      <c r="QNA281" s="75"/>
      <c r="QNB281" s="75"/>
      <c r="QNC281" s="75"/>
      <c r="QND281" s="75"/>
      <c r="QNE281" s="75"/>
      <c r="QNF281" s="75"/>
      <c r="QNG281" s="75"/>
      <c r="QNH281" s="75"/>
      <c r="QNI281" s="75"/>
      <c r="QNJ281" s="75"/>
      <c r="QNK281" s="75"/>
      <c r="QNL281" s="75"/>
      <c r="QNM281" s="75"/>
      <c r="QNN281" s="75"/>
      <c r="QNO281" s="75"/>
      <c r="QNP281" s="75"/>
      <c r="QNQ281" s="75"/>
      <c r="QNR281" s="75"/>
      <c r="QNS281" s="75"/>
      <c r="QNT281" s="75"/>
      <c r="QNU281" s="75"/>
      <c r="QNV281" s="75"/>
      <c r="QNW281" s="75"/>
      <c r="QNX281" s="75"/>
      <c r="QNY281" s="75"/>
      <c r="QNZ281" s="75"/>
      <c r="QOA281" s="75"/>
      <c r="QOB281" s="75"/>
      <c r="QOC281" s="75"/>
      <c r="QOD281" s="75"/>
      <c r="QOE281" s="75"/>
      <c r="QOF281" s="75"/>
      <c r="QOG281" s="75"/>
      <c r="QOH281" s="75"/>
      <c r="QOI281" s="75"/>
      <c r="QOJ281" s="75"/>
      <c r="QOK281" s="75"/>
      <c r="QOL281" s="75"/>
      <c r="QOM281" s="75"/>
      <c r="QON281" s="75"/>
      <c r="QOO281" s="75"/>
      <c r="QOP281" s="75"/>
      <c r="QOQ281" s="75"/>
      <c r="QOR281" s="75"/>
      <c r="QOS281" s="75"/>
      <c r="QOT281" s="75"/>
      <c r="QOU281" s="75"/>
      <c r="QOV281" s="75"/>
      <c r="QOW281" s="75"/>
      <c r="QOX281" s="75"/>
      <c r="QOY281" s="75"/>
      <c r="QOZ281" s="75"/>
      <c r="QPA281" s="75"/>
      <c r="QPB281" s="75"/>
      <c r="QPC281" s="75"/>
      <c r="QPD281" s="75"/>
      <c r="QPE281" s="75"/>
      <c r="QPF281" s="75"/>
      <c r="QPG281" s="75"/>
      <c r="QPH281" s="75"/>
      <c r="QPI281" s="75"/>
      <c r="QPJ281" s="75"/>
      <c r="QPK281" s="75"/>
      <c r="QPL281" s="75"/>
      <c r="QPM281" s="75"/>
      <c r="QPN281" s="75"/>
      <c r="QPO281" s="75"/>
      <c r="QPP281" s="75"/>
      <c r="QPQ281" s="75"/>
      <c r="QPR281" s="75"/>
      <c r="QPS281" s="75"/>
      <c r="QPT281" s="75"/>
      <c r="QPU281" s="75"/>
      <c r="QPV281" s="75"/>
      <c r="QPW281" s="75"/>
      <c r="QPX281" s="75"/>
      <c r="QPY281" s="75"/>
      <c r="QPZ281" s="75"/>
      <c r="QQA281" s="75"/>
      <c r="QQB281" s="75"/>
      <c r="QQC281" s="75"/>
      <c r="QQD281" s="75"/>
      <c r="QQE281" s="75"/>
      <c r="QQF281" s="75"/>
      <c r="QQG281" s="75"/>
      <c r="QQH281" s="75"/>
      <c r="QQI281" s="75"/>
      <c r="QQJ281" s="75"/>
      <c r="QQK281" s="75"/>
      <c r="QQL281" s="75"/>
      <c r="QQM281" s="75"/>
      <c r="QQN281" s="75"/>
      <c r="QQO281" s="75"/>
      <c r="QQP281" s="75"/>
      <c r="QQQ281" s="75"/>
      <c r="QQR281" s="75"/>
      <c r="QQS281" s="75"/>
      <c r="QQT281" s="75"/>
      <c r="QQU281" s="75"/>
      <c r="QQV281" s="75"/>
      <c r="QQW281" s="75"/>
      <c r="QQX281" s="75"/>
      <c r="QQY281" s="75"/>
      <c r="QQZ281" s="75"/>
      <c r="QRA281" s="75"/>
      <c r="QRB281" s="75"/>
      <c r="QRC281" s="75"/>
      <c r="QRD281" s="75"/>
      <c r="QRE281" s="75"/>
      <c r="QRF281" s="75"/>
      <c r="QRG281" s="75"/>
      <c r="QRH281" s="75"/>
      <c r="QRI281" s="75"/>
      <c r="QRJ281" s="75"/>
      <c r="QRK281" s="75"/>
      <c r="QRL281" s="75"/>
      <c r="QRM281" s="75"/>
      <c r="QRN281" s="75"/>
      <c r="QRO281" s="75"/>
      <c r="QRP281" s="75"/>
      <c r="QRQ281" s="75"/>
      <c r="QRR281" s="75"/>
      <c r="QRS281" s="75"/>
      <c r="QRT281" s="75"/>
      <c r="QRU281" s="75"/>
      <c r="QRV281" s="75"/>
      <c r="QRW281" s="75"/>
      <c r="QRX281" s="75"/>
      <c r="QRY281" s="75"/>
      <c r="QRZ281" s="75"/>
      <c r="QSA281" s="75"/>
      <c r="QSB281" s="75"/>
      <c r="QSC281" s="75"/>
      <c r="QSD281" s="75"/>
      <c r="QSE281" s="75"/>
      <c r="QSF281" s="75"/>
      <c r="QSG281" s="75"/>
      <c r="QSH281" s="75"/>
      <c r="QSI281" s="75"/>
      <c r="QSJ281" s="75"/>
      <c r="QSK281" s="75"/>
      <c r="QSL281" s="75"/>
      <c r="QSM281" s="75"/>
      <c r="QSN281" s="75"/>
      <c r="QSO281" s="75"/>
      <c r="QSP281" s="75"/>
      <c r="QSQ281" s="75"/>
      <c r="QSR281" s="75"/>
      <c r="QSS281" s="75"/>
      <c r="QST281" s="75"/>
      <c r="QSU281" s="75"/>
      <c r="QSV281" s="75"/>
      <c r="QSW281" s="75"/>
      <c r="QSX281" s="75"/>
      <c r="QSY281" s="75"/>
      <c r="QSZ281" s="75"/>
      <c r="QTA281" s="75"/>
      <c r="QTB281" s="75"/>
      <c r="QTC281" s="75"/>
      <c r="QTD281" s="75"/>
      <c r="QTE281" s="75"/>
      <c r="QTF281" s="75"/>
      <c r="QTG281" s="75"/>
      <c r="QTH281" s="75"/>
      <c r="QTI281" s="75"/>
      <c r="QTJ281" s="75"/>
      <c r="QTK281" s="75"/>
      <c r="QTL281" s="75"/>
      <c r="QTM281" s="75"/>
      <c r="QTN281" s="75"/>
      <c r="QTO281" s="75"/>
      <c r="QTP281" s="75"/>
      <c r="QTQ281" s="75"/>
      <c r="QTR281" s="75"/>
      <c r="QTS281" s="75"/>
      <c r="QTT281" s="75"/>
      <c r="QTU281" s="75"/>
      <c r="QTV281" s="75"/>
      <c r="QTW281" s="75"/>
      <c r="QTX281" s="75"/>
      <c r="QTY281" s="75"/>
      <c r="QTZ281" s="75"/>
      <c r="QUA281" s="75"/>
      <c r="QUB281" s="75"/>
      <c r="QUC281" s="75"/>
      <c r="QUD281" s="75"/>
      <c r="QUE281" s="75"/>
      <c r="QUF281" s="75"/>
      <c r="QUG281" s="75"/>
      <c r="QUH281" s="75"/>
      <c r="QUI281" s="75"/>
      <c r="QUJ281" s="75"/>
      <c r="QUK281" s="75"/>
      <c r="QUL281" s="75"/>
      <c r="QUM281" s="75"/>
      <c r="QUN281" s="75"/>
      <c r="QUO281" s="75"/>
      <c r="QUP281" s="75"/>
      <c r="QUQ281" s="75"/>
      <c r="QUR281" s="75"/>
      <c r="QUS281" s="75"/>
      <c r="QUT281" s="75"/>
      <c r="QUU281" s="75"/>
      <c r="QUV281" s="75"/>
      <c r="QUW281" s="75"/>
      <c r="QUX281" s="75"/>
      <c r="QUY281" s="75"/>
      <c r="QUZ281" s="75"/>
      <c r="QVA281" s="75"/>
      <c r="QVB281" s="75"/>
      <c r="QVC281" s="75"/>
      <c r="QVD281" s="75"/>
      <c r="QVE281" s="75"/>
      <c r="QVF281" s="75"/>
      <c r="QVG281" s="75"/>
      <c r="QVH281" s="75"/>
      <c r="QVI281" s="75"/>
      <c r="QVJ281" s="75"/>
      <c r="QVK281" s="75"/>
      <c r="QVL281" s="75"/>
      <c r="QVM281" s="75"/>
      <c r="QVN281" s="75"/>
      <c r="QVO281" s="75"/>
      <c r="QVP281" s="75"/>
      <c r="QVQ281" s="75"/>
      <c r="QVR281" s="75"/>
      <c r="QVS281" s="75"/>
      <c r="QVT281" s="75"/>
      <c r="QVU281" s="75"/>
      <c r="QVV281" s="75"/>
      <c r="QVW281" s="75"/>
      <c r="QVX281" s="75"/>
      <c r="QVY281" s="75"/>
      <c r="QVZ281" s="75"/>
      <c r="QWA281" s="75"/>
      <c r="QWB281" s="75"/>
      <c r="QWC281" s="75"/>
      <c r="QWD281" s="75"/>
      <c r="QWE281" s="75"/>
      <c r="QWF281" s="75"/>
      <c r="QWG281" s="75"/>
      <c r="QWH281" s="75"/>
      <c r="QWI281" s="75"/>
      <c r="QWJ281" s="75"/>
      <c r="QWK281" s="75"/>
      <c r="QWL281" s="75"/>
      <c r="QWM281" s="75"/>
      <c r="QWN281" s="75"/>
      <c r="QWO281" s="75"/>
      <c r="QWP281" s="75"/>
      <c r="QWQ281" s="75"/>
      <c r="QWR281" s="75"/>
      <c r="QWS281" s="75"/>
      <c r="QWT281" s="75"/>
      <c r="QWU281" s="75"/>
      <c r="QWV281" s="75"/>
      <c r="QWW281" s="75"/>
      <c r="QWX281" s="75"/>
      <c r="QWY281" s="75"/>
      <c r="QWZ281" s="75"/>
      <c r="QXA281" s="75"/>
      <c r="QXB281" s="75"/>
      <c r="QXC281" s="75"/>
      <c r="QXD281" s="75"/>
      <c r="QXE281" s="75"/>
      <c r="QXF281" s="75"/>
      <c r="QXG281" s="75"/>
      <c r="QXH281" s="75"/>
      <c r="QXI281" s="75"/>
      <c r="QXJ281" s="75"/>
      <c r="QXK281" s="75"/>
      <c r="QXL281" s="75"/>
      <c r="QXM281" s="75"/>
      <c r="QXN281" s="75"/>
      <c r="QXO281" s="75"/>
      <c r="QXP281" s="75"/>
      <c r="QXQ281" s="75"/>
      <c r="QXR281" s="75"/>
      <c r="QXS281" s="75"/>
      <c r="QXT281" s="75"/>
      <c r="QXU281" s="75"/>
      <c r="QXV281" s="75"/>
      <c r="QXW281" s="75"/>
      <c r="QXX281" s="75"/>
      <c r="QXY281" s="75"/>
      <c r="QXZ281" s="75"/>
      <c r="QYA281" s="75"/>
      <c r="QYB281" s="75"/>
      <c r="QYC281" s="75"/>
      <c r="QYD281" s="75"/>
      <c r="QYE281" s="75"/>
      <c r="QYF281" s="75"/>
      <c r="QYG281" s="75"/>
      <c r="QYH281" s="75"/>
      <c r="QYI281" s="75"/>
      <c r="QYJ281" s="75"/>
      <c r="QYK281" s="75"/>
      <c r="QYL281" s="75"/>
      <c r="QYM281" s="75"/>
      <c r="QYN281" s="75"/>
      <c r="QYO281" s="75"/>
      <c r="QYP281" s="75"/>
      <c r="QYQ281" s="75"/>
      <c r="QYR281" s="75"/>
      <c r="QYS281" s="75"/>
      <c r="QYT281" s="75"/>
      <c r="QYU281" s="75"/>
      <c r="QYV281" s="75"/>
      <c r="QYW281" s="75"/>
      <c r="QYX281" s="75"/>
      <c r="QYY281" s="75"/>
      <c r="QYZ281" s="75"/>
      <c r="QZA281" s="75"/>
      <c r="QZB281" s="75"/>
      <c r="QZC281" s="75"/>
      <c r="QZD281" s="75"/>
      <c r="QZE281" s="75"/>
      <c r="QZF281" s="75"/>
      <c r="QZG281" s="75"/>
      <c r="QZH281" s="75"/>
      <c r="QZI281" s="75"/>
      <c r="QZJ281" s="75"/>
      <c r="QZK281" s="75"/>
      <c r="QZL281" s="75"/>
      <c r="QZM281" s="75"/>
      <c r="QZN281" s="75"/>
      <c r="QZO281" s="75"/>
      <c r="QZP281" s="75"/>
      <c r="QZQ281" s="75"/>
      <c r="QZR281" s="75"/>
      <c r="QZS281" s="75"/>
      <c r="QZT281" s="75"/>
      <c r="QZU281" s="75"/>
      <c r="QZV281" s="75"/>
      <c r="QZW281" s="75"/>
      <c r="QZX281" s="75"/>
      <c r="QZY281" s="75"/>
      <c r="QZZ281" s="75"/>
      <c r="RAA281" s="75"/>
      <c r="RAB281" s="75"/>
      <c r="RAC281" s="75"/>
      <c r="RAD281" s="75"/>
      <c r="RAE281" s="75"/>
      <c r="RAF281" s="75"/>
      <c r="RAG281" s="75"/>
      <c r="RAH281" s="75"/>
      <c r="RAI281" s="75"/>
      <c r="RAJ281" s="75"/>
      <c r="RAK281" s="75"/>
      <c r="RAL281" s="75"/>
      <c r="RAM281" s="75"/>
      <c r="RAN281" s="75"/>
      <c r="RAO281" s="75"/>
      <c r="RAP281" s="75"/>
      <c r="RAQ281" s="75"/>
      <c r="RAR281" s="75"/>
      <c r="RAS281" s="75"/>
      <c r="RAT281" s="75"/>
      <c r="RAU281" s="75"/>
      <c r="RAV281" s="75"/>
      <c r="RAW281" s="75"/>
      <c r="RAX281" s="75"/>
      <c r="RAY281" s="75"/>
      <c r="RAZ281" s="75"/>
      <c r="RBA281" s="75"/>
      <c r="RBB281" s="75"/>
      <c r="RBC281" s="75"/>
      <c r="RBD281" s="75"/>
      <c r="RBE281" s="75"/>
      <c r="RBF281" s="75"/>
      <c r="RBG281" s="75"/>
      <c r="RBH281" s="75"/>
      <c r="RBI281" s="75"/>
      <c r="RBJ281" s="75"/>
      <c r="RBK281" s="75"/>
      <c r="RBL281" s="75"/>
      <c r="RBM281" s="75"/>
      <c r="RBN281" s="75"/>
      <c r="RBO281" s="75"/>
      <c r="RBP281" s="75"/>
      <c r="RBQ281" s="75"/>
      <c r="RBR281" s="75"/>
      <c r="RBS281" s="75"/>
      <c r="RBT281" s="75"/>
      <c r="RBU281" s="75"/>
      <c r="RBV281" s="75"/>
      <c r="RBW281" s="75"/>
      <c r="RBX281" s="75"/>
      <c r="RBY281" s="75"/>
      <c r="RBZ281" s="75"/>
      <c r="RCA281" s="75"/>
      <c r="RCB281" s="75"/>
      <c r="RCC281" s="75"/>
      <c r="RCD281" s="75"/>
      <c r="RCE281" s="75"/>
      <c r="RCF281" s="75"/>
      <c r="RCG281" s="75"/>
      <c r="RCH281" s="75"/>
      <c r="RCI281" s="75"/>
      <c r="RCJ281" s="75"/>
      <c r="RCK281" s="75"/>
      <c r="RCL281" s="75"/>
      <c r="RCM281" s="75"/>
      <c r="RCN281" s="75"/>
      <c r="RCO281" s="75"/>
      <c r="RCP281" s="75"/>
      <c r="RCQ281" s="75"/>
      <c r="RCR281" s="75"/>
      <c r="RCS281" s="75"/>
      <c r="RCT281" s="75"/>
      <c r="RCU281" s="75"/>
      <c r="RCV281" s="75"/>
      <c r="RCW281" s="75"/>
      <c r="RCX281" s="75"/>
      <c r="RCY281" s="75"/>
      <c r="RCZ281" s="75"/>
      <c r="RDA281" s="75"/>
      <c r="RDB281" s="75"/>
      <c r="RDC281" s="75"/>
      <c r="RDD281" s="75"/>
      <c r="RDE281" s="75"/>
      <c r="RDF281" s="75"/>
      <c r="RDG281" s="75"/>
      <c r="RDH281" s="75"/>
      <c r="RDI281" s="75"/>
      <c r="RDJ281" s="75"/>
      <c r="RDK281" s="75"/>
      <c r="RDL281" s="75"/>
      <c r="RDM281" s="75"/>
      <c r="RDN281" s="75"/>
      <c r="RDO281" s="75"/>
      <c r="RDP281" s="75"/>
      <c r="RDQ281" s="75"/>
      <c r="RDR281" s="75"/>
      <c r="RDS281" s="75"/>
      <c r="RDT281" s="75"/>
      <c r="RDU281" s="75"/>
      <c r="RDV281" s="75"/>
      <c r="RDW281" s="75"/>
      <c r="RDX281" s="75"/>
      <c r="RDY281" s="75"/>
      <c r="RDZ281" s="75"/>
      <c r="REA281" s="75"/>
      <c r="REB281" s="75"/>
      <c r="REC281" s="75"/>
      <c r="RED281" s="75"/>
      <c r="REE281" s="75"/>
      <c r="REF281" s="75"/>
      <c r="REG281" s="75"/>
      <c r="REH281" s="75"/>
      <c r="REI281" s="75"/>
      <c r="REJ281" s="75"/>
      <c r="REK281" s="75"/>
      <c r="REL281" s="75"/>
      <c r="REM281" s="75"/>
      <c r="REN281" s="75"/>
      <c r="REO281" s="75"/>
      <c r="REP281" s="75"/>
      <c r="REQ281" s="75"/>
      <c r="RER281" s="75"/>
      <c r="RES281" s="75"/>
      <c r="RET281" s="75"/>
      <c r="REU281" s="75"/>
      <c r="REV281" s="75"/>
      <c r="REW281" s="75"/>
      <c r="REX281" s="75"/>
      <c r="REY281" s="75"/>
      <c r="REZ281" s="75"/>
      <c r="RFA281" s="75"/>
      <c r="RFB281" s="75"/>
      <c r="RFC281" s="75"/>
      <c r="RFD281" s="75"/>
      <c r="RFE281" s="75"/>
      <c r="RFF281" s="75"/>
      <c r="RFG281" s="75"/>
      <c r="RFH281" s="75"/>
      <c r="RFI281" s="75"/>
      <c r="RFJ281" s="75"/>
      <c r="RFK281" s="75"/>
      <c r="RFL281" s="75"/>
      <c r="RFM281" s="75"/>
      <c r="RFN281" s="75"/>
      <c r="RFO281" s="75"/>
      <c r="RFP281" s="75"/>
      <c r="RFQ281" s="75"/>
      <c r="RFR281" s="75"/>
      <c r="RFS281" s="75"/>
      <c r="RFT281" s="75"/>
      <c r="RFU281" s="75"/>
      <c r="RFV281" s="75"/>
      <c r="RFW281" s="75"/>
      <c r="RFX281" s="75"/>
      <c r="RFY281" s="75"/>
      <c r="RFZ281" s="75"/>
      <c r="RGA281" s="75"/>
      <c r="RGB281" s="75"/>
      <c r="RGC281" s="75"/>
      <c r="RGD281" s="75"/>
      <c r="RGE281" s="75"/>
      <c r="RGF281" s="75"/>
      <c r="RGG281" s="75"/>
      <c r="RGH281" s="75"/>
      <c r="RGI281" s="75"/>
      <c r="RGJ281" s="75"/>
      <c r="RGK281" s="75"/>
      <c r="RGL281" s="75"/>
      <c r="RGM281" s="75"/>
      <c r="RGN281" s="75"/>
      <c r="RGO281" s="75"/>
      <c r="RGP281" s="75"/>
      <c r="RGQ281" s="75"/>
      <c r="RGR281" s="75"/>
      <c r="RGS281" s="75"/>
      <c r="RGT281" s="75"/>
      <c r="RGU281" s="75"/>
      <c r="RGV281" s="75"/>
      <c r="RGW281" s="75"/>
      <c r="RGX281" s="75"/>
      <c r="RGY281" s="75"/>
      <c r="RGZ281" s="75"/>
      <c r="RHA281" s="75"/>
      <c r="RHB281" s="75"/>
      <c r="RHC281" s="75"/>
      <c r="RHD281" s="75"/>
      <c r="RHE281" s="75"/>
      <c r="RHF281" s="75"/>
      <c r="RHG281" s="75"/>
      <c r="RHH281" s="75"/>
      <c r="RHI281" s="75"/>
      <c r="RHJ281" s="75"/>
      <c r="RHK281" s="75"/>
      <c r="RHL281" s="75"/>
      <c r="RHM281" s="75"/>
      <c r="RHN281" s="75"/>
      <c r="RHO281" s="75"/>
      <c r="RHP281" s="75"/>
      <c r="RHQ281" s="75"/>
      <c r="RHR281" s="75"/>
      <c r="RHS281" s="75"/>
      <c r="RHT281" s="75"/>
      <c r="RHU281" s="75"/>
      <c r="RHV281" s="75"/>
      <c r="RHW281" s="75"/>
      <c r="RHX281" s="75"/>
      <c r="RHY281" s="75"/>
      <c r="RHZ281" s="75"/>
      <c r="RIA281" s="75"/>
      <c r="RIB281" s="75"/>
      <c r="RIC281" s="75"/>
      <c r="RID281" s="75"/>
      <c r="RIE281" s="75"/>
      <c r="RIF281" s="75"/>
      <c r="RIG281" s="75"/>
      <c r="RIH281" s="75"/>
      <c r="RII281" s="75"/>
      <c r="RIJ281" s="75"/>
      <c r="RIK281" s="75"/>
      <c r="RIL281" s="75"/>
      <c r="RIM281" s="75"/>
      <c r="RIN281" s="75"/>
      <c r="RIO281" s="75"/>
      <c r="RIP281" s="75"/>
      <c r="RIQ281" s="75"/>
      <c r="RIR281" s="75"/>
      <c r="RIS281" s="75"/>
      <c r="RIT281" s="75"/>
      <c r="RIU281" s="75"/>
      <c r="RIV281" s="75"/>
      <c r="RIW281" s="75"/>
      <c r="RIX281" s="75"/>
      <c r="RIY281" s="75"/>
      <c r="RIZ281" s="75"/>
      <c r="RJA281" s="75"/>
      <c r="RJB281" s="75"/>
      <c r="RJC281" s="75"/>
      <c r="RJD281" s="75"/>
      <c r="RJE281" s="75"/>
      <c r="RJF281" s="75"/>
      <c r="RJG281" s="75"/>
      <c r="RJH281" s="75"/>
      <c r="RJI281" s="75"/>
      <c r="RJJ281" s="75"/>
      <c r="RJK281" s="75"/>
      <c r="RJL281" s="75"/>
      <c r="RJM281" s="75"/>
      <c r="RJN281" s="75"/>
      <c r="RJO281" s="75"/>
      <c r="RJP281" s="75"/>
      <c r="RJQ281" s="75"/>
      <c r="RJR281" s="75"/>
      <c r="RJS281" s="75"/>
      <c r="RJT281" s="75"/>
      <c r="RJU281" s="75"/>
      <c r="RJV281" s="75"/>
      <c r="RJW281" s="75"/>
      <c r="RJX281" s="75"/>
      <c r="RJY281" s="75"/>
      <c r="RJZ281" s="75"/>
      <c r="RKA281" s="75"/>
      <c r="RKB281" s="75"/>
      <c r="RKC281" s="75"/>
      <c r="RKD281" s="75"/>
      <c r="RKE281" s="75"/>
      <c r="RKF281" s="75"/>
      <c r="RKG281" s="75"/>
      <c r="RKH281" s="75"/>
      <c r="RKI281" s="75"/>
      <c r="RKJ281" s="75"/>
      <c r="RKK281" s="75"/>
      <c r="RKL281" s="75"/>
      <c r="RKM281" s="75"/>
      <c r="RKN281" s="75"/>
      <c r="RKO281" s="75"/>
      <c r="RKP281" s="75"/>
      <c r="RKQ281" s="75"/>
      <c r="RKR281" s="75"/>
      <c r="RKS281" s="75"/>
      <c r="RKT281" s="75"/>
      <c r="RKU281" s="75"/>
      <c r="RKV281" s="75"/>
      <c r="RKW281" s="75"/>
      <c r="RKX281" s="75"/>
      <c r="RKY281" s="75"/>
      <c r="RKZ281" s="75"/>
      <c r="RLA281" s="75"/>
      <c r="RLB281" s="75"/>
      <c r="RLC281" s="75"/>
      <c r="RLD281" s="75"/>
      <c r="RLE281" s="75"/>
      <c r="RLF281" s="75"/>
      <c r="RLG281" s="75"/>
      <c r="RLH281" s="75"/>
      <c r="RLI281" s="75"/>
      <c r="RLJ281" s="75"/>
      <c r="RLK281" s="75"/>
      <c r="RLL281" s="75"/>
      <c r="RLM281" s="75"/>
      <c r="RLN281" s="75"/>
      <c r="RLO281" s="75"/>
      <c r="RLP281" s="75"/>
      <c r="RLQ281" s="75"/>
      <c r="RLR281" s="75"/>
      <c r="RLS281" s="75"/>
      <c r="RLT281" s="75"/>
      <c r="RLU281" s="75"/>
      <c r="RLV281" s="75"/>
      <c r="RLW281" s="75"/>
      <c r="RLX281" s="75"/>
      <c r="RLY281" s="75"/>
      <c r="RLZ281" s="75"/>
      <c r="RMA281" s="75"/>
      <c r="RMB281" s="75"/>
      <c r="RMC281" s="75"/>
      <c r="RMD281" s="75"/>
      <c r="RME281" s="75"/>
      <c r="RMF281" s="75"/>
      <c r="RMG281" s="75"/>
      <c r="RMH281" s="75"/>
      <c r="RMI281" s="75"/>
      <c r="RMJ281" s="75"/>
      <c r="RMK281" s="75"/>
      <c r="RML281" s="75"/>
      <c r="RMM281" s="75"/>
      <c r="RMN281" s="75"/>
      <c r="RMO281" s="75"/>
      <c r="RMP281" s="75"/>
      <c r="RMQ281" s="75"/>
      <c r="RMR281" s="75"/>
      <c r="RMS281" s="75"/>
      <c r="RMT281" s="75"/>
      <c r="RMU281" s="75"/>
      <c r="RMV281" s="75"/>
      <c r="RMW281" s="75"/>
      <c r="RMX281" s="75"/>
      <c r="RMY281" s="75"/>
      <c r="RMZ281" s="75"/>
      <c r="RNA281" s="75"/>
      <c r="RNB281" s="75"/>
      <c r="RNC281" s="75"/>
      <c r="RND281" s="75"/>
      <c r="RNE281" s="75"/>
      <c r="RNF281" s="75"/>
      <c r="RNG281" s="75"/>
      <c r="RNH281" s="75"/>
      <c r="RNI281" s="75"/>
      <c r="RNJ281" s="75"/>
      <c r="RNK281" s="75"/>
      <c r="RNL281" s="75"/>
      <c r="RNM281" s="75"/>
      <c r="RNN281" s="75"/>
      <c r="RNO281" s="75"/>
      <c r="RNP281" s="75"/>
      <c r="RNQ281" s="75"/>
      <c r="RNR281" s="75"/>
      <c r="RNS281" s="75"/>
      <c r="RNT281" s="75"/>
      <c r="RNU281" s="75"/>
      <c r="RNV281" s="75"/>
      <c r="RNW281" s="75"/>
      <c r="RNX281" s="75"/>
      <c r="RNY281" s="75"/>
      <c r="RNZ281" s="75"/>
      <c r="ROA281" s="75"/>
      <c r="ROB281" s="75"/>
      <c r="ROC281" s="75"/>
      <c r="ROD281" s="75"/>
      <c r="ROE281" s="75"/>
      <c r="ROF281" s="75"/>
      <c r="ROG281" s="75"/>
      <c r="ROH281" s="75"/>
      <c r="ROI281" s="75"/>
      <c r="ROJ281" s="75"/>
      <c r="ROK281" s="75"/>
      <c r="ROL281" s="75"/>
      <c r="ROM281" s="75"/>
      <c r="RON281" s="75"/>
      <c r="ROO281" s="75"/>
      <c r="ROP281" s="75"/>
      <c r="ROQ281" s="75"/>
      <c r="ROR281" s="75"/>
      <c r="ROS281" s="75"/>
      <c r="ROT281" s="75"/>
      <c r="ROU281" s="75"/>
      <c r="ROV281" s="75"/>
      <c r="ROW281" s="75"/>
      <c r="ROX281" s="75"/>
      <c r="ROY281" s="75"/>
      <c r="ROZ281" s="75"/>
      <c r="RPA281" s="75"/>
      <c r="RPB281" s="75"/>
      <c r="RPC281" s="75"/>
      <c r="RPD281" s="75"/>
      <c r="RPE281" s="75"/>
      <c r="RPF281" s="75"/>
      <c r="RPG281" s="75"/>
      <c r="RPH281" s="75"/>
      <c r="RPI281" s="75"/>
      <c r="RPJ281" s="75"/>
      <c r="RPK281" s="75"/>
      <c r="RPL281" s="75"/>
      <c r="RPM281" s="75"/>
      <c r="RPN281" s="75"/>
      <c r="RPO281" s="75"/>
      <c r="RPP281" s="75"/>
      <c r="RPQ281" s="75"/>
      <c r="RPR281" s="75"/>
      <c r="RPS281" s="75"/>
      <c r="RPT281" s="75"/>
      <c r="RPU281" s="75"/>
      <c r="RPV281" s="75"/>
      <c r="RPW281" s="75"/>
      <c r="RPX281" s="75"/>
      <c r="RPY281" s="75"/>
      <c r="RPZ281" s="75"/>
      <c r="RQA281" s="75"/>
      <c r="RQB281" s="75"/>
      <c r="RQC281" s="75"/>
      <c r="RQD281" s="75"/>
      <c r="RQE281" s="75"/>
      <c r="RQF281" s="75"/>
      <c r="RQG281" s="75"/>
      <c r="RQH281" s="75"/>
      <c r="RQI281" s="75"/>
      <c r="RQJ281" s="75"/>
      <c r="RQK281" s="75"/>
      <c r="RQL281" s="75"/>
      <c r="RQM281" s="75"/>
      <c r="RQN281" s="75"/>
      <c r="RQO281" s="75"/>
      <c r="RQP281" s="75"/>
      <c r="RQQ281" s="75"/>
      <c r="RQR281" s="75"/>
      <c r="RQS281" s="75"/>
      <c r="RQT281" s="75"/>
      <c r="RQU281" s="75"/>
      <c r="RQV281" s="75"/>
      <c r="RQW281" s="75"/>
      <c r="RQX281" s="75"/>
      <c r="RQY281" s="75"/>
      <c r="RQZ281" s="75"/>
      <c r="RRA281" s="75"/>
      <c r="RRB281" s="75"/>
      <c r="RRC281" s="75"/>
      <c r="RRD281" s="75"/>
      <c r="RRE281" s="75"/>
      <c r="RRF281" s="75"/>
      <c r="RRG281" s="75"/>
      <c r="RRH281" s="75"/>
      <c r="RRI281" s="75"/>
      <c r="RRJ281" s="75"/>
      <c r="RRK281" s="75"/>
      <c r="RRL281" s="75"/>
      <c r="RRM281" s="75"/>
      <c r="RRN281" s="75"/>
      <c r="RRO281" s="75"/>
      <c r="RRP281" s="75"/>
      <c r="RRQ281" s="75"/>
      <c r="RRR281" s="75"/>
      <c r="RRS281" s="75"/>
      <c r="RRT281" s="75"/>
      <c r="RRU281" s="75"/>
      <c r="RRV281" s="75"/>
      <c r="RRW281" s="75"/>
      <c r="RRX281" s="75"/>
      <c r="RRY281" s="75"/>
      <c r="RRZ281" s="75"/>
      <c r="RSA281" s="75"/>
      <c r="RSB281" s="75"/>
      <c r="RSC281" s="75"/>
      <c r="RSD281" s="75"/>
      <c r="RSE281" s="75"/>
      <c r="RSF281" s="75"/>
      <c r="RSG281" s="75"/>
      <c r="RSH281" s="75"/>
      <c r="RSI281" s="75"/>
      <c r="RSJ281" s="75"/>
      <c r="RSK281" s="75"/>
      <c r="RSL281" s="75"/>
      <c r="RSM281" s="75"/>
      <c r="RSN281" s="75"/>
      <c r="RSO281" s="75"/>
      <c r="RSP281" s="75"/>
      <c r="RSQ281" s="75"/>
      <c r="RSR281" s="75"/>
      <c r="RSS281" s="75"/>
      <c r="RST281" s="75"/>
      <c r="RSU281" s="75"/>
      <c r="RSV281" s="75"/>
      <c r="RSW281" s="75"/>
      <c r="RSX281" s="75"/>
      <c r="RSY281" s="75"/>
      <c r="RSZ281" s="75"/>
      <c r="RTA281" s="75"/>
      <c r="RTB281" s="75"/>
      <c r="RTC281" s="75"/>
      <c r="RTD281" s="75"/>
      <c r="RTE281" s="75"/>
      <c r="RTF281" s="75"/>
      <c r="RTG281" s="75"/>
      <c r="RTH281" s="75"/>
      <c r="RTI281" s="75"/>
      <c r="RTJ281" s="75"/>
      <c r="RTK281" s="75"/>
      <c r="RTL281" s="75"/>
      <c r="RTM281" s="75"/>
      <c r="RTN281" s="75"/>
      <c r="RTO281" s="75"/>
      <c r="RTP281" s="75"/>
      <c r="RTQ281" s="75"/>
      <c r="RTR281" s="75"/>
      <c r="RTS281" s="75"/>
      <c r="RTT281" s="75"/>
      <c r="RTU281" s="75"/>
      <c r="RTV281" s="75"/>
      <c r="RTW281" s="75"/>
      <c r="RTX281" s="75"/>
      <c r="RTY281" s="75"/>
      <c r="RTZ281" s="75"/>
      <c r="RUA281" s="75"/>
      <c r="RUB281" s="75"/>
      <c r="RUC281" s="75"/>
      <c r="RUD281" s="75"/>
      <c r="RUE281" s="75"/>
      <c r="RUF281" s="75"/>
      <c r="RUG281" s="75"/>
      <c r="RUH281" s="75"/>
      <c r="RUI281" s="75"/>
      <c r="RUJ281" s="75"/>
      <c r="RUK281" s="75"/>
      <c r="RUL281" s="75"/>
      <c r="RUM281" s="75"/>
      <c r="RUN281" s="75"/>
      <c r="RUO281" s="75"/>
      <c r="RUP281" s="75"/>
      <c r="RUQ281" s="75"/>
      <c r="RUR281" s="75"/>
      <c r="RUS281" s="75"/>
      <c r="RUT281" s="75"/>
      <c r="RUU281" s="75"/>
      <c r="RUV281" s="75"/>
      <c r="RUW281" s="75"/>
      <c r="RUX281" s="75"/>
      <c r="RUY281" s="75"/>
      <c r="RUZ281" s="75"/>
      <c r="RVA281" s="75"/>
      <c r="RVB281" s="75"/>
      <c r="RVC281" s="75"/>
      <c r="RVD281" s="75"/>
      <c r="RVE281" s="75"/>
      <c r="RVF281" s="75"/>
      <c r="RVG281" s="75"/>
      <c r="RVH281" s="75"/>
      <c r="RVI281" s="75"/>
      <c r="RVJ281" s="75"/>
      <c r="RVK281" s="75"/>
      <c r="RVL281" s="75"/>
      <c r="RVM281" s="75"/>
      <c r="RVN281" s="75"/>
      <c r="RVO281" s="75"/>
      <c r="RVP281" s="75"/>
      <c r="RVQ281" s="75"/>
      <c r="RVR281" s="75"/>
      <c r="RVS281" s="75"/>
      <c r="RVT281" s="75"/>
      <c r="RVU281" s="75"/>
      <c r="RVV281" s="75"/>
      <c r="RVW281" s="75"/>
      <c r="RVX281" s="75"/>
      <c r="RVY281" s="75"/>
      <c r="RVZ281" s="75"/>
      <c r="RWA281" s="75"/>
      <c r="RWB281" s="75"/>
      <c r="RWC281" s="75"/>
      <c r="RWD281" s="75"/>
      <c r="RWE281" s="75"/>
      <c r="RWF281" s="75"/>
      <c r="RWG281" s="75"/>
      <c r="RWH281" s="75"/>
      <c r="RWI281" s="75"/>
      <c r="RWJ281" s="75"/>
      <c r="RWK281" s="75"/>
      <c r="RWL281" s="75"/>
      <c r="RWM281" s="75"/>
      <c r="RWN281" s="75"/>
      <c r="RWO281" s="75"/>
      <c r="RWP281" s="75"/>
      <c r="RWQ281" s="75"/>
      <c r="RWR281" s="75"/>
      <c r="RWS281" s="75"/>
      <c r="RWT281" s="75"/>
      <c r="RWU281" s="75"/>
      <c r="RWV281" s="75"/>
      <c r="RWW281" s="75"/>
      <c r="RWX281" s="75"/>
      <c r="RWY281" s="75"/>
      <c r="RWZ281" s="75"/>
      <c r="RXA281" s="75"/>
      <c r="RXB281" s="75"/>
      <c r="RXC281" s="75"/>
      <c r="RXD281" s="75"/>
      <c r="RXE281" s="75"/>
      <c r="RXF281" s="75"/>
      <c r="RXG281" s="75"/>
      <c r="RXH281" s="75"/>
      <c r="RXI281" s="75"/>
      <c r="RXJ281" s="75"/>
      <c r="RXK281" s="75"/>
      <c r="RXL281" s="75"/>
      <c r="RXM281" s="75"/>
      <c r="RXN281" s="75"/>
      <c r="RXO281" s="75"/>
      <c r="RXP281" s="75"/>
      <c r="RXQ281" s="75"/>
      <c r="RXR281" s="75"/>
      <c r="RXS281" s="75"/>
      <c r="RXT281" s="75"/>
      <c r="RXU281" s="75"/>
      <c r="RXV281" s="75"/>
      <c r="RXW281" s="75"/>
      <c r="RXX281" s="75"/>
      <c r="RXY281" s="75"/>
      <c r="RXZ281" s="75"/>
      <c r="RYA281" s="75"/>
      <c r="RYB281" s="75"/>
      <c r="RYC281" s="75"/>
      <c r="RYD281" s="75"/>
      <c r="RYE281" s="75"/>
      <c r="RYF281" s="75"/>
      <c r="RYG281" s="75"/>
      <c r="RYH281" s="75"/>
      <c r="RYI281" s="75"/>
      <c r="RYJ281" s="75"/>
      <c r="RYK281" s="75"/>
      <c r="RYL281" s="75"/>
      <c r="RYM281" s="75"/>
      <c r="RYN281" s="75"/>
      <c r="RYO281" s="75"/>
      <c r="RYP281" s="75"/>
      <c r="RYQ281" s="75"/>
      <c r="RYR281" s="75"/>
      <c r="RYS281" s="75"/>
      <c r="RYT281" s="75"/>
      <c r="RYU281" s="75"/>
      <c r="RYV281" s="75"/>
      <c r="RYW281" s="75"/>
      <c r="RYX281" s="75"/>
      <c r="RYY281" s="75"/>
      <c r="RYZ281" s="75"/>
      <c r="RZA281" s="75"/>
      <c r="RZB281" s="75"/>
      <c r="RZC281" s="75"/>
      <c r="RZD281" s="75"/>
      <c r="RZE281" s="75"/>
      <c r="RZF281" s="75"/>
      <c r="RZG281" s="75"/>
      <c r="RZH281" s="75"/>
      <c r="RZI281" s="75"/>
      <c r="RZJ281" s="75"/>
      <c r="RZK281" s="75"/>
      <c r="RZL281" s="75"/>
      <c r="RZM281" s="75"/>
      <c r="RZN281" s="75"/>
      <c r="RZO281" s="75"/>
      <c r="RZP281" s="75"/>
      <c r="RZQ281" s="75"/>
      <c r="RZR281" s="75"/>
      <c r="RZS281" s="75"/>
      <c r="RZT281" s="75"/>
      <c r="RZU281" s="75"/>
      <c r="RZV281" s="75"/>
      <c r="RZW281" s="75"/>
      <c r="RZX281" s="75"/>
      <c r="RZY281" s="75"/>
      <c r="RZZ281" s="75"/>
      <c r="SAA281" s="75"/>
      <c r="SAB281" s="75"/>
      <c r="SAC281" s="75"/>
      <c r="SAD281" s="75"/>
      <c r="SAE281" s="75"/>
      <c r="SAF281" s="75"/>
      <c r="SAG281" s="75"/>
      <c r="SAH281" s="75"/>
      <c r="SAI281" s="75"/>
      <c r="SAJ281" s="75"/>
      <c r="SAK281" s="75"/>
      <c r="SAL281" s="75"/>
      <c r="SAM281" s="75"/>
      <c r="SAN281" s="75"/>
      <c r="SAO281" s="75"/>
      <c r="SAP281" s="75"/>
      <c r="SAQ281" s="75"/>
      <c r="SAR281" s="75"/>
      <c r="SAS281" s="75"/>
      <c r="SAT281" s="75"/>
      <c r="SAU281" s="75"/>
      <c r="SAV281" s="75"/>
      <c r="SAW281" s="75"/>
      <c r="SAX281" s="75"/>
      <c r="SAY281" s="75"/>
      <c r="SAZ281" s="75"/>
      <c r="SBA281" s="75"/>
      <c r="SBB281" s="75"/>
      <c r="SBC281" s="75"/>
      <c r="SBD281" s="75"/>
      <c r="SBE281" s="75"/>
      <c r="SBF281" s="75"/>
      <c r="SBG281" s="75"/>
      <c r="SBH281" s="75"/>
      <c r="SBI281" s="75"/>
      <c r="SBJ281" s="75"/>
      <c r="SBK281" s="75"/>
      <c r="SBL281" s="75"/>
      <c r="SBM281" s="75"/>
      <c r="SBN281" s="75"/>
      <c r="SBO281" s="75"/>
      <c r="SBP281" s="75"/>
      <c r="SBQ281" s="75"/>
      <c r="SBR281" s="75"/>
      <c r="SBS281" s="75"/>
      <c r="SBT281" s="75"/>
      <c r="SBU281" s="75"/>
      <c r="SBV281" s="75"/>
      <c r="SBW281" s="75"/>
      <c r="SBX281" s="75"/>
      <c r="SBY281" s="75"/>
      <c r="SBZ281" s="75"/>
      <c r="SCA281" s="75"/>
      <c r="SCB281" s="75"/>
      <c r="SCC281" s="75"/>
      <c r="SCD281" s="75"/>
      <c r="SCE281" s="75"/>
      <c r="SCF281" s="75"/>
      <c r="SCG281" s="75"/>
      <c r="SCH281" s="75"/>
      <c r="SCI281" s="75"/>
      <c r="SCJ281" s="75"/>
      <c r="SCK281" s="75"/>
      <c r="SCL281" s="75"/>
      <c r="SCM281" s="75"/>
      <c r="SCN281" s="75"/>
      <c r="SCO281" s="75"/>
      <c r="SCP281" s="75"/>
      <c r="SCQ281" s="75"/>
      <c r="SCR281" s="75"/>
      <c r="SCS281" s="75"/>
      <c r="SCT281" s="75"/>
      <c r="SCU281" s="75"/>
      <c r="SCV281" s="75"/>
      <c r="SCW281" s="75"/>
      <c r="SCX281" s="75"/>
      <c r="SCY281" s="75"/>
      <c r="SCZ281" s="75"/>
      <c r="SDA281" s="75"/>
      <c r="SDB281" s="75"/>
      <c r="SDC281" s="75"/>
      <c r="SDD281" s="75"/>
      <c r="SDE281" s="75"/>
      <c r="SDF281" s="75"/>
      <c r="SDG281" s="75"/>
      <c r="SDH281" s="75"/>
      <c r="SDI281" s="75"/>
      <c r="SDJ281" s="75"/>
      <c r="SDK281" s="75"/>
      <c r="SDL281" s="75"/>
      <c r="SDM281" s="75"/>
      <c r="SDN281" s="75"/>
      <c r="SDO281" s="75"/>
      <c r="SDP281" s="75"/>
      <c r="SDQ281" s="75"/>
      <c r="SDR281" s="75"/>
      <c r="SDS281" s="75"/>
      <c r="SDT281" s="75"/>
      <c r="SDU281" s="75"/>
      <c r="SDV281" s="75"/>
      <c r="SDW281" s="75"/>
      <c r="SDX281" s="75"/>
      <c r="SDY281" s="75"/>
      <c r="SDZ281" s="75"/>
      <c r="SEA281" s="75"/>
      <c r="SEB281" s="75"/>
      <c r="SEC281" s="75"/>
      <c r="SED281" s="75"/>
      <c r="SEE281" s="75"/>
      <c r="SEF281" s="75"/>
      <c r="SEG281" s="75"/>
      <c r="SEH281" s="75"/>
      <c r="SEI281" s="75"/>
      <c r="SEJ281" s="75"/>
      <c r="SEK281" s="75"/>
      <c r="SEL281" s="75"/>
      <c r="SEM281" s="75"/>
      <c r="SEN281" s="75"/>
      <c r="SEO281" s="75"/>
      <c r="SEP281" s="75"/>
      <c r="SEQ281" s="75"/>
      <c r="SER281" s="75"/>
      <c r="SES281" s="75"/>
      <c r="SET281" s="75"/>
      <c r="SEU281" s="75"/>
      <c r="SEV281" s="75"/>
      <c r="SEW281" s="75"/>
      <c r="SEX281" s="75"/>
      <c r="SEY281" s="75"/>
      <c r="SEZ281" s="75"/>
      <c r="SFA281" s="75"/>
      <c r="SFB281" s="75"/>
      <c r="SFC281" s="75"/>
      <c r="SFD281" s="75"/>
      <c r="SFE281" s="75"/>
      <c r="SFF281" s="75"/>
      <c r="SFG281" s="75"/>
      <c r="SFH281" s="75"/>
      <c r="SFI281" s="75"/>
      <c r="SFJ281" s="75"/>
      <c r="SFK281" s="75"/>
      <c r="SFL281" s="75"/>
      <c r="SFM281" s="75"/>
      <c r="SFN281" s="75"/>
      <c r="SFO281" s="75"/>
      <c r="SFP281" s="75"/>
      <c r="SFQ281" s="75"/>
      <c r="SFR281" s="75"/>
      <c r="SFS281" s="75"/>
      <c r="SFT281" s="75"/>
      <c r="SFU281" s="75"/>
      <c r="SFV281" s="75"/>
      <c r="SFW281" s="75"/>
      <c r="SFX281" s="75"/>
      <c r="SFY281" s="75"/>
      <c r="SFZ281" s="75"/>
      <c r="SGA281" s="75"/>
      <c r="SGB281" s="75"/>
      <c r="SGC281" s="75"/>
      <c r="SGD281" s="75"/>
      <c r="SGE281" s="75"/>
      <c r="SGF281" s="75"/>
      <c r="SGG281" s="75"/>
      <c r="SGH281" s="75"/>
      <c r="SGI281" s="75"/>
      <c r="SGJ281" s="75"/>
      <c r="SGK281" s="75"/>
      <c r="SGL281" s="75"/>
      <c r="SGM281" s="75"/>
      <c r="SGN281" s="75"/>
      <c r="SGO281" s="75"/>
      <c r="SGP281" s="75"/>
      <c r="SGQ281" s="75"/>
      <c r="SGR281" s="75"/>
      <c r="SGS281" s="75"/>
      <c r="SGT281" s="75"/>
      <c r="SGU281" s="75"/>
      <c r="SGV281" s="75"/>
      <c r="SGW281" s="75"/>
      <c r="SGX281" s="75"/>
      <c r="SGY281" s="75"/>
      <c r="SGZ281" s="75"/>
      <c r="SHA281" s="75"/>
      <c r="SHB281" s="75"/>
      <c r="SHC281" s="75"/>
      <c r="SHD281" s="75"/>
      <c r="SHE281" s="75"/>
      <c r="SHF281" s="75"/>
      <c r="SHG281" s="75"/>
      <c r="SHH281" s="75"/>
      <c r="SHI281" s="75"/>
      <c r="SHJ281" s="75"/>
      <c r="SHK281" s="75"/>
      <c r="SHL281" s="75"/>
      <c r="SHM281" s="75"/>
      <c r="SHN281" s="75"/>
      <c r="SHO281" s="75"/>
      <c r="SHP281" s="75"/>
      <c r="SHQ281" s="75"/>
      <c r="SHR281" s="75"/>
      <c r="SHS281" s="75"/>
      <c r="SHT281" s="75"/>
      <c r="SHU281" s="75"/>
      <c r="SHV281" s="75"/>
      <c r="SHW281" s="75"/>
      <c r="SHX281" s="75"/>
      <c r="SHY281" s="75"/>
      <c r="SHZ281" s="75"/>
      <c r="SIA281" s="75"/>
      <c r="SIB281" s="75"/>
      <c r="SIC281" s="75"/>
      <c r="SID281" s="75"/>
      <c r="SIE281" s="75"/>
      <c r="SIF281" s="75"/>
      <c r="SIG281" s="75"/>
      <c r="SIH281" s="75"/>
      <c r="SII281" s="75"/>
      <c r="SIJ281" s="75"/>
      <c r="SIK281" s="75"/>
      <c r="SIL281" s="75"/>
      <c r="SIM281" s="75"/>
      <c r="SIN281" s="75"/>
      <c r="SIO281" s="75"/>
      <c r="SIP281" s="75"/>
      <c r="SIQ281" s="75"/>
      <c r="SIR281" s="75"/>
      <c r="SIS281" s="75"/>
      <c r="SIT281" s="75"/>
      <c r="SIU281" s="75"/>
      <c r="SIV281" s="75"/>
      <c r="SIW281" s="75"/>
      <c r="SIX281" s="75"/>
      <c r="SIY281" s="75"/>
      <c r="SIZ281" s="75"/>
      <c r="SJA281" s="75"/>
      <c r="SJB281" s="75"/>
      <c r="SJC281" s="75"/>
      <c r="SJD281" s="75"/>
      <c r="SJE281" s="75"/>
      <c r="SJF281" s="75"/>
      <c r="SJG281" s="75"/>
      <c r="SJH281" s="75"/>
      <c r="SJI281" s="75"/>
      <c r="SJJ281" s="75"/>
      <c r="SJK281" s="75"/>
      <c r="SJL281" s="75"/>
      <c r="SJM281" s="75"/>
      <c r="SJN281" s="75"/>
      <c r="SJO281" s="75"/>
      <c r="SJP281" s="75"/>
      <c r="SJQ281" s="75"/>
      <c r="SJR281" s="75"/>
      <c r="SJS281" s="75"/>
      <c r="SJT281" s="75"/>
      <c r="SJU281" s="75"/>
      <c r="SJV281" s="75"/>
      <c r="SJW281" s="75"/>
      <c r="SJX281" s="75"/>
      <c r="SJY281" s="75"/>
      <c r="SJZ281" s="75"/>
      <c r="SKA281" s="75"/>
      <c r="SKB281" s="75"/>
      <c r="SKC281" s="75"/>
      <c r="SKD281" s="75"/>
      <c r="SKE281" s="75"/>
      <c r="SKF281" s="75"/>
      <c r="SKG281" s="75"/>
      <c r="SKH281" s="75"/>
      <c r="SKI281" s="75"/>
      <c r="SKJ281" s="75"/>
      <c r="SKK281" s="75"/>
      <c r="SKL281" s="75"/>
      <c r="SKM281" s="75"/>
      <c r="SKN281" s="75"/>
      <c r="SKO281" s="75"/>
      <c r="SKP281" s="75"/>
      <c r="SKQ281" s="75"/>
      <c r="SKR281" s="75"/>
      <c r="SKS281" s="75"/>
      <c r="SKT281" s="75"/>
      <c r="SKU281" s="75"/>
      <c r="SKV281" s="75"/>
      <c r="SKW281" s="75"/>
      <c r="SKX281" s="75"/>
      <c r="SKY281" s="75"/>
      <c r="SKZ281" s="75"/>
      <c r="SLA281" s="75"/>
      <c r="SLB281" s="75"/>
      <c r="SLC281" s="75"/>
      <c r="SLD281" s="75"/>
      <c r="SLE281" s="75"/>
      <c r="SLF281" s="75"/>
      <c r="SLG281" s="75"/>
      <c r="SLH281" s="75"/>
      <c r="SLI281" s="75"/>
      <c r="SLJ281" s="75"/>
      <c r="SLK281" s="75"/>
      <c r="SLL281" s="75"/>
      <c r="SLM281" s="75"/>
      <c r="SLN281" s="75"/>
      <c r="SLO281" s="75"/>
      <c r="SLP281" s="75"/>
      <c r="SLQ281" s="75"/>
      <c r="SLR281" s="75"/>
      <c r="SLS281" s="75"/>
      <c r="SLT281" s="75"/>
      <c r="SLU281" s="75"/>
      <c r="SLV281" s="75"/>
      <c r="SLW281" s="75"/>
      <c r="SLX281" s="75"/>
      <c r="SLY281" s="75"/>
      <c r="SLZ281" s="75"/>
      <c r="SMA281" s="75"/>
      <c r="SMB281" s="75"/>
      <c r="SMC281" s="75"/>
      <c r="SMD281" s="75"/>
      <c r="SME281" s="75"/>
      <c r="SMF281" s="75"/>
      <c r="SMG281" s="75"/>
      <c r="SMH281" s="75"/>
      <c r="SMI281" s="75"/>
      <c r="SMJ281" s="75"/>
      <c r="SMK281" s="75"/>
      <c r="SML281" s="75"/>
      <c r="SMM281" s="75"/>
      <c r="SMN281" s="75"/>
      <c r="SMO281" s="75"/>
      <c r="SMP281" s="75"/>
      <c r="SMQ281" s="75"/>
      <c r="SMR281" s="75"/>
      <c r="SMS281" s="75"/>
      <c r="SMT281" s="75"/>
      <c r="SMU281" s="75"/>
      <c r="SMV281" s="75"/>
      <c r="SMW281" s="75"/>
      <c r="SMX281" s="75"/>
      <c r="SMY281" s="75"/>
      <c r="SMZ281" s="75"/>
      <c r="SNA281" s="75"/>
      <c r="SNB281" s="75"/>
      <c r="SNC281" s="75"/>
      <c r="SND281" s="75"/>
      <c r="SNE281" s="75"/>
      <c r="SNF281" s="75"/>
      <c r="SNG281" s="75"/>
      <c r="SNH281" s="75"/>
      <c r="SNI281" s="75"/>
      <c r="SNJ281" s="75"/>
      <c r="SNK281" s="75"/>
      <c r="SNL281" s="75"/>
      <c r="SNM281" s="75"/>
      <c r="SNN281" s="75"/>
      <c r="SNO281" s="75"/>
      <c r="SNP281" s="75"/>
      <c r="SNQ281" s="75"/>
      <c r="SNR281" s="75"/>
      <c r="SNS281" s="75"/>
      <c r="SNT281" s="75"/>
      <c r="SNU281" s="75"/>
      <c r="SNV281" s="75"/>
      <c r="SNW281" s="75"/>
      <c r="SNX281" s="75"/>
      <c r="SNY281" s="75"/>
      <c r="SNZ281" s="75"/>
      <c r="SOA281" s="75"/>
      <c r="SOB281" s="75"/>
      <c r="SOC281" s="75"/>
      <c r="SOD281" s="75"/>
      <c r="SOE281" s="75"/>
      <c r="SOF281" s="75"/>
      <c r="SOG281" s="75"/>
      <c r="SOH281" s="75"/>
      <c r="SOI281" s="75"/>
      <c r="SOJ281" s="75"/>
      <c r="SOK281" s="75"/>
      <c r="SOL281" s="75"/>
      <c r="SOM281" s="75"/>
      <c r="SON281" s="75"/>
      <c r="SOO281" s="75"/>
      <c r="SOP281" s="75"/>
      <c r="SOQ281" s="75"/>
      <c r="SOR281" s="75"/>
      <c r="SOS281" s="75"/>
      <c r="SOT281" s="75"/>
      <c r="SOU281" s="75"/>
      <c r="SOV281" s="75"/>
      <c r="SOW281" s="75"/>
      <c r="SOX281" s="75"/>
      <c r="SOY281" s="75"/>
      <c r="SOZ281" s="75"/>
      <c r="SPA281" s="75"/>
      <c r="SPB281" s="75"/>
      <c r="SPC281" s="75"/>
      <c r="SPD281" s="75"/>
      <c r="SPE281" s="75"/>
      <c r="SPF281" s="75"/>
      <c r="SPG281" s="75"/>
      <c r="SPH281" s="75"/>
      <c r="SPI281" s="75"/>
      <c r="SPJ281" s="75"/>
      <c r="SPK281" s="75"/>
      <c r="SPL281" s="75"/>
      <c r="SPM281" s="75"/>
      <c r="SPN281" s="75"/>
      <c r="SPO281" s="75"/>
      <c r="SPP281" s="75"/>
      <c r="SPQ281" s="75"/>
      <c r="SPR281" s="75"/>
      <c r="SPS281" s="75"/>
      <c r="SPT281" s="75"/>
      <c r="SPU281" s="75"/>
      <c r="SPV281" s="75"/>
      <c r="SPW281" s="75"/>
      <c r="SPX281" s="75"/>
      <c r="SPY281" s="75"/>
      <c r="SPZ281" s="75"/>
      <c r="SQA281" s="75"/>
      <c r="SQB281" s="75"/>
      <c r="SQC281" s="75"/>
      <c r="SQD281" s="75"/>
      <c r="SQE281" s="75"/>
      <c r="SQF281" s="75"/>
      <c r="SQG281" s="75"/>
      <c r="SQH281" s="75"/>
      <c r="SQI281" s="75"/>
      <c r="SQJ281" s="75"/>
      <c r="SQK281" s="75"/>
      <c r="SQL281" s="75"/>
      <c r="SQM281" s="75"/>
      <c r="SQN281" s="75"/>
      <c r="SQO281" s="75"/>
      <c r="SQP281" s="75"/>
      <c r="SQQ281" s="75"/>
      <c r="SQR281" s="75"/>
      <c r="SQS281" s="75"/>
      <c r="SQT281" s="75"/>
      <c r="SQU281" s="75"/>
      <c r="SQV281" s="75"/>
      <c r="SQW281" s="75"/>
      <c r="SQX281" s="75"/>
      <c r="SQY281" s="75"/>
      <c r="SQZ281" s="75"/>
      <c r="SRA281" s="75"/>
      <c r="SRB281" s="75"/>
      <c r="SRC281" s="75"/>
      <c r="SRD281" s="75"/>
      <c r="SRE281" s="75"/>
      <c r="SRF281" s="75"/>
      <c r="SRG281" s="75"/>
      <c r="SRH281" s="75"/>
      <c r="SRI281" s="75"/>
      <c r="SRJ281" s="75"/>
      <c r="SRK281" s="75"/>
      <c r="SRL281" s="75"/>
      <c r="SRM281" s="75"/>
      <c r="SRN281" s="75"/>
      <c r="SRO281" s="75"/>
      <c r="SRP281" s="75"/>
      <c r="SRQ281" s="75"/>
      <c r="SRR281" s="75"/>
      <c r="SRS281" s="75"/>
      <c r="SRT281" s="75"/>
      <c r="SRU281" s="75"/>
      <c r="SRV281" s="75"/>
      <c r="SRW281" s="75"/>
      <c r="SRX281" s="75"/>
      <c r="SRY281" s="75"/>
      <c r="SRZ281" s="75"/>
      <c r="SSA281" s="75"/>
      <c r="SSB281" s="75"/>
      <c r="SSC281" s="75"/>
      <c r="SSD281" s="75"/>
      <c r="SSE281" s="75"/>
      <c r="SSF281" s="75"/>
      <c r="SSG281" s="75"/>
      <c r="SSH281" s="75"/>
      <c r="SSI281" s="75"/>
      <c r="SSJ281" s="75"/>
      <c r="SSK281" s="75"/>
      <c r="SSL281" s="75"/>
      <c r="SSM281" s="75"/>
      <c r="SSN281" s="75"/>
      <c r="SSO281" s="75"/>
      <c r="SSP281" s="75"/>
      <c r="SSQ281" s="75"/>
      <c r="SSR281" s="75"/>
      <c r="SSS281" s="75"/>
      <c r="SST281" s="75"/>
      <c r="SSU281" s="75"/>
      <c r="SSV281" s="75"/>
      <c r="SSW281" s="75"/>
      <c r="SSX281" s="75"/>
      <c r="SSY281" s="75"/>
      <c r="SSZ281" s="75"/>
      <c r="STA281" s="75"/>
      <c r="STB281" s="75"/>
      <c r="STC281" s="75"/>
      <c r="STD281" s="75"/>
      <c r="STE281" s="75"/>
      <c r="STF281" s="75"/>
      <c r="STG281" s="75"/>
      <c r="STH281" s="75"/>
      <c r="STI281" s="75"/>
      <c r="STJ281" s="75"/>
      <c r="STK281" s="75"/>
      <c r="STL281" s="75"/>
      <c r="STM281" s="75"/>
      <c r="STN281" s="75"/>
      <c r="STO281" s="75"/>
      <c r="STP281" s="75"/>
      <c r="STQ281" s="75"/>
      <c r="STR281" s="75"/>
      <c r="STS281" s="75"/>
      <c r="STT281" s="75"/>
      <c r="STU281" s="75"/>
      <c r="STV281" s="75"/>
      <c r="STW281" s="75"/>
      <c r="STX281" s="75"/>
      <c r="STY281" s="75"/>
      <c r="STZ281" s="75"/>
      <c r="SUA281" s="75"/>
      <c r="SUB281" s="75"/>
      <c r="SUC281" s="75"/>
      <c r="SUD281" s="75"/>
      <c r="SUE281" s="75"/>
      <c r="SUF281" s="75"/>
      <c r="SUG281" s="75"/>
      <c r="SUH281" s="75"/>
      <c r="SUI281" s="75"/>
      <c r="SUJ281" s="75"/>
      <c r="SUK281" s="75"/>
      <c r="SUL281" s="75"/>
      <c r="SUM281" s="75"/>
      <c r="SUN281" s="75"/>
      <c r="SUO281" s="75"/>
      <c r="SUP281" s="75"/>
      <c r="SUQ281" s="75"/>
      <c r="SUR281" s="75"/>
      <c r="SUS281" s="75"/>
      <c r="SUT281" s="75"/>
      <c r="SUU281" s="75"/>
      <c r="SUV281" s="75"/>
      <c r="SUW281" s="75"/>
      <c r="SUX281" s="75"/>
      <c r="SUY281" s="75"/>
      <c r="SUZ281" s="75"/>
      <c r="SVA281" s="75"/>
      <c r="SVB281" s="75"/>
      <c r="SVC281" s="75"/>
      <c r="SVD281" s="75"/>
      <c r="SVE281" s="75"/>
      <c r="SVF281" s="75"/>
      <c r="SVG281" s="75"/>
      <c r="SVH281" s="75"/>
      <c r="SVI281" s="75"/>
      <c r="SVJ281" s="75"/>
      <c r="SVK281" s="75"/>
      <c r="SVL281" s="75"/>
      <c r="SVM281" s="75"/>
      <c r="SVN281" s="75"/>
      <c r="SVO281" s="75"/>
      <c r="SVP281" s="75"/>
      <c r="SVQ281" s="75"/>
      <c r="SVR281" s="75"/>
      <c r="SVS281" s="75"/>
      <c r="SVT281" s="75"/>
      <c r="SVU281" s="75"/>
      <c r="SVV281" s="75"/>
      <c r="SVW281" s="75"/>
      <c r="SVX281" s="75"/>
      <c r="SVY281" s="75"/>
      <c r="SVZ281" s="75"/>
      <c r="SWA281" s="75"/>
      <c r="SWB281" s="75"/>
      <c r="SWC281" s="75"/>
      <c r="SWD281" s="75"/>
      <c r="SWE281" s="75"/>
      <c r="SWF281" s="75"/>
      <c r="SWG281" s="75"/>
      <c r="SWH281" s="75"/>
      <c r="SWI281" s="75"/>
      <c r="SWJ281" s="75"/>
      <c r="SWK281" s="75"/>
      <c r="SWL281" s="75"/>
      <c r="SWM281" s="75"/>
      <c r="SWN281" s="75"/>
      <c r="SWO281" s="75"/>
      <c r="SWP281" s="75"/>
      <c r="SWQ281" s="75"/>
      <c r="SWR281" s="75"/>
      <c r="SWS281" s="75"/>
      <c r="SWT281" s="75"/>
      <c r="SWU281" s="75"/>
      <c r="SWV281" s="75"/>
      <c r="SWW281" s="75"/>
      <c r="SWX281" s="75"/>
      <c r="SWY281" s="75"/>
      <c r="SWZ281" s="75"/>
      <c r="SXA281" s="75"/>
      <c r="SXB281" s="75"/>
      <c r="SXC281" s="75"/>
      <c r="SXD281" s="75"/>
      <c r="SXE281" s="75"/>
      <c r="SXF281" s="75"/>
      <c r="SXG281" s="75"/>
      <c r="SXH281" s="75"/>
      <c r="SXI281" s="75"/>
      <c r="SXJ281" s="75"/>
      <c r="SXK281" s="75"/>
      <c r="SXL281" s="75"/>
      <c r="SXM281" s="75"/>
      <c r="SXN281" s="75"/>
      <c r="SXO281" s="75"/>
      <c r="SXP281" s="75"/>
      <c r="SXQ281" s="75"/>
      <c r="SXR281" s="75"/>
      <c r="SXS281" s="75"/>
      <c r="SXT281" s="75"/>
      <c r="SXU281" s="75"/>
      <c r="SXV281" s="75"/>
      <c r="SXW281" s="75"/>
      <c r="SXX281" s="75"/>
      <c r="SXY281" s="75"/>
      <c r="SXZ281" s="75"/>
      <c r="SYA281" s="75"/>
      <c r="SYB281" s="75"/>
      <c r="SYC281" s="75"/>
      <c r="SYD281" s="75"/>
      <c r="SYE281" s="75"/>
      <c r="SYF281" s="75"/>
      <c r="SYG281" s="75"/>
      <c r="SYH281" s="75"/>
      <c r="SYI281" s="75"/>
      <c r="SYJ281" s="75"/>
      <c r="SYK281" s="75"/>
      <c r="SYL281" s="75"/>
      <c r="SYM281" s="75"/>
      <c r="SYN281" s="75"/>
      <c r="SYO281" s="75"/>
      <c r="SYP281" s="75"/>
      <c r="SYQ281" s="75"/>
      <c r="SYR281" s="75"/>
      <c r="SYS281" s="75"/>
      <c r="SYT281" s="75"/>
      <c r="SYU281" s="75"/>
      <c r="SYV281" s="75"/>
      <c r="SYW281" s="75"/>
      <c r="SYX281" s="75"/>
      <c r="SYY281" s="75"/>
      <c r="SYZ281" s="75"/>
      <c r="SZA281" s="75"/>
      <c r="SZB281" s="75"/>
      <c r="SZC281" s="75"/>
      <c r="SZD281" s="75"/>
      <c r="SZE281" s="75"/>
      <c r="SZF281" s="75"/>
      <c r="SZG281" s="75"/>
      <c r="SZH281" s="75"/>
      <c r="SZI281" s="75"/>
      <c r="SZJ281" s="75"/>
      <c r="SZK281" s="75"/>
      <c r="SZL281" s="75"/>
      <c r="SZM281" s="75"/>
      <c r="SZN281" s="75"/>
      <c r="SZO281" s="75"/>
      <c r="SZP281" s="75"/>
      <c r="SZQ281" s="75"/>
      <c r="SZR281" s="75"/>
      <c r="SZS281" s="75"/>
      <c r="SZT281" s="75"/>
      <c r="SZU281" s="75"/>
      <c r="SZV281" s="75"/>
      <c r="SZW281" s="75"/>
      <c r="SZX281" s="75"/>
      <c r="SZY281" s="75"/>
      <c r="SZZ281" s="75"/>
      <c r="TAA281" s="75"/>
      <c r="TAB281" s="75"/>
      <c r="TAC281" s="75"/>
      <c r="TAD281" s="75"/>
      <c r="TAE281" s="75"/>
      <c r="TAF281" s="75"/>
      <c r="TAG281" s="75"/>
      <c r="TAH281" s="75"/>
      <c r="TAI281" s="75"/>
      <c r="TAJ281" s="75"/>
      <c r="TAK281" s="75"/>
      <c r="TAL281" s="75"/>
      <c r="TAM281" s="75"/>
      <c r="TAN281" s="75"/>
      <c r="TAO281" s="75"/>
      <c r="TAP281" s="75"/>
      <c r="TAQ281" s="75"/>
      <c r="TAR281" s="75"/>
      <c r="TAS281" s="75"/>
      <c r="TAT281" s="75"/>
      <c r="TAU281" s="75"/>
      <c r="TAV281" s="75"/>
      <c r="TAW281" s="75"/>
      <c r="TAX281" s="75"/>
      <c r="TAY281" s="75"/>
      <c r="TAZ281" s="75"/>
      <c r="TBA281" s="75"/>
      <c r="TBB281" s="75"/>
      <c r="TBC281" s="75"/>
      <c r="TBD281" s="75"/>
      <c r="TBE281" s="75"/>
      <c r="TBF281" s="75"/>
      <c r="TBG281" s="75"/>
      <c r="TBH281" s="75"/>
      <c r="TBI281" s="75"/>
      <c r="TBJ281" s="75"/>
      <c r="TBK281" s="75"/>
      <c r="TBL281" s="75"/>
      <c r="TBM281" s="75"/>
      <c r="TBN281" s="75"/>
      <c r="TBO281" s="75"/>
      <c r="TBP281" s="75"/>
      <c r="TBQ281" s="75"/>
      <c r="TBR281" s="75"/>
      <c r="TBS281" s="75"/>
      <c r="TBT281" s="75"/>
      <c r="TBU281" s="75"/>
      <c r="TBV281" s="75"/>
      <c r="TBW281" s="75"/>
      <c r="TBX281" s="75"/>
      <c r="TBY281" s="75"/>
      <c r="TBZ281" s="75"/>
      <c r="TCA281" s="75"/>
      <c r="TCB281" s="75"/>
      <c r="TCC281" s="75"/>
      <c r="TCD281" s="75"/>
      <c r="TCE281" s="75"/>
      <c r="TCF281" s="75"/>
      <c r="TCG281" s="75"/>
      <c r="TCH281" s="75"/>
      <c r="TCI281" s="75"/>
      <c r="TCJ281" s="75"/>
      <c r="TCK281" s="75"/>
      <c r="TCL281" s="75"/>
      <c r="TCM281" s="75"/>
      <c r="TCN281" s="75"/>
      <c r="TCO281" s="75"/>
      <c r="TCP281" s="75"/>
      <c r="TCQ281" s="75"/>
      <c r="TCR281" s="75"/>
      <c r="TCS281" s="75"/>
      <c r="TCT281" s="75"/>
      <c r="TCU281" s="75"/>
      <c r="TCV281" s="75"/>
      <c r="TCW281" s="75"/>
      <c r="TCX281" s="75"/>
      <c r="TCY281" s="75"/>
      <c r="TCZ281" s="75"/>
      <c r="TDA281" s="75"/>
      <c r="TDB281" s="75"/>
      <c r="TDC281" s="75"/>
      <c r="TDD281" s="75"/>
      <c r="TDE281" s="75"/>
      <c r="TDF281" s="75"/>
      <c r="TDG281" s="75"/>
      <c r="TDH281" s="75"/>
      <c r="TDI281" s="75"/>
      <c r="TDJ281" s="75"/>
      <c r="TDK281" s="75"/>
      <c r="TDL281" s="75"/>
      <c r="TDM281" s="75"/>
      <c r="TDN281" s="75"/>
      <c r="TDO281" s="75"/>
      <c r="TDP281" s="75"/>
      <c r="TDQ281" s="75"/>
      <c r="TDR281" s="75"/>
      <c r="TDS281" s="75"/>
      <c r="TDT281" s="75"/>
      <c r="TDU281" s="75"/>
      <c r="TDV281" s="75"/>
      <c r="TDW281" s="75"/>
      <c r="TDX281" s="75"/>
      <c r="TDY281" s="75"/>
      <c r="TDZ281" s="75"/>
      <c r="TEA281" s="75"/>
      <c r="TEB281" s="75"/>
      <c r="TEC281" s="75"/>
      <c r="TED281" s="75"/>
      <c r="TEE281" s="75"/>
      <c r="TEF281" s="75"/>
      <c r="TEG281" s="75"/>
      <c r="TEH281" s="75"/>
      <c r="TEI281" s="75"/>
      <c r="TEJ281" s="75"/>
      <c r="TEK281" s="75"/>
      <c r="TEL281" s="75"/>
      <c r="TEM281" s="75"/>
      <c r="TEN281" s="75"/>
      <c r="TEO281" s="75"/>
      <c r="TEP281" s="75"/>
      <c r="TEQ281" s="75"/>
      <c r="TER281" s="75"/>
      <c r="TES281" s="75"/>
      <c r="TET281" s="75"/>
      <c r="TEU281" s="75"/>
      <c r="TEV281" s="75"/>
      <c r="TEW281" s="75"/>
      <c r="TEX281" s="75"/>
      <c r="TEY281" s="75"/>
      <c r="TEZ281" s="75"/>
      <c r="TFA281" s="75"/>
      <c r="TFB281" s="75"/>
      <c r="TFC281" s="75"/>
      <c r="TFD281" s="75"/>
      <c r="TFE281" s="75"/>
      <c r="TFF281" s="75"/>
      <c r="TFG281" s="75"/>
      <c r="TFH281" s="75"/>
      <c r="TFI281" s="75"/>
      <c r="TFJ281" s="75"/>
      <c r="TFK281" s="75"/>
      <c r="TFL281" s="75"/>
      <c r="TFM281" s="75"/>
      <c r="TFN281" s="75"/>
      <c r="TFO281" s="75"/>
      <c r="TFP281" s="75"/>
      <c r="TFQ281" s="75"/>
      <c r="TFR281" s="75"/>
      <c r="TFS281" s="75"/>
      <c r="TFT281" s="75"/>
      <c r="TFU281" s="75"/>
      <c r="TFV281" s="75"/>
      <c r="TFW281" s="75"/>
      <c r="TFX281" s="75"/>
      <c r="TFY281" s="75"/>
      <c r="TFZ281" s="75"/>
      <c r="TGA281" s="75"/>
      <c r="TGB281" s="75"/>
      <c r="TGC281" s="75"/>
      <c r="TGD281" s="75"/>
      <c r="TGE281" s="75"/>
      <c r="TGF281" s="75"/>
      <c r="TGG281" s="75"/>
      <c r="TGH281" s="75"/>
      <c r="TGI281" s="75"/>
      <c r="TGJ281" s="75"/>
      <c r="TGK281" s="75"/>
      <c r="TGL281" s="75"/>
      <c r="TGM281" s="75"/>
      <c r="TGN281" s="75"/>
      <c r="TGO281" s="75"/>
      <c r="TGP281" s="75"/>
      <c r="TGQ281" s="75"/>
      <c r="TGR281" s="75"/>
      <c r="TGS281" s="75"/>
      <c r="TGT281" s="75"/>
      <c r="TGU281" s="75"/>
      <c r="TGV281" s="75"/>
      <c r="TGW281" s="75"/>
      <c r="TGX281" s="75"/>
      <c r="TGY281" s="75"/>
      <c r="TGZ281" s="75"/>
      <c r="THA281" s="75"/>
      <c r="THB281" s="75"/>
      <c r="THC281" s="75"/>
      <c r="THD281" s="75"/>
      <c r="THE281" s="75"/>
      <c r="THF281" s="75"/>
      <c r="THG281" s="75"/>
      <c r="THH281" s="75"/>
      <c r="THI281" s="75"/>
      <c r="THJ281" s="75"/>
      <c r="THK281" s="75"/>
      <c r="THL281" s="75"/>
      <c r="THM281" s="75"/>
      <c r="THN281" s="75"/>
      <c r="THO281" s="75"/>
      <c r="THP281" s="75"/>
      <c r="THQ281" s="75"/>
      <c r="THR281" s="75"/>
      <c r="THS281" s="75"/>
      <c r="THT281" s="75"/>
      <c r="THU281" s="75"/>
      <c r="THV281" s="75"/>
      <c r="THW281" s="75"/>
      <c r="THX281" s="75"/>
      <c r="THY281" s="75"/>
      <c r="THZ281" s="75"/>
      <c r="TIA281" s="75"/>
      <c r="TIB281" s="75"/>
      <c r="TIC281" s="75"/>
      <c r="TID281" s="75"/>
      <c r="TIE281" s="75"/>
      <c r="TIF281" s="75"/>
      <c r="TIG281" s="75"/>
      <c r="TIH281" s="75"/>
      <c r="TII281" s="75"/>
      <c r="TIJ281" s="75"/>
      <c r="TIK281" s="75"/>
      <c r="TIL281" s="75"/>
      <c r="TIM281" s="75"/>
      <c r="TIN281" s="75"/>
      <c r="TIO281" s="75"/>
      <c r="TIP281" s="75"/>
      <c r="TIQ281" s="75"/>
      <c r="TIR281" s="75"/>
      <c r="TIS281" s="75"/>
      <c r="TIT281" s="75"/>
      <c r="TIU281" s="75"/>
      <c r="TIV281" s="75"/>
      <c r="TIW281" s="75"/>
      <c r="TIX281" s="75"/>
      <c r="TIY281" s="75"/>
      <c r="TIZ281" s="75"/>
      <c r="TJA281" s="75"/>
      <c r="TJB281" s="75"/>
      <c r="TJC281" s="75"/>
      <c r="TJD281" s="75"/>
      <c r="TJE281" s="75"/>
      <c r="TJF281" s="75"/>
      <c r="TJG281" s="75"/>
      <c r="TJH281" s="75"/>
      <c r="TJI281" s="75"/>
      <c r="TJJ281" s="75"/>
      <c r="TJK281" s="75"/>
      <c r="TJL281" s="75"/>
      <c r="TJM281" s="75"/>
      <c r="TJN281" s="75"/>
      <c r="TJO281" s="75"/>
      <c r="TJP281" s="75"/>
      <c r="TJQ281" s="75"/>
      <c r="TJR281" s="75"/>
      <c r="TJS281" s="75"/>
      <c r="TJT281" s="75"/>
      <c r="TJU281" s="75"/>
      <c r="TJV281" s="75"/>
      <c r="TJW281" s="75"/>
      <c r="TJX281" s="75"/>
      <c r="TJY281" s="75"/>
      <c r="TJZ281" s="75"/>
      <c r="TKA281" s="75"/>
      <c r="TKB281" s="75"/>
      <c r="TKC281" s="75"/>
      <c r="TKD281" s="75"/>
      <c r="TKE281" s="75"/>
      <c r="TKF281" s="75"/>
      <c r="TKG281" s="75"/>
      <c r="TKH281" s="75"/>
      <c r="TKI281" s="75"/>
      <c r="TKJ281" s="75"/>
      <c r="TKK281" s="75"/>
      <c r="TKL281" s="75"/>
      <c r="TKM281" s="75"/>
      <c r="TKN281" s="75"/>
      <c r="TKO281" s="75"/>
      <c r="TKP281" s="75"/>
      <c r="TKQ281" s="75"/>
      <c r="TKR281" s="75"/>
      <c r="TKS281" s="75"/>
      <c r="TKT281" s="75"/>
      <c r="TKU281" s="75"/>
      <c r="TKV281" s="75"/>
      <c r="TKW281" s="75"/>
      <c r="TKX281" s="75"/>
      <c r="TKY281" s="75"/>
      <c r="TKZ281" s="75"/>
      <c r="TLA281" s="75"/>
      <c r="TLB281" s="75"/>
      <c r="TLC281" s="75"/>
      <c r="TLD281" s="75"/>
      <c r="TLE281" s="75"/>
      <c r="TLF281" s="75"/>
      <c r="TLG281" s="75"/>
      <c r="TLH281" s="75"/>
      <c r="TLI281" s="75"/>
      <c r="TLJ281" s="75"/>
      <c r="TLK281" s="75"/>
      <c r="TLL281" s="75"/>
      <c r="TLM281" s="75"/>
      <c r="TLN281" s="75"/>
      <c r="TLO281" s="75"/>
      <c r="TLP281" s="75"/>
      <c r="TLQ281" s="75"/>
      <c r="TLR281" s="75"/>
      <c r="TLS281" s="75"/>
      <c r="TLT281" s="75"/>
      <c r="TLU281" s="75"/>
      <c r="TLV281" s="75"/>
      <c r="TLW281" s="75"/>
      <c r="TLX281" s="75"/>
      <c r="TLY281" s="75"/>
      <c r="TLZ281" s="75"/>
      <c r="TMA281" s="75"/>
      <c r="TMB281" s="75"/>
      <c r="TMC281" s="75"/>
      <c r="TMD281" s="75"/>
      <c r="TME281" s="75"/>
      <c r="TMF281" s="75"/>
      <c r="TMG281" s="75"/>
      <c r="TMH281" s="75"/>
      <c r="TMI281" s="75"/>
      <c r="TMJ281" s="75"/>
      <c r="TMK281" s="75"/>
      <c r="TML281" s="75"/>
      <c r="TMM281" s="75"/>
      <c r="TMN281" s="75"/>
      <c r="TMO281" s="75"/>
      <c r="TMP281" s="75"/>
      <c r="TMQ281" s="75"/>
      <c r="TMR281" s="75"/>
      <c r="TMS281" s="75"/>
      <c r="TMT281" s="75"/>
      <c r="TMU281" s="75"/>
      <c r="TMV281" s="75"/>
      <c r="TMW281" s="75"/>
      <c r="TMX281" s="75"/>
      <c r="TMY281" s="75"/>
      <c r="TMZ281" s="75"/>
      <c r="TNA281" s="75"/>
      <c r="TNB281" s="75"/>
      <c r="TNC281" s="75"/>
      <c r="TND281" s="75"/>
      <c r="TNE281" s="75"/>
      <c r="TNF281" s="75"/>
      <c r="TNG281" s="75"/>
      <c r="TNH281" s="75"/>
      <c r="TNI281" s="75"/>
      <c r="TNJ281" s="75"/>
      <c r="TNK281" s="75"/>
      <c r="TNL281" s="75"/>
      <c r="TNM281" s="75"/>
      <c r="TNN281" s="75"/>
      <c r="TNO281" s="75"/>
      <c r="TNP281" s="75"/>
      <c r="TNQ281" s="75"/>
      <c r="TNR281" s="75"/>
      <c r="TNS281" s="75"/>
      <c r="TNT281" s="75"/>
      <c r="TNU281" s="75"/>
      <c r="TNV281" s="75"/>
      <c r="TNW281" s="75"/>
      <c r="TNX281" s="75"/>
      <c r="TNY281" s="75"/>
      <c r="TNZ281" s="75"/>
      <c r="TOA281" s="75"/>
      <c r="TOB281" s="75"/>
      <c r="TOC281" s="75"/>
      <c r="TOD281" s="75"/>
      <c r="TOE281" s="75"/>
      <c r="TOF281" s="75"/>
      <c r="TOG281" s="75"/>
      <c r="TOH281" s="75"/>
      <c r="TOI281" s="75"/>
      <c r="TOJ281" s="75"/>
      <c r="TOK281" s="75"/>
      <c r="TOL281" s="75"/>
      <c r="TOM281" s="75"/>
      <c r="TON281" s="75"/>
      <c r="TOO281" s="75"/>
      <c r="TOP281" s="75"/>
      <c r="TOQ281" s="75"/>
      <c r="TOR281" s="75"/>
      <c r="TOS281" s="75"/>
      <c r="TOT281" s="75"/>
      <c r="TOU281" s="75"/>
      <c r="TOV281" s="75"/>
      <c r="TOW281" s="75"/>
      <c r="TOX281" s="75"/>
      <c r="TOY281" s="75"/>
      <c r="TOZ281" s="75"/>
      <c r="TPA281" s="75"/>
      <c r="TPB281" s="75"/>
      <c r="TPC281" s="75"/>
      <c r="TPD281" s="75"/>
      <c r="TPE281" s="75"/>
      <c r="TPF281" s="75"/>
      <c r="TPG281" s="75"/>
      <c r="TPH281" s="75"/>
      <c r="TPI281" s="75"/>
      <c r="TPJ281" s="75"/>
      <c r="TPK281" s="75"/>
      <c r="TPL281" s="75"/>
      <c r="TPM281" s="75"/>
      <c r="TPN281" s="75"/>
      <c r="TPO281" s="75"/>
      <c r="TPP281" s="75"/>
      <c r="TPQ281" s="75"/>
      <c r="TPR281" s="75"/>
      <c r="TPS281" s="75"/>
      <c r="TPT281" s="75"/>
      <c r="TPU281" s="75"/>
      <c r="TPV281" s="75"/>
      <c r="TPW281" s="75"/>
      <c r="TPX281" s="75"/>
      <c r="TPY281" s="75"/>
      <c r="TPZ281" s="75"/>
      <c r="TQA281" s="75"/>
      <c r="TQB281" s="75"/>
      <c r="TQC281" s="75"/>
      <c r="TQD281" s="75"/>
      <c r="TQE281" s="75"/>
      <c r="TQF281" s="75"/>
      <c r="TQG281" s="75"/>
      <c r="TQH281" s="75"/>
      <c r="TQI281" s="75"/>
      <c r="TQJ281" s="75"/>
      <c r="TQK281" s="75"/>
      <c r="TQL281" s="75"/>
      <c r="TQM281" s="75"/>
      <c r="TQN281" s="75"/>
      <c r="TQO281" s="75"/>
      <c r="TQP281" s="75"/>
      <c r="TQQ281" s="75"/>
      <c r="TQR281" s="75"/>
      <c r="TQS281" s="75"/>
      <c r="TQT281" s="75"/>
      <c r="TQU281" s="75"/>
      <c r="TQV281" s="75"/>
      <c r="TQW281" s="75"/>
      <c r="TQX281" s="75"/>
      <c r="TQY281" s="75"/>
      <c r="TQZ281" s="75"/>
      <c r="TRA281" s="75"/>
      <c r="TRB281" s="75"/>
      <c r="TRC281" s="75"/>
      <c r="TRD281" s="75"/>
      <c r="TRE281" s="75"/>
      <c r="TRF281" s="75"/>
      <c r="TRG281" s="75"/>
      <c r="TRH281" s="75"/>
      <c r="TRI281" s="75"/>
      <c r="TRJ281" s="75"/>
      <c r="TRK281" s="75"/>
      <c r="TRL281" s="75"/>
      <c r="TRM281" s="75"/>
      <c r="TRN281" s="75"/>
      <c r="TRO281" s="75"/>
      <c r="TRP281" s="75"/>
      <c r="TRQ281" s="75"/>
      <c r="TRR281" s="75"/>
      <c r="TRS281" s="75"/>
      <c r="TRT281" s="75"/>
      <c r="TRU281" s="75"/>
      <c r="TRV281" s="75"/>
      <c r="TRW281" s="75"/>
      <c r="TRX281" s="75"/>
      <c r="TRY281" s="75"/>
      <c r="TRZ281" s="75"/>
      <c r="TSA281" s="75"/>
      <c r="TSB281" s="75"/>
      <c r="TSC281" s="75"/>
      <c r="TSD281" s="75"/>
      <c r="TSE281" s="75"/>
      <c r="TSF281" s="75"/>
      <c r="TSG281" s="75"/>
      <c r="TSH281" s="75"/>
      <c r="TSI281" s="75"/>
      <c r="TSJ281" s="75"/>
      <c r="TSK281" s="75"/>
      <c r="TSL281" s="75"/>
      <c r="TSM281" s="75"/>
      <c r="TSN281" s="75"/>
      <c r="TSO281" s="75"/>
      <c r="TSP281" s="75"/>
      <c r="TSQ281" s="75"/>
      <c r="TSR281" s="75"/>
      <c r="TSS281" s="75"/>
      <c r="TST281" s="75"/>
      <c r="TSU281" s="75"/>
      <c r="TSV281" s="75"/>
      <c r="TSW281" s="75"/>
      <c r="TSX281" s="75"/>
      <c r="TSY281" s="75"/>
      <c r="TSZ281" s="75"/>
      <c r="TTA281" s="75"/>
      <c r="TTB281" s="75"/>
      <c r="TTC281" s="75"/>
      <c r="TTD281" s="75"/>
      <c r="TTE281" s="75"/>
      <c r="TTF281" s="75"/>
      <c r="TTG281" s="75"/>
      <c r="TTH281" s="75"/>
      <c r="TTI281" s="75"/>
      <c r="TTJ281" s="75"/>
      <c r="TTK281" s="75"/>
      <c r="TTL281" s="75"/>
      <c r="TTM281" s="75"/>
      <c r="TTN281" s="75"/>
      <c r="TTO281" s="75"/>
      <c r="TTP281" s="75"/>
      <c r="TTQ281" s="75"/>
      <c r="TTR281" s="75"/>
      <c r="TTS281" s="75"/>
      <c r="TTT281" s="75"/>
      <c r="TTU281" s="75"/>
      <c r="TTV281" s="75"/>
      <c r="TTW281" s="75"/>
      <c r="TTX281" s="75"/>
      <c r="TTY281" s="75"/>
      <c r="TTZ281" s="75"/>
      <c r="TUA281" s="75"/>
      <c r="TUB281" s="75"/>
      <c r="TUC281" s="75"/>
      <c r="TUD281" s="75"/>
      <c r="TUE281" s="75"/>
      <c r="TUF281" s="75"/>
      <c r="TUG281" s="75"/>
      <c r="TUH281" s="75"/>
      <c r="TUI281" s="75"/>
      <c r="TUJ281" s="75"/>
      <c r="TUK281" s="75"/>
      <c r="TUL281" s="75"/>
      <c r="TUM281" s="75"/>
      <c r="TUN281" s="75"/>
      <c r="TUO281" s="75"/>
      <c r="TUP281" s="75"/>
      <c r="TUQ281" s="75"/>
      <c r="TUR281" s="75"/>
      <c r="TUS281" s="75"/>
      <c r="TUT281" s="75"/>
      <c r="TUU281" s="75"/>
      <c r="TUV281" s="75"/>
      <c r="TUW281" s="75"/>
      <c r="TUX281" s="75"/>
      <c r="TUY281" s="75"/>
      <c r="TUZ281" s="75"/>
      <c r="TVA281" s="75"/>
      <c r="TVB281" s="75"/>
      <c r="TVC281" s="75"/>
      <c r="TVD281" s="75"/>
      <c r="TVE281" s="75"/>
      <c r="TVF281" s="75"/>
      <c r="TVG281" s="75"/>
      <c r="TVH281" s="75"/>
      <c r="TVI281" s="75"/>
      <c r="TVJ281" s="75"/>
      <c r="TVK281" s="75"/>
      <c r="TVL281" s="75"/>
      <c r="TVM281" s="75"/>
      <c r="TVN281" s="75"/>
      <c r="TVO281" s="75"/>
      <c r="TVP281" s="75"/>
      <c r="TVQ281" s="75"/>
      <c r="TVR281" s="75"/>
      <c r="TVS281" s="75"/>
      <c r="TVT281" s="75"/>
      <c r="TVU281" s="75"/>
      <c r="TVV281" s="75"/>
      <c r="TVW281" s="75"/>
      <c r="TVX281" s="75"/>
      <c r="TVY281" s="75"/>
      <c r="TVZ281" s="75"/>
      <c r="TWA281" s="75"/>
      <c r="TWB281" s="75"/>
      <c r="TWC281" s="75"/>
      <c r="TWD281" s="75"/>
      <c r="TWE281" s="75"/>
      <c r="TWF281" s="75"/>
      <c r="TWG281" s="75"/>
      <c r="TWH281" s="75"/>
      <c r="TWI281" s="75"/>
      <c r="TWJ281" s="75"/>
      <c r="TWK281" s="75"/>
      <c r="TWL281" s="75"/>
      <c r="TWM281" s="75"/>
      <c r="TWN281" s="75"/>
      <c r="TWO281" s="75"/>
      <c r="TWP281" s="75"/>
      <c r="TWQ281" s="75"/>
      <c r="TWR281" s="75"/>
      <c r="TWS281" s="75"/>
      <c r="TWT281" s="75"/>
      <c r="TWU281" s="75"/>
      <c r="TWV281" s="75"/>
      <c r="TWW281" s="75"/>
      <c r="TWX281" s="75"/>
      <c r="TWY281" s="75"/>
      <c r="TWZ281" s="75"/>
      <c r="TXA281" s="75"/>
      <c r="TXB281" s="75"/>
      <c r="TXC281" s="75"/>
      <c r="TXD281" s="75"/>
      <c r="TXE281" s="75"/>
      <c r="TXF281" s="75"/>
      <c r="TXG281" s="75"/>
      <c r="TXH281" s="75"/>
      <c r="TXI281" s="75"/>
      <c r="TXJ281" s="75"/>
      <c r="TXK281" s="75"/>
      <c r="TXL281" s="75"/>
      <c r="TXM281" s="75"/>
      <c r="TXN281" s="75"/>
      <c r="TXO281" s="75"/>
      <c r="TXP281" s="75"/>
      <c r="TXQ281" s="75"/>
      <c r="TXR281" s="75"/>
      <c r="TXS281" s="75"/>
      <c r="TXT281" s="75"/>
      <c r="TXU281" s="75"/>
      <c r="TXV281" s="75"/>
      <c r="TXW281" s="75"/>
      <c r="TXX281" s="75"/>
      <c r="TXY281" s="75"/>
      <c r="TXZ281" s="75"/>
      <c r="TYA281" s="75"/>
      <c r="TYB281" s="75"/>
      <c r="TYC281" s="75"/>
      <c r="TYD281" s="75"/>
      <c r="TYE281" s="75"/>
      <c r="TYF281" s="75"/>
      <c r="TYG281" s="75"/>
      <c r="TYH281" s="75"/>
      <c r="TYI281" s="75"/>
      <c r="TYJ281" s="75"/>
      <c r="TYK281" s="75"/>
      <c r="TYL281" s="75"/>
      <c r="TYM281" s="75"/>
      <c r="TYN281" s="75"/>
      <c r="TYO281" s="75"/>
      <c r="TYP281" s="75"/>
      <c r="TYQ281" s="75"/>
      <c r="TYR281" s="75"/>
      <c r="TYS281" s="75"/>
      <c r="TYT281" s="75"/>
      <c r="TYU281" s="75"/>
      <c r="TYV281" s="75"/>
      <c r="TYW281" s="75"/>
      <c r="TYX281" s="75"/>
      <c r="TYY281" s="75"/>
      <c r="TYZ281" s="75"/>
      <c r="TZA281" s="75"/>
      <c r="TZB281" s="75"/>
      <c r="TZC281" s="75"/>
      <c r="TZD281" s="75"/>
      <c r="TZE281" s="75"/>
      <c r="TZF281" s="75"/>
      <c r="TZG281" s="75"/>
      <c r="TZH281" s="75"/>
      <c r="TZI281" s="75"/>
      <c r="TZJ281" s="75"/>
      <c r="TZK281" s="75"/>
      <c r="TZL281" s="75"/>
      <c r="TZM281" s="75"/>
      <c r="TZN281" s="75"/>
      <c r="TZO281" s="75"/>
      <c r="TZP281" s="75"/>
      <c r="TZQ281" s="75"/>
      <c r="TZR281" s="75"/>
      <c r="TZS281" s="75"/>
      <c r="TZT281" s="75"/>
      <c r="TZU281" s="75"/>
      <c r="TZV281" s="75"/>
      <c r="TZW281" s="75"/>
      <c r="TZX281" s="75"/>
      <c r="TZY281" s="75"/>
      <c r="TZZ281" s="75"/>
      <c r="UAA281" s="75"/>
      <c r="UAB281" s="75"/>
      <c r="UAC281" s="75"/>
      <c r="UAD281" s="75"/>
      <c r="UAE281" s="75"/>
      <c r="UAF281" s="75"/>
      <c r="UAG281" s="75"/>
      <c r="UAH281" s="75"/>
      <c r="UAI281" s="75"/>
      <c r="UAJ281" s="75"/>
      <c r="UAK281" s="75"/>
      <c r="UAL281" s="75"/>
      <c r="UAM281" s="75"/>
      <c r="UAN281" s="75"/>
      <c r="UAO281" s="75"/>
      <c r="UAP281" s="75"/>
      <c r="UAQ281" s="75"/>
      <c r="UAR281" s="75"/>
      <c r="UAS281" s="75"/>
      <c r="UAT281" s="75"/>
      <c r="UAU281" s="75"/>
      <c r="UAV281" s="75"/>
      <c r="UAW281" s="75"/>
      <c r="UAX281" s="75"/>
      <c r="UAY281" s="75"/>
      <c r="UAZ281" s="75"/>
      <c r="UBA281" s="75"/>
      <c r="UBB281" s="75"/>
      <c r="UBC281" s="75"/>
      <c r="UBD281" s="75"/>
      <c r="UBE281" s="75"/>
      <c r="UBF281" s="75"/>
      <c r="UBG281" s="75"/>
      <c r="UBH281" s="75"/>
      <c r="UBI281" s="75"/>
      <c r="UBJ281" s="75"/>
      <c r="UBK281" s="75"/>
      <c r="UBL281" s="75"/>
      <c r="UBM281" s="75"/>
      <c r="UBN281" s="75"/>
      <c r="UBO281" s="75"/>
      <c r="UBP281" s="75"/>
      <c r="UBQ281" s="75"/>
      <c r="UBR281" s="75"/>
      <c r="UBS281" s="75"/>
      <c r="UBT281" s="75"/>
      <c r="UBU281" s="75"/>
      <c r="UBV281" s="75"/>
      <c r="UBW281" s="75"/>
      <c r="UBX281" s="75"/>
      <c r="UBY281" s="75"/>
      <c r="UBZ281" s="75"/>
      <c r="UCA281" s="75"/>
      <c r="UCB281" s="75"/>
      <c r="UCC281" s="75"/>
      <c r="UCD281" s="75"/>
      <c r="UCE281" s="75"/>
      <c r="UCF281" s="75"/>
      <c r="UCG281" s="75"/>
      <c r="UCH281" s="75"/>
      <c r="UCI281" s="75"/>
      <c r="UCJ281" s="75"/>
      <c r="UCK281" s="75"/>
      <c r="UCL281" s="75"/>
      <c r="UCM281" s="75"/>
      <c r="UCN281" s="75"/>
      <c r="UCO281" s="75"/>
      <c r="UCP281" s="75"/>
      <c r="UCQ281" s="75"/>
      <c r="UCR281" s="75"/>
      <c r="UCS281" s="75"/>
      <c r="UCT281" s="75"/>
      <c r="UCU281" s="75"/>
      <c r="UCV281" s="75"/>
      <c r="UCW281" s="75"/>
      <c r="UCX281" s="75"/>
      <c r="UCY281" s="75"/>
      <c r="UCZ281" s="75"/>
      <c r="UDA281" s="75"/>
      <c r="UDB281" s="75"/>
      <c r="UDC281" s="75"/>
      <c r="UDD281" s="75"/>
      <c r="UDE281" s="75"/>
      <c r="UDF281" s="75"/>
      <c r="UDG281" s="75"/>
      <c r="UDH281" s="75"/>
      <c r="UDI281" s="75"/>
      <c r="UDJ281" s="75"/>
      <c r="UDK281" s="75"/>
      <c r="UDL281" s="75"/>
      <c r="UDM281" s="75"/>
      <c r="UDN281" s="75"/>
      <c r="UDO281" s="75"/>
      <c r="UDP281" s="75"/>
      <c r="UDQ281" s="75"/>
      <c r="UDR281" s="75"/>
      <c r="UDS281" s="75"/>
      <c r="UDT281" s="75"/>
      <c r="UDU281" s="75"/>
      <c r="UDV281" s="75"/>
      <c r="UDW281" s="75"/>
      <c r="UDX281" s="75"/>
      <c r="UDY281" s="75"/>
      <c r="UDZ281" s="75"/>
      <c r="UEA281" s="75"/>
      <c r="UEB281" s="75"/>
      <c r="UEC281" s="75"/>
      <c r="UED281" s="75"/>
      <c r="UEE281" s="75"/>
      <c r="UEF281" s="75"/>
      <c r="UEG281" s="75"/>
      <c r="UEH281" s="75"/>
      <c r="UEI281" s="75"/>
      <c r="UEJ281" s="75"/>
      <c r="UEK281" s="75"/>
      <c r="UEL281" s="75"/>
      <c r="UEM281" s="75"/>
      <c r="UEN281" s="75"/>
      <c r="UEO281" s="75"/>
      <c r="UEP281" s="75"/>
      <c r="UEQ281" s="75"/>
      <c r="UER281" s="75"/>
      <c r="UES281" s="75"/>
      <c r="UET281" s="75"/>
      <c r="UEU281" s="75"/>
      <c r="UEV281" s="75"/>
      <c r="UEW281" s="75"/>
      <c r="UEX281" s="75"/>
      <c r="UEY281" s="75"/>
      <c r="UEZ281" s="75"/>
      <c r="UFA281" s="75"/>
      <c r="UFB281" s="75"/>
      <c r="UFC281" s="75"/>
      <c r="UFD281" s="75"/>
      <c r="UFE281" s="75"/>
      <c r="UFF281" s="75"/>
      <c r="UFG281" s="75"/>
      <c r="UFH281" s="75"/>
      <c r="UFI281" s="75"/>
      <c r="UFJ281" s="75"/>
      <c r="UFK281" s="75"/>
      <c r="UFL281" s="75"/>
      <c r="UFM281" s="75"/>
      <c r="UFN281" s="75"/>
      <c r="UFO281" s="75"/>
      <c r="UFP281" s="75"/>
      <c r="UFQ281" s="75"/>
      <c r="UFR281" s="75"/>
      <c r="UFS281" s="75"/>
      <c r="UFT281" s="75"/>
      <c r="UFU281" s="75"/>
      <c r="UFV281" s="75"/>
      <c r="UFW281" s="75"/>
      <c r="UFX281" s="75"/>
      <c r="UFY281" s="75"/>
      <c r="UFZ281" s="75"/>
      <c r="UGA281" s="75"/>
      <c r="UGB281" s="75"/>
      <c r="UGC281" s="75"/>
      <c r="UGD281" s="75"/>
      <c r="UGE281" s="75"/>
      <c r="UGF281" s="75"/>
      <c r="UGG281" s="75"/>
      <c r="UGH281" s="75"/>
      <c r="UGI281" s="75"/>
      <c r="UGJ281" s="75"/>
      <c r="UGK281" s="75"/>
      <c r="UGL281" s="75"/>
      <c r="UGM281" s="75"/>
      <c r="UGN281" s="75"/>
      <c r="UGO281" s="75"/>
      <c r="UGP281" s="75"/>
      <c r="UGQ281" s="75"/>
      <c r="UGR281" s="75"/>
      <c r="UGS281" s="75"/>
      <c r="UGT281" s="75"/>
      <c r="UGU281" s="75"/>
      <c r="UGV281" s="75"/>
      <c r="UGW281" s="75"/>
      <c r="UGX281" s="75"/>
      <c r="UGY281" s="75"/>
      <c r="UGZ281" s="75"/>
      <c r="UHA281" s="75"/>
      <c r="UHB281" s="75"/>
      <c r="UHC281" s="75"/>
      <c r="UHD281" s="75"/>
      <c r="UHE281" s="75"/>
      <c r="UHF281" s="75"/>
      <c r="UHG281" s="75"/>
      <c r="UHH281" s="75"/>
      <c r="UHI281" s="75"/>
      <c r="UHJ281" s="75"/>
      <c r="UHK281" s="75"/>
      <c r="UHL281" s="75"/>
      <c r="UHM281" s="75"/>
      <c r="UHN281" s="75"/>
      <c r="UHO281" s="75"/>
      <c r="UHP281" s="75"/>
      <c r="UHQ281" s="75"/>
      <c r="UHR281" s="75"/>
      <c r="UHS281" s="75"/>
      <c r="UHT281" s="75"/>
      <c r="UHU281" s="75"/>
      <c r="UHV281" s="75"/>
      <c r="UHW281" s="75"/>
      <c r="UHX281" s="75"/>
      <c r="UHY281" s="75"/>
      <c r="UHZ281" s="75"/>
      <c r="UIA281" s="75"/>
      <c r="UIB281" s="75"/>
      <c r="UIC281" s="75"/>
      <c r="UID281" s="75"/>
      <c r="UIE281" s="75"/>
      <c r="UIF281" s="75"/>
      <c r="UIG281" s="75"/>
      <c r="UIH281" s="75"/>
      <c r="UII281" s="75"/>
      <c r="UIJ281" s="75"/>
      <c r="UIK281" s="75"/>
      <c r="UIL281" s="75"/>
      <c r="UIM281" s="75"/>
      <c r="UIN281" s="75"/>
      <c r="UIO281" s="75"/>
      <c r="UIP281" s="75"/>
      <c r="UIQ281" s="75"/>
      <c r="UIR281" s="75"/>
      <c r="UIS281" s="75"/>
      <c r="UIT281" s="75"/>
      <c r="UIU281" s="75"/>
      <c r="UIV281" s="75"/>
      <c r="UIW281" s="75"/>
      <c r="UIX281" s="75"/>
      <c r="UIY281" s="75"/>
      <c r="UIZ281" s="75"/>
      <c r="UJA281" s="75"/>
      <c r="UJB281" s="75"/>
      <c r="UJC281" s="75"/>
      <c r="UJD281" s="75"/>
      <c r="UJE281" s="75"/>
      <c r="UJF281" s="75"/>
      <c r="UJG281" s="75"/>
      <c r="UJH281" s="75"/>
      <c r="UJI281" s="75"/>
      <c r="UJJ281" s="75"/>
      <c r="UJK281" s="75"/>
      <c r="UJL281" s="75"/>
      <c r="UJM281" s="75"/>
      <c r="UJN281" s="75"/>
      <c r="UJO281" s="75"/>
      <c r="UJP281" s="75"/>
      <c r="UJQ281" s="75"/>
      <c r="UJR281" s="75"/>
      <c r="UJS281" s="75"/>
      <c r="UJT281" s="75"/>
      <c r="UJU281" s="75"/>
      <c r="UJV281" s="75"/>
      <c r="UJW281" s="75"/>
      <c r="UJX281" s="75"/>
      <c r="UJY281" s="75"/>
      <c r="UJZ281" s="75"/>
      <c r="UKA281" s="75"/>
      <c r="UKB281" s="75"/>
      <c r="UKC281" s="75"/>
      <c r="UKD281" s="75"/>
      <c r="UKE281" s="75"/>
      <c r="UKF281" s="75"/>
      <c r="UKG281" s="75"/>
      <c r="UKH281" s="75"/>
      <c r="UKI281" s="75"/>
      <c r="UKJ281" s="75"/>
      <c r="UKK281" s="75"/>
      <c r="UKL281" s="75"/>
      <c r="UKM281" s="75"/>
      <c r="UKN281" s="75"/>
      <c r="UKO281" s="75"/>
      <c r="UKP281" s="75"/>
      <c r="UKQ281" s="75"/>
      <c r="UKR281" s="75"/>
      <c r="UKS281" s="75"/>
      <c r="UKT281" s="75"/>
      <c r="UKU281" s="75"/>
      <c r="UKV281" s="75"/>
      <c r="UKW281" s="75"/>
      <c r="UKX281" s="75"/>
      <c r="UKY281" s="75"/>
      <c r="UKZ281" s="75"/>
      <c r="ULA281" s="75"/>
      <c r="ULB281" s="75"/>
      <c r="ULC281" s="75"/>
      <c r="ULD281" s="75"/>
      <c r="ULE281" s="75"/>
      <c r="ULF281" s="75"/>
      <c r="ULG281" s="75"/>
      <c r="ULH281" s="75"/>
      <c r="ULI281" s="75"/>
      <c r="ULJ281" s="75"/>
      <c r="ULK281" s="75"/>
      <c r="ULL281" s="75"/>
      <c r="ULM281" s="75"/>
      <c r="ULN281" s="75"/>
      <c r="ULO281" s="75"/>
      <c r="ULP281" s="75"/>
      <c r="ULQ281" s="75"/>
      <c r="ULR281" s="75"/>
      <c r="ULS281" s="75"/>
      <c r="ULT281" s="75"/>
      <c r="ULU281" s="75"/>
      <c r="ULV281" s="75"/>
      <c r="ULW281" s="75"/>
      <c r="ULX281" s="75"/>
      <c r="ULY281" s="75"/>
      <c r="ULZ281" s="75"/>
      <c r="UMA281" s="75"/>
      <c r="UMB281" s="75"/>
      <c r="UMC281" s="75"/>
      <c r="UMD281" s="75"/>
      <c r="UME281" s="75"/>
      <c r="UMF281" s="75"/>
      <c r="UMG281" s="75"/>
      <c r="UMH281" s="75"/>
      <c r="UMI281" s="75"/>
      <c r="UMJ281" s="75"/>
      <c r="UMK281" s="75"/>
      <c r="UML281" s="75"/>
      <c r="UMM281" s="75"/>
      <c r="UMN281" s="75"/>
      <c r="UMO281" s="75"/>
      <c r="UMP281" s="75"/>
      <c r="UMQ281" s="75"/>
      <c r="UMR281" s="75"/>
      <c r="UMS281" s="75"/>
      <c r="UMT281" s="75"/>
      <c r="UMU281" s="75"/>
      <c r="UMV281" s="75"/>
      <c r="UMW281" s="75"/>
      <c r="UMX281" s="75"/>
      <c r="UMY281" s="75"/>
      <c r="UMZ281" s="75"/>
      <c r="UNA281" s="75"/>
      <c r="UNB281" s="75"/>
      <c r="UNC281" s="75"/>
      <c r="UND281" s="75"/>
      <c r="UNE281" s="75"/>
      <c r="UNF281" s="75"/>
      <c r="UNG281" s="75"/>
      <c r="UNH281" s="75"/>
      <c r="UNI281" s="75"/>
      <c r="UNJ281" s="75"/>
      <c r="UNK281" s="75"/>
      <c r="UNL281" s="75"/>
      <c r="UNM281" s="75"/>
      <c r="UNN281" s="75"/>
      <c r="UNO281" s="75"/>
      <c r="UNP281" s="75"/>
      <c r="UNQ281" s="75"/>
      <c r="UNR281" s="75"/>
      <c r="UNS281" s="75"/>
      <c r="UNT281" s="75"/>
      <c r="UNU281" s="75"/>
      <c r="UNV281" s="75"/>
      <c r="UNW281" s="75"/>
      <c r="UNX281" s="75"/>
      <c r="UNY281" s="75"/>
      <c r="UNZ281" s="75"/>
      <c r="UOA281" s="75"/>
      <c r="UOB281" s="75"/>
      <c r="UOC281" s="75"/>
      <c r="UOD281" s="75"/>
      <c r="UOE281" s="75"/>
      <c r="UOF281" s="75"/>
      <c r="UOG281" s="75"/>
      <c r="UOH281" s="75"/>
      <c r="UOI281" s="75"/>
      <c r="UOJ281" s="75"/>
      <c r="UOK281" s="75"/>
      <c r="UOL281" s="75"/>
      <c r="UOM281" s="75"/>
      <c r="UON281" s="75"/>
      <c r="UOO281" s="75"/>
      <c r="UOP281" s="75"/>
      <c r="UOQ281" s="75"/>
      <c r="UOR281" s="75"/>
      <c r="UOS281" s="75"/>
      <c r="UOT281" s="75"/>
      <c r="UOU281" s="75"/>
      <c r="UOV281" s="75"/>
      <c r="UOW281" s="75"/>
      <c r="UOX281" s="75"/>
      <c r="UOY281" s="75"/>
      <c r="UOZ281" s="75"/>
      <c r="UPA281" s="75"/>
      <c r="UPB281" s="75"/>
      <c r="UPC281" s="75"/>
      <c r="UPD281" s="75"/>
      <c r="UPE281" s="75"/>
      <c r="UPF281" s="75"/>
      <c r="UPG281" s="75"/>
      <c r="UPH281" s="75"/>
      <c r="UPI281" s="75"/>
      <c r="UPJ281" s="75"/>
      <c r="UPK281" s="75"/>
      <c r="UPL281" s="75"/>
      <c r="UPM281" s="75"/>
      <c r="UPN281" s="75"/>
      <c r="UPO281" s="75"/>
      <c r="UPP281" s="75"/>
      <c r="UPQ281" s="75"/>
      <c r="UPR281" s="75"/>
      <c r="UPS281" s="75"/>
      <c r="UPT281" s="75"/>
      <c r="UPU281" s="75"/>
      <c r="UPV281" s="75"/>
      <c r="UPW281" s="75"/>
      <c r="UPX281" s="75"/>
      <c r="UPY281" s="75"/>
      <c r="UPZ281" s="75"/>
      <c r="UQA281" s="75"/>
      <c r="UQB281" s="75"/>
      <c r="UQC281" s="75"/>
      <c r="UQD281" s="75"/>
      <c r="UQE281" s="75"/>
      <c r="UQF281" s="75"/>
      <c r="UQG281" s="75"/>
      <c r="UQH281" s="75"/>
      <c r="UQI281" s="75"/>
      <c r="UQJ281" s="75"/>
      <c r="UQK281" s="75"/>
      <c r="UQL281" s="75"/>
      <c r="UQM281" s="75"/>
      <c r="UQN281" s="75"/>
      <c r="UQO281" s="75"/>
      <c r="UQP281" s="75"/>
      <c r="UQQ281" s="75"/>
      <c r="UQR281" s="75"/>
      <c r="UQS281" s="75"/>
      <c r="UQT281" s="75"/>
      <c r="UQU281" s="75"/>
      <c r="UQV281" s="75"/>
      <c r="UQW281" s="75"/>
      <c r="UQX281" s="75"/>
      <c r="UQY281" s="75"/>
      <c r="UQZ281" s="75"/>
      <c r="URA281" s="75"/>
      <c r="URB281" s="75"/>
      <c r="URC281" s="75"/>
      <c r="URD281" s="75"/>
      <c r="URE281" s="75"/>
      <c r="URF281" s="75"/>
      <c r="URG281" s="75"/>
      <c r="URH281" s="75"/>
      <c r="URI281" s="75"/>
      <c r="URJ281" s="75"/>
      <c r="URK281" s="75"/>
      <c r="URL281" s="75"/>
      <c r="URM281" s="75"/>
      <c r="URN281" s="75"/>
      <c r="URO281" s="75"/>
      <c r="URP281" s="75"/>
      <c r="URQ281" s="75"/>
      <c r="URR281" s="75"/>
      <c r="URS281" s="75"/>
      <c r="URT281" s="75"/>
      <c r="URU281" s="75"/>
      <c r="URV281" s="75"/>
      <c r="URW281" s="75"/>
      <c r="URX281" s="75"/>
      <c r="URY281" s="75"/>
      <c r="URZ281" s="75"/>
      <c r="USA281" s="75"/>
      <c r="USB281" s="75"/>
      <c r="USC281" s="75"/>
      <c r="USD281" s="75"/>
      <c r="USE281" s="75"/>
      <c r="USF281" s="75"/>
      <c r="USG281" s="75"/>
      <c r="USH281" s="75"/>
      <c r="USI281" s="75"/>
      <c r="USJ281" s="75"/>
      <c r="USK281" s="75"/>
      <c r="USL281" s="75"/>
      <c r="USM281" s="75"/>
      <c r="USN281" s="75"/>
      <c r="USO281" s="75"/>
      <c r="USP281" s="75"/>
      <c r="USQ281" s="75"/>
      <c r="USR281" s="75"/>
      <c r="USS281" s="75"/>
      <c r="UST281" s="75"/>
      <c r="USU281" s="75"/>
      <c r="USV281" s="75"/>
      <c r="USW281" s="75"/>
      <c r="USX281" s="75"/>
      <c r="USY281" s="75"/>
      <c r="USZ281" s="75"/>
      <c r="UTA281" s="75"/>
      <c r="UTB281" s="75"/>
      <c r="UTC281" s="75"/>
      <c r="UTD281" s="75"/>
      <c r="UTE281" s="75"/>
      <c r="UTF281" s="75"/>
      <c r="UTG281" s="75"/>
      <c r="UTH281" s="75"/>
      <c r="UTI281" s="75"/>
      <c r="UTJ281" s="75"/>
      <c r="UTK281" s="75"/>
      <c r="UTL281" s="75"/>
      <c r="UTM281" s="75"/>
      <c r="UTN281" s="75"/>
      <c r="UTO281" s="75"/>
      <c r="UTP281" s="75"/>
      <c r="UTQ281" s="75"/>
      <c r="UTR281" s="75"/>
      <c r="UTS281" s="75"/>
      <c r="UTT281" s="75"/>
      <c r="UTU281" s="75"/>
      <c r="UTV281" s="75"/>
      <c r="UTW281" s="75"/>
      <c r="UTX281" s="75"/>
      <c r="UTY281" s="75"/>
      <c r="UTZ281" s="75"/>
      <c r="UUA281" s="75"/>
      <c r="UUB281" s="75"/>
      <c r="UUC281" s="75"/>
      <c r="UUD281" s="75"/>
      <c r="UUE281" s="75"/>
      <c r="UUF281" s="75"/>
      <c r="UUG281" s="75"/>
      <c r="UUH281" s="75"/>
      <c r="UUI281" s="75"/>
      <c r="UUJ281" s="75"/>
      <c r="UUK281" s="75"/>
      <c r="UUL281" s="75"/>
      <c r="UUM281" s="75"/>
      <c r="UUN281" s="75"/>
      <c r="UUO281" s="75"/>
      <c r="UUP281" s="75"/>
      <c r="UUQ281" s="75"/>
      <c r="UUR281" s="75"/>
      <c r="UUS281" s="75"/>
      <c r="UUT281" s="75"/>
      <c r="UUU281" s="75"/>
      <c r="UUV281" s="75"/>
      <c r="UUW281" s="75"/>
      <c r="UUX281" s="75"/>
      <c r="UUY281" s="75"/>
      <c r="UUZ281" s="75"/>
      <c r="UVA281" s="75"/>
      <c r="UVB281" s="75"/>
      <c r="UVC281" s="75"/>
      <c r="UVD281" s="75"/>
      <c r="UVE281" s="75"/>
      <c r="UVF281" s="75"/>
      <c r="UVG281" s="75"/>
      <c r="UVH281" s="75"/>
      <c r="UVI281" s="75"/>
      <c r="UVJ281" s="75"/>
      <c r="UVK281" s="75"/>
      <c r="UVL281" s="75"/>
      <c r="UVM281" s="75"/>
      <c r="UVN281" s="75"/>
      <c r="UVO281" s="75"/>
      <c r="UVP281" s="75"/>
      <c r="UVQ281" s="75"/>
      <c r="UVR281" s="75"/>
      <c r="UVS281" s="75"/>
      <c r="UVT281" s="75"/>
      <c r="UVU281" s="75"/>
      <c r="UVV281" s="75"/>
      <c r="UVW281" s="75"/>
      <c r="UVX281" s="75"/>
      <c r="UVY281" s="75"/>
      <c r="UVZ281" s="75"/>
      <c r="UWA281" s="75"/>
      <c r="UWB281" s="75"/>
      <c r="UWC281" s="75"/>
      <c r="UWD281" s="75"/>
      <c r="UWE281" s="75"/>
      <c r="UWF281" s="75"/>
      <c r="UWG281" s="75"/>
      <c r="UWH281" s="75"/>
      <c r="UWI281" s="75"/>
      <c r="UWJ281" s="75"/>
      <c r="UWK281" s="75"/>
      <c r="UWL281" s="75"/>
      <c r="UWM281" s="75"/>
      <c r="UWN281" s="75"/>
      <c r="UWO281" s="75"/>
      <c r="UWP281" s="75"/>
      <c r="UWQ281" s="75"/>
      <c r="UWR281" s="75"/>
      <c r="UWS281" s="75"/>
      <c r="UWT281" s="75"/>
      <c r="UWU281" s="75"/>
      <c r="UWV281" s="75"/>
      <c r="UWW281" s="75"/>
      <c r="UWX281" s="75"/>
      <c r="UWY281" s="75"/>
      <c r="UWZ281" s="75"/>
      <c r="UXA281" s="75"/>
      <c r="UXB281" s="75"/>
      <c r="UXC281" s="75"/>
      <c r="UXD281" s="75"/>
      <c r="UXE281" s="75"/>
      <c r="UXF281" s="75"/>
      <c r="UXG281" s="75"/>
      <c r="UXH281" s="75"/>
      <c r="UXI281" s="75"/>
      <c r="UXJ281" s="75"/>
      <c r="UXK281" s="75"/>
      <c r="UXL281" s="75"/>
      <c r="UXM281" s="75"/>
      <c r="UXN281" s="75"/>
      <c r="UXO281" s="75"/>
      <c r="UXP281" s="75"/>
      <c r="UXQ281" s="75"/>
      <c r="UXR281" s="75"/>
      <c r="UXS281" s="75"/>
      <c r="UXT281" s="75"/>
      <c r="UXU281" s="75"/>
      <c r="UXV281" s="75"/>
      <c r="UXW281" s="75"/>
      <c r="UXX281" s="75"/>
      <c r="UXY281" s="75"/>
      <c r="UXZ281" s="75"/>
      <c r="UYA281" s="75"/>
      <c r="UYB281" s="75"/>
      <c r="UYC281" s="75"/>
      <c r="UYD281" s="75"/>
      <c r="UYE281" s="75"/>
      <c r="UYF281" s="75"/>
      <c r="UYG281" s="75"/>
      <c r="UYH281" s="75"/>
      <c r="UYI281" s="75"/>
      <c r="UYJ281" s="75"/>
      <c r="UYK281" s="75"/>
      <c r="UYL281" s="75"/>
      <c r="UYM281" s="75"/>
      <c r="UYN281" s="75"/>
      <c r="UYO281" s="75"/>
      <c r="UYP281" s="75"/>
      <c r="UYQ281" s="75"/>
      <c r="UYR281" s="75"/>
      <c r="UYS281" s="75"/>
      <c r="UYT281" s="75"/>
      <c r="UYU281" s="75"/>
      <c r="UYV281" s="75"/>
      <c r="UYW281" s="75"/>
      <c r="UYX281" s="75"/>
      <c r="UYY281" s="75"/>
      <c r="UYZ281" s="75"/>
      <c r="UZA281" s="75"/>
      <c r="UZB281" s="75"/>
      <c r="UZC281" s="75"/>
      <c r="UZD281" s="75"/>
      <c r="UZE281" s="75"/>
      <c r="UZF281" s="75"/>
      <c r="UZG281" s="75"/>
      <c r="UZH281" s="75"/>
      <c r="UZI281" s="75"/>
      <c r="UZJ281" s="75"/>
      <c r="UZK281" s="75"/>
      <c r="UZL281" s="75"/>
      <c r="UZM281" s="75"/>
      <c r="UZN281" s="75"/>
      <c r="UZO281" s="75"/>
      <c r="UZP281" s="75"/>
      <c r="UZQ281" s="75"/>
      <c r="UZR281" s="75"/>
      <c r="UZS281" s="75"/>
      <c r="UZT281" s="75"/>
      <c r="UZU281" s="75"/>
      <c r="UZV281" s="75"/>
      <c r="UZW281" s="75"/>
      <c r="UZX281" s="75"/>
      <c r="UZY281" s="75"/>
      <c r="UZZ281" s="75"/>
      <c r="VAA281" s="75"/>
      <c r="VAB281" s="75"/>
      <c r="VAC281" s="75"/>
      <c r="VAD281" s="75"/>
      <c r="VAE281" s="75"/>
      <c r="VAF281" s="75"/>
      <c r="VAG281" s="75"/>
      <c r="VAH281" s="75"/>
      <c r="VAI281" s="75"/>
      <c r="VAJ281" s="75"/>
      <c r="VAK281" s="75"/>
      <c r="VAL281" s="75"/>
      <c r="VAM281" s="75"/>
      <c r="VAN281" s="75"/>
      <c r="VAO281" s="75"/>
      <c r="VAP281" s="75"/>
      <c r="VAQ281" s="75"/>
      <c r="VAR281" s="75"/>
      <c r="VAS281" s="75"/>
      <c r="VAT281" s="75"/>
      <c r="VAU281" s="75"/>
      <c r="VAV281" s="75"/>
      <c r="VAW281" s="75"/>
      <c r="VAX281" s="75"/>
      <c r="VAY281" s="75"/>
      <c r="VAZ281" s="75"/>
      <c r="VBA281" s="75"/>
      <c r="VBB281" s="75"/>
      <c r="VBC281" s="75"/>
      <c r="VBD281" s="75"/>
      <c r="VBE281" s="75"/>
      <c r="VBF281" s="75"/>
      <c r="VBG281" s="75"/>
      <c r="VBH281" s="75"/>
      <c r="VBI281" s="75"/>
      <c r="VBJ281" s="75"/>
      <c r="VBK281" s="75"/>
      <c r="VBL281" s="75"/>
      <c r="VBM281" s="75"/>
      <c r="VBN281" s="75"/>
      <c r="VBO281" s="75"/>
      <c r="VBP281" s="75"/>
      <c r="VBQ281" s="75"/>
      <c r="VBR281" s="75"/>
      <c r="VBS281" s="75"/>
      <c r="VBT281" s="75"/>
      <c r="VBU281" s="75"/>
      <c r="VBV281" s="75"/>
      <c r="VBW281" s="75"/>
      <c r="VBX281" s="75"/>
      <c r="VBY281" s="75"/>
      <c r="VBZ281" s="75"/>
      <c r="VCA281" s="75"/>
      <c r="VCB281" s="75"/>
      <c r="VCC281" s="75"/>
      <c r="VCD281" s="75"/>
      <c r="VCE281" s="75"/>
      <c r="VCF281" s="75"/>
      <c r="VCG281" s="75"/>
      <c r="VCH281" s="75"/>
      <c r="VCI281" s="75"/>
      <c r="VCJ281" s="75"/>
      <c r="VCK281" s="75"/>
      <c r="VCL281" s="75"/>
      <c r="VCM281" s="75"/>
      <c r="VCN281" s="75"/>
      <c r="VCO281" s="75"/>
      <c r="VCP281" s="75"/>
      <c r="VCQ281" s="75"/>
      <c r="VCR281" s="75"/>
      <c r="VCS281" s="75"/>
      <c r="VCT281" s="75"/>
      <c r="VCU281" s="75"/>
      <c r="VCV281" s="75"/>
      <c r="VCW281" s="75"/>
      <c r="VCX281" s="75"/>
      <c r="VCY281" s="75"/>
      <c r="VCZ281" s="75"/>
      <c r="VDA281" s="75"/>
      <c r="VDB281" s="75"/>
      <c r="VDC281" s="75"/>
      <c r="VDD281" s="75"/>
      <c r="VDE281" s="75"/>
      <c r="VDF281" s="75"/>
      <c r="VDG281" s="75"/>
      <c r="VDH281" s="75"/>
      <c r="VDI281" s="75"/>
      <c r="VDJ281" s="75"/>
      <c r="VDK281" s="75"/>
      <c r="VDL281" s="75"/>
      <c r="VDM281" s="75"/>
      <c r="VDN281" s="75"/>
      <c r="VDO281" s="75"/>
      <c r="VDP281" s="75"/>
      <c r="VDQ281" s="75"/>
      <c r="VDR281" s="75"/>
      <c r="VDS281" s="75"/>
      <c r="VDT281" s="75"/>
      <c r="VDU281" s="75"/>
      <c r="VDV281" s="75"/>
      <c r="VDW281" s="75"/>
      <c r="VDX281" s="75"/>
      <c r="VDY281" s="75"/>
      <c r="VDZ281" s="75"/>
      <c r="VEA281" s="75"/>
      <c r="VEB281" s="75"/>
      <c r="VEC281" s="75"/>
      <c r="VED281" s="75"/>
      <c r="VEE281" s="75"/>
      <c r="VEF281" s="75"/>
      <c r="VEG281" s="75"/>
      <c r="VEH281" s="75"/>
      <c r="VEI281" s="75"/>
      <c r="VEJ281" s="75"/>
      <c r="VEK281" s="75"/>
      <c r="VEL281" s="75"/>
      <c r="VEM281" s="75"/>
      <c r="VEN281" s="75"/>
      <c r="VEO281" s="75"/>
      <c r="VEP281" s="75"/>
      <c r="VEQ281" s="75"/>
      <c r="VER281" s="75"/>
      <c r="VES281" s="75"/>
      <c r="VET281" s="75"/>
      <c r="VEU281" s="75"/>
      <c r="VEV281" s="75"/>
      <c r="VEW281" s="75"/>
      <c r="VEX281" s="75"/>
      <c r="VEY281" s="75"/>
      <c r="VEZ281" s="75"/>
      <c r="VFA281" s="75"/>
      <c r="VFB281" s="75"/>
      <c r="VFC281" s="75"/>
      <c r="VFD281" s="75"/>
      <c r="VFE281" s="75"/>
      <c r="VFF281" s="75"/>
      <c r="VFG281" s="75"/>
      <c r="VFH281" s="75"/>
      <c r="VFI281" s="75"/>
      <c r="VFJ281" s="75"/>
      <c r="VFK281" s="75"/>
      <c r="VFL281" s="75"/>
      <c r="VFM281" s="75"/>
      <c r="VFN281" s="75"/>
      <c r="VFO281" s="75"/>
      <c r="VFP281" s="75"/>
      <c r="VFQ281" s="75"/>
      <c r="VFR281" s="75"/>
      <c r="VFS281" s="75"/>
      <c r="VFT281" s="75"/>
      <c r="VFU281" s="75"/>
      <c r="VFV281" s="75"/>
      <c r="VFW281" s="75"/>
      <c r="VFX281" s="75"/>
      <c r="VFY281" s="75"/>
      <c r="VFZ281" s="75"/>
      <c r="VGA281" s="75"/>
      <c r="VGB281" s="75"/>
      <c r="VGC281" s="75"/>
      <c r="VGD281" s="75"/>
      <c r="VGE281" s="75"/>
      <c r="VGF281" s="75"/>
      <c r="VGG281" s="75"/>
      <c r="VGH281" s="75"/>
      <c r="VGI281" s="75"/>
      <c r="VGJ281" s="75"/>
      <c r="VGK281" s="75"/>
      <c r="VGL281" s="75"/>
      <c r="VGM281" s="75"/>
      <c r="VGN281" s="75"/>
      <c r="VGO281" s="75"/>
      <c r="VGP281" s="75"/>
      <c r="VGQ281" s="75"/>
      <c r="VGR281" s="75"/>
      <c r="VGS281" s="75"/>
      <c r="VGT281" s="75"/>
      <c r="VGU281" s="75"/>
      <c r="VGV281" s="75"/>
      <c r="VGW281" s="75"/>
      <c r="VGX281" s="75"/>
      <c r="VGY281" s="75"/>
      <c r="VGZ281" s="75"/>
      <c r="VHA281" s="75"/>
      <c r="VHB281" s="75"/>
      <c r="VHC281" s="75"/>
      <c r="VHD281" s="75"/>
      <c r="VHE281" s="75"/>
      <c r="VHF281" s="75"/>
      <c r="VHG281" s="75"/>
      <c r="VHH281" s="75"/>
      <c r="VHI281" s="75"/>
      <c r="VHJ281" s="75"/>
      <c r="VHK281" s="75"/>
      <c r="VHL281" s="75"/>
      <c r="VHM281" s="75"/>
      <c r="VHN281" s="75"/>
      <c r="VHO281" s="75"/>
      <c r="VHP281" s="75"/>
      <c r="VHQ281" s="75"/>
      <c r="VHR281" s="75"/>
      <c r="VHS281" s="75"/>
      <c r="VHT281" s="75"/>
      <c r="VHU281" s="75"/>
      <c r="VHV281" s="75"/>
      <c r="VHW281" s="75"/>
      <c r="VHX281" s="75"/>
      <c r="VHY281" s="75"/>
      <c r="VHZ281" s="75"/>
      <c r="VIA281" s="75"/>
      <c r="VIB281" s="75"/>
      <c r="VIC281" s="75"/>
      <c r="VID281" s="75"/>
      <c r="VIE281" s="75"/>
      <c r="VIF281" s="75"/>
      <c r="VIG281" s="75"/>
      <c r="VIH281" s="75"/>
      <c r="VII281" s="75"/>
      <c r="VIJ281" s="75"/>
      <c r="VIK281" s="75"/>
      <c r="VIL281" s="75"/>
      <c r="VIM281" s="75"/>
      <c r="VIN281" s="75"/>
      <c r="VIO281" s="75"/>
      <c r="VIP281" s="75"/>
      <c r="VIQ281" s="75"/>
      <c r="VIR281" s="75"/>
      <c r="VIS281" s="75"/>
      <c r="VIT281" s="75"/>
      <c r="VIU281" s="75"/>
      <c r="VIV281" s="75"/>
      <c r="VIW281" s="75"/>
      <c r="VIX281" s="75"/>
      <c r="VIY281" s="75"/>
      <c r="VIZ281" s="75"/>
      <c r="VJA281" s="75"/>
      <c r="VJB281" s="75"/>
      <c r="VJC281" s="75"/>
      <c r="VJD281" s="75"/>
      <c r="VJE281" s="75"/>
      <c r="VJF281" s="75"/>
      <c r="VJG281" s="75"/>
      <c r="VJH281" s="75"/>
      <c r="VJI281" s="75"/>
      <c r="VJJ281" s="75"/>
      <c r="VJK281" s="75"/>
      <c r="VJL281" s="75"/>
      <c r="VJM281" s="75"/>
      <c r="VJN281" s="75"/>
      <c r="VJO281" s="75"/>
      <c r="VJP281" s="75"/>
      <c r="VJQ281" s="75"/>
      <c r="VJR281" s="75"/>
      <c r="VJS281" s="75"/>
      <c r="VJT281" s="75"/>
      <c r="VJU281" s="75"/>
      <c r="VJV281" s="75"/>
      <c r="VJW281" s="75"/>
      <c r="VJX281" s="75"/>
      <c r="VJY281" s="75"/>
      <c r="VJZ281" s="75"/>
      <c r="VKA281" s="75"/>
      <c r="VKB281" s="75"/>
      <c r="VKC281" s="75"/>
      <c r="VKD281" s="75"/>
      <c r="VKE281" s="75"/>
      <c r="VKF281" s="75"/>
      <c r="VKG281" s="75"/>
      <c r="VKH281" s="75"/>
      <c r="VKI281" s="75"/>
      <c r="VKJ281" s="75"/>
      <c r="VKK281" s="75"/>
      <c r="VKL281" s="75"/>
      <c r="VKM281" s="75"/>
      <c r="VKN281" s="75"/>
      <c r="VKO281" s="75"/>
      <c r="VKP281" s="75"/>
      <c r="VKQ281" s="75"/>
      <c r="VKR281" s="75"/>
      <c r="VKS281" s="75"/>
      <c r="VKT281" s="75"/>
      <c r="VKU281" s="75"/>
      <c r="VKV281" s="75"/>
      <c r="VKW281" s="75"/>
      <c r="VKX281" s="75"/>
      <c r="VKY281" s="75"/>
      <c r="VKZ281" s="75"/>
      <c r="VLA281" s="75"/>
      <c r="VLB281" s="75"/>
      <c r="VLC281" s="75"/>
      <c r="VLD281" s="75"/>
      <c r="VLE281" s="75"/>
      <c r="VLF281" s="75"/>
      <c r="VLG281" s="75"/>
      <c r="VLH281" s="75"/>
      <c r="VLI281" s="75"/>
      <c r="VLJ281" s="75"/>
      <c r="VLK281" s="75"/>
      <c r="VLL281" s="75"/>
      <c r="VLM281" s="75"/>
      <c r="VLN281" s="75"/>
      <c r="VLO281" s="75"/>
      <c r="VLP281" s="75"/>
      <c r="VLQ281" s="75"/>
      <c r="VLR281" s="75"/>
      <c r="VLS281" s="75"/>
      <c r="VLT281" s="75"/>
      <c r="VLU281" s="75"/>
      <c r="VLV281" s="75"/>
      <c r="VLW281" s="75"/>
      <c r="VLX281" s="75"/>
      <c r="VLY281" s="75"/>
      <c r="VLZ281" s="75"/>
      <c r="VMA281" s="75"/>
      <c r="VMB281" s="75"/>
      <c r="VMC281" s="75"/>
      <c r="VMD281" s="75"/>
      <c r="VME281" s="75"/>
      <c r="VMF281" s="75"/>
      <c r="VMG281" s="75"/>
      <c r="VMH281" s="75"/>
      <c r="VMI281" s="75"/>
      <c r="VMJ281" s="75"/>
      <c r="VMK281" s="75"/>
      <c r="VML281" s="75"/>
      <c r="VMM281" s="75"/>
      <c r="VMN281" s="75"/>
      <c r="VMO281" s="75"/>
      <c r="VMP281" s="75"/>
      <c r="VMQ281" s="75"/>
      <c r="VMR281" s="75"/>
      <c r="VMS281" s="75"/>
      <c r="VMT281" s="75"/>
      <c r="VMU281" s="75"/>
      <c r="VMV281" s="75"/>
      <c r="VMW281" s="75"/>
      <c r="VMX281" s="75"/>
      <c r="VMY281" s="75"/>
      <c r="VMZ281" s="75"/>
      <c r="VNA281" s="75"/>
      <c r="VNB281" s="75"/>
      <c r="VNC281" s="75"/>
      <c r="VND281" s="75"/>
      <c r="VNE281" s="75"/>
      <c r="VNF281" s="75"/>
      <c r="VNG281" s="75"/>
      <c r="VNH281" s="75"/>
      <c r="VNI281" s="75"/>
      <c r="VNJ281" s="75"/>
      <c r="VNK281" s="75"/>
      <c r="VNL281" s="75"/>
      <c r="VNM281" s="75"/>
      <c r="VNN281" s="75"/>
      <c r="VNO281" s="75"/>
      <c r="VNP281" s="75"/>
      <c r="VNQ281" s="75"/>
      <c r="VNR281" s="75"/>
      <c r="VNS281" s="75"/>
      <c r="VNT281" s="75"/>
      <c r="VNU281" s="75"/>
      <c r="VNV281" s="75"/>
      <c r="VNW281" s="75"/>
      <c r="VNX281" s="75"/>
      <c r="VNY281" s="75"/>
      <c r="VNZ281" s="75"/>
      <c r="VOA281" s="75"/>
      <c r="VOB281" s="75"/>
      <c r="VOC281" s="75"/>
      <c r="VOD281" s="75"/>
      <c r="VOE281" s="75"/>
      <c r="VOF281" s="75"/>
      <c r="VOG281" s="75"/>
      <c r="VOH281" s="75"/>
      <c r="VOI281" s="75"/>
      <c r="VOJ281" s="75"/>
      <c r="VOK281" s="75"/>
      <c r="VOL281" s="75"/>
      <c r="VOM281" s="75"/>
      <c r="VON281" s="75"/>
      <c r="VOO281" s="75"/>
      <c r="VOP281" s="75"/>
      <c r="VOQ281" s="75"/>
      <c r="VOR281" s="75"/>
      <c r="VOS281" s="75"/>
      <c r="VOT281" s="75"/>
      <c r="VOU281" s="75"/>
      <c r="VOV281" s="75"/>
      <c r="VOW281" s="75"/>
      <c r="VOX281" s="75"/>
      <c r="VOY281" s="75"/>
      <c r="VOZ281" s="75"/>
      <c r="VPA281" s="75"/>
      <c r="VPB281" s="75"/>
      <c r="VPC281" s="75"/>
      <c r="VPD281" s="75"/>
      <c r="VPE281" s="75"/>
      <c r="VPF281" s="75"/>
      <c r="VPG281" s="75"/>
      <c r="VPH281" s="75"/>
      <c r="VPI281" s="75"/>
      <c r="VPJ281" s="75"/>
      <c r="VPK281" s="75"/>
      <c r="VPL281" s="75"/>
      <c r="VPM281" s="75"/>
      <c r="VPN281" s="75"/>
      <c r="VPO281" s="75"/>
      <c r="VPP281" s="75"/>
      <c r="VPQ281" s="75"/>
      <c r="VPR281" s="75"/>
      <c r="VPS281" s="75"/>
      <c r="VPT281" s="75"/>
      <c r="VPU281" s="75"/>
      <c r="VPV281" s="75"/>
      <c r="VPW281" s="75"/>
      <c r="VPX281" s="75"/>
      <c r="VPY281" s="75"/>
      <c r="VPZ281" s="75"/>
      <c r="VQA281" s="75"/>
      <c r="VQB281" s="75"/>
      <c r="VQC281" s="75"/>
      <c r="VQD281" s="75"/>
      <c r="VQE281" s="75"/>
      <c r="VQF281" s="75"/>
      <c r="VQG281" s="75"/>
      <c r="VQH281" s="75"/>
      <c r="VQI281" s="75"/>
      <c r="VQJ281" s="75"/>
      <c r="VQK281" s="75"/>
      <c r="VQL281" s="75"/>
      <c r="VQM281" s="75"/>
      <c r="VQN281" s="75"/>
      <c r="VQO281" s="75"/>
      <c r="VQP281" s="75"/>
      <c r="VQQ281" s="75"/>
      <c r="VQR281" s="75"/>
      <c r="VQS281" s="75"/>
      <c r="VQT281" s="75"/>
      <c r="VQU281" s="75"/>
      <c r="VQV281" s="75"/>
      <c r="VQW281" s="75"/>
      <c r="VQX281" s="75"/>
      <c r="VQY281" s="75"/>
      <c r="VQZ281" s="75"/>
      <c r="VRA281" s="75"/>
      <c r="VRB281" s="75"/>
      <c r="VRC281" s="75"/>
      <c r="VRD281" s="75"/>
      <c r="VRE281" s="75"/>
      <c r="VRF281" s="75"/>
      <c r="VRG281" s="75"/>
      <c r="VRH281" s="75"/>
      <c r="VRI281" s="75"/>
      <c r="VRJ281" s="75"/>
      <c r="VRK281" s="75"/>
      <c r="VRL281" s="75"/>
      <c r="VRM281" s="75"/>
      <c r="VRN281" s="75"/>
      <c r="VRO281" s="75"/>
      <c r="VRP281" s="75"/>
      <c r="VRQ281" s="75"/>
      <c r="VRR281" s="75"/>
      <c r="VRS281" s="75"/>
      <c r="VRT281" s="75"/>
      <c r="VRU281" s="75"/>
      <c r="VRV281" s="75"/>
      <c r="VRW281" s="75"/>
      <c r="VRX281" s="75"/>
      <c r="VRY281" s="75"/>
      <c r="VRZ281" s="75"/>
      <c r="VSA281" s="75"/>
      <c r="VSB281" s="75"/>
      <c r="VSC281" s="75"/>
      <c r="VSD281" s="75"/>
      <c r="VSE281" s="75"/>
      <c r="VSF281" s="75"/>
      <c r="VSG281" s="75"/>
      <c r="VSH281" s="75"/>
      <c r="VSI281" s="75"/>
      <c r="VSJ281" s="75"/>
      <c r="VSK281" s="75"/>
      <c r="VSL281" s="75"/>
      <c r="VSM281" s="75"/>
      <c r="VSN281" s="75"/>
      <c r="VSO281" s="75"/>
      <c r="VSP281" s="75"/>
      <c r="VSQ281" s="75"/>
      <c r="VSR281" s="75"/>
      <c r="VSS281" s="75"/>
      <c r="VST281" s="75"/>
      <c r="VSU281" s="75"/>
      <c r="VSV281" s="75"/>
      <c r="VSW281" s="75"/>
      <c r="VSX281" s="75"/>
      <c r="VSY281" s="75"/>
      <c r="VSZ281" s="75"/>
      <c r="VTA281" s="75"/>
      <c r="VTB281" s="75"/>
      <c r="VTC281" s="75"/>
      <c r="VTD281" s="75"/>
      <c r="VTE281" s="75"/>
      <c r="VTF281" s="75"/>
      <c r="VTG281" s="75"/>
      <c r="VTH281" s="75"/>
      <c r="VTI281" s="75"/>
      <c r="VTJ281" s="75"/>
      <c r="VTK281" s="75"/>
      <c r="VTL281" s="75"/>
      <c r="VTM281" s="75"/>
      <c r="VTN281" s="75"/>
      <c r="VTO281" s="75"/>
      <c r="VTP281" s="75"/>
      <c r="VTQ281" s="75"/>
      <c r="VTR281" s="75"/>
      <c r="VTS281" s="75"/>
      <c r="VTT281" s="75"/>
      <c r="VTU281" s="75"/>
      <c r="VTV281" s="75"/>
      <c r="VTW281" s="75"/>
      <c r="VTX281" s="75"/>
      <c r="VTY281" s="75"/>
      <c r="VTZ281" s="75"/>
      <c r="VUA281" s="75"/>
      <c r="VUB281" s="75"/>
      <c r="VUC281" s="75"/>
      <c r="VUD281" s="75"/>
      <c r="VUE281" s="75"/>
      <c r="VUF281" s="75"/>
      <c r="VUG281" s="75"/>
      <c r="VUH281" s="75"/>
      <c r="VUI281" s="75"/>
      <c r="VUJ281" s="75"/>
      <c r="VUK281" s="75"/>
      <c r="VUL281" s="75"/>
      <c r="VUM281" s="75"/>
      <c r="VUN281" s="75"/>
      <c r="VUO281" s="75"/>
      <c r="VUP281" s="75"/>
      <c r="VUQ281" s="75"/>
      <c r="VUR281" s="75"/>
      <c r="VUS281" s="75"/>
      <c r="VUT281" s="75"/>
      <c r="VUU281" s="75"/>
      <c r="VUV281" s="75"/>
      <c r="VUW281" s="75"/>
      <c r="VUX281" s="75"/>
      <c r="VUY281" s="75"/>
      <c r="VUZ281" s="75"/>
      <c r="VVA281" s="75"/>
      <c r="VVB281" s="75"/>
      <c r="VVC281" s="75"/>
      <c r="VVD281" s="75"/>
      <c r="VVE281" s="75"/>
      <c r="VVF281" s="75"/>
      <c r="VVG281" s="75"/>
      <c r="VVH281" s="75"/>
      <c r="VVI281" s="75"/>
      <c r="VVJ281" s="75"/>
      <c r="VVK281" s="75"/>
      <c r="VVL281" s="75"/>
      <c r="VVM281" s="75"/>
      <c r="VVN281" s="75"/>
      <c r="VVO281" s="75"/>
      <c r="VVP281" s="75"/>
      <c r="VVQ281" s="75"/>
      <c r="VVR281" s="75"/>
      <c r="VVS281" s="75"/>
      <c r="VVT281" s="75"/>
      <c r="VVU281" s="75"/>
      <c r="VVV281" s="75"/>
      <c r="VVW281" s="75"/>
      <c r="VVX281" s="75"/>
      <c r="VVY281" s="75"/>
      <c r="VVZ281" s="75"/>
      <c r="VWA281" s="75"/>
      <c r="VWB281" s="75"/>
      <c r="VWC281" s="75"/>
      <c r="VWD281" s="75"/>
      <c r="VWE281" s="75"/>
      <c r="VWF281" s="75"/>
      <c r="VWG281" s="75"/>
      <c r="VWH281" s="75"/>
      <c r="VWI281" s="75"/>
      <c r="VWJ281" s="75"/>
      <c r="VWK281" s="75"/>
      <c r="VWL281" s="75"/>
      <c r="VWM281" s="75"/>
      <c r="VWN281" s="75"/>
      <c r="VWO281" s="75"/>
      <c r="VWP281" s="75"/>
      <c r="VWQ281" s="75"/>
      <c r="VWR281" s="75"/>
      <c r="VWS281" s="75"/>
      <c r="VWT281" s="75"/>
      <c r="VWU281" s="75"/>
      <c r="VWV281" s="75"/>
      <c r="VWW281" s="75"/>
      <c r="VWX281" s="75"/>
      <c r="VWY281" s="75"/>
      <c r="VWZ281" s="75"/>
      <c r="VXA281" s="75"/>
      <c r="VXB281" s="75"/>
      <c r="VXC281" s="75"/>
      <c r="VXD281" s="75"/>
      <c r="VXE281" s="75"/>
      <c r="VXF281" s="75"/>
      <c r="VXG281" s="75"/>
      <c r="VXH281" s="75"/>
      <c r="VXI281" s="75"/>
      <c r="VXJ281" s="75"/>
      <c r="VXK281" s="75"/>
      <c r="VXL281" s="75"/>
      <c r="VXM281" s="75"/>
      <c r="VXN281" s="75"/>
      <c r="VXO281" s="75"/>
      <c r="VXP281" s="75"/>
      <c r="VXQ281" s="75"/>
      <c r="VXR281" s="75"/>
      <c r="VXS281" s="75"/>
      <c r="VXT281" s="75"/>
      <c r="VXU281" s="75"/>
      <c r="VXV281" s="75"/>
      <c r="VXW281" s="75"/>
      <c r="VXX281" s="75"/>
      <c r="VXY281" s="75"/>
      <c r="VXZ281" s="75"/>
      <c r="VYA281" s="75"/>
      <c r="VYB281" s="75"/>
      <c r="VYC281" s="75"/>
      <c r="VYD281" s="75"/>
      <c r="VYE281" s="75"/>
      <c r="VYF281" s="75"/>
      <c r="VYG281" s="75"/>
      <c r="VYH281" s="75"/>
      <c r="VYI281" s="75"/>
      <c r="VYJ281" s="75"/>
      <c r="VYK281" s="75"/>
      <c r="VYL281" s="75"/>
      <c r="VYM281" s="75"/>
      <c r="VYN281" s="75"/>
      <c r="VYO281" s="75"/>
      <c r="VYP281" s="75"/>
      <c r="VYQ281" s="75"/>
      <c r="VYR281" s="75"/>
      <c r="VYS281" s="75"/>
      <c r="VYT281" s="75"/>
      <c r="VYU281" s="75"/>
      <c r="VYV281" s="75"/>
      <c r="VYW281" s="75"/>
      <c r="VYX281" s="75"/>
      <c r="VYY281" s="75"/>
      <c r="VYZ281" s="75"/>
      <c r="VZA281" s="75"/>
      <c r="VZB281" s="75"/>
      <c r="VZC281" s="75"/>
      <c r="VZD281" s="75"/>
      <c r="VZE281" s="75"/>
      <c r="VZF281" s="75"/>
      <c r="VZG281" s="75"/>
      <c r="VZH281" s="75"/>
      <c r="VZI281" s="75"/>
      <c r="VZJ281" s="75"/>
      <c r="VZK281" s="75"/>
      <c r="VZL281" s="75"/>
      <c r="VZM281" s="75"/>
      <c r="VZN281" s="75"/>
      <c r="VZO281" s="75"/>
      <c r="VZP281" s="75"/>
      <c r="VZQ281" s="75"/>
      <c r="VZR281" s="75"/>
      <c r="VZS281" s="75"/>
      <c r="VZT281" s="75"/>
      <c r="VZU281" s="75"/>
      <c r="VZV281" s="75"/>
      <c r="VZW281" s="75"/>
      <c r="VZX281" s="75"/>
      <c r="VZY281" s="75"/>
      <c r="VZZ281" s="75"/>
      <c r="WAA281" s="75"/>
      <c r="WAB281" s="75"/>
      <c r="WAC281" s="75"/>
      <c r="WAD281" s="75"/>
      <c r="WAE281" s="75"/>
      <c r="WAF281" s="75"/>
      <c r="WAG281" s="75"/>
      <c r="WAH281" s="75"/>
      <c r="WAI281" s="75"/>
      <c r="WAJ281" s="75"/>
      <c r="WAK281" s="75"/>
      <c r="WAL281" s="75"/>
      <c r="WAM281" s="75"/>
      <c r="WAN281" s="75"/>
      <c r="WAO281" s="75"/>
      <c r="WAP281" s="75"/>
      <c r="WAQ281" s="75"/>
      <c r="WAR281" s="75"/>
      <c r="WAS281" s="75"/>
      <c r="WAT281" s="75"/>
      <c r="WAU281" s="75"/>
      <c r="WAV281" s="75"/>
      <c r="WAW281" s="75"/>
      <c r="WAX281" s="75"/>
      <c r="WAY281" s="75"/>
      <c r="WAZ281" s="75"/>
      <c r="WBA281" s="75"/>
      <c r="WBB281" s="75"/>
      <c r="WBC281" s="75"/>
      <c r="WBD281" s="75"/>
      <c r="WBE281" s="75"/>
      <c r="WBF281" s="75"/>
      <c r="WBG281" s="75"/>
      <c r="WBH281" s="75"/>
      <c r="WBI281" s="75"/>
      <c r="WBJ281" s="75"/>
      <c r="WBK281" s="75"/>
      <c r="WBL281" s="75"/>
      <c r="WBM281" s="75"/>
      <c r="WBN281" s="75"/>
      <c r="WBO281" s="75"/>
      <c r="WBP281" s="75"/>
      <c r="WBQ281" s="75"/>
      <c r="WBR281" s="75"/>
      <c r="WBS281" s="75"/>
      <c r="WBT281" s="75"/>
      <c r="WBU281" s="75"/>
      <c r="WBV281" s="75"/>
      <c r="WBW281" s="75"/>
      <c r="WBX281" s="75"/>
      <c r="WBY281" s="75"/>
      <c r="WBZ281" s="75"/>
      <c r="WCA281" s="75"/>
      <c r="WCB281" s="75"/>
      <c r="WCC281" s="75"/>
      <c r="WCD281" s="75"/>
      <c r="WCE281" s="75"/>
      <c r="WCF281" s="75"/>
      <c r="WCG281" s="75"/>
      <c r="WCH281" s="75"/>
      <c r="WCI281" s="75"/>
      <c r="WCJ281" s="75"/>
      <c r="WCK281" s="75"/>
      <c r="WCL281" s="75"/>
      <c r="WCM281" s="75"/>
      <c r="WCN281" s="75"/>
      <c r="WCO281" s="75"/>
      <c r="WCP281" s="75"/>
      <c r="WCQ281" s="75"/>
      <c r="WCR281" s="75"/>
      <c r="WCS281" s="75"/>
      <c r="WCT281" s="75"/>
      <c r="WCU281" s="75"/>
      <c r="WCV281" s="75"/>
      <c r="WCW281" s="75"/>
      <c r="WCX281" s="75"/>
      <c r="WCY281" s="75"/>
      <c r="WCZ281" s="75"/>
      <c r="WDA281" s="75"/>
      <c r="WDB281" s="75"/>
      <c r="WDC281" s="75"/>
      <c r="WDD281" s="75"/>
      <c r="WDE281" s="75"/>
      <c r="WDF281" s="75"/>
      <c r="WDG281" s="75"/>
      <c r="WDH281" s="75"/>
      <c r="WDI281" s="75"/>
      <c r="WDJ281" s="75"/>
      <c r="WDK281" s="75"/>
      <c r="WDL281" s="75"/>
      <c r="WDM281" s="75"/>
      <c r="WDN281" s="75"/>
      <c r="WDO281" s="75"/>
      <c r="WDP281" s="75"/>
      <c r="WDQ281" s="75"/>
      <c r="WDR281" s="75"/>
      <c r="WDS281" s="75"/>
      <c r="WDT281" s="75"/>
      <c r="WDU281" s="75"/>
      <c r="WDV281" s="75"/>
      <c r="WDW281" s="75"/>
      <c r="WDX281" s="75"/>
      <c r="WDY281" s="75"/>
      <c r="WDZ281" s="75"/>
      <c r="WEA281" s="75"/>
      <c r="WEB281" s="75"/>
      <c r="WEC281" s="75"/>
      <c r="WED281" s="75"/>
      <c r="WEE281" s="75"/>
      <c r="WEF281" s="75"/>
      <c r="WEG281" s="75"/>
      <c r="WEH281" s="75"/>
      <c r="WEI281" s="75"/>
      <c r="WEJ281" s="75"/>
      <c r="WEK281" s="75"/>
      <c r="WEL281" s="75"/>
      <c r="WEM281" s="75"/>
      <c r="WEN281" s="75"/>
      <c r="WEO281" s="75"/>
      <c r="WEP281" s="75"/>
      <c r="WEQ281" s="75"/>
      <c r="WER281" s="75"/>
      <c r="WES281" s="75"/>
      <c r="WET281" s="75"/>
      <c r="WEU281" s="75"/>
      <c r="WEV281" s="75"/>
      <c r="WEW281" s="75"/>
      <c r="WEX281" s="75"/>
      <c r="WEY281" s="75"/>
      <c r="WEZ281" s="75"/>
      <c r="WFA281" s="75"/>
      <c r="WFB281" s="75"/>
      <c r="WFC281" s="75"/>
      <c r="WFD281" s="75"/>
      <c r="WFE281" s="75"/>
      <c r="WFF281" s="75"/>
      <c r="WFG281" s="75"/>
      <c r="WFH281" s="75"/>
      <c r="WFI281" s="75"/>
      <c r="WFJ281" s="75"/>
      <c r="WFK281" s="75"/>
      <c r="WFL281" s="75"/>
      <c r="WFM281" s="75"/>
      <c r="WFN281" s="75"/>
      <c r="WFO281" s="75"/>
      <c r="WFP281" s="75"/>
      <c r="WFQ281" s="75"/>
      <c r="WFR281" s="75"/>
      <c r="WFS281" s="75"/>
      <c r="WFT281" s="75"/>
      <c r="WFU281" s="75"/>
      <c r="WFV281" s="75"/>
      <c r="WFW281" s="75"/>
      <c r="WFX281" s="75"/>
      <c r="WFY281" s="75"/>
      <c r="WFZ281" s="75"/>
      <c r="WGA281" s="75"/>
      <c r="WGB281" s="75"/>
      <c r="WGC281" s="75"/>
      <c r="WGD281" s="75"/>
      <c r="WGE281" s="75"/>
      <c r="WGF281" s="75"/>
      <c r="WGG281" s="75"/>
      <c r="WGH281" s="75"/>
      <c r="WGI281" s="75"/>
      <c r="WGJ281" s="75"/>
      <c r="WGK281" s="75"/>
      <c r="WGL281" s="75"/>
      <c r="WGM281" s="75"/>
      <c r="WGN281" s="75"/>
      <c r="WGO281" s="75"/>
      <c r="WGP281" s="75"/>
      <c r="WGQ281" s="75"/>
      <c r="WGR281" s="75"/>
      <c r="WGS281" s="75"/>
      <c r="WGT281" s="75"/>
      <c r="WGU281" s="75"/>
      <c r="WGV281" s="75"/>
      <c r="WGW281" s="75"/>
      <c r="WGX281" s="75"/>
      <c r="WGY281" s="75"/>
      <c r="WGZ281" s="75"/>
      <c r="WHA281" s="75"/>
      <c r="WHB281" s="75"/>
      <c r="WHC281" s="75"/>
      <c r="WHD281" s="75"/>
      <c r="WHE281" s="75"/>
      <c r="WHF281" s="75"/>
      <c r="WHG281" s="75"/>
      <c r="WHH281" s="75"/>
      <c r="WHI281" s="75"/>
      <c r="WHJ281" s="75"/>
      <c r="WHK281" s="75"/>
      <c r="WHL281" s="75"/>
      <c r="WHM281" s="75"/>
      <c r="WHN281" s="75"/>
      <c r="WHO281" s="75"/>
      <c r="WHP281" s="75"/>
      <c r="WHQ281" s="75"/>
      <c r="WHR281" s="75"/>
      <c r="WHS281" s="75"/>
      <c r="WHT281" s="75"/>
      <c r="WHU281" s="75"/>
      <c r="WHV281" s="75"/>
      <c r="WHW281" s="75"/>
      <c r="WHX281" s="75"/>
      <c r="WHY281" s="75"/>
      <c r="WHZ281" s="75"/>
      <c r="WIA281" s="75"/>
      <c r="WIB281" s="75"/>
      <c r="WIC281" s="75"/>
      <c r="WID281" s="75"/>
      <c r="WIE281" s="75"/>
      <c r="WIF281" s="75"/>
      <c r="WIG281" s="75"/>
      <c r="WIH281" s="75"/>
      <c r="WII281" s="75"/>
      <c r="WIJ281" s="75"/>
      <c r="WIK281" s="75"/>
      <c r="WIL281" s="75"/>
      <c r="WIM281" s="75"/>
      <c r="WIN281" s="75"/>
      <c r="WIO281" s="75"/>
      <c r="WIP281" s="75"/>
      <c r="WIQ281" s="75"/>
      <c r="WIR281" s="75"/>
      <c r="WIS281" s="75"/>
      <c r="WIT281" s="75"/>
      <c r="WIU281" s="75"/>
      <c r="WIV281" s="75"/>
      <c r="WIW281" s="75"/>
      <c r="WIX281" s="75"/>
      <c r="WIY281" s="75"/>
      <c r="WIZ281" s="75"/>
      <c r="WJA281" s="75"/>
      <c r="WJB281" s="75"/>
      <c r="WJC281" s="75"/>
      <c r="WJD281" s="75"/>
      <c r="WJE281" s="75"/>
      <c r="WJF281" s="75"/>
      <c r="WJG281" s="75"/>
      <c r="WJH281" s="75"/>
      <c r="WJI281" s="75"/>
      <c r="WJJ281" s="75"/>
      <c r="WJK281" s="75"/>
      <c r="WJL281" s="75"/>
      <c r="WJM281" s="75"/>
      <c r="WJN281" s="75"/>
      <c r="WJO281" s="75"/>
      <c r="WJP281" s="75"/>
      <c r="WJQ281" s="75"/>
      <c r="WJR281" s="75"/>
      <c r="WJS281" s="75"/>
      <c r="WJT281" s="75"/>
      <c r="WJU281" s="75"/>
      <c r="WJV281" s="75"/>
      <c r="WJW281" s="75"/>
      <c r="WJX281" s="75"/>
      <c r="WJY281" s="75"/>
      <c r="WJZ281" s="75"/>
      <c r="WKA281" s="75"/>
      <c r="WKB281" s="75"/>
      <c r="WKC281" s="75"/>
      <c r="WKD281" s="75"/>
      <c r="WKE281" s="75"/>
      <c r="WKF281" s="75"/>
      <c r="WKG281" s="75"/>
      <c r="WKH281" s="75"/>
      <c r="WKI281" s="75"/>
      <c r="WKJ281" s="75"/>
      <c r="WKK281" s="75"/>
      <c r="WKL281" s="75"/>
      <c r="WKM281" s="75"/>
      <c r="WKN281" s="75"/>
      <c r="WKO281" s="75"/>
      <c r="WKP281" s="75"/>
      <c r="WKQ281" s="75"/>
      <c r="WKR281" s="75"/>
      <c r="WKS281" s="75"/>
      <c r="WKT281" s="75"/>
      <c r="WKU281" s="75"/>
      <c r="WKV281" s="75"/>
      <c r="WKW281" s="75"/>
      <c r="WKX281" s="75"/>
      <c r="WKY281" s="75"/>
      <c r="WKZ281" s="75"/>
      <c r="WLA281" s="75"/>
      <c r="WLB281" s="75"/>
      <c r="WLC281" s="75"/>
      <c r="WLD281" s="75"/>
      <c r="WLE281" s="75"/>
      <c r="WLF281" s="75"/>
      <c r="WLG281" s="75"/>
      <c r="WLH281" s="75"/>
      <c r="WLI281" s="75"/>
      <c r="WLJ281" s="75"/>
      <c r="WLK281" s="75"/>
      <c r="WLL281" s="75"/>
      <c r="WLM281" s="75"/>
      <c r="WLN281" s="75"/>
      <c r="WLO281" s="75"/>
      <c r="WLP281" s="75"/>
      <c r="WLQ281" s="75"/>
      <c r="WLR281" s="75"/>
      <c r="WLS281" s="75"/>
      <c r="WLT281" s="75"/>
      <c r="WLU281" s="75"/>
      <c r="WLV281" s="75"/>
      <c r="WLW281" s="75"/>
      <c r="WLX281" s="75"/>
      <c r="WLY281" s="75"/>
      <c r="WLZ281" s="75"/>
      <c r="WMA281" s="75"/>
      <c r="WMB281" s="75"/>
      <c r="WMC281" s="75"/>
      <c r="WMD281" s="75"/>
      <c r="WME281" s="75"/>
      <c r="WMF281" s="75"/>
      <c r="WMG281" s="75"/>
      <c r="WMH281" s="75"/>
      <c r="WMI281" s="75"/>
      <c r="WMJ281" s="75"/>
      <c r="WMK281" s="75"/>
      <c r="WML281" s="75"/>
      <c r="WMM281" s="75"/>
      <c r="WMN281" s="75"/>
      <c r="WMO281" s="75"/>
      <c r="WMP281" s="75"/>
      <c r="WMQ281" s="75"/>
      <c r="WMR281" s="75"/>
      <c r="WMS281" s="75"/>
      <c r="WMT281" s="75"/>
      <c r="WMU281" s="75"/>
      <c r="WMV281" s="75"/>
      <c r="WMW281" s="75"/>
      <c r="WMX281" s="75"/>
      <c r="WMY281" s="75"/>
      <c r="WMZ281" s="75"/>
      <c r="WNA281" s="75"/>
      <c r="WNB281" s="75"/>
      <c r="WNC281" s="75"/>
      <c r="WND281" s="75"/>
      <c r="WNE281" s="75"/>
      <c r="WNF281" s="75"/>
      <c r="WNG281" s="75"/>
      <c r="WNH281" s="75"/>
      <c r="WNI281" s="75"/>
      <c r="WNJ281" s="75"/>
      <c r="WNK281" s="75"/>
      <c r="WNL281" s="75"/>
      <c r="WNM281" s="75"/>
      <c r="WNN281" s="75"/>
      <c r="WNO281" s="75"/>
      <c r="WNP281" s="75"/>
      <c r="WNQ281" s="75"/>
      <c r="WNR281" s="75"/>
      <c r="WNS281" s="75"/>
      <c r="WNT281" s="75"/>
      <c r="WNU281" s="75"/>
      <c r="WNV281" s="75"/>
      <c r="WNW281" s="75"/>
      <c r="WNX281" s="75"/>
      <c r="WNY281" s="75"/>
      <c r="WNZ281" s="75"/>
      <c r="WOA281" s="75"/>
      <c r="WOB281" s="75"/>
      <c r="WOC281" s="75"/>
      <c r="WOD281" s="75"/>
      <c r="WOE281" s="75"/>
      <c r="WOF281" s="75"/>
      <c r="WOG281" s="75"/>
      <c r="WOH281" s="75"/>
      <c r="WOI281" s="75"/>
      <c r="WOJ281" s="75"/>
      <c r="WOK281" s="75"/>
      <c r="WOL281" s="75"/>
      <c r="WOM281" s="75"/>
      <c r="WON281" s="75"/>
      <c r="WOO281" s="75"/>
      <c r="WOP281" s="75"/>
      <c r="WOQ281" s="75"/>
      <c r="WOR281" s="75"/>
      <c r="WOS281" s="75"/>
      <c r="WOT281" s="75"/>
      <c r="WOU281" s="75"/>
      <c r="WOV281" s="75"/>
      <c r="WOW281" s="75"/>
      <c r="WOX281" s="75"/>
      <c r="WOY281" s="75"/>
      <c r="WOZ281" s="75"/>
      <c r="WPA281" s="75"/>
      <c r="WPB281" s="75"/>
      <c r="WPC281" s="75"/>
      <c r="WPD281" s="75"/>
      <c r="WPE281" s="75"/>
      <c r="WPF281" s="75"/>
      <c r="WPG281" s="75"/>
      <c r="WPH281" s="75"/>
      <c r="WPI281" s="75"/>
      <c r="WPJ281" s="75"/>
      <c r="WPK281" s="75"/>
      <c r="WPL281" s="75"/>
      <c r="WPM281" s="75"/>
      <c r="WPN281" s="75"/>
      <c r="WPO281" s="75"/>
      <c r="WPP281" s="75"/>
      <c r="WPQ281" s="75"/>
      <c r="WPR281" s="75"/>
      <c r="WPS281" s="75"/>
      <c r="WPT281" s="75"/>
      <c r="WPU281" s="75"/>
      <c r="WPV281" s="75"/>
      <c r="WPW281" s="75"/>
      <c r="WPX281" s="75"/>
      <c r="WPY281" s="75"/>
      <c r="WPZ281" s="75"/>
      <c r="WQA281" s="75"/>
      <c r="WQB281" s="75"/>
      <c r="WQC281" s="75"/>
      <c r="WQD281" s="75"/>
      <c r="WQE281" s="75"/>
      <c r="WQF281" s="75"/>
      <c r="WQG281" s="75"/>
      <c r="WQH281" s="75"/>
      <c r="WQI281" s="75"/>
      <c r="WQJ281" s="75"/>
      <c r="WQK281" s="75"/>
      <c r="WQL281" s="75"/>
      <c r="WQM281" s="75"/>
      <c r="WQN281" s="75"/>
      <c r="WQO281" s="75"/>
      <c r="WQP281" s="75"/>
      <c r="WQQ281" s="75"/>
      <c r="WQR281" s="75"/>
      <c r="WQS281" s="75"/>
      <c r="WQT281" s="75"/>
      <c r="WQU281" s="75"/>
      <c r="WQV281" s="75"/>
      <c r="WQW281" s="75"/>
      <c r="WQX281" s="75"/>
      <c r="WQY281" s="75"/>
      <c r="WQZ281" s="75"/>
      <c r="WRA281" s="75"/>
      <c r="WRB281" s="75"/>
      <c r="WRC281" s="75"/>
      <c r="WRD281" s="75"/>
      <c r="WRE281" s="75"/>
      <c r="WRF281" s="75"/>
      <c r="WRG281" s="75"/>
      <c r="WRH281" s="75"/>
      <c r="WRI281" s="75"/>
      <c r="WRJ281" s="75"/>
      <c r="WRK281" s="75"/>
      <c r="WRL281" s="75"/>
      <c r="WRM281" s="75"/>
      <c r="WRN281" s="75"/>
      <c r="WRO281" s="75"/>
      <c r="WRP281" s="75"/>
      <c r="WRQ281" s="75"/>
      <c r="WRR281" s="75"/>
      <c r="WRS281" s="75"/>
      <c r="WRT281" s="75"/>
      <c r="WRU281" s="75"/>
      <c r="WRV281" s="75"/>
      <c r="WRW281" s="75"/>
      <c r="WRX281" s="75"/>
      <c r="WRY281" s="75"/>
      <c r="WRZ281" s="75"/>
      <c r="WSA281" s="75"/>
      <c r="WSB281" s="75"/>
      <c r="WSC281" s="75"/>
      <c r="WSD281" s="75"/>
      <c r="WSE281" s="75"/>
      <c r="WSF281" s="75"/>
      <c r="WSG281" s="75"/>
      <c r="WSH281" s="75"/>
      <c r="WSI281" s="75"/>
      <c r="WSJ281" s="75"/>
      <c r="WSK281" s="75"/>
      <c r="WSL281" s="75"/>
      <c r="WSM281" s="75"/>
      <c r="WSN281" s="75"/>
      <c r="WSO281" s="75"/>
      <c r="WSP281" s="75"/>
      <c r="WSQ281" s="75"/>
      <c r="WSR281" s="75"/>
      <c r="WSS281" s="75"/>
      <c r="WST281" s="75"/>
      <c r="WSU281" s="75"/>
      <c r="WSV281" s="75"/>
      <c r="WSW281" s="75"/>
      <c r="WSX281" s="75"/>
      <c r="WSY281" s="75"/>
      <c r="WSZ281" s="75"/>
      <c r="WTA281" s="75"/>
      <c r="WTB281" s="75"/>
      <c r="WTC281" s="75"/>
      <c r="WTD281" s="75"/>
      <c r="WTE281" s="75"/>
      <c r="WTF281" s="75"/>
      <c r="WTG281" s="75"/>
      <c r="WTH281" s="75"/>
      <c r="WTI281" s="75"/>
      <c r="WTJ281" s="75"/>
      <c r="WTK281" s="75"/>
      <c r="WTL281" s="75"/>
      <c r="WTM281" s="75"/>
      <c r="WTN281" s="75"/>
      <c r="WTO281" s="75"/>
      <c r="WTP281" s="75"/>
      <c r="WTQ281" s="75"/>
      <c r="WTR281" s="75"/>
      <c r="WTS281" s="75"/>
      <c r="WTT281" s="75"/>
      <c r="WTU281" s="75"/>
      <c r="WTV281" s="75"/>
      <c r="WTW281" s="75"/>
      <c r="WTX281" s="75"/>
      <c r="WTY281" s="75"/>
      <c r="WTZ281" s="75"/>
      <c r="WUA281" s="75"/>
      <c r="WUB281" s="75"/>
      <c r="WUC281" s="75"/>
      <c r="WUD281" s="75"/>
      <c r="WUE281" s="75"/>
      <c r="WUF281" s="75"/>
      <c r="WUG281" s="75"/>
      <c r="WUH281" s="75"/>
      <c r="WUI281" s="75"/>
      <c r="WUJ281" s="75"/>
      <c r="WUK281" s="75"/>
      <c r="WUL281" s="75"/>
      <c r="WUM281" s="75"/>
      <c r="WUN281" s="75"/>
      <c r="WUO281" s="75"/>
      <c r="WUP281" s="75"/>
      <c r="WUQ281" s="75"/>
      <c r="WUR281" s="75"/>
      <c r="WUS281" s="75"/>
      <c r="WUT281" s="75"/>
      <c r="WUU281" s="75"/>
      <c r="WUV281" s="75"/>
      <c r="WUW281" s="75"/>
      <c r="WUX281" s="75"/>
      <c r="WUY281" s="75"/>
      <c r="WUZ281" s="75"/>
      <c r="WVA281" s="75"/>
      <c r="WVB281" s="75"/>
      <c r="WVC281" s="75"/>
      <c r="WVD281" s="75"/>
      <c r="WVE281" s="75"/>
      <c r="WVF281" s="75"/>
      <c r="WVG281" s="75"/>
      <c r="WVH281" s="75"/>
      <c r="WVI281" s="75"/>
      <c r="WVJ281" s="75"/>
      <c r="WVK281" s="75"/>
      <c r="WVL281" s="75"/>
      <c r="WVM281" s="75"/>
      <c r="WVN281" s="75"/>
      <c r="WVO281" s="75"/>
      <c r="WVP281" s="75"/>
      <c r="WVQ281" s="75"/>
      <c r="WVR281" s="75"/>
      <c r="WVS281" s="75"/>
      <c r="WVT281" s="75"/>
      <c r="WVU281" s="75"/>
      <c r="WVV281" s="75"/>
      <c r="WVW281" s="75"/>
      <c r="WVX281" s="75"/>
      <c r="WVY281" s="75"/>
      <c r="WVZ281" s="75"/>
      <c r="WWA281" s="75"/>
      <c r="WWB281" s="75"/>
      <c r="WWC281" s="75"/>
      <c r="WWD281" s="75"/>
      <c r="WWE281" s="75"/>
      <c r="WWF281" s="75"/>
      <c r="WWG281" s="75"/>
      <c r="WWH281" s="75"/>
      <c r="WWI281" s="75"/>
      <c r="WWJ281" s="75"/>
      <c r="WWK281" s="75"/>
      <c r="WWL281" s="75"/>
      <c r="WWM281" s="75"/>
      <c r="WWN281" s="75"/>
      <c r="WWO281" s="75"/>
      <c r="WWP281" s="75"/>
      <c r="WWQ281" s="75"/>
      <c r="WWR281" s="75"/>
      <c r="WWS281" s="75"/>
      <c r="WWT281" s="75"/>
      <c r="WWU281" s="75"/>
      <c r="WWV281" s="75"/>
      <c r="WWW281" s="75"/>
      <c r="WWX281" s="75"/>
      <c r="WWY281" s="75"/>
      <c r="WWZ281" s="75"/>
      <c r="WXA281" s="75"/>
      <c r="WXB281" s="75"/>
      <c r="WXC281" s="75"/>
      <c r="WXD281" s="75"/>
      <c r="WXE281" s="75"/>
      <c r="WXF281" s="75"/>
      <c r="WXG281" s="75"/>
      <c r="WXH281" s="75"/>
      <c r="WXI281" s="75"/>
      <c r="WXJ281" s="75"/>
      <c r="WXK281" s="75"/>
      <c r="WXL281" s="75"/>
      <c r="WXM281" s="75"/>
      <c r="WXN281" s="75"/>
      <c r="WXO281" s="75"/>
      <c r="WXP281" s="75"/>
      <c r="WXQ281" s="75"/>
      <c r="WXR281" s="75"/>
      <c r="WXS281" s="75"/>
      <c r="WXT281" s="75"/>
      <c r="WXU281" s="75"/>
      <c r="WXV281" s="75"/>
      <c r="WXW281" s="75"/>
      <c r="WXX281" s="75"/>
      <c r="WXY281" s="75"/>
      <c r="WXZ281" s="75"/>
      <c r="WYA281" s="75"/>
      <c r="WYB281" s="75"/>
      <c r="WYC281" s="75"/>
      <c r="WYD281" s="75"/>
      <c r="WYE281" s="75"/>
      <c r="WYF281" s="75"/>
      <c r="WYG281" s="75"/>
      <c r="WYH281" s="75"/>
      <c r="WYI281" s="75"/>
      <c r="WYJ281" s="75"/>
      <c r="WYK281" s="75"/>
      <c r="WYL281" s="75"/>
      <c r="WYM281" s="75"/>
      <c r="WYN281" s="75"/>
      <c r="WYO281" s="75"/>
      <c r="WYP281" s="75"/>
      <c r="WYQ281" s="75"/>
      <c r="WYR281" s="75"/>
      <c r="WYS281" s="75"/>
      <c r="WYT281" s="75"/>
      <c r="WYU281" s="75"/>
      <c r="WYV281" s="75"/>
      <c r="WYW281" s="75"/>
      <c r="WYX281" s="75"/>
      <c r="WYY281" s="75"/>
      <c r="WYZ281" s="75"/>
      <c r="WZA281" s="75"/>
      <c r="WZB281" s="75"/>
      <c r="WZC281" s="75"/>
      <c r="WZD281" s="75"/>
      <c r="WZE281" s="75"/>
      <c r="WZF281" s="75"/>
      <c r="WZG281" s="75"/>
      <c r="WZH281" s="75"/>
      <c r="WZI281" s="75"/>
      <c r="WZJ281" s="75"/>
      <c r="WZK281" s="75"/>
      <c r="WZL281" s="75"/>
      <c r="WZM281" s="75"/>
      <c r="WZN281" s="75"/>
      <c r="WZO281" s="75"/>
      <c r="WZP281" s="75"/>
      <c r="WZQ281" s="75"/>
      <c r="WZR281" s="75"/>
      <c r="WZS281" s="75"/>
      <c r="WZT281" s="75"/>
      <c r="WZU281" s="75"/>
      <c r="WZV281" s="75"/>
      <c r="WZW281" s="75"/>
      <c r="WZX281" s="75"/>
      <c r="WZY281" s="75"/>
      <c r="WZZ281" s="75"/>
      <c r="XAA281" s="75"/>
      <c r="XAB281" s="75"/>
      <c r="XAC281" s="75"/>
      <c r="XAD281" s="75"/>
      <c r="XAE281" s="75"/>
      <c r="XAF281" s="75"/>
      <c r="XAG281" s="75"/>
      <c r="XAH281" s="75"/>
      <c r="XAI281" s="75"/>
      <c r="XAJ281" s="75"/>
      <c r="XAK281" s="75"/>
      <c r="XAL281" s="75"/>
      <c r="XAM281" s="75"/>
      <c r="XAN281" s="75"/>
      <c r="XAO281" s="75"/>
      <c r="XAP281" s="75"/>
      <c r="XAQ281" s="75"/>
      <c r="XAR281" s="75"/>
      <c r="XAS281" s="75"/>
      <c r="XAT281" s="75"/>
      <c r="XAU281" s="75"/>
      <c r="XAV281" s="75"/>
      <c r="XAW281" s="75"/>
      <c r="XAX281" s="75"/>
      <c r="XAY281" s="75"/>
      <c r="XAZ281" s="75"/>
      <c r="XBA281" s="75"/>
      <c r="XBB281" s="75"/>
      <c r="XBC281" s="75"/>
      <c r="XBD281" s="75"/>
      <c r="XBE281" s="75"/>
      <c r="XBF281" s="75"/>
      <c r="XBG281" s="75"/>
      <c r="XBH281" s="75"/>
      <c r="XBI281" s="75"/>
      <c r="XBJ281" s="75"/>
      <c r="XBK281" s="75"/>
      <c r="XBL281" s="75"/>
      <c r="XBM281" s="75"/>
      <c r="XBN281" s="75"/>
      <c r="XBO281" s="75"/>
      <c r="XBP281" s="75"/>
      <c r="XBQ281" s="75"/>
      <c r="XBR281" s="75"/>
      <c r="XBS281" s="75"/>
      <c r="XBT281" s="75"/>
      <c r="XBU281" s="75"/>
      <c r="XBV281" s="75"/>
      <c r="XBW281" s="75"/>
      <c r="XBX281" s="75"/>
      <c r="XBY281" s="75"/>
      <c r="XBZ281" s="75"/>
      <c r="XCA281" s="75"/>
      <c r="XCB281" s="75"/>
      <c r="XCC281" s="75"/>
      <c r="XCD281" s="75"/>
      <c r="XCE281" s="75"/>
      <c r="XCF281" s="75"/>
      <c r="XCG281" s="75"/>
      <c r="XCH281" s="75"/>
      <c r="XCI281" s="75"/>
      <c r="XCJ281" s="75"/>
      <c r="XCK281" s="75"/>
      <c r="XCL281" s="75"/>
      <c r="XCM281" s="75"/>
      <c r="XCN281" s="75"/>
      <c r="XCO281" s="75"/>
      <c r="XCP281" s="75"/>
      <c r="XCQ281" s="75"/>
      <c r="XCR281" s="75"/>
      <c r="XCS281" s="75"/>
      <c r="XCT281" s="75"/>
      <c r="XCU281" s="75"/>
      <c r="XCV281" s="75"/>
      <c r="XCW281" s="75"/>
      <c r="XCX281" s="75"/>
      <c r="XCY281" s="75"/>
      <c r="XCZ281" s="75"/>
      <c r="XDA281" s="75"/>
      <c r="XDB281" s="75"/>
      <c r="XDC281" s="75"/>
      <c r="XDD281" s="75"/>
      <c r="XDE281" s="75"/>
      <c r="XDF281" s="75"/>
      <c r="XDG281" s="75"/>
      <c r="XDH281" s="75"/>
      <c r="XDI281" s="75"/>
      <c r="XDJ281" s="75"/>
      <c r="XDK281" s="75"/>
      <c r="XDL281" s="75"/>
      <c r="XDM281" s="75"/>
      <c r="XDN281" s="75"/>
      <c r="XDO281" s="75"/>
      <c r="XDP281" s="75"/>
      <c r="XDQ281" s="75"/>
      <c r="XDR281" s="75"/>
      <c r="XDS281" s="75"/>
      <c r="XDT281" s="75"/>
      <c r="XDU281" s="75"/>
      <c r="XDV281" s="75"/>
      <c r="XDW281" s="75"/>
      <c r="XDX281" s="75"/>
      <c r="XDY281" s="75"/>
      <c r="XDZ281" s="75"/>
      <c r="XEA281" s="75"/>
      <c r="XEB281" s="75"/>
      <c r="XEC281" s="75"/>
      <c r="XED281" s="75"/>
      <c r="XEE281" s="75"/>
      <c r="XEF281" s="75"/>
      <c r="XEG281" s="75"/>
      <c r="XEH281" s="75"/>
      <c r="XEI281" s="75"/>
      <c r="XEJ281" s="75"/>
      <c r="XEK281" s="75"/>
      <c r="XEL281" s="75"/>
      <c r="XEM281" s="75"/>
      <c r="XEN281" s="75"/>
      <c r="XEO281" s="75"/>
      <c r="XEP281" s="75"/>
      <c r="XEQ281" s="75"/>
      <c r="XER281" s="75"/>
    </row>
    <row r="282" spans="1:16374" s="14" customFormat="1" ht="31.5" x14ac:dyDescent="0.25">
      <c r="A282" s="228" t="s">
        <v>17</v>
      </c>
      <c r="B282" s="227" t="s">
        <v>70</v>
      </c>
      <c r="C282" s="227" t="s">
        <v>79</v>
      </c>
      <c r="D282" s="227" t="s">
        <v>892</v>
      </c>
      <c r="E282" s="232" t="s">
        <v>16</v>
      </c>
      <c r="F282" s="30">
        <f>F283</f>
        <v>500</v>
      </c>
      <c r="G282" s="76"/>
      <c r="H282" s="76"/>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c r="CK282" s="75"/>
      <c r="CL282" s="75"/>
      <c r="CM282" s="75"/>
      <c r="CN282" s="75"/>
      <c r="CO282" s="75"/>
      <c r="CP282" s="75"/>
      <c r="CQ282" s="75"/>
      <c r="CR282" s="75"/>
      <c r="CS282" s="75"/>
      <c r="CT282" s="75"/>
      <c r="CU282" s="75"/>
      <c r="CV282" s="75"/>
      <c r="CW282" s="75"/>
      <c r="CX282" s="75"/>
      <c r="CY282" s="75"/>
      <c r="CZ282" s="75"/>
      <c r="DA282" s="75"/>
      <c r="DB282" s="75"/>
      <c r="DC282" s="75"/>
      <c r="DD282" s="75"/>
      <c r="DE282" s="75"/>
      <c r="DF282" s="75"/>
      <c r="DG282" s="75"/>
      <c r="DH282" s="75"/>
      <c r="DI282" s="75"/>
      <c r="DJ282" s="75"/>
      <c r="DK282" s="75"/>
      <c r="DL282" s="75"/>
      <c r="DM282" s="75"/>
      <c r="DN282" s="75"/>
      <c r="DO282" s="75"/>
      <c r="DP282" s="75"/>
      <c r="DQ282" s="75"/>
      <c r="DR282" s="75"/>
      <c r="DS282" s="75"/>
      <c r="DT282" s="75"/>
      <c r="DU282" s="75"/>
      <c r="DV282" s="75"/>
      <c r="DW282" s="75"/>
      <c r="DX282" s="75"/>
      <c r="DY282" s="75"/>
      <c r="DZ282" s="75"/>
      <c r="EA282" s="75"/>
      <c r="EB282" s="75"/>
      <c r="EC282" s="75"/>
      <c r="ED282" s="75"/>
      <c r="EE282" s="75"/>
      <c r="EF282" s="75"/>
      <c r="EG282" s="75"/>
      <c r="EH282" s="75"/>
      <c r="EI282" s="75"/>
      <c r="EJ282" s="75"/>
      <c r="EK282" s="75"/>
      <c r="EL282" s="75"/>
      <c r="EM282" s="75"/>
      <c r="EN282" s="75"/>
      <c r="EO282" s="75"/>
      <c r="EP282" s="75"/>
      <c r="EQ282" s="75"/>
      <c r="ER282" s="75"/>
      <c r="ES282" s="75"/>
      <c r="ET282" s="75"/>
      <c r="EU282" s="75"/>
      <c r="EV282" s="75"/>
      <c r="EW282" s="75"/>
      <c r="EX282" s="75"/>
      <c r="EY282" s="75"/>
      <c r="EZ282" s="75"/>
      <c r="FA282" s="75"/>
      <c r="FB282" s="75"/>
      <c r="FC282" s="75"/>
      <c r="FD282" s="75"/>
      <c r="FE282" s="75"/>
      <c r="FF282" s="75"/>
      <c r="FG282" s="75"/>
      <c r="FH282" s="75"/>
      <c r="FI282" s="75"/>
      <c r="FJ282" s="75"/>
      <c r="FK282" s="75"/>
      <c r="FL282" s="75"/>
      <c r="FM282" s="75"/>
      <c r="FN282" s="75"/>
      <c r="FO282" s="75"/>
      <c r="FP282" s="75"/>
      <c r="FQ282" s="75"/>
      <c r="FR282" s="75"/>
      <c r="FS282" s="75"/>
      <c r="FT282" s="75"/>
      <c r="FU282" s="75"/>
      <c r="FV282" s="75"/>
      <c r="FW282" s="75"/>
      <c r="FX282" s="75"/>
      <c r="FY282" s="75"/>
      <c r="FZ282" s="75"/>
      <c r="GA282" s="75"/>
      <c r="GB282" s="75"/>
      <c r="GC282" s="75"/>
      <c r="GD282" s="75"/>
      <c r="GE282" s="75"/>
      <c r="GF282" s="75"/>
      <c r="GG282" s="75"/>
      <c r="GH282" s="75"/>
      <c r="GI282" s="75"/>
      <c r="GJ282" s="75"/>
      <c r="GK282" s="75"/>
      <c r="GL282" s="75"/>
      <c r="GM282" s="75"/>
      <c r="GN282" s="75"/>
      <c r="GO282" s="75"/>
      <c r="GP282" s="75"/>
      <c r="GQ282" s="75"/>
      <c r="GR282" s="75"/>
      <c r="GS282" s="75"/>
      <c r="GT282" s="75"/>
      <c r="GU282" s="75"/>
      <c r="GV282" s="75"/>
      <c r="GW282" s="75"/>
      <c r="GX282" s="75"/>
      <c r="GY282" s="75"/>
      <c r="GZ282" s="75"/>
      <c r="HA282" s="75"/>
      <c r="HB282" s="75"/>
      <c r="HC282" s="75"/>
      <c r="HD282" s="75"/>
      <c r="HE282" s="75"/>
      <c r="HF282" s="75"/>
      <c r="HG282" s="75"/>
      <c r="HH282" s="75"/>
      <c r="HI282" s="75"/>
      <c r="HJ282" s="75"/>
      <c r="HK282" s="75"/>
      <c r="HL282" s="75"/>
      <c r="HM282" s="75"/>
      <c r="HN282" s="75"/>
      <c r="HO282" s="75"/>
      <c r="HP282" s="75"/>
      <c r="HQ282" s="75"/>
      <c r="HR282" s="75"/>
      <c r="HS282" s="75"/>
      <c r="HT282" s="75"/>
      <c r="HU282" s="75"/>
      <c r="HV282" s="75"/>
      <c r="HW282" s="75"/>
      <c r="HX282" s="75"/>
      <c r="HY282" s="75"/>
      <c r="HZ282" s="75"/>
      <c r="IA282" s="75"/>
      <c r="IB282" s="75"/>
      <c r="IC282" s="75"/>
      <c r="ID282" s="75"/>
      <c r="IE282" s="75"/>
      <c r="IF282" s="75"/>
      <c r="IG282" s="75"/>
      <c r="IH282" s="75"/>
      <c r="II282" s="75"/>
      <c r="IJ282" s="75"/>
      <c r="IK282" s="75"/>
      <c r="IL282" s="75"/>
      <c r="IM282" s="75"/>
      <c r="IN282" s="75"/>
      <c r="IO282" s="75"/>
      <c r="IP282" s="75"/>
      <c r="IQ282" s="75"/>
      <c r="IR282" s="75"/>
      <c r="IS282" s="75"/>
      <c r="IT282" s="75"/>
      <c r="IU282" s="75"/>
      <c r="IV282" s="75"/>
      <c r="IW282" s="75"/>
      <c r="IX282" s="75"/>
      <c r="IY282" s="75"/>
      <c r="IZ282" s="75"/>
      <c r="JA282" s="75"/>
      <c r="JB282" s="75"/>
      <c r="JC282" s="75"/>
      <c r="JD282" s="75"/>
      <c r="JE282" s="75"/>
      <c r="JF282" s="75"/>
      <c r="JG282" s="75"/>
      <c r="JH282" s="75"/>
      <c r="JI282" s="75"/>
      <c r="JJ282" s="75"/>
      <c r="JK282" s="75"/>
      <c r="JL282" s="75"/>
      <c r="JM282" s="75"/>
      <c r="JN282" s="75"/>
      <c r="JO282" s="75"/>
      <c r="JP282" s="75"/>
      <c r="JQ282" s="75"/>
      <c r="JR282" s="75"/>
      <c r="JS282" s="75"/>
      <c r="JT282" s="75"/>
      <c r="JU282" s="75"/>
      <c r="JV282" s="75"/>
      <c r="JW282" s="75"/>
      <c r="JX282" s="75"/>
      <c r="JY282" s="75"/>
      <c r="JZ282" s="75"/>
      <c r="KA282" s="75"/>
      <c r="KB282" s="75"/>
      <c r="KC282" s="75"/>
      <c r="KD282" s="75"/>
      <c r="KE282" s="75"/>
      <c r="KF282" s="75"/>
      <c r="KG282" s="75"/>
      <c r="KH282" s="75"/>
      <c r="KI282" s="75"/>
      <c r="KJ282" s="75"/>
      <c r="KK282" s="75"/>
      <c r="KL282" s="75"/>
      <c r="KM282" s="75"/>
      <c r="KN282" s="75"/>
      <c r="KO282" s="75"/>
      <c r="KP282" s="75"/>
      <c r="KQ282" s="75"/>
      <c r="KR282" s="75"/>
      <c r="KS282" s="75"/>
      <c r="KT282" s="75"/>
      <c r="KU282" s="75"/>
      <c r="KV282" s="75"/>
      <c r="KW282" s="75"/>
      <c r="KX282" s="75"/>
      <c r="KY282" s="75"/>
      <c r="KZ282" s="75"/>
      <c r="LA282" s="75"/>
      <c r="LB282" s="75"/>
      <c r="LC282" s="75"/>
      <c r="LD282" s="75"/>
      <c r="LE282" s="75"/>
      <c r="LF282" s="75"/>
      <c r="LG282" s="75"/>
      <c r="LH282" s="75"/>
      <c r="LI282" s="75"/>
      <c r="LJ282" s="75"/>
      <c r="LK282" s="75"/>
      <c r="LL282" s="75"/>
      <c r="LM282" s="75"/>
      <c r="LN282" s="75"/>
      <c r="LO282" s="75"/>
      <c r="LP282" s="75"/>
      <c r="LQ282" s="75"/>
      <c r="LR282" s="75"/>
      <c r="LS282" s="75"/>
      <c r="LT282" s="75"/>
      <c r="LU282" s="75"/>
      <c r="LV282" s="75"/>
      <c r="LW282" s="75"/>
      <c r="LX282" s="75"/>
      <c r="LY282" s="75"/>
      <c r="LZ282" s="75"/>
      <c r="MA282" s="75"/>
      <c r="MB282" s="75"/>
      <c r="MC282" s="75"/>
      <c r="MD282" s="75"/>
      <c r="ME282" s="75"/>
      <c r="MF282" s="75"/>
      <c r="MG282" s="75"/>
      <c r="MH282" s="75"/>
      <c r="MI282" s="75"/>
      <c r="MJ282" s="75"/>
      <c r="MK282" s="75"/>
      <c r="ML282" s="75"/>
      <c r="MM282" s="75"/>
      <c r="MN282" s="75"/>
      <c r="MO282" s="75"/>
      <c r="MP282" s="75"/>
      <c r="MQ282" s="75"/>
      <c r="MR282" s="75"/>
      <c r="MS282" s="75"/>
      <c r="MT282" s="75"/>
      <c r="MU282" s="75"/>
      <c r="MV282" s="75"/>
      <c r="MW282" s="75"/>
      <c r="MX282" s="75"/>
      <c r="MY282" s="75"/>
      <c r="MZ282" s="75"/>
      <c r="NA282" s="75"/>
      <c r="NB282" s="75"/>
      <c r="NC282" s="75"/>
      <c r="ND282" s="75"/>
      <c r="NE282" s="75"/>
      <c r="NF282" s="75"/>
      <c r="NG282" s="75"/>
      <c r="NH282" s="75"/>
      <c r="NI282" s="75"/>
      <c r="NJ282" s="75"/>
      <c r="NK282" s="75"/>
      <c r="NL282" s="75"/>
      <c r="NM282" s="75"/>
      <c r="NN282" s="75"/>
      <c r="NO282" s="75"/>
      <c r="NP282" s="75"/>
      <c r="NQ282" s="75"/>
      <c r="NR282" s="75"/>
      <c r="NS282" s="75"/>
      <c r="NT282" s="75"/>
      <c r="NU282" s="75"/>
      <c r="NV282" s="75"/>
      <c r="NW282" s="75"/>
      <c r="NX282" s="75"/>
      <c r="NY282" s="75"/>
      <c r="NZ282" s="75"/>
      <c r="OA282" s="75"/>
      <c r="OB282" s="75"/>
      <c r="OC282" s="75"/>
      <c r="OD282" s="75"/>
      <c r="OE282" s="75"/>
      <c r="OF282" s="75"/>
      <c r="OG282" s="75"/>
      <c r="OH282" s="75"/>
      <c r="OI282" s="75"/>
      <c r="OJ282" s="75"/>
      <c r="OK282" s="75"/>
      <c r="OL282" s="75"/>
      <c r="OM282" s="75"/>
      <c r="ON282" s="75"/>
      <c r="OO282" s="75"/>
      <c r="OP282" s="75"/>
      <c r="OQ282" s="75"/>
      <c r="OR282" s="75"/>
      <c r="OS282" s="75"/>
      <c r="OT282" s="75"/>
      <c r="OU282" s="75"/>
      <c r="OV282" s="75"/>
      <c r="OW282" s="75"/>
      <c r="OX282" s="75"/>
      <c r="OY282" s="75"/>
      <c r="OZ282" s="75"/>
      <c r="PA282" s="75"/>
      <c r="PB282" s="75"/>
      <c r="PC282" s="75"/>
      <c r="PD282" s="75"/>
      <c r="PE282" s="75"/>
      <c r="PF282" s="75"/>
      <c r="PG282" s="75"/>
      <c r="PH282" s="75"/>
      <c r="PI282" s="75"/>
      <c r="PJ282" s="75"/>
      <c r="PK282" s="75"/>
      <c r="PL282" s="75"/>
      <c r="PM282" s="75"/>
      <c r="PN282" s="75"/>
      <c r="PO282" s="75"/>
      <c r="PP282" s="75"/>
      <c r="PQ282" s="75"/>
      <c r="PR282" s="75"/>
      <c r="PS282" s="75"/>
      <c r="PT282" s="75"/>
      <c r="PU282" s="75"/>
      <c r="PV282" s="75"/>
      <c r="PW282" s="75"/>
      <c r="PX282" s="75"/>
      <c r="PY282" s="75"/>
      <c r="PZ282" s="75"/>
      <c r="QA282" s="75"/>
      <c r="QB282" s="75"/>
      <c r="QC282" s="75"/>
      <c r="QD282" s="75"/>
      <c r="QE282" s="75"/>
      <c r="QF282" s="75"/>
      <c r="QG282" s="75"/>
      <c r="QH282" s="75"/>
      <c r="QI282" s="75"/>
      <c r="QJ282" s="75"/>
      <c r="QK282" s="75"/>
      <c r="QL282" s="75"/>
      <c r="QM282" s="75"/>
      <c r="QN282" s="75"/>
      <c r="QO282" s="75"/>
      <c r="QP282" s="75"/>
      <c r="QQ282" s="75"/>
      <c r="QR282" s="75"/>
      <c r="QS282" s="75"/>
      <c r="QT282" s="75"/>
      <c r="QU282" s="75"/>
      <c r="QV282" s="75"/>
      <c r="QW282" s="75"/>
      <c r="QX282" s="75"/>
      <c r="QY282" s="75"/>
      <c r="QZ282" s="75"/>
      <c r="RA282" s="75"/>
      <c r="RB282" s="75"/>
      <c r="RC282" s="75"/>
      <c r="RD282" s="75"/>
      <c r="RE282" s="75"/>
      <c r="RF282" s="75"/>
      <c r="RG282" s="75"/>
      <c r="RH282" s="75"/>
      <c r="RI282" s="75"/>
      <c r="RJ282" s="75"/>
      <c r="RK282" s="75"/>
      <c r="RL282" s="75"/>
      <c r="RM282" s="75"/>
      <c r="RN282" s="75"/>
      <c r="RO282" s="75"/>
      <c r="RP282" s="75"/>
      <c r="RQ282" s="75"/>
      <c r="RR282" s="75"/>
      <c r="RS282" s="75"/>
      <c r="RT282" s="75"/>
      <c r="RU282" s="75"/>
      <c r="RV282" s="75"/>
      <c r="RW282" s="75"/>
      <c r="RX282" s="75"/>
      <c r="RY282" s="75"/>
      <c r="RZ282" s="75"/>
      <c r="SA282" s="75"/>
      <c r="SB282" s="75"/>
      <c r="SC282" s="75"/>
      <c r="SD282" s="75"/>
      <c r="SE282" s="75"/>
      <c r="SF282" s="75"/>
      <c r="SG282" s="75"/>
      <c r="SH282" s="75"/>
      <c r="SI282" s="75"/>
      <c r="SJ282" s="75"/>
      <c r="SK282" s="75"/>
      <c r="SL282" s="75"/>
      <c r="SM282" s="75"/>
      <c r="SN282" s="75"/>
      <c r="SO282" s="75"/>
      <c r="SP282" s="75"/>
      <c r="SQ282" s="75"/>
      <c r="SR282" s="75"/>
      <c r="SS282" s="75"/>
      <c r="ST282" s="75"/>
      <c r="SU282" s="75"/>
      <c r="SV282" s="75"/>
      <c r="SW282" s="75"/>
      <c r="SX282" s="75"/>
      <c r="SY282" s="75"/>
      <c r="SZ282" s="75"/>
      <c r="TA282" s="75"/>
      <c r="TB282" s="75"/>
      <c r="TC282" s="75"/>
      <c r="TD282" s="75"/>
      <c r="TE282" s="75"/>
      <c r="TF282" s="75"/>
      <c r="TG282" s="75"/>
      <c r="TH282" s="75"/>
      <c r="TI282" s="75"/>
      <c r="TJ282" s="75"/>
      <c r="TK282" s="75"/>
      <c r="TL282" s="75"/>
      <c r="TM282" s="75"/>
      <c r="TN282" s="75"/>
      <c r="TO282" s="75"/>
      <c r="TP282" s="75"/>
      <c r="TQ282" s="75"/>
      <c r="TR282" s="75"/>
      <c r="TS282" s="75"/>
      <c r="TT282" s="75"/>
      <c r="TU282" s="75"/>
      <c r="TV282" s="75"/>
      <c r="TW282" s="75"/>
      <c r="TX282" s="75"/>
      <c r="TY282" s="75"/>
      <c r="TZ282" s="75"/>
      <c r="UA282" s="75"/>
      <c r="UB282" s="75"/>
      <c r="UC282" s="75"/>
      <c r="UD282" s="75"/>
      <c r="UE282" s="75"/>
      <c r="UF282" s="75"/>
      <c r="UG282" s="75"/>
      <c r="UH282" s="75"/>
      <c r="UI282" s="75"/>
      <c r="UJ282" s="75"/>
      <c r="UK282" s="75"/>
      <c r="UL282" s="75"/>
      <c r="UM282" s="75"/>
      <c r="UN282" s="75"/>
      <c r="UO282" s="75"/>
      <c r="UP282" s="75"/>
      <c r="UQ282" s="75"/>
      <c r="UR282" s="75"/>
      <c r="US282" s="75"/>
      <c r="UT282" s="75"/>
      <c r="UU282" s="75"/>
      <c r="UV282" s="75"/>
      <c r="UW282" s="75"/>
      <c r="UX282" s="75"/>
      <c r="UY282" s="75"/>
      <c r="UZ282" s="75"/>
      <c r="VA282" s="75"/>
      <c r="VB282" s="75"/>
      <c r="VC282" s="75"/>
      <c r="VD282" s="75"/>
      <c r="VE282" s="75"/>
      <c r="VF282" s="75"/>
      <c r="VG282" s="75"/>
      <c r="VH282" s="75"/>
      <c r="VI282" s="75"/>
      <c r="VJ282" s="75"/>
      <c r="VK282" s="75"/>
      <c r="VL282" s="75"/>
      <c r="VM282" s="75"/>
      <c r="VN282" s="75"/>
      <c r="VO282" s="75"/>
      <c r="VP282" s="75"/>
      <c r="VQ282" s="75"/>
      <c r="VR282" s="75"/>
      <c r="VS282" s="75"/>
      <c r="VT282" s="75"/>
      <c r="VU282" s="75"/>
      <c r="VV282" s="75"/>
      <c r="VW282" s="75"/>
      <c r="VX282" s="75"/>
      <c r="VY282" s="75"/>
      <c r="VZ282" s="75"/>
      <c r="WA282" s="75"/>
      <c r="WB282" s="75"/>
      <c r="WC282" s="75"/>
      <c r="WD282" s="75"/>
      <c r="WE282" s="75"/>
      <c r="WF282" s="75"/>
      <c r="WG282" s="75"/>
      <c r="WH282" s="75"/>
      <c r="WI282" s="75"/>
      <c r="WJ282" s="75"/>
      <c r="WK282" s="75"/>
      <c r="WL282" s="75"/>
      <c r="WM282" s="75"/>
      <c r="WN282" s="75"/>
      <c r="WO282" s="75"/>
      <c r="WP282" s="75"/>
      <c r="WQ282" s="75"/>
      <c r="WR282" s="75"/>
      <c r="WS282" s="75"/>
      <c r="WT282" s="75"/>
      <c r="WU282" s="75"/>
      <c r="WV282" s="75"/>
      <c r="WW282" s="75"/>
      <c r="WX282" s="75"/>
      <c r="WY282" s="75"/>
      <c r="WZ282" s="75"/>
      <c r="XA282" s="75"/>
      <c r="XB282" s="75"/>
      <c r="XC282" s="75"/>
      <c r="XD282" s="75"/>
      <c r="XE282" s="75"/>
      <c r="XF282" s="75"/>
      <c r="XG282" s="75"/>
      <c r="XH282" s="75"/>
      <c r="XI282" s="75"/>
      <c r="XJ282" s="75"/>
      <c r="XK282" s="75"/>
      <c r="XL282" s="75"/>
      <c r="XM282" s="75"/>
      <c r="XN282" s="75"/>
      <c r="XO282" s="75"/>
      <c r="XP282" s="75"/>
      <c r="XQ282" s="75"/>
      <c r="XR282" s="75"/>
      <c r="XS282" s="75"/>
      <c r="XT282" s="75"/>
      <c r="XU282" s="75"/>
      <c r="XV282" s="75"/>
      <c r="XW282" s="75"/>
      <c r="XX282" s="75"/>
      <c r="XY282" s="75"/>
      <c r="XZ282" s="75"/>
      <c r="YA282" s="75"/>
      <c r="YB282" s="75"/>
      <c r="YC282" s="75"/>
      <c r="YD282" s="75"/>
      <c r="YE282" s="75"/>
      <c r="YF282" s="75"/>
      <c r="YG282" s="75"/>
      <c r="YH282" s="75"/>
      <c r="YI282" s="75"/>
      <c r="YJ282" s="75"/>
      <c r="YK282" s="75"/>
      <c r="YL282" s="75"/>
      <c r="YM282" s="75"/>
      <c r="YN282" s="75"/>
      <c r="YO282" s="75"/>
      <c r="YP282" s="75"/>
      <c r="YQ282" s="75"/>
      <c r="YR282" s="75"/>
      <c r="YS282" s="75"/>
      <c r="YT282" s="75"/>
      <c r="YU282" s="75"/>
      <c r="YV282" s="75"/>
      <c r="YW282" s="75"/>
      <c r="YX282" s="75"/>
      <c r="YY282" s="75"/>
      <c r="YZ282" s="75"/>
      <c r="ZA282" s="75"/>
      <c r="ZB282" s="75"/>
      <c r="ZC282" s="75"/>
      <c r="ZD282" s="75"/>
      <c r="ZE282" s="75"/>
      <c r="ZF282" s="75"/>
      <c r="ZG282" s="75"/>
      <c r="ZH282" s="75"/>
      <c r="ZI282" s="75"/>
      <c r="ZJ282" s="75"/>
      <c r="ZK282" s="75"/>
      <c r="ZL282" s="75"/>
      <c r="ZM282" s="75"/>
      <c r="ZN282" s="75"/>
      <c r="ZO282" s="75"/>
      <c r="ZP282" s="75"/>
      <c r="ZQ282" s="75"/>
      <c r="ZR282" s="75"/>
      <c r="ZS282" s="75"/>
      <c r="ZT282" s="75"/>
      <c r="ZU282" s="75"/>
      <c r="ZV282" s="75"/>
      <c r="ZW282" s="75"/>
      <c r="ZX282" s="75"/>
      <c r="ZY282" s="75"/>
      <c r="ZZ282" s="75"/>
      <c r="AAA282" s="75"/>
      <c r="AAB282" s="75"/>
      <c r="AAC282" s="75"/>
      <c r="AAD282" s="75"/>
      <c r="AAE282" s="75"/>
      <c r="AAF282" s="75"/>
      <c r="AAG282" s="75"/>
      <c r="AAH282" s="75"/>
      <c r="AAI282" s="75"/>
      <c r="AAJ282" s="75"/>
      <c r="AAK282" s="75"/>
      <c r="AAL282" s="75"/>
      <c r="AAM282" s="75"/>
      <c r="AAN282" s="75"/>
      <c r="AAO282" s="75"/>
      <c r="AAP282" s="75"/>
      <c r="AAQ282" s="75"/>
      <c r="AAR282" s="75"/>
      <c r="AAS282" s="75"/>
      <c r="AAT282" s="75"/>
      <c r="AAU282" s="75"/>
      <c r="AAV282" s="75"/>
      <c r="AAW282" s="75"/>
      <c r="AAX282" s="75"/>
      <c r="AAY282" s="75"/>
      <c r="AAZ282" s="75"/>
      <c r="ABA282" s="75"/>
      <c r="ABB282" s="75"/>
      <c r="ABC282" s="75"/>
      <c r="ABD282" s="75"/>
      <c r="ABE282" s="75"/>
      <c r="ABF282" s="75"/>
      <c r="ABG282" s="75"/>
      <c r="ABH282" s="75"/>
      <c r="ABI282" s="75"/>
      <c r="ABJ282" s="75"/>
      <c r="ABK282" s="75"/>
      <c r="ABL282" s="75"/>
      <c r="ABM282" s="75"/>
      <c r="ABN282" s="75"/>
      <c r="ABO282" s="75"/>
      <c r="ABP282" s="75"/>
      <c r="ABQ282" s="75"/>
      <c r="ABR282" s="75"/>
      <c r="ABS282" s="75"/>
      <c r="ABT282" s="75"/>
      <c r="ABU282" s="75"/>
      <c r="ABV282" s="75"/>
      <c r="ABW282" s="75"/>
      <c r="ABX282" s="75"/>
      <c r="ABY282" s="75"/>
      <c r="ABZ282" s="75"/>
      <c r="ACA282" s="75"/>
      <c r="ACB282" s="75"/>
      <c r="ACC282" s="75"/>
      <c r="ACD282" s="75"/>
      <c r="ACE282" s="75"/>
      <c r="ACF282" s="75"/>
      <c r="ACG282" s="75"/>
      <c r="ACH282" s="75"/>
      <c r="ACI282" s="75"/>
      <c r="ACJ282" s="75"/>
      <c r="ACK282" s="75"/>
      <c r="ACL282" s="75"/>
      <c r="ACM282" s="75"/>
      <c r="ACN282" s="75"/>
      <c r="ACO282" s="75"/>
      <c r="ACP282" s="75"/>
      <c r="ACQ282" s="75"/>
      <c r="ACR282" s="75"/>
      <c r="ACS282" s="75"/>
      <c r="ACT282" s="75"/>
      <c r="ACU282" s="75"/>
      <c r="ACV282" s="75"/>
      <c r="ACW282" s="75"/>
      <c r="ACX282" s="75"/>
      <c r="ACY282" s="75"/>
      <c r="ACZ282" s="75"/>
      <c r="ADA282" s="75"/>
      <c r="ADB282" s="75"/>
      <c r="ADC282" s="75"/>
      <c r="ADD282" s="75"/>
      <c r="ADE282" s="75"/>
      <c r="ADF282" s="75"/>
      <c r="ADG282" s="75"/>
      <c r="ADH282" s="75"/>
      <c r="ADI282" s="75"/>
      <c r="ADJ282" s="75"/>
      <c r="ADK282" s="75"/>
      <c r="ADL282" s="75"/>
      <c r="ADM282" s="75"/>
      <c r="ADN282" s="75"/>
      <c r="ADO282" s="75"/>
      <c r="ADP282" s="75"/>
      <c r="ADQ282" s="75"/>
      <c r="ADR282" s="75"/>
      <c r="ADS282" s="75"/>
      <c r="ADT282" s="75"/>
      <c r="ADU282" s="75"/>
      <c r="ADV282" s="75"/>
      <c r="ADW282" s="75"/>
      <c r="ADX282" s="75"/>
      <c r="ADY282" s="75"/>
      <c r="ADZ282" s="75"/>
      <c r="AEA282" s="75"/>
      <c r="AEB282" s="75"/>
      <c r="AEC282" s="75"/>
      <c r="AED282" s="75"/>
      <c r="AEE282" s="75"/>
      <c r="AEF282" s="75"/>
      <c r="AEG282" s="75"/>
      <c r="AEH282" s="75"/>
      <c r="AEI282" s="75"/>
      <c r="AEJ282" s="75"/>
      <c r="AEK282" s="75"/>
      <c r="AEL282" s="75"/>
      <c r="AEM282" s="75"/>
      <c r="AEN282" s="75"/>
      <c r="AEO282" s="75"/>
      <c r="AEP282" s="75"/>
      <c r="AEQ282" s="75"/>
      <c r="AER282" s="75"/>
      <c r="AES282" s="75"/>
      <c r="AET282" s="75"/>
      <c r="AEU282" s="75"/>
      <c r="AEV282" s="75"/>
      <c r="AEW282" s="75"/>
      <c r="AEX282" s="75"/>
      <c r="AEY282" s="75"/>
      <c r="AEZ282" s="75"/>
      <c r="AFA282" s="75"/>
      <c r="AFB282" s="75"/>
      <c r="AFC282" s="75"/>
      <c r="AFD282" s="75"/>
      <c r="AFE282" s="75"/>
      <c r="AFF282" s="75"/>
      <c r="AFG282" s="75"/>
      <c r="AFH282" s="75"/>
      <c r="AFI282" s="75"/>
      <c r="AFJ282" s="75"/>
      <c r="AFK282" s="75"/>
      <c r="AFL282" s="75"/>
      <c r="AFM282" s="75"/>
      <c r="AFN282" s="75"/>
      <c r="AFO282" s="75"/>
      <c r="AFP282" s="75"/>
      <c r="AFQ282" s="75"/>
      <c r="AFR282" s="75"/>
      <c r="AFS282" s="75"/>
      <c r="AFT282" s="75"/>
      <c r="AFU282" s="75"/>
      <c r="AFV282" s="75"/>
      <c r="AFW282" s="75"/>
      <c r="AFX282" s="75"/>
      <c r="AFY282" s="75"/>
      <c r="AFZ282" s="75"/>
      <c r="AGA282" s="75"/>
      <c r="AGB282" s="75"/>
      <c r="AGC282" s="75"/>
      <c r="AGD282" s="75"/>
      <c r="AGE282" s="75"/>
      <c r="AGF282" s="75"/>
      <c r="AGG282" s="75"/>
      <c r="AGH282" s="75"/>
      <c r="AGI282" s="75"/>
      <c r="AGJ282" s="75"/>
      <c r="AGK282" s="75"/>
      <c r="AGL282" s="75"/>
      <c r="AGM282" s="75"/>
      <c r="AGN282" s="75"/>
      <c r="AGO282" s="75"/>
      <c r="AGP282" s="75"/>
      <c r="AGQ282" s="75"/>
      <c r="AGR282" s="75"/>
      <c r="AGS282" s="75"/>
      <c r="AGT282" s="75"/>
      <c r="AGU282" s="75"/>
      <c r="AGV282" s="75"/>
      <c r="AGW282" s="75"/>
      <c r="AGX282" s="75"/>
      <c r="AGY282" s="75"/>
      <c r="AGZ282" s="75"/>
      <c r="AHA282" s="75"/>
      <c r="AHB282" s="75"/>
      <c r="AHC282" s="75"/>
      <c r="AHD282" s="75"/>
      <c r="AHE282" s="75"/>
      <c r="AHF282" s="75"/>
      <c r="AHG282" s="75"/>
      <c r="AHH282" s="75"/>
      <c r="AHI282" s="75"/>
      <c r="AHJ282" s="75"/>
      <c r="AHK282" s="75"/>
      <c r="AHL282" s="75"/>
      <c r="AHM282" s="75"/>
      <c r="AHN282" s="75"/>
      <c r="AHO282" s="75"/>
      <c r="AHP282" s="75"/>
      <c r="AHQ282" s="75"/>
      <c r="AHR282" s="75"/>
      <c r="AHS282" s="75"/>
      <c r="AHT282" s="75"/>
      <c r="AHU282" s="75"/>
      <c r="AHV282" s="75"/>
      <c r="AHW282" s="75"/>
      <c r="AHX282" s="75"/>
      <c r="AHY282" s="75"/>
      <c r="AHZ282" s="75"/>
      <c r="AIA282" s="75"/>
      <c r="AIB282" s="75"/>
      <c r="AIC282" s="75"/>
      <c r="AID282" s="75"/>
      <c r="AIE282" s="75"/>
      <c r="AIF282" s="75"/>
      <c r="AIG282" s="75"/>
      <c r="AIH282" s="75"/>
      <c r="AII282" s="75"/>
      <c r="AIJ282" s="75"/>
      <c r="AIK282" s="75"/>
      <c r="AIL282" s="75"/>
      <c r="AIM282" s="75"/>
      <c r="AIN282" s="75"/>
      <c r="AIO282" s="75"/>
      <c r="AIP282" s="75"/>
      <c r="AIQ282" s="75"/>
      <c r="AIR282" s="75"/>
      <c r="AIS282" s="75"/>
      <c r="AIT282" s="75"/>
      <c r="AIU282" s="75"/>
      <c r="AIV282" s="75"/>
      <c r="AIW282" s="75"/>
      <c r="AIX282" s="75"/>
      <c r="AIY282" s="75"/>
      <c r="AIZ282" s="75"/>
      <c r="AJA282" s="75"/>
      <c r="AJB282" s="75"/>
      <c r="AJC282" s="75"/>
      <c r="AJD282" s="75"/>
      <c r="AJE282" s="75"/>
      <c r="AJF282" s="75"/>
      <c r="AJG282" s="75"/>
      <c r="AJH282" s="75"/>
      <c r="AJI282" s="75"/>
      <c r="AJJ282" s="75"/>
      <c r="AJK282" s="75"/>
      <c r="AJL282" s="75"/>
      <c r="AJM282" s="75"/>
      <c r="AJN282" s="75"/>
      <c r="AJO282" s="75"/>
      <c r="AJP282" s="75"/>
      <c r="AJQ282" s="75"/>
      <c r="AJR282" s="75"/>
      <c r="AJS282" s="75"/>
      <c r="AJT282" s="75"/>
      <c r="AJU282" s="75"/>
      <c r="AJV282" s="75"/>
      <c r="AJW282" s="75"/>
      <c r="AJX282" s="75"/>
      <c r="AJY282" s="75"/>
      <c r="AJZ282" s="75"/>
      <c r="AKA282" s="75"/>
      <c r="AKB282" s="75"/>
      <c r="AKC282" s="75"/>
      <c r="AKD282" s="75"/>
      <c r="AKE282" s="75"/>
      <c r="AKF282" s="75"/>
      <c r="AKG282" s="75"/>
      <c r="AKH282" s="75"/>
      <c r="AKI282" s="75"/>
      <c r="AKJ282" s="75"/>
      <c r="AKK282" s="75"/>
      <c r="AKL282" s="75"/>
      <c r="AKM282" s="75"/>
      <c r="AKN282" s="75"/>
      <c r="AKO282" s="75"/>
      <c r="AKP282" s="75"/>
      <c r="AKQ282" s="75"/>
      <c r="AKR282" s="75"/>
      <c r="AKS282" s="75"/>
      <c r="AKT282" s="75"/>
      <c r="AKU282" s="75"/>
      <c r="AKV282" s="75"/>
      <c r="AKW282" s="75"/>
      <c r="AKX282" s="75"/>
      <c r="AKY282" s="75"/>
      <c r="AKZ282" s="75"/>
      <c r="ALA282" s="75"/>
      <c r="ALB282" s="75"/>
      <c r="ALC282" s="75"/>
      <c r="ALD282" s="75"/>
      <c r="ALE282" s="75"/>
      <c r="ALF282" s="75"/>
      <c r="ALG282" s="75"/>
      <c r="ALH282" s="75"/>
      <c r="ALI282" s="75"/>
      <c r="ALJ282" s="75"/>
      <c r="ALK282" s="75"/>
      <c r="ALL282" s="75"/>
      <c r="ALM282" s="75"/>
      <c r="ALN282" s="75"/>
      <c r="ALO282" s="75"/>
      <c r="ALP282" s="75"/>
      <c r="ALQ282" s="75"/>
      <c r="ALR282" s="75"/>
      <c r="ALS282" s="75"/>
      <c r="ALT282" s="75"/>
      <c r="ALU282" s="75"/>
      <c r="ALV282" s="75"/>
      <c r="ALW282" s="75"/>
      <c r="ALX282" s="75"/>
      <c r="ALY282" s="75"/>
      <c r="ALZ282" s="75"/>
      <c r="AMA282" s="75"/>
      <c r="AMB282" s="75"/>
      <c r="AMC282" s="75"/>
      <c r="AMD282" s="75"/>
      <c r="AME282" s="75"/>
      <c r="AMF282" s="75"/>
      <c r="AMG282" s="75"/>
      <c r="AMH282" s="75"/>
      <c r="AMI282" s="75"/>
      <c r="AMJ282" s="75"/>
      <c r="AMK282" s="75"/>
      <c r="AML282" s="75"/>
      <c r="AMM282" s="75"/>
      <c r="AMN282" s="75"/>
      <c r="AMO282" s="75"/>
      <c r="AMP282" s="75"/>
      <c r="AMQ282" s="75"/>
      <c r="AMR282" s="75"/>
      <c r="AMS282" s="75"/>
      <c r="AMT282" s="75"/>
      <c r="AMU282" s="75"/>
      <c r="AMV282" s="75"/>
      <c r="AMW282" s="75"/>
      <c r="AMX282" s="75"/>
      <c r="AMY282" s="75"/>
      <c r="AMZ282" s="75"/>
      <c r="ANA282" s="75"/>
      <c r="ANB282" s="75"/>
      <c r="ANC282" s="75"/>
      <c r="AND282" s="75"/>
      <c r="ANE282" s="75"/>
      <c r="ANF282" s="75"/>
      <c r="ANG282" s="75"/>
      <c r="ANH282" s="75"/>
      <c r="ANI282" s="75"/>
      <c r="ANJ282" s="75"/>
      <c r="ANK282" s="75"/>
      <c r="ANL282" s="75"/>
      <c r="ANM282" s="75"/>
      <c r="ANN282" s="75"/>
      <c r="ANO282" s="75"/>
      <c r="ANP282" s="75"/>
      <c r="ANQ282" s="75"/>
      <c r="ANR282" s="75"/>
      <c r="ANS282" s="75"/>
      <c r="ANT282" s="75"/>
      <c r="ANU282" s="75"/>
      <c r="ANV282" s="75"/>
      <c r="ANW282" s="75"/>
      <c r="ANX282" s="75"/>
      <c r="ANY282" s="75"/>
      <c r="ANZ282" s="75"/>
      <c r="AOA282" s="75"/>
      <c r="AOB282" s="75"/>
      <c r="AOC282" s="75"/>
      <c r="AOD282" s="75"/>
      <c r="AOE282" s="75"/>
      <c r="AOF282" s="75"/>
      <c r="AOG282" s="75"/>
      <c r="AOH282" s="75"/>
      <c r="AOI282" s="75"/>
      <c r="AOJ282" s="75"/>
      <c r="AOK282" s="75"/>
      <c r="AOL282" s="75"/>
      <c r="AOM282" s="75"/>
      <c r="AON282" s="75"/>
      <c r="AOO282" s="75"/>
      <c r="AOP282" s="75"/>
      <c r="AOQ282" s="75"/>
      <c r="AOR282" s="75"/>
      <c r="AOS282" s="75"/>
      <c r="AOT282" s="75"/>
      <c r="AOU282" s="75"/>
      <c r="AOV282" s="75"/>
      <c r="AOW282" s="75"/>
      <c r="AOX282" s="75"/>
      <c r="AOY282" s="75"/>
      <c r="AOZ282" s="75"/>
      <c r="APA282" s="75"/>
      <c r="APB282" s="75"/>
      <c r="APC282" s="75"/>
      <c r="APD282" s="75"/>
      <c r="APE282" s="75"/>
      <c r="APF282" s="75"/>
      <c r="APG282" s="75"/>
      <c r="APH282" s="75"/>
      <c r="API282" s="75"/>
      <c r="APJ282" s="75"/>
      <c r="APK282" s="75"/>
      <c r="APL282" s="75"/>
      <c r="APM282" s="75"/>
      <c r="APN282" s="75"/>
      <c r="APO282" s="75"/>
      <c r="APP282" s="75"/>
      <c r="APQ282" s="75"/>
      <c r="APR282" s="75"/>
      <c r="APS282" s="75"/>
      <c r="APT282" s="75"/>
      <c r="APU282" s="75"/>
      <c r="APV282" s="75"/>
      <c r="APW282" s="75"/>
      <c r="APX282" s="75"/>
      <c r="APY282" s="75"/>
      <c r="APZ282" s="75"/>
      <c r="AQA282" s="75"/>
      <c r="AQB282" s="75"/>
      <c r="AQC282" s="75"/>
      <c r="AQD282" s="75"/>
      <c r="AQE282" s="75"/>
      <c r="AQF282" s="75"/>
      <c r="AQG282" s="75"/>
      <c r="AQH282" s="75"/>
      <c r="AQI282" s="75"/>
      <c r="AQJ282" s="75"/>
      <c r="AQK282" s="75"/>
      <c r="AQL282" s="75"/>
      <c r="AQM282" s="75"/>
      <c r="AQN282" s="75"/>
      <c r="AQO282" s="75"/>
      <c r="AQP282" s="75"/>
      <c r="AQQ282" s="75"/>
      <c r="AQR282" s="75"/>
      <c r="AQS282" s="75"/>
      <c r="AQT282" s="75"/>
      <c r="AQU282" s="75"/>
      <c r="AQV282" s="75"/>
      <c r="AQW282" s="75"/>
      <c r="AQX282" s="75"/>
      <c r="AQY282" s="75"/>
      <c r="AQZ282" s="75"/>
      <c r="ARA282" s="75"/>
      <c r="ARB282" s="75"/>
      <c r="ARC282" s="75"/>
      <c r="ARD282" s="75"/>
      <c r="ARE282" s="75"/>
      <c r="ARF282" s="75"/>
      <c r="ARG282" s="75"/>
      <c r="ARH282" s="75"/>
      <c r="ARI282" s="75"/>
      <c r="ARJ282" s="75"/>
      <c r="ARK282" s="75"/>
      <c r="ARL282" s="75"/>
      <c r="ARM282" s="75"/>
      <c r="ARN282" s="75"/>
      <c r="ARO282" s="75"/>
      <c r="ARP282" s="75"/>
      <c r="ARQ282" s="75"/>
      <c r="ARR282" s="75"/>
      <c r="ARS282" s="75"/>
      <c r="ART282" s="75"/>
      <c r="ARU282" s="75"/>
      <c r="ARV282" s="75"/>
      <c r="ARW282" s="75"/>
      <c r="ARX282" s="75"/>
      <c r="ARY282" s="75"/>
      <c r="ARZ282" s="75"/>
      <c r="ASA282" s="75"/>
      <c r="ASB282" s="75"/>
      <c r="ASC282" s="75"/>
      <c r="ASD282" s="75"/>
      <c r="ASE282" s="75"/>
      <c r="ASF282" s="75"/>
      <c r="ASG282" s="75"/>
      <c r="ASH282" s="75"/>
      <c r="ASI282" s="75"/>
      <c r="ASJ282" s="75"/>
      <c r="ASK282" s="75"/>
      <c r="ASL282" s="75"/>
      <c r="ASM282" s="75"/>
      <c r="ASN282" s="75"/>
      <c r="ASO282" s="75"/>
      <c r="ASP282" s="75"/>
      <c r="ASQ282" s="75"/>
      <c r="ASR282" s="75"/>
      <c r="ASS282" s="75"/>
      <c r="AST282" s="75"/>
      <c r="ASU282" s="75"/>
      <c r="ASV282" s="75"/>
      <c r="ASW282" s="75"/>
      <c r="ASX282" s="75"/>
      <c r="ASY282" s="75"/>
      <c r="ASZ282" s="75"/>
      <c r="ATA282" s="75"/>
      <c r="ATB282" s="75"/>
      <c r="ATC282" s="75"/>
      <c r="ATD282" s="75"/>
      <c r="ATE282" s="75"/>
      <c r="ATF282" s="75"/>
      <c r="ATG282" s="75"/>
      <c r="ATH282" s="75"/>
      <c r="ATI282" s="75"/>
      <c r="ATJ282" s="75"/>
      <c r="ATK282" s="75"/>
      <c r="ATL282" s="75"/>
      <c r="ATM282" s="75"/>
      <c r="ATN282" s="75"/>
      <c r="ATO282" s="75"/>
      <c r="ATP282" s="75"/>
      <c r="ATQ282" s="75"/>
      <c r="ATR282" s="75"/>
      <c r="ATS282" s="75"/>
      <c r="ATT282" s="75"/>
      <c r="ATU282" s="75"/>
      <c r="ATV282" s="75"/>
      <c r="ATW282" s="75"/>
      <c r="ATX282" s="75"/>
      <c r="ATY282" s="75"/>
      <c r="ATZ282" s="75"/>
      <c r="AUA282" s="75"/>
      <c r="AUB282" s="75"/>
      <c r="AUC282" s="75"/>
      <c r="AUD282" s="75"/>
      <c r="AUE282" s="75"/>
      <c r="AUF282" s="75"/>
      <c r="AUG282" s="75"/>
      <c r="AUH282" s="75"/>
      <c r="AUI282" s="75"/>
      <c r="AUJ282" s="75"/>
      <c r="AUK282" s="75"/>
      <c r="AUL282" s="75"/>
      <c r="AUM282" s="75"/>
      <c r="AUN282" s="75"/>
      <c r="AUO282" s="75"/>
      <c r="AUP282" s="75"/>
      <c r="AUQ282" s="75"/>
      <c r="AUR282" s="75"/>
      <c r="AUS282" s="75"/>
      <c r="AUT282" s="75"/>
      <c r="AUU282" s="75"/>
      <c r="AUV282" s="75"/>
      <c r="AUW282" s="75"/>
      <c r="AUX282" s="75"/>
      <c r="AUY282" s="75"/>
      <c r="AUZ282" s="75"/>
      <c r="AVA282" s="75"/>
      <c r="AVB282" s="75"/>
      <c r="AVC282" s="75"/>
      <c r="AVD282" s="75"/>
      <c r="AVE282" s="75"/>
      <c r="AVF282" s="75"/>
      <c r="AVG282" s="75"/>
      <c r="AVH282" s="75"/>
      <c r="AVI282" s="75"/>
      <c r="AVJ282" s="75"/>
      <c r="AVK282" s="75"/>
      <c r="AVL282" s="75"/>
      <c r="AVM282" s="75"/>
      <c r="AVN282" s="75"/>
      <c r="AVO282" s="75"/>
      <c r="AVP282" s="75"/>
      <c r="AVQ282" s="75"/>
      <c r="AVR282" s="75"/>
      <c r="AVS282" s="75"/>
      <c r="AVT282" s="75"/>
      <c r="AVU282" s="75"/>
      <c r="AVV282" s="75"/>
      <c r="AVW282" s="75"/>
      <c r="AVX282" s="75"/>
      <c r="AVY282" s="75"/>
      <c r="AVZ282" s="75"/>
      <c r="AWA282" s="75"/>
      <c r="AWB282" s="75"/>
      <c r="AWC282" s="75"/>
      <c r="AWD282" s="75"/>
      <c r="AWE282" s="75"/>
      <c r="AWF282" s="75"/>
      <c r="AWG282" s="75"/>
      <c r="AWH282" s="75"/>
      <c r="AWI282" s="75"/>
      <c r="AWJ282" s="75"/>
      <c r="AWK282" s="75"/>
      <c r="AWL282" s="75"/>
      <c r="AWM282" s="75"/>
      <c r="AWN282" s="75"/>
      <c r="AWO282" s="75"/>
      <c r="AWP282" s="75"/>
      <c r="AWQ282" s="75"/>
      <c r="AWR282" s="75"/>
      <c r="AWS282" s="75"/>
      <c r="AWT282" s="75"/>
      <c r="AWU282" s="75"/>
      <c r="AWV282" s="75"/>
      <c r="AWW282" s="75"/>
      <c r="AWX282" s="75"/>
      <c r="AWY282" s="75"/>
      <c r="AWZ282" s="75"/>
      <c r="AXA282" s="75"/>
      <c r="AXB282" s="75"/>
      <c r="AXC282" s="75"/>
      <c r="AXD282" s="75"/>
      <c r="AXE282" s="75"/>
      <c r="AXF282" s="75"/>
      <c r="AXG282" s="75"/>
      <c r="AXH282" s="75"/>
      <c r="AXI282" s="75"/>
      <c r="AXJ282" s="75"/>
      <c r="AXK282" s="75"/>
      <c r="AXL282" s="75"/>
      <c r="AXM282" s="75"/>
      <c r="AXN282" s="75"/>
      <c r="AXO282" s="75"/>
      <c r="AXP282" s="75"/>
      <c r="AXQ282" s="75"/>
      <c r="AXR282" s="75"/>
      <c r="AXS282" s="75"/>
      <c r="AXT282" s="75"/>
      <c r="AXU282" s="75"/>
      <c r="AXV282" s="75"/>
      <c r="AXW282" s="75"/>
      <c r="AXX282" s="75"/>
      <c r="AXY282" s="75"/>
      <c r="AXZ282" s="75"/>
      <c r="AYA282" s="75"/>
      <c r="AYB282" s="75"/>
      <c r="AYC282" s="75"/>
      <c r="AYD282" s="75"/>
      <c r="AYE282" s="75"/>
      <c r="AYF282" s="75"/>
      <c r="AYG282" s="75"/>
      <c r="AYH282" s="75"/>
      <c r="AYI282" s="75"/>
      <c r="AYJ282" s="75"/>
      <c r="AYK282" s="75"/>
      <c r="AYL282" s="75"/>
      <c r="AYM282" s="75"/>
      <c r="AYN282" s="75"/>
      <c r="AYO282" s="75"/>
      <c r="AYP282" s="75"/>
      <c r="AYQ282" s="75"/>
      <c r="AYR282" s="75"/>
      <c r="AYS282" s="75"/>
      <c r="AYT282" s="75"/>
      <c r="AYU282" s="75"/>
      <c r="AYV282" s="75"/>
      <c r="AYW282" s="75"/>
      <c r="AYX282" s="75"/>
      <c r="AYY282" s="75"/>
      <c r="AYZ282" s="75"/>
      <c r="AZA282" s="75"/>
      <c r="AZB282" s="75"/>
      <c r="AZC282" s="75"/>
      <c r="AZD282" s="75"/>
      <c r="AZE282" s="75"/>
      <c r="AZF282" s="75"/>
      <c r="AZG282" s="75"/>
      <c r="AZH282" s="75"/>
      <c r="AZI282" s="75"/>
      <c r="AZJ282" s="75"/>
      <c r="AZK282" s="75"/>
      <c r="AZL282" s="75"/>
      <c r="AZM282" s="75"/>
      <c r="AZN282" s="75"/>
      <c r="AZO282" s="75"/>
      <c r="AZP282" s="75"/>
      <c r="AZQ282" s="75"/>
      <c r="AZR282" s="75"/>
      <c r="AZS282" s="75"/>
      <c r="AZT282" s="75"/>
      <c r="AZU282" s="75"/>
      <c r="AZV282" s="75"/>
      <c r="AZW282" s="75"/>
      <c r="AZX282" s="75"/>
      <c r="AZY282" s="75"/>
      <c r="AZZ282" s="75"/>
      <c r="BAA282" s="75"/>
      <c r="BAB282" s="75"/>
      <c r="BAC282" s="75"/>
      <c r="BAD282" s="75"/>
      <c r="BAE282" s="75"/>
      <c r="BAF282" s="75"/>
      <c r="BAG282" s="75"/>
      <c r="BAH282" s="75"/>
      <c r="BAI282" s="75"/>
      <c r="BAJ282" s="75"/>
      <c r="BAK282" s="75"/>
      <c r="BAL282" s="75"/>
      <c r="BAM282" s="75"/>
      <c r="BAN282" s="75"/>
      <c r="BAO282" s="75"/>
      <c r="BAP282" s="75"/>
      <c r="BAQ282" s="75"/>
      <c r="BAR282" s="75"/>
      <c r="BAS282" s="75"/>
      <c r="BAT282" s="75"/>
      <c r="BAU282" s="75"/>
      <c r="BAV282" s="75"/>
      <c r="BAW282" s="75"/>
      <c r="BAX282" s="75"/>
      <c r="BAY282" s="75"/>
      <c r="BAZ282" s="75"/>
      <c r="BBA282" s="75"/>
      <c r="BBB282" s="75"/>
      <c r="BBC282" s="75"/>
      <c r="BBD282" s="75"/>
      <c r="BBE282" s="75"/>
      <c r="BBF282" s="75"/>
      <c r="BBG282" s="75"/>
      <c r="BBH282" s="75"/>
      <c r="BBI282" s="75"/>
      <c r="BBJ282" s="75"/>
      <c r="BBK282" s="75"/>
      <c r="BBL282" s="75"/>
      <c r="BBM282" s="75"/>
      <c r="BBN282" s="75"/>
      <c r="BBO282" s="75"/>
      <c r="BBP282" s="75"/>
      <c r="BBQ282" s="75"/>
      <c r="BBR282" s="75"/>
      <c r="BBS282" s="75"/>
      <c r="BBT282" s="75"/>
      <c r="BBU282" s="75"/>
      <c r="BBV282" s="75"/>
      <c r="BBW282" s="75"/>
      <c r="BBX282" s="75"/>
      <c r="BBY282" s="75"/>
      <c r="BBZ282" s="75"/>
      <c r="BCA282" s="75"/>
      <c r="BCB282" s="75"/>
      <c r="BCC282" s="75"/>
      <c r="BCD282" s="75"/>
      <c r="BCE282" s="75"/>
      <c r="BCF282" s="75"/>
      <c r="BCG282" s="75"/>
      <c r="BCH282" s="75"/>
      <c r="BCI282" s="75"/>
      <c r="BCJ282" s="75"/>
      <c r="BCK282" s="75"/>
      <c r="BCL282" s="75"/>
      <c r="BCM282" s="75"/>
      <c r="BCN282" s="75"/>
      <c r="BCO282" s="75"/>
      <c r="BCP282" s="75"/>
      <c r="BCQ282" s="75"/>
      <c r="BCR282" s="75"/>
      <c r="BCS282" s="75"/>
      <c r="BCT282" s="75"/>
      <c r="BCU282" s="75"/>
      <c r="BCV282" s="75"/>
      <c r="BCW282" s="75"/>
      <c r="BCX282" s="75"/>
      <c r="BCY282" s="75"/>
      <c r="BCZ282" s="75"/>
      <c r="BDA282" s="75"/>
      <c r="BDB282" s="75"/>
      <c r="BDC282" s="75"/>
      <c r="BDD282" s="75"/>
      <c r="BDE282" s="75"/>
      <c r="BDF282" s="75"/>
      <c r="BDG282" s="75"/>
      <c r="BDH282" s="75"/>
      <c r="BDI282" s="75"/>
      <c r="BDJ282" s="75"/>
      <c r="BDK282" s="75"/>
      <c r="BDL282" s="75"/>
      <c r="BDM282" s="75"/>
      <c r="BDN282" s="75"/>
      <c r="BDO282" s="75"/>
      <c r="BDP282" s="75"/>
      <c r="BDQ282" s="75"/>
      <c r="BDR282" s="75"/>
      <c r="BDS282" s="75"/>
      <c r="BDT282" s="75"/>
      <c r="BDU282" s="75"/>
      <c r="BDV282" s="75"/>
      <c r="BDW282" s="75"/>
      <c r="BDX282" s="75"/>
      <c r="BDY282" s="75"/>
      <c r="BDZ282" s="75"/>
      <c r="BEA282" s="75"/>
      <c r="BEB282" s="75"/>
      <c r="BEC282" s="75"/>
      <c r="BED282" s="75"/>
      <c r="BEE282" s="75"/>
      <c r="BEF282" s="75"/>
      <c r="BEG282" s="75"/>
      <c r="BEH282" s="75"/>
      <c r="BEI282" s="75"/>
      <c r="BEJ282" s="75"/>
      <c r="BEK282" s="75"/>
      <c r="BEL282" s="75"/>
      <c r="BEM282" s="75"/>
      <c r="BEN282" s="75"/>
      <c r="BEO282" s="75"/>
      <c r="BEP282" s="75"/>
      <c r="BEQ282" s="75"/>
      <c r="BER282" s="75"/>
      <c r="BES282" s="75"/>
      <c r="BET282" s="75"/>
      <c r="BEU282" s="75"/>
      <c r="BEV282" s="75"/>
      <c r="BEW282" s="75"/>
      <c r="BEX282" s="75"/>
      <c r="BEY282" s="75"/>
      <c r="BEZ282" s="75"/>
      <c r="BFA282" s="75"/>
      <c r="BFB282" s="75"/>
      <c r="BFC282" s="75"/>
      <c r="BFD282" s="75"/>
      <c r="BFE282" s="75"/>
      <c r="BFF282" s="75"/>
      <c r="BFG282" s="75"/>
      <c r="BFH282" s="75"/>
      <c r="BFI282" s="75"/>
      <c r="BFJ282" s="75"/>
      <c r="BFK282" s="75"/>
      <c r="BFL282" s="75"/>
      <c r="BFM282" s="75"/>
      <c r="BFN282" s="75"/>
      <c r="BFO282" s="75"/>
      <c r="BFP282" s="75"/>
      <c r="BFQ282" s="75"/>
      <c r="BFR282" s="75"/>
      <c r="BFS282" s="75"/>
      <c r="BFT282" s="75"/>
      <c r="BFU282" s="75"/>
      <c r="BFV282" s="75"/>
      <c r="BFW282" s="75"/>
      <c r="BFX282" s="75"/>
      <c r="BFY282" s="75"/>
      <c r="BFZ282" s="75"/>
      <c r="BGA282" s="75"/>
      <c r="BGB282" s="75"/>
      <c r="BGC282" s="75"/>
      <c r="BGD282" s="75"/>
      <c r="BGE282" s="75"/>
      <c r="BGF282" s="75"/>
      <c r="BGG282" s="75"/>
      <c r="BGH282" s="75"/>
      <c r="BGI282" s="75"/>
      <c r="BGJ282" s="75"/>
      <c r="BGK282" s="75"/>
      <c r="BGL282" s="75"/>
      <c r="BGM282" s="75"/>
      <c r="BGN282" s="75"/>
      <c r="BGO282" s="75"/>
      <c r="BGP282" s="75"/>
      <c r="BGQ282" s="75"/>
      <c r="BGR282" s="75"/>
      <c r="BGS282" s="75"/>
      <c r="BGT282" s="75"/>
      <c r="BGU282" s="75"/>
      <c r="BGV282" s="75"/>
      <c r="BGW282" s="75"/>
      <c r="BGX282" s="75"/>
      <c r="BGY282" s="75"/>
      <c r="BGZ282" s="75"/>
      <c r="BHA282" s="75"/>
      <c r="BHB282" s="75"/>
      <c r="BHC282" s="75"/>
      <c r="BHD282" s="75"/>
      <c r="BHE282" s="75"/>
      <c r="BHF282" s="75"/>
      <c r="BHG282" s="75"/>
      <c r="BHH282" s="75"/>
      <c r="BHI282" s="75"/>
      <c r="BHJ282" s="75"/>
      <c r="BHK282" s="75"/>
      <c r="BHL282" s="75"/>
      <c r="BHM282" s="75"/>
      <c r="BHN282" s="75"/>
      <c r="BHO282" s="75"/>
      <c r="BHP282" s="75"/>
      <c r="BHQ282" s="75"/>
      <c r="BHR282" s="75"/>
      <c r="BHS282" s="75"/>
      <c r="BHT282" s="75"/>
      <c r="BHU282" s="75"/>
      <c r="BHV282" s="75"/>
      <c r="BHW282" s="75"/>
      <c r="BHX282" s="75"/>
      <c r="BHY282" s="75"/>
      <c r="BHZ282" s="75"/>
      <c r="BIA282" s="75"/>
      <c r="BIB282" s="75"/>
      <c r="BIC282" s="75"/>
      <c r="BID282" s="75"/>
      <c r="BIE282" s="75"/>
      <c r="BIF282" s="75"/>
      <c r="BIG282" s="75"/>
      <c r="BIH282" s="75"/>
      <c r="BII282" s="75"/>
      <c r="BIJ282" s="75"/>
      <c r="BIK282" s="75"/>
      <c r="BIL282" s="75"/>
      <c r="BIM282" s="75"/>
      <c r="BIN282" s="75"/>
      <c r="BIO282" s="75"/>
      <c r="BIP282" s="75"/>
      <c r="BIQ282" s="75"/>
      <c r="BIR282" s="75"/>
      <c r="BIS282" s="75"/>
      <c r="BIT282" s="75"/>
      <c r="BIU282" s="75"/>
      <c r="BIV282" s="75"/>
      <c r="BIW282" s="75"/>
      <c r="BIX282" s="75"/>
      <c r="BIY282" s="75"/>
      <c r="BIZ282" s="75"/>
      <c r="BJA282" s="75"/>
      <c r="BJB282" s="75"/>
      <c r="BJC282" s="75"/>
      <c r="BJD282" s="75"/>
      <c r="BJE282" s="75"/>
      <c r="BJF282" s="75"/>
      <c r="BJG282" s="75"/>
      <c r="BJH282" s="75"/>
      <c r="BJI282" s="75"/>
      <c r="BJJ282" s="75"/>
      <c r="BJK282" s="75"/>
      <c r="BJL282" s="75"/>
      <c r="BJM282" s="75"/>
      <c r="BJN282" s="75"/>
      <c r="BJO282" s="75"/>
      <c r="BJP282" s="75"/>
      <c r="BJQ282" s="75"/>
      <c r="BJR282" s="75"/>
      <c r="BJS282" s="75"/>
      <c r="BJT282" s="75"/>
      <c r="BJU282" s="75"/>
      <c r="BJV282" s="75"/>
      <c r="BJW282" s="75"/>
      <c r="BJX282" s="75"/>
      <c r="BJY282" s="75"/>
      <c r="BJZ282" s="75"/>
      <c r="BKA282" s="75"/>
      <c r="BKB282" s="75"/>
      <c r="BKC282" s="75"/>
      <c r="BKD282" s="75"/>
      <c r="BKE282" s="75"/>
      <c r="BKF282" s="75"/>
      <c r="BKG282" s="75"/>
      <c r="BKH282" s="75"/>
      <c r="BKI282" s="75"/>
      <c r="BKJ282" s="75"/>
      <c r="BKK282" s="75"/>
      <c r="BKL282" s="75"/>
      <c r="BKM282" s="75"/>
      <c r="BKN282" s="75"/>
      <c r="BKO282" s="75"/>
      <c r="BKP282" s="75"/>
      <c r="BKQ282" s="75"/>
      <c r="BKR282" s="75"/>
      <c r="BKS282" s="75"/>
      <c r="BKT282" s="75"/>
      <c r="BKU282" s="75"/>
      <c r="BKV282" s="75"/>
      <c r="BKW282" s="75"/>
      <c r="BKX282" s="75"/>
      <c r="BKY282" s="75"/>
      <c r="BKZ282" s="75"/>
      <c r="BLA282" s="75"/>
      <c r="BLB282" s="75"/>
      <c r="BLC282" s="75"/>
      <c r="BLD282" s="75"/>
      <c r="BLE282" s="75"/>
      <c r="BLF282" s="75"/>
      <c r="BLG282" s="75"/>
      <c r="BLH282" s="75"/>
      <c r="BLI282" s="75"/>
      <c r="BLJ282" s="75"/>
      <c r="BLK282" s="75"/>
      <c r="BLL282" s="75"/>
      <c r="BLM282" s="75"/>
      <c r="BLN282" s="75"/>
      <c r="BLO282" s="75"/>
      <c r="BLP282" s="75"/>
      <c r="BLQ282" s="75"/>
      <c r="BLR282" s="75"/>
      <c r="BLS282" s="75"/>
      <c r="BLT282" s="75"/>
      <c r="BLU282" s="75"/>
      <c r="BLV282" s="75"/>
      <c r="BLW282" s="75"/>
      <c r="BLX282" s="75"/>
      <c r="BLY282" s="75"/>
      <c r="BLZ282" s="75"/>
      <c r="BMA282" s="75"/>
      <c r="BMB282" s="75"/>
      <c r="BMC282" s="75"/>
      <c r="BMD282" s="75"/>
      <c r="BME282" s="75"/>
      <c r="BMF282" s="75"/>
      <c r="BMG282" s="75"/>
      <c r="BMH282" s="75"/>
      <c r="BMI282" s="75"/>
      <c r="BMJ282" s="75"/>
      <c r="BMK282" s="75"/>
      <c r="BML282" s="75"/>
      <c r="BMM282" s="75"/>
      <c r="BMN282" s="75"/>
      <c r="BMO282" s="75"/>
      <c r="BMP282" s="75"/>
      <c r="BMQ282" s="75"/>
      <c r="BMR282" s="75"/>
      <c r="BMS282" s="75"/>
      <c r="BMT282" s="75"/>
      <c r="BMU282" s="75"/>
      <c r="BMV282" s="75"/>
      <c r="BMW282" s="75"/>
      <c r="BMX282" s="75"/>
      <c r="BMY282" s="75"/>
      <c r="BMZ282" s="75"/>
      <c r="BNA282" s="75"/>
      <c r="BNB282" s="75"/>
      <c r="BNC282" s="75"/>
      <c r="BND282" s="75"/>
      <c r="BNE282" s="75"/>
      <c r="BNF282" s="75"/>
      <c r="BNG282" s="75"/>
      <c r="BNH282" s="75"/>
      <c r="BNI282" s="75"/>
      <c r="BNJ282" s="75"/>
      <c r="BNK282" s="75"/>
      <c r="BNL282" s="75"/>
      <c r="BNM282" s="75"/>
      <c r="BNN282" s="75"/>
      <c r="BNO282" s="75"/>
      <c r="BNP282" s="75"/>
      <c r="BNQ282" s="75"/>
      <c r="BNR282" s="75"/>
      <c r="BNS282" s="75"/>
      <c r="BNT282" s="75"/>
      <c r="BNU282" s="75"/>
      <c r="BNV282" s="75"/>
      <c r="BNW282" s="75"/>
      <c r="BNX282" s="75"/>
      <c r="BNY282" s="75"/>
      <c r="BNZ282" s="75"/>
      <c r="BOA282" s="75"/>
      <c r="BOB282" s="75"/>
      <c r="BOC282" s="75"/>
      <c r="BOD282" s="75"/>
      <c r="BOE282" s="75"/>
      <c r="BOF282" s="75"/>
      <c r="BOG282" s="75"/>
      <c r="BOH282" s="75"/>
      <c r="BOI282" s="75"/>
      <c r="BOJ282" s="75"/>
      <c r="BOK282" s="75"/>
      <c r="BOL282" s="75"/>
      <c r="BOM282" s="75"/>
      <c r="BON282" s="75"/>
      <c r="BOO282" s="75"/>
      <c r="BOP282" s="75"/>
      <c r="BOQ282" s="75"/>
      <c r="BOR282" s="75"/>
      <c r="BOS282" s="75"/>
      <c r="BOT282" s="75"/>
      <c r="BOU282" s="75"/>
      <c r="BOV282" s="75"/>
      <c r="BOW282" s="75"/>
      <c r="BOX282" s="75"/>
      <c r="BOY282" s="75"/>
      <c r="BOZ282" s="75"/>
      <c r="BPA282" s="75"/>
      <c r="BPB282" s="75"/>
      <c r="BPC282" s="75"/>
      <c r="BPD282" s="75"/>
      <c r="BPE282" s="75"/>
      <c r="BPF282" s="75"/>
      <c r="BPG282" s="75"/>
      <c r="BPH282" s="75"/>
      <c r="BPI282" s="75"/>
      <c r="BPJ282" s="75"/>
      <c r="BPK282" s="75"/>
      <c r="BPL282" s="75"/>
      <c r="BPM282" s="75"/>
      <c r="BPN282" s="75"/>
      <c r="BPO282" s="75"/>
      <c r="BPP282" s="75"/>
      <c r="BPQ282" s="75"/>
      <c r="BPR282" s="75"/>
      <c r="BPS282" s="75"/>
      <c r="BPT282" s="75"/>
      <c r="BPU282" s="75"/>
      <c r="BPV282" s="75"/>
      <c r="BPW282" s="75"/>
      <c r="BPX282" s="75"/>
      <c r="BPY282" s="75"/>
      <c r="BPZ282" s="75"/>
      <c r="BQA282" s="75"/>
      <c r="BQB282" s="75"/>
      <c r="BQC282" s="75"/>
      <c r="BQD282" s="75"/>
      <c r="BQE282" s="75"/>
      <c r="BQF282" s="75"/>
      <c r="BQG282" s="75"/>
      <c r="BQH282" s="75"/>
      <c r="BQI282" s="75"/>
      <c r="BQJ282" s="75"/>
      <c r="BQK282" s="75"/>
      <c r="BQL282" s="75"/>
      <c r="BQM282" s="75"/>
      <c r="BQN282" s="75"/>
      <c r="BQO282" s="75"/>
      <c r="BQP282" s="75"/>
      <c r="BQQ282" s="75"/>
      <c r="BQR282" s="75"/>
      <c r="BQS282" s="75"/>
      <c r="BQT282" s="75"/>
      <c r="BQU282" s="75"/>
      <c r="BQV282" s="75"/>
      <c r="BQW282" s="75"/>
      <c r="BQX282" s="75"/>
      <c r="BQY282" s="75"/>
      <c r="BQZ282" s="75"/>
      <c r="BRA282" s="75"/>
      <c r="BRB282" s="75"/>
      <c r="BRC282" s="75"/>
      <c r="BRD282" s="75"/>
      <c r="BRE282" s="75"/>
      <c r="BRF282" s="75"/>
      <c r="BRG282" s="75"/>
      <c r="BRH282" s="75"/>
      <c r="BRI282" s="75"/>
      <c r="BRJ282" s="75"/>
      <c r="BRK282" s="75"/>
      <c r="BRL282" s="75"/>
      <c r="BRM282" s="75"/>
      <c r="BRN282" s="75"/>
      <c r="BRO282" s="75"/>
      <c r="BRP282" s="75"/>
      <c r="BRQ282" s="75"/>
      <c r="BRR282" s="75"/>
      <c r="BRS282" s="75"/>
      <c r="BRT282" s="75"/>
      <c r="BRU282" s="75"/>
      <c r="BRV282" s="75"/>
      <c r="BRW282" s="75"/>
      <c r="BRX282" s="75"/>
      <c r="BRY282" s="75"/>
      <c r="BRZ282" s="75"/>
      <c r="BSA282" s="75"/>
      <c r="BSB282" s="75"/>
      <c r="BSC282" s="75"/>
      <c r="BSD282" s="75"/>
      <c r="BSE282" s="75"/>
      <c r="BSF282" s="75"/>
      <c r="BSG282" s="75"/>
      <c r="BSH282" s="75"/>
      <c r="BSI282" s="75"/>
      <c r="BSJ282" s="75"/>
      <c r="BSK282" s="75"/>
      <c r="BSL282" s="75"/>
      <c r="BSM282" s="75"/>
      <c r="BSN282" s="75"/>
      <c r="BSO282" s="75"/>
      <c r="BSP282" s="75"/>
      <c r="BSQ282" s="75"/>
      <c r="BSR282" s="75"/>
      <c r="BSS282" s="75"/>
      <c r="BST282" s="75"/>
      <c r="BSU282" s="75"/>
      <c r="BSV282" s="75"/>
      <c r="BSW282" s="75"/>
      <c r="BSX282" s="75"/>
      <c r="BSY282" s="75"/>
      <c r="BSZ282" s="75"/>
      <c r="BTA282" s="75"/>
      <c r="BTB282" s="75"/>
      <c r="BTC282" s="75"/>
      <c r="BTD282" s="75"/>
      <c r="BTE282" s="75"/>
      <c r="BTF282" s="75"/>
      <c r="BTG282" s="75"/>
      <c r="BTH282" s="75"/>
      <c r="BTI282" s="75"/>
      <c r="BTJ282" s="75"/>
      <c r="BTK282" s="75"/>
      <c r="BTL282" s="75"/>
      <c r="BTM282" s="75"/>
      <c r="BTN282" s="75"/>
      <c r="BTO282" s="75"/>
      <c r="BTP282" s="75"/>
      <c r="BTQ282" s="75"/>
      <c r="BTR282" s="75"/>
      <c r="BTS282" s="75"/>
      <c r="BTT282" s="75"/>
      <c r="BTU282" s="75"/>
      <c r="BTV282" s="75"/>
      <c r="BTW282" s="75"/>
      <c r="BTX282" s="75"/>
      <c r="BTY282" s="75"/>
      <c r="BTZ282" s="75"/>
      <c r="BUA282" s="75"/>
      <c r="BUB282" s="75"/>
      <c r="BUC282" s="75"/>
      <c r="BUD282" s="75"/>
      <c r="BUE282" s="75"/>
      <c r="BUF282" s="75"/>
      <c r="BUG282" s="75"/>
      <c r="BUH282" s="75"/>
      <c r="BUI282" s="75"/>
      <c r="BUJ282" s="75"/>
      <c r="BUK282" s="75"/>
      <c r="BUL282" s="75"/>
      <c r="BUM282" s="75"/>
      <c r="BUN282" s="75"/>
      <c r="BUO282" s="75"/>
      <c r="BUP282" s="75"/>
      <c r="BUQ282" s="75"/>
      <c r="BUR282" s="75"/>
      <c r="BUS282" s="75"/>
      <c r="BUT282" s="75"/>
      <c r="BUU282" s="75"/>
      <c r="BUV282" s="75"/>
      <c r="BUW282" s="75"/>
      <c r="BUX282" s="75"/>
      <c r="BUY282" s="75"/>
      <c r="BUZ282" s="75"/>
      <c r="BVA282" s="75"/>
      <c r="BVB282" s="75"/>
      <c r="BVC282" s="75"/>
      <c r="BVD282" s="75"/>
      <c r="BVE282" s="75"/>
      <c r="BVF282" s="75"/>
      <c r="BVG282" s="75"/>
      <c r="BVH282" s="75"/>
      <c r="BVI282" s="75"/>
      <c r="BVJ282" s="75"/>
      <c r="BVK282" s="75"/>
      <c r="BVL282" s="75"/>
      <c r="BVM282" s="75"/>
      <c r="BVN282" s="75"/>
      <c r="BVO282" s="75"/>
      <c r="BVP282" s="75"/>
      <c r="BVQ282" s="75"/>
      <c r="BVR282" s="75"/>
      <c r="BVS282" s="75"/>
      <c r="BVT282" s="75"/>
      <c r="BVU282" s="75"/>
      <c r="BVV282" s="75"/>
      <c r="BVW282" s="75"/>
      <c r="BVX282" s="75"/>
      <c r="BVY282" s="75"/>
      <c r="BVZ282" s="75"/>
      <c r="BWA282" s="75"/>
      <c r="BWB282" s="75"/>
      <c r="BWC282" s="75"/>
      <c r="BWD282" s="75"/>
      <c r="BWE282" s="75"/>
      <c r="BWF282" s="75"/>
      <c r="BWG282" s="75"/>
      <c r="BWH282" s="75"/>
      <c r="BWI282" s="75"/>
      <c r="BWJ282" s="75"/>
      <c r="BWK282" s="75"/>
      <c r="BWL282" s="75"/>
      <c r="BWM282" s="75"/>
      <c r="BWN282" s="75"/>
      <c r="BWO282" s="75"/>
      <c r="BWP282" s="75"/>
      <c r="BWQ282" s="75"/>
      <c r="BWR282" s="75"/>
      <c r="BWS282" s="75"/>
      <c r="BWT282" s="75"/>
      <c r="BWU282" s="75"/>
      <c r="BWV282" s="75"/>
      <c r="BWW282" s="75"/>
      <c r="BWX282" s="75"/>
      <c r="BWY282" s="75"/>
      <c r="BWZ282" s="75"/>
      <c r="BXA282" s="75"/>
      <c r="BXB282" s="75"/>
      <c r="BXC282" s="75"/>
      <c r="BXD282" s="75"/>
      <c r="BXE282" s="75"/>
      <c r="BXF282" s="75"/>
      <c r="BXG282" s="75"/>
      <c r="BXH282" s="75"/>
      <c r="BXI282" s="75"/>
      <c r="BXJ282" s="75"/>
      <c r="BXK282" s="75"/>
      <c r="BXL282" s="75"/>
      <c r="BXM282" s="75"/>
      <c r="BXN282" s="75"/>
      <c r="BXO282" s="75"/>
      <c r="BXP282" s="75"/>
      <c r="BXQ282" s="75"/>
      <c r="BXR282" s="75"/>
      <c r="BXS282" s="75"/>
      <c r="BXT282" s="75"/>
      <c r="BXU282" s="75"/>
      <c r="BXV282" s="75"/>
      <c r="BXW282" s="75"/>
      <c r="BXX282" s="75"/>
      <c r="BXY282" s="75"/>
      <c r="BXZ282" s="75"/>
      <c r="BYA282" s="75"/>
      <c r="BYB282" s="75"/>
      <c r="BYC282" s="75"/>
      <c r="BYD282" s="75"/>
      <c r="BYE282" s="75"/>
      <c r="BYF282" s="75"/>
      <c r="BYG282" s="75"/>
      <c r="BYH282" s="75"/>
      <c r="BYI282" s="75"/>
      <c r="BYJ282" s="75"/>
      <c r="BYK282" s="75"/>
      <c r="BYL282" s="75"/>
      <c r="BYM282" s="75"/>
      <c r="BYN282" s="75"/>
      <c r="BYO282" s="75"/>
      <c r="BYP282" s="75"/>
      <c r="BYQ282" s="75"/>
      <c r="BYR282" s="75"/>
      <c r="BYS282" s="75"/>
      <c r="BYT282" s="75"/>
      <c r="BYU282" s="75"/>
      <c r="BYV282" s="75"/>
      <c r="BYW282" s="75"/>
      <c r="BYX282" s="75"/>
      <c r="BYY282" s="75"/>
      <c r="BYZ282" s="75"/>
      <c r="BZA282" s="75"/>
      <c r="BZB282" s="75"/>
      <c r="BZC282" s="75"/>
      <c r="BZD282" s="75"/>
      <c r="BZE282" s="75"/>
      <c r="BZF282" s="75"/>
      <c r="BZG282" s="75"/>
      <c r="BZH282" s="75"/>
      <c r="BZI282" s="75"/>
      <c r="BZJ282" s="75"/>
      <c r="BZK282" s="75"/>
      <c r="BZL282" s="75"/>
      <c r="BZM282" s="75"/>
      <c r="BZN282" s="75"/>
      <c r="BZO282" s="75"/>
      <c r="BZP282" s="75"/>
      <c r="BZQ282" s="75"/>
      <c r="BZR282" s="75"/>
      <c r="BZS282" s="75"/>
      <c r="BZT282" s="75"/>
      <c r="BZU282" s="75"/>
      <c r="BZV282" s="75"/>
      <c r="BZW282" s="75"/>
      <c r="BZX282" s="75"/>
      <c r="BZY282" s="75"/>
      <c r="BZZ282" s="75"/>
      <c r="CAA282" s="75"/>
      <c r="CAB282" s="75"/>
      <c r="CAC282" s="75"/>
      <c r="CAD282" s="75"/>
      <c r="CAE282" s="75"/>
      <c r="CAF282" s="75"/>
      <c r="CAG282" s="75"/>
      <c r="CAH282" s="75"/>
      <c r="CAI282" s="75"/>
      <c r="CAJ282" s="75"/>
      <c r="CAK282" s="75"/>
      <c r="CAL282" s="75"/>
      <c r="CAM282" s="75"/>
      <c r="CAN282" s="75"/>
      <c r="CAO282" s="75"/>
      <c r="CAP282" s="75"/>
      <c r="CAQ282" s="75"/>
      <c r="CAR282" s="75"/>
      <c r="CAS282" s="75"/>
      <c r="CAT282" s="75"/>
      <c r="CAU282" s="75"/>
      <c r="CAV282" s="75"/>
      <c r="CAW282" s="75"/>
      <c r="CAX282" s="75"/>
      <c r="CAY282" s="75"/>
      <c r="CAZ282" s="75"/>
      <c r="CBA282" s="75"/>
      <c r="CBB282" s="75"/>
      <c r="CBC282" s="75"/>
      <c r="CBD282" s="75"/>
      <c r="CBE282" s="75"/>
      <c r="CBF282" s="75"/>
      <c r="CBG282" s="75"/>
      <c r="CBH282" s="75"/>
      <c r="CBI282" s="75"/>
      <c r="CBJ282" s="75"/>
      <c r="CBK282" s="75"/>
      <c r="CBL282" s="75"/>
      <c r="CBM282" s="75"/>
      <c r="CBN282" s="75"/>
      <c r="CBO282" s="75"/>
      <c r="CBP282" s="75"/>
      <c r="CBQ282" s="75"/>
      <c r="CBR282" s="75"/>
      <c r="CBS282" s="75"/>
      <c r="CBT282" s="75"/>
      <c r="CBU282" s="75"/>
      <c r="CBV282" s="75"/>
      <c r="CBW282" s="75"/>
      <c r="CBX282" s="75"/>
      <c r="CBY282" s="75"/>
      <c r="CBZ282" s="75"/>
      <c r="CCA282" s="75"/>
      <c r="CCB282" s="75"/>
      <c r="CCC282" s="75"/>
      <c r="CCD282" s="75"/>
      <c r="CCE282" s="75"/>
      <c r="CCF282" s="75"/>
      <c r="CCG282" s="75"/>
      <c r="CCH282" s="75"/>
      <c r="CCI282" s="75"/>
      <c r="CCJ282" s="75"/>
      <c r="CCK282" s="75"/>
      <c r="CCL282" s="75"/>
      <c r="CCM282" s="75"/>
      <c r="CCN282" s="75"/>
      <c r="CCO282" s="75"/>
      <c r="CCP282" s="75"/>
      <c r="CCQ282" s="75"/>
      <c r="CCR282" s="75"/>
      <c r="CCS282" s="75"/>
      <c r="CCT282" s="75"/>
      <c r="CCU282" s="75"/>
      <c r="CCV282" s="75"/>
      <c r="CCW282" s="75"/>
      <c r="CCX282" s="75"/>
      <c r="CCY282" s="75"/>
      <c r="CCZ282" s="75"/>
      <c r="CDA282" s="75"/>
      <c r="CDB282" s="75"/>
      <c r="CDC282" s="75"/>
      <c r="CDD282" s="75"/>
      <c r="CDE282" s="75"/>
      <c r="CDF282" s="75"/>
      <c r="CDG282" s="75"/>
      <c r="CDH282" s="75"/>
      <c r="CDI282" s="75"/>
      <c r="CDJ282" s="75"/>
      <c r="CDK282" s="75"/>
      <c r="CDL282" s="75"/>
      <c r="CDM282" s="75"/>
      <c r="CDN282" s="75"/>
      <c r="CDO282" s="75"/>
      <c r="CDP282" s="75"/>
      <c r="CDQ282" s="75"/>
      <c r="CDR282" s="75"/>
      <c r="CDS282" s="75"/>
      <c r="CDT282" s="75"/>
      <c r="CDU282" s="75"/>
      <c r="CDV282" s="75"/>
      <c r="CDW282" s="75"/>
      <c r="CDX282" s="75"/>
      <c r="CDY282" s="75"/>
      <c r="CDZ282" s="75"/>
      <c r="CEA282" s="75"/>
      <c r="CEB282" s="75"/>
      <c r="CEC282" s="75"/>
      <c r="CED282" s="75"/>
      <c r="CEE282" s="75"/>
      <c r="CEF282" s="75"/>
      <c r="CEG282" s="75"/>
      <c r="CEH282" s="75"/>
      <c r="CEI282" s="75"/>
      <c r="CEJ282" s="75"/>
      <c r="CEK282" s="75"/>
      <c r="CEL282" s="75"/>
      <c r="CEM282" s="75"/>
      <c r="CEN282" s="75"/>
      <c r="CEO282" s="75"/>
      <c r="CEP282" s="75"/>
      <c r="CEQ282" s="75"/>
      <c r="CER282" s="75"/>
      <c r="CES282" s="75"/>
      <c r="CET282" s="75"/>
      <c r="CEU282" s="75"/>
      <c r="CEV282" s="75"/>
      <c r="CEW282" s="75"/>
      <c r="CEX282" s="75"/>
      <c r="CEY282" s="75"/>
      <c r="CEZ282" s="75"/>
      <c r="CFA282" s="75"/>
      <c r="CFB282" s="75"/>
      <c r="CFC282" s="75"/>
      <c r="CFD282" s="75"/>
      <c r="CFE282" s="75"/>
      <c r="CFF282" s="75"/>
      <c r="CFG282" s="75"/>
      <c r="CFH282" s="75"/>
      <c r="CFI282" s="75"/>
      <c r="CFJ282" s="75"/>
      <c r="CFK282" s="75"/>
      <c r="CFL282" s="75"/>
      <c r="CFM282" s="75"/>
      <c r="CFN282" s="75"/>
      <c r="CFO282" s="75"/>
      <c r="CFP282" s="75"/>
      <c r="CFQ282" s="75"/>
      <c r="CFR282" s="75"/>
      <c r="CFS282" s="75"/>
      <c r="CFT282" s="75"/>
      <c r="CFU282" s="75"/>
      <c r="CFV282" s="75"/>
      <c r="CFW282" s="75"/>
      <c r="CFX282" s="75"/>
      <c r="CFY282" s="75"/>
      <c r="CFZ282" s="75"/>
      <c r="CGA282" s="75"/>
      <c r="CGB282" s="75"/>
      <c r="CGC282" s="75"/>
      <c r="CGD282" s="75"/>
      <c r="CGE282" s="75"/>
      <c r="CGF282" s="75"/>
      <c r="CGG282" s="75"/>
      <c r="CGH282" s="75"/>
      <c r="CGI282" s="75"/>
      <c r="CGJ282" s="75"/>
      <c r="CGK282" s="75"/>
      <c r="CGL282" s="75"/>
      <c r="CGM282" s="75"/>
      <c r="CGN282" s="75"/>
      <c r="CGO282" s="75"/>
      <c r="CGP282" s="75"/>
      <c r="CGQ282" s="75"/>
      <c r="CGR282" s="75"/>
      <c r="CGS282" s="75"/>
      <c r="CGT282" s="75"/>
      <c r="CGU282" s="75"/>
      <c r="CGV282" s="75"/>
      <c r="CGW282" s="75"/>
      <c r="CGX282" s="75"/>
      <c r="CGY282" s="75"/>
      <c r="CGZ282" s="75"/>
      <c r="CHA282" s="75"/>
      <c r="CHB282" s="75"/>
      <c r="CHC282" s="75"/>
      <c r="CHD282" s="75"/>
      <c r="CHE282" s="75"/>
      <c r="CHF282" s="75"/>
      <c r="CHG282" s="75"/>
      <c r="CHH282" s="75"/>
      <c r="CHI282" s="75"/>
      <c r="CHJ282" s="75"/>
      <c r="CHK282" s="75"/>
      <c r="CHL282" s="75"/>
      <c r="CHM282" s="75"/>
      <c r="CHN282" s="75"/>
      <c r="CHO282" s="75"/>
      <c r="CHP282" s="75"/>
      <c r="CHQ282" s="75"/>
      <c r="CHR282" s="75"/>
      <c r="CHS282" s="75"/>
      <c r="CHT282" s="75"/>
      <c r="CHU282" s="75"/>
      <c r="CHV282" s="75"/>
      <c r="CHW282" s="75"/>
      <c r="CHX282" s="75"/>
      <c r="CHY282" s="75"/>
      <c r="CHZ282" s="75"/>
      <c r="CIA282" s="75"/>
      <c r="CIB282" s="75"/>
      <c r="CIC282" s="75"/>
      <c r="CID282" s="75"/>
      <c r="CIE282" s="75"/>
      <c r="CIF282" s="75"/>
      <c r="CIG282" s="75"/>
      <c r="CIH282" s="75"/>
      <c r="CII282" s="75"/>
      <c r="CIJ282" s="75"/>
      <c r="CIK282" s="75"/>
      <c r="CIL282" s="75"/>
      <c r="CIM282" s="75"/>
      <c r="CIN282" s="75"/>
      <c r="CIO282" s="75"/>
      <c r="CIP282" s="75"/>
      <c r="CIQ282" s="75"/>
      <c r="CIR282" s="75"/>
      <c r="CIS282" s="75"/>
      <c r="CIT282" s="75"/>
      <c r="CIU282" s="75"/>
      <c r="CIV282" s="75"/>
      <c r="CIW282" s="75"/>
      <c r="CIX282" s="75"/>
      <c r="CIY282" s="75"/>
      <c r="CIZ282" s="75"/>
      <c r="CJA282" s="75"/>
      <c r="CJB282" s="75"/>
      <c r="CJC282" s="75"/>
      <c r="CJD282" s="75"/>
      <c r="CJE282" s="75"/>
      <c r="CJF282" s="75"/>
      <c r="CJG282" s="75"/>
      <c r="CJH282" s="75"/>
      <c r="CJI282" s="75"/>
      <c r="CJJ282" s="75"/>
      <c r="CJK282" s="75"/>
      <c r="CJL282" s="75"/>
      <c r="CJM282" s="75"/>
      <c r="CJN282" s="75"/>
      <c r="CJO282" s="75"/>
      <c r="CJP282" s="75"/>
      <c r="CJQ282" s="75"/>
      <c r="CJR282" s="75"/>
      <c r="CJS282" s="75"/>
      <c r="CJT282" s="75"/>
      <c r="CJU282" s="75"/>
      <c r="CJV282" s="75"/>
      <c r="CJW282" s="75"/>
      <c r="CJX282" s="75"/>
      <c r="CJY282" s="75"/>
      <c r="CJZ282" s="75"/>
      <c r="CKA282" s="75"/>
      <c r="CKB282" s="75"/>
      <c r="CKC282" s="75"/>
      <c r="CKD282" s="75"/>
      <c r="CKE282" s="75"/>
      <c r="CKF282" s="75"/>
      <c r="CKG282" s="75"/>
      <c r="CKH282" s="75"/>
      <c r="CKI282" s="75"/>
      <c r="CKJ282" s="75"/>
      <c r="CKK282" s="75"/>
      <c r="CKL282" s="75"/>
      <c r="CKM282" s="75"/>
      <c r="CKN282" s="75"/>
      <c r="CKO282" s="75"/>
      <c r="CKP282" s="75"/>
      <c r="CKQ282" s="75"/>
      <c r="CKR282" s="75"/>
      <c r="CKS282" s="75"/>
      <c r="CKT282" s="75"/>
      <c r="CKU282" s="75"/>
      <c r="CKV282" s="75"/>
      <c r="CKW282" s="75"/>
      <c r="CKX282" s="75"/>
      <c r="CKY282" s="75"/>
      <c r="CKZ282" s="75"/>
      <c r="CLA282" s="75"/>
      <c r="CLB282" s="75"/>
      <c r="CLC282" s="75"/>
      <c r="CLD282" s="75"/>
      <c r="CLE282" s="75"/>
      <c r="CLF282" s="75"/>
      <c r="CLG282" s="75"/>
      <c r="CLH282" s="75"/>
      <c r="CLI282" s="75"/>
      <c r="CLJ282" s="75"/>
      <c r="CLK282" s="75"/>
      <c r="CLL282" s="75"/>
      <c r="CLM282" s="75"/>
      <c r="CLN282" s="75"/>
      <c r="CLO282" s="75"/>
      <c r="CLP282" s="75"/>
      <c r="CLQ282" s="75"/>
      <c r="CLR282" s="75"/>
      <c r="CLS282" s="75"/>
      <c r="CLT282" s="75"/>
      <c r="CLU282" s="75"/>
      <c r="CLV282" s="75"/>
      <c r="CLW282" s="75"/>
      <c r="CLX282" s="75"/>
      <c r="CLY282" s="75"/>
      <c r="CLZ282" s="75"/>
      <c r="CMA282" s="75"/>
      <c r="CMB282" s="75"/>
      <c r="CMC282" s="75"/>
      <c r="CMD282" s="75"/>
      <c r="CME282" s="75"/>
      <c r="CMF282" s="75"/>
      <c r="CMG282" s="75"/>
      <c r="CMH282" s="75"/>
      <c r="CMI282" s="75"/>
      <c r="CMJ282" s="75"/>
      <c r="CMK282" s="75"/>
      <c r="CML282" s="75"/>
      <c r="CMM282" s="75"/>
      <c r="CMN282" s="75"/>
      <c r="CMO282" s="75"/>
      <c r="CMP282" s="75"/>
      <c r="CMQ282" s="75"/>
      <c r="CMR282" s="75"/>
      <c r="CMS282" s="75"/>
      <c r="CMT282" s="75"/>
      <c r="CMU282" s="75"/>
      <c r="CMV282" s="75"/>
      <c r="CMW282" s="75"/>
      <c r="CMX282" s="75"/>
      <c r="CMY282" s="75"/>
      <c r="CMZ282" s="75"/>
      <c r="CNA282" s="75"/>
      <c r="CNB282" s="75"/>
      <c r="CNC282" s="75"/>
      <c r="CND282" s="75"/>
      <c r="CNE282" s="75"/>
      <c r="CNF282" s="75"/>
      <c r="CNG282" s="75"/>
      <c r="CNH282" s="75"/>
      <c r="CNI282" s="75"/>
      <c r="CNJ282" s="75"/>
      <c r="CNK282" s="75"/>
      <c r="CNL282" s="75"/>
      <c r="CNM282" s="75"/>
      <c r="CNN282" s="75"/>
      <c r="CNO282" s="75"/>
      <c r="CNP282" s="75"/>
      <c r="CNQ282" s="75"/>
      <c r="CNR282" s="75"/>
      <c r="CNS282" s="75"/>
      <c r="CNT282" s="75"/>
      <c r="CNU282" s="75"/>
      <c r="CNV282" s="75"/>
      <c r="CNW282" s="75"/>
      <c r="CNX282" s="75"/>
      <c r="CNY282" s="75"/>
      <c r="CNZ282" s="75"/>
      <c r="COA282" s="75"/>
      <c r="COB282" s="75"/>
      <c r="COC282" s="75"/>
      <c r="COD282" s="75"/>
      <c r="COE282" s="75"/>
      <c r="COF282" s="75"/>
      <c r="COG282" s="75"/>
      <c r="COH282" s="75"/>
      <c r="COI282" s="75"/>
      <c r="COJ282" s="75"/>
      <c r="COK282" s="75"/>
      <c r="COL282" s="75"/>
      <c r="COM282" s="75"/>
      <c r="CON282" s="75"/>
      <c r="COO282" s="75"/>
      <c r="COP282" s="75"/>
      <c r="COQ282" s="75"/>
      <c r="COR282" s="75"/>
      <c r="COS282" s="75"/>
      <c r="COT282" s="75"/>
      <c r="COU282" s="75"/>
      <c r="COV282" s="75"/>
      <c r="COW282" s="75"/>
      <c r="COX282" s="75"/>
      <c r="COY282" s="75"/>
      <c r="COZ282" s="75"/>
      <c r="CPA282" s="75"/>
      <c r="CPB282" s="75"/>
      <c r="CPC282" s="75"/>
      <c r="CPD282" s="75"/>
      <c r="CPE282" s="75"/>
      <c r="CPF282" s="75"/>
      <c r="CPG282" s="75"/>
      <c r="CPH282" s="75"/>
      <c r="CPI282" s="75"/>
      <c r="CPJ282" s="75"/>
      <c r="CPK282" s="75"/>
      <c r="CPL282" s="75"/>
      <c r="CPM282" s="75"/>
      <c r="CPN282" s="75"/>
      <c r="CPO282" s="75"/>
      <c r="CPP282" s="75"/>
      <c r="CPQ282" s="75"/>
      <c r="CPR282" s="75"/>
      <c r="CPS282" s="75"/>
      <c r="CPT282" s="75"/>
      <c r="CPU282" s="75"/>
      <c r="CPV282" s="75"/>
      <c r="CPW282" s="75"/>
      <c r="CPX282" s="75"/>
      <c r="CPY282" s="75"/>
      <c r="CPZ282" s="75"/>
      <c r="CQA282" s="75"/>
      <c r="CQB282" s="75"/>
      <c r="CQC282" s="75"/>
      <c r="CQD282" s="75"/>
      <c r="CQE282" s="75"/>
      <c r="CQF282" s="75"/>
      <c r="CQG282" s="75"/>
      <c r="CQH282" s="75"/>
      <c r="CQI282" s="75"/>
      <c r="CQJ282" s="75"/>
      <c r="CQK282" s="75"/>
      <c r="CQL282" s="75"/>
      <c r="CQM282" s="75"/>
      <c r="CQN282" s="75"/>
      <c r="CQO282" s="75"/>
      <c r="CQP282" s="75"/>
      <c r="CQQ282" s="75"/>
      <c r="CQR282" s="75"/>
      <c r="CQS282" s="75"/>
      <c r="CQT282" s="75"/>
      <c r="CQU282" s="75"/>
      <c r="CQV282" s="75"/>
      <c r="CQW282" s="75"/>
      <c r="CQX282" s="75"/>
      <c r="CQY282" s="75"/>
      <c r="CQZ282" s="75"/>
      <c r="CRA282" s="75"/>
      <c r="CRB282" s="75"/>
      <c r="CRC282" s="75"/>
      <c r="CRD282" s="75"/>
      <c r="CRE282" s="75"/>
      <c r="CRF282" s="75"/>
      <c r="CRG282" s="75"/>
      <c r="CRH282" s="75"/>
      <c r="CRI282" s="75"/>
      <c r="CRJ282" s="75"/>
      <c r="CRK282" s="75"/>
      <c r="CRL282" s="75"/>
      <c r="CRM282" s="75"/>
      <c r="CRN282" s="75"/>
      <c r="CRO282" s="75"/>
      <c r="CRP282" s="75"/>
      <c r="CRQ282" s="75"/>
      <c r="CRR282" s="75"/>
      <c r="CRS282" s="75"/>
      <c r="CRT282" s="75"/>
      <c r="CRU282" s="75"/>
      <c r="CRV282" s="75"/>
      <c r="CRW282" s="75"/>
      <c r="CRX282" s="75"/>
      <c r="CRY282" s="75"/>
      <c r="CRZ282" s="75"/>
      <c r="CSA282" s="75"/>
      <c r="CSB282" s="75"/>
      <c r="CSC282" s="75"/>
      <c r="CSD282" s="75"/>
      <c r="CSE282" s="75"/>
      <c r="CSF282" s="75"/>
      <c r="CSG282" s="75"/>
      <c r="CSH282" s="75"/>
      <c r="CSI282" s="75"/>
      <c r="CSJ282" s="75"/>
      <c r="CSK282" s="75"/>
      <c r="CSL282" s="75"/>
      <c r="CSM282" s="75"/>
      <c r="CSN282" s="75"/>
      <c r="CSO282" s="75"/>
      <c r="CSP282" s="75"/>
      <c r="CSQ282" s="75"/>
      <c r="CSR282" s="75"/>
      <c r="CSS282" s="75"/>
      <c r="CST282" s="75"/>
      <c r="CSU282" s="75"/>
      <c r="CSV282" s="75"/>
      <c r="CSW282" s="75"/>
      <c r="CSX282" s="75"/>
      <c r="CSY282" s="75"/>
      <c r="CSZ282" s="75"/>
      <c r="CTA282" s="75"/>
      <c r="CTB282" s="75"/>
      <c r="CTC282" s="75"/>
      <c r="CTD282" s="75"/>
      <c r="CTE282" s="75"/>
      <c r="CTF282" s="75"/>
      <c r="CTG282" s="75"/>
      <c r="CTH282" s="75"/>
      <c r="CTI282" s="75"/>
      <c r="CTJ282" s="75"/>
      <c r="CTK282" s="75"/>
      <c r="CTL282" s="75"/>
      <c r="CTM282" s="75"/>
      <c r="CTN282" s="75"/>
      <c r="CTO282" s="75"/>
      <c r="CTP282" s="75"/>
      <c r="CTQ282" s="75"/>
      <c r="CTR282" s="75"/>
      <c r="CTS282" s="75"/>
      <c r="CTT282" s="75"/>
      <c r="CTU282" s="75"/>
      <c r="CTV282" s="75"/>
      <c r="CTW282" s="75"/>
      <c r="CTX282" s="75"/>
      <c r="CTY282" s="75"/>
      <c r="CTZ282" s="75"/>
      <c r="CUA282" s="75"/>
      <c r="CUB282" s="75"/>
      <c r="CUC282" s="75"/>
      <c r="CUD282" s="75"/>
      <c r="CUE282" s="75"/>
      <c r="CUF282" s="75"/>
      <c r="CUG282" s="75"/>
      <c r="CUH282" s="75"/>
      <c r="CUI282" s="75"/>
      <c r="CUJ282" s="75"/>
      <c r="CUK282" s="75"/>
      <c r="CUL282" s="75"/>
      <c r="CUM282" s="75"/>
      <c r="CUN282" s="75"/>
      <c r="CUO282" s="75"/>
      <c r="CUP282" s="75"/>
      <c r="CUQ282" s="75"/>
      <c r="CUR282" s="75"/>
      <c r="CUS282" s="75"/>
      <c r="CUT282" s="75"/>
      <c r="CUU282" s="75"/>
      <c r="CUV282" s="75"/>
      <c r="CUW282" s="75"/>
      <c r="CUX282" s="75"/>
      <c r="CUY282" s="75"/>
      <c r="CUZ282" s="75"/>
      <c r="CVA282" s="75"/>
      <c r="CVB282" s="75"/>
      <c r="CVC282" s="75"/>
      <c r="CVD282" s="75"/>
      <c r="CVE282" s="75"/>
      <c r="CVF282" s="75"/>
      <c r="CVG282" s="75"/>
      <c r="CVH282" s="75"/>
      <c r="CVI282" s="75"/>
      <c r="CVJ282" s="75"/>
      <c r="CVK282" s="75"/>
      <c r="CVL282" s="75"/>
      <c r="CVM282" s="75"/>
      <c r="CVN282" s="75"/>
      <c r="CVO282" s="75"/>
      <c r="CVP282" s="75"/>
      <c r="CVQ282" s="75"/>
      <c r="CVR282" s="75"/>
      <c r="CVS282" s="75"/>
      <c r="CVT282" s="75"/>
      <c r="CVU282" s="75"/>
      <c r="CVV282" s="75"/>
      <c r="CVW282" s="75"/>
      <c r="CVX282" s="75"/>
      <c r="CVY282" s="75"/>
      <c r="CVZ282" s="75"/>
      <c r="CWA282" s="75"/>
      <c r="CWB282" s="75"/>
      <c r="CWC282" s="75"/>
      <c r="CWD282" s="75"/>
      <c r="CWE282" s="75"/>
      <c r="CWF282" s="75"/>
      <c r="CWG282" s="75"/>
      <c r="CWH282" s="75"/>
      <c r="CWI282" s="75"/>
      <c r="CWJ282" s="75"/>
      <c r="CWK282" s="75"/>
      <c r="CWL282" s="75"/>
      <c r="CWM282" s="75"/>
      <c r="CWN282" s="75"/>
      <c r="CWO282" s="75"/>
      <c r="CWP282" s="75"/>
      <c r="CWQ282" s="75"/>
      <c r="CWR282" s="75"/>
      <c r="CWS282" s="75"/>
      <c r="CWT282" s="75"/>
      <c r="CWU282" s="75"/>
      <c r="CWV282" s="75"/>
      <c r="CWW282" s="75"/>
      <c r="CWX282" s="75"/>
      <c r="CWY282" s="75"/>
      <c r="CWZ282" s="75"/>
      <c r="CXA282" s="75"/>
      <c r="CXB282" s="75"/>
      <c r="CXC282" s="75"/>
      <c r="CXD282" s="75"/>
      <c r="CXE282" s="75"/>
      <c r="CXF282" s="75"/>
      <c r="CXG282" s="75"/>
      <c r="CXH282" s="75"/>
      <c r="CXI282" s="75"/>
      <c r="CXJ282" s="75"/>
      <c r="CXK282" s="75"/>
      <c r="CXL282" s="75"/>
      <c r="CXM282" s="75"/>
      <c r="CXN282" s="75"/>
      <c r="CXO282" s="75"/>
      <c r="CXP282" s="75"/>
      <c r="CXQ282" s="75"/>
      <c r="CXR282" s="75"/>
      <c r="CXS282" s="75"/>
      <c r="CXT282" s="75"/>
      <c r="CXU282" s="75"/>
      <c r="CXV282" s="75"/>
      <c r="CXW282" s="75"/>
      <c r="CXX282" s="75"/>
      <c r="CXY282" s="75"/>
      <c r="CXZ282" s="75"/>
      <c r="CYA282" s="75"/>
      <c r="CYB282" s="75"/>
      <c r="CYC282" s="75"/>
      <c r="CYD282" s="75"/>
      <c r="CYE282" s="75"/>
      <c r="CYF282" s="75"/>
      <c r="CYG282" s="75"/>
      <c r="CYH282" s="75"/>
      <c r="CYI282" s="75"/>
      <c r="CYJ282" s="75"/>
      <c r="CYK282" s="75"/>
      <c r="CYL282" s="75"/>
      <c r="CYM282" s="75"/>
      <c r="CYN282" s="75"/>
      <c r="CYO282" s="75"/>
      <c r="CYP282" s="75"/>
      <c r="CYQ282" s="75"/>
      <c r="CYR282" s="75"/>
      <c r="CYS282" s="75"/>
      <c r="CYT282" s="75"/>
      <c r="CYU282" s="75"/>
      <c r="CYV282" s="75"/>
      <c r="CYW282" s="75"/>
      <c r="CYX282" s="75"/>
      <c r="CYY282" s="75"/>
      <c r="CYZ282" s="75"/>
      <c r="CZA282" s="75"/>
      <c r="CZB282" s="75"/>
      <c r="CZC282" s="75"/>
      <c r="CZD282" s="75"/>
      <c r="CZE282" s="75"/>
      <c r="CZF282" s="75"/>
      <c r="CZG282" s="75"/>
      <c r="CZH282" s="75"/>
      <c r="CZI282" s="75"/>
      <c r="CZJ282" s="75"/>
      <c r="CZK282" s="75"/>
      <c r="CZL282" s="75"/>
      <c r="CZM282" s="75"/>
      <c r="CZN282" s="75"/>
      <c r="CZO282" s="75"/>
      <c r="CZP282" s="75"/>
      <c r="CZQ282" s="75"/>
      <c r="CZR282" s="75"/>
      <c r="CZS282" s="75"/>
      <c r="CZT282" s="75"/>
      <c r="CZU282" s="75"/>
      <c r="CZV282" s="75"/>
      <c r="CZW282" s="75"/>
      <c r="CZX282" s="75"/>
      <c r="CZY282" s="75"/>
      <c r="CZZ282" s="75"/>
      <c r="DAA282" s="75"/>
      <c r="DAB282" s="75"/>
      <c r="DAC282" s="75"/>
      <c r="DAD282" s="75"/>
      <c r="DAE282" s="75"/>
      <c r="DAF282" s="75"/>
      <c r="DAG282" s="75"/>
      <c r="DAH282" s="75"/>
      <c r="DAI282" s="75"/>
      <c r="DAJ282" s="75"/>
      <c r="DAK282" s="75"/>
      <c r="DAL282" s="75"/>
      <c r="DAM282" s="75"/>
      <c r="DAN282" s="75"/>
      <c r="DAO282" s="75"/>
      <c r="DAP282" s="75"/>
      <c r="DAQ282" s="75"/>
      <c r="DAR282" s="75"/>
      <c r="DAS282" s="75"/>
      <c r="DAT282" s="75"/>
      <c r="DAU282" s="75"/>
      <c r="DAV282" s="75"/>
      <c r="DAW282" s="75"/>
      <c r="DAX282" s="75"/>
      <c r="DAY282" s="75"/>
      <c r="DAZ282" s="75"/>
      <c r="DBA282" s="75"/>
      <c r="DBB282" s="75"/>
      <c r="DBC282" s="75"/>
      <c r="DBD282" s="75"/>
      <c r="DBE282" s="75"/>
      <c r="DBF282" s="75"/>
      <c r="DBG282" s="75"/>
      <c r="DBH282" s="75"/>
      <c r="DBI282" s="75"/>
      <c r="DBJ282" s="75"/>
      <c r="DBK282" s="75"/>
      <c r="DBL282" s="75"/>
      <c r="DBM282" s="75"/>
      <c r="DBN282" s="75"/>
      <c r="DBO282" s="75"/>
      <c r="DBP282" s="75"/>
      <c r="DBQ282" s="75"/>
      <c r="DBR282" s="75"/>
      <c r="DBS282" s="75"/>
      <c r="DBT282" s="75"/>
      <c r="DBU282" s="75"/>
      <c r="DBV282" s="75"/>
      <c r="DBW282" s="75"/>
      <c r="DBX282" s="75"/>
      <c r="DBY282" s="75"/>
      <c r="DBZ282" s="75"/>
      <c r="DCA282" s="75"/>
      <c r="DCB282" s="75"/>
      <c r="DCC282" s="75"/>
      <c r="DCD282" s="75"/>
      <c r="DCE282" s="75"/>
      <c r="DCF282" s="75"/>
      <c r="DCG282" s="75"/>
      <c r="DCH282" s="75"/>
      <c r="DCI282" s="75"/>
      <c r="DCJ282" s="75"/>
      <c r="DCK282" s="75"/>
      <c r="DCL282" s="75"/>
      <c r="DCM282" s="75"/>
      <c r="DCN282" s="75"/>
      <c r="DCO282" s="75"/>
      <c r="DCP282" s="75"/>
      <c r="DCQ282" s="75"/>
      <c r="DCR282" s="75"/>
      <c r="DCS282" s="75"/>
      <c r="DCT282" s="75"/>
      <c r="DCU282" s="75"/>
      <c r="DCV282" s="75"/>
      <c r="DCW282" s="75"/>
      <c r="DCX282" s="75"/>
      <c r="DCY282" s="75"/>
      <c r="DCZ282" s="75"/>
      <c r="DDA282" s="75"/>
      <c r="DDB282" s="75"/>
      <c r="DDC282" s="75"/>
      <c r="DDD282" s="75"/>
      <c r="DDE282" s="75"/>
      <c r="DDF282" s="75"/>
      <c r="DDG282" s="75"/>
      <c r="DDH282" s="75"/>
      <c r="DDI282" s="75"/>
      <c r="DDJ282" s="75"/>
      <c r="DDK282" s="75"/>
      <c r="DDL282" s="75"/>
      <c r="DDM282" s="75"/>
      <c r="DDN282" s="75"/>
      <c r="DDO282" s="75"/>
      <c r="DDP282" s="75"/>
      <c r="DDQ282" s="75"/>
      <c r="DDR282" s="75"/>
      <c r="DDS282" s="75"/>
      <c r="DDT282" s="75"/>
      <c r="DDU282" s="75"/>
      <c r="DDV282" s="75"/>
      <c r="DDW282" s="75"/>
      <c r="DDX282" s="75"/>
      <c r="DDY282" s="75"/>
      <c r="DDZ282" s="75"/>
      <c r="DEA282" s="75"/>
      <c r="DEB282" s="75"/>
      <c r="DEC282" s="75"/>
      <c r="DED282" s="75"/>
      <c r="DEE282" s="75"/>
      <c r="DEF282" s="75"/>
      <c r="DEG282" s="75"/>
      <c r="DEH282" s="75"/>
      <c r="DEI282" s="75"/>
      <c r="DEJ282" s="75"/>
      <c r="DEK282" s="75"/>
      <c r="DEL282" s="75"/>
      <c r="DEM282" s="75"/>
      <c r="DEN282" s="75"/>
      <c r="DEO282" s="75"/>
      <c r="DEP282" s="75"/>
      <c r="DEQ282" s="75"/>
      <c r="DER282" s="75"/>
      <c r="DES282" s="75"/>
      <c r="DET282" s="75"/>
      <c r="DEU282" s="75"/>
      <c r="DEV282" s="75"/>
      <c r="DEW282" s="75"/>
      <c r="DEX282" s="75"/>
      <c r="DEY282" s="75"/>
      <c r="DEZ282" s="75"/>
      <c r="DFA282" s="75"/>
      <c r="DFB282" s="75"/>
      <c r="DFC282" s="75"/>
      <c r="DFD282" s="75"/>
      <c r="DFE282" s="75"/>
      <c r="DFF282" s="75"/>
      <c r="DFG282" s="75"/>
      <c r="DFH282" s="75"/>
      <c r="DFI282" s="75"/>
      <c r="DFJ282" s="75"/>
      <c r="DFK282" s="75"/>
      <c r="DFL282" s="75"/>
      <c r="DFM282" s="75"/>
      <c r="DFN282" s="75"/>
      <c r="DFO282" s="75"/>
      <c r="DFP282" s="75"/>
      <c r="DFQ282" s="75"/>
      <c r="DFR282" s="75"/>
      <c r="DFS282" s="75"/>
      <c r="DFT282" s="75"/>
      <c r="DFU282" s="75"/>
      <c r="DFV282" s="75"/>
      <c r="DFW282" s="75"/>
      <c r="DFX282" s="75"/>
      <c r="DFY282" s="75"/>
      <c r="DFZ282" s="75"/>
      <c r="DGA282" s="75"/>
      <c r="DGB282" s="75"/>
      <c r="DGC282" s="75"/>
      <c r="DGD282" s="75"/>
      <c r="DGE282" s="75"/>
      <c r="DGF282" s="75"/>
      <c r="DGG282" s="75"/>
      <c r="DGH282" s="75"/>
      <c r="DGI282" s="75"/>
      <c r="DGJ282" s="75"/>
      <c r="DGK282" s="75"/>
      <c r="DGL282" s="75"/>
      <c r="DGM282" s="75"/>
      <c r="DGN282" s="75"/>
      <c r="DGO282" s="75"/>
      <c r="DGP282" s="75"/>
      <c r="DGQ282" s="75"/>
      <c r="DGR282" s="75"/>
      <c r="DGS282" s="75"/>
      <c r="DGT282" s="75"/>
      <c r="DGU282" s="75"/>
      <c r="DGV282" s="75"/>
      <c r="DGW282" s="75"/>
      <c r="DGX282" s="75"/>
      <c r="DGY282" s="75"/>
      <c r="DGZ282" s="75"/>
      <c r="DHA282" s="75"/>
      <c r="DHB282" s="75"/>
      <c r="DHC282" s="75"/>
      <c r="DHD282" s="75"/>
      <c r="DHE282" s="75"/>
      <c r="DHF282" s="75"/>
      <c r="DHG282" s="75"/>
      <c r="DHH282" s="75"/>
      <c r="DHI282" s="75"/>
      <c r="DHJ282" s="75"/>
      <c r="DHK282" s="75"/>
      <c r="DHL282" s="75"/>
      <c r="DHM282" s="75"/>
      <c r="DHN282" s="75"/>
      <c r="DHO282" s="75"/>
      <c r="DHP282" s="75"/>
      <c r="DHQ282" s="75"/>
      <c r="DHR282" s="75"/>
      <c r="DHS282" s="75"/>
      <c r="DHT282" s="75"/>
      <c r="DHU282" s="75"/>
      <c r="DHV282" s="75"/>
      <c r="DHW282" s="75"/>
      <c r="DHX282" s="75"/>
      <c r="DHY282" s="75"/>
      <c r="DHZ282" s="75"/>
      <c r="DIA282" s="75"/>
      <c r="DIB282" s="75"/>
      <c r="DIC282" s="75"/>
      <c r="DID282" s="75"/>
      <c r="DIE282" s="75"/>
      <c r="DIF282" s="75"/>
      <c r="DIG282" s="75"/>
      <c r="DIH282" s="75"/>
      <c r="DII282" s="75"/>
      <c r="DIJ282" s="75"/>
      <c r="DIK282" s="75"/>
      <c r="DIL282" s="75"/>
      <c r="DIM282" s="75"/>
      <c r="DIN282" s="75"/>
      <c r="DIO282" s="75"/>
      <c r="DIP282" s="75"/>
      <c r="DIQ282" s="75"/>
      <c r="DIR282" s="75"/>
      <c r="DIS282" s="75"/>
      <c r="DIT282" s="75"/>
      <c r="DIU282" s="75"/>
      <c r="DIV282" s="75"/>
      <c r="DIW282" s="75"/>
      <c r="DIX282" s="75"/>
      <c r="DIY282" s="75"/>
      <c r="DIZ282" s="75"/>
      <c r="DJA282" s="75"/>
      <c r="DJB282" s="75"/>
      <c r="DJC282" s="75"/>
      <c r="DJD282" s="75"/>
      <c r="DJE282" s="75"/>
      <c r="DJF282" s="75"/>
      <c r="DJG282" s="75"/>
      <c r="DJH282" s="75"/>
      <c r="DJI282" s="75"/>
      <c r="DJJ282" s="75"/>
      <c r="DJK282" s="75"/>
      <c r="DJL282" s="75"/>
      <c r="DJM282" s="75"/>
      <c r="DJN282" s="75"/>
      <c r="DJO282" s="75"/>
      <c r="DJP282" s="75"/>
      <c r="DJQ282" s="75"/>
      <c r="DJR282" s="75"/>
      <c r="DJS282" s="75"/>
      <c r="DJT282" s="75"/>
      <c r="DJU282" s="75"/>
      <c r="DJV282" s="75"/>
      <c r="DJW282" s="75"/>
      <c r="DJX282" s="75"/>
      <c r="DJY282" s="75"/>
      <c r="DJZ282" s="75"/>
      <c r="DKA282" s="75"/>
      <c r="DKB282" s="75"/>
      <c r="DKC282" s="75"/>
      <c r="DKD282" s="75"/>
      <c r="DKE282" s="75"/>
      <c r="DKF282" s="75"/>
      <c r="DKG282" s="75"/>
      <c r="DKH282" s="75"/>
      <c r="DKI282" s="75"/>
      <c r="DKJ282" s="75"/>
      <c r="DKK282" s="75"/>
      <c r="DKL282" s="75"/>
      <c r="DKM282" s="75"/>
      <c r="DKN282" s="75"/>
      <c r="DKO282" s="75"/>
      <c r="DKP282" s="75"/>
      <c r="DKQ282" s="75"/>
      <c r="DKR282" s="75"/>
      <c r="DKS282" s="75"/>
      <c r="DKT282" s="75"/>
      <c r="DKU282" s="75"/>
      <c r="DKV282" s="75"/>
      <c r="DKW282" s="75"/>
      <c r="DKX282" s="75"/>
      <c r="DKY282" s="75"/>
      <c r="DKZ282" s="75"/>
      <c r="DLA282" s="75"/>
      <c r="DLB282" s="75"/>
      <c r="DLC282" s="75"/>
      <c r="DLD282" s="75"/>
      <c r="DLE282" s="75"/>
      <c r="DLF282" s="75"/>
      <c r="DLG282" s="75"/>
      <c r="DLH282" s="75"/>
      <c r="DLI282" s="75"/>
      <c r="DLJ282" s="75"/>
      <c r="DLK282" s="75"/>
      <c r="DLL282" s="75"/>
      <c r="DLM282" s="75"/>
      <c r="DLN282" s="75"/>
      <c r="DLO282" s="75"/>
      <c r="DLP282" s="75"/>
      <c r="DLQ282" s="75"/>
      <c r="DLR282" s="75"/>
      <c r="DLS282" s="75"/>
      <c r="DLT282" s="75"/>
      <c r="DLU282" s="75"/>
      <c r="DLV282" s="75"/>
      <c r="DLW282" s="75"/>
      <c r="DLX282" s="75"/>
      <c r="DLY282" s="75"/>
      <c r="DLZ282" s="75"/>
      <c r="DMA282" s="75"/>
      <c r="DMB282" s="75"/>
      <c r="DMC282" s="75"/>
      <c r="DMD282" s="75"/>
      <c r="DME282" s="75"/>
      <c r="DMF282" s="75"/>
      <c r="DMG282" s="75"/>
      <c r="DMH282" s="75"/>
      <c r="DMI282" s="75"/>
      <c r="DMJ282" s="75"/>
      <c r="DMK282" s="75"/>
      <c r="DML282" s="75"/>
      <c r="DMM282" s="75"/>
      <c r="DMN282" s="75"/>
      <c r="DMO282" s="75"/>
      <c r="DMP282" s="75"/>
      <c r="DMQ282" s="75"/>
      <c r="DMR282" s="75"/>
      <c r="DMS282" s="75"/>
      <c r="DMT282" s="75"/>
      <c r="DMU282" s="75"/>
      <c r="DMV282" s="75"/>
      <c r="DMW282" s="75"/>
      <c r="DMX282" s="75"/>
      <c r="DMY282" s="75"/>
      <c r="DMZ282" s="75"/>
      <c r="DNA282" s="75"/>
      <c r="DNB282" s="75"/>
      <c r="DNC282" s="75"/>
      <c r="DND282" s="75"/>
      <c r="DNE282" s="75"/>
      <c r="DNF282" s="75"/>
      <c r="DNG282" s="75"/>
      <c r="DNH282" s="75"/>
      <c r="DNI282" s="75"/>
      <c r="DNJ282" s="75"/>
      <c r="DNK282" s="75"/>
      <c r="DNL282" s="75"/>
      <c r="DNM282" s="75"/>
      <c r="DNN282" s="75"/>
      <c r="DNO282" s="75"/>
      <c r="DNP282" s="75"/>
      <c r="DNQ282" s="75"/>
      <c r="DNR282" s="75"/>
      <c r="DNS282" s="75"/>
      <c r="DNT282" s="75"/>
      <c r="DNU282" s="75"/>
      <c r="DNV282" s="75"/>
      <c r="DNW282" s="75"/>
      <c r="DNX282" s="75"/>
      <c r="DNY282" s="75"/>
      <c r="DNZ282" s="75"/>
      <c r="DOA282" s="75"/>
      <c r="DOB282" s="75"/>
      <c r="DOC282" s="75"/>
      <c r="DOD282" s="75"/>
      <c r="DOE282" s="75"/>
      <c r="DOF282" s="75"/>
      <c r="DOG282" s="75"/>
      <c r="DOH282" s="75"/>
      <c r="DOI282" s="75"/>
      <c r="DOJ282" s="75"/>
      <c r="DOK282" s="75"/>
      <c r="DOL282" s="75"/>
      <c r="DOM282" s="75"/>
      <c r="DON282" s="75"/>
      <c r="DOO282" s="75"/>
      <c r="DOP282" s="75"/>
      <c r="DOQ282" s="75"/>
      <c r="DOR282" s="75"/>
      <c r="DOS282" s="75"/>
      <c r="DOT282" s="75"/>
      <c r="DOU282" s="75"/>
      <c r="DOV282" s="75"/>
      <c r="DOW282" s="75"/>
      <c r="DOX282" s="75"/>
      <c r="DOY282" s="75"/>
      <c r="DOZ282" s="75"/>
      <c r="DPA282" s="75"/>
      <c r="DPB282" s="75"/>
      <c r="DPC282" s="75"/>
      <c r="DPD282" s="75"/>
      <c r="DPE282" s="75"/>
      <c r="DPF282" s="75"/>
      <c r="DPG282" s="75"/>
      <c r="DPH282" s="75"/>
      <c r="DPI282" s="75"/>
      <c r="DPJ282" s="75"/>
      <c r="DPK282" s="75"/>
      <c r="DPL282" s="75"/>
      <c r="DPM282" s="75"/>
      <c r="DPN282" s="75"/>
      <c r="DPO282" s="75"/>
      <c r="DPP282" s="75"/>
      <c r="DPQ282" s="75"/>
      <c r="DPR282" s="75"/>
      <c r="DPS282" s="75"/>
      <c r="DPT282" s="75"/>
      <c r="DPU282" s="75"/>
      <c r="DPV282" s="75"/>
      <c r="DPW282" s="75"/>
      <c r="DPX282" s="75"/>
      <c r="DPY282" s="75"/>
      <c r="DPZ282" s="75"/>
      <c r="DQA282" s="75"/>
      <c r="DQB282" s="75"/>
      <c r="DQC282" s="75"/>
      <c r="DQD282" s="75"/>
      <c r="DQE282" s="75"/>
      <c r="DQF282" s="75"/>
      <c r="DQG282" s="75"/>
      <c r="DQH282" s="75"/>
      <c r="DQI282" s="75"/>
      <c r="DQJ282" s="75"/>
      <c r="DQK282" s="75"/>
      <c r="DQL282" s="75"/>
      <c r="DQM282" s="75"/>
      <c r="DQN282" s="75"/>
      <c r="DQO282" s="75"/>
      <c r="DQP282" s="75"/>
      <c r="DQQ282" s="75"/>
      <c r="DQR282" s="75"/>
      <c r="DQS282" s="75"/>
      <c r="DQT282" s="75"/>
      <c r="DQU282" s="75"/>
      <c r="DQV282" s="75"/>
      <c r="DQW282" s="75"/>
      <c r="DQX282" s="75"/>
      <c r="DQY282" s="75"/>
      <c r="DQZ282" s="75"/>
      <c r="DRA282" s="75"/>
      <c r="DRB282" s="75"/>
      <c r="DRC282" s="75"/>
      <c r="DRD282" s="75"/>
      <c r="DRE282" s="75"/>
      <c r="DRF282" s="75"/>
      <c r="DRG282" s="75"/>
      <c r="DRH282" s="75"/>
      <c r="DRI282" s="75"/>
      <c r="DRJ282" s="75"/>
      <c r="DRK282" s="75"/>
      <c r="DRL282" s="75"/>
      <c r="DRM282" s="75"/>
      <c r="DRN282" s="75"/>
      <c r="DRO282" s="75"/>
      <c r="DRP282" s="75"/>
      <c r="DRQ282" s="75"/>
      <c r="DRR282" s="75"/>
      <c r="DRS282" s="75"/>
      <c r="DRT282" s="75"/>
      <c r="DRU282" s="75"/>
      <c r="DRV282" s="75"/>
      <c r="DRW282" s="75"/>
      <c r="DRX282" s="75"/>
      <c r="DRY282" s="75"/>
      <c r="DRZ282" s="75"/>
      <c r="DSA282" s="75"/>
      <c r="DSB282" s="75"/>
      <c r="DSC282" s="75"/>
      <c r="DSD282" s="75"/>
      <c r="DSE282" s="75"/>
      <c r="DSF282" s="75"/>
      <c r="DSG282" s="75"/>
      <c r="DSH282" s="75"/>
      <c r="DSI282" s="75"/>
      <c r="DSJ282" s="75"/>
      <c r="DSK282" s="75"/>
      <c r="DSL282" s="75"/>
      <c r="DSM282" s="75"/>
      <c r="DSN282" s="75"/>
      <c r="DSO282" s="75"/>
      <c r="DSP282" s="75"/>
      <c r="DSQ282" s="75"/>
      <c r="DSR282" s="75"/>
      <c r="DSS282" s="75"/>
      <c r="DST282" s="75"/>
      <c r="DSU282" s="75"/>
      <c r="DSV282" s="75"/>
      <c r="DSW282" s="75"/>
      <c r="DSX282" s="75"/>
      <c r="DSY282" s="75"/>
      <c r="DSZ282" s="75"/>
      <c r="DTA282" s="75"/>
      <c r="DTB282" s="75"/>
      <c r="DTC282" s="75"/>
      <c r="DTD282" s="75"/>
      <c r="DTE282" s="75"/>
      <c r="DTF282" s="75"/>
      <c r="DTG282" s="75"/>
      <c r="DTH282" s="75"/>
      <c r="DTI282" s="75"/>
      <c r="DTJ282" s="75"/>
      <c r="DTK282" s="75"/>
      <c r="DTL282" s="75"/>
      <c r="DTM282" s="75"/>
      <c r="DTN282" s="75"/>
      <c r="DTO282" s="75"/>
      <c r="DTP282" s="75"/>
      <c r="DTQ282" s="75"/>
      <c r="DTR282" s="75"/>
      <c r="DTS282" s="75"/>
      <c r="DTT282" s="75"/>
      <c r="DTU282" s="75"/>
      <c r="DTV282" s="75"/>
      <c r="DTW282" s="75"/>
      <c r="DTX282" s="75"/>
      <c r="DTY282" s="75"/>
      <c r="DTZ282" s="75"/>
      <c r="DUA282" s="75"/>
      <c r="DUB282" s="75"/>
      <c r="DUC282" s="75"/>
      <c r="DUD282" s="75"/>
      <c r="DUE282" s="75"/>
      <c r="DUF282" s="75"/>
      <c r="DUG282" s="75"/>
      <c r="DUH282" s="75"/>
      <c r="DUI282" s="75"/>
      <c r="DUJ282" s="75"/>
      <c r="DUK282" s="75"/>
      <c r="DUL282" s="75"/>
      <c r="DUM282" s="75"/>
      <c r="DUN282" s="75"/>
      <c r="DUO282" s="75"/>
      <c r="DUP282" s="75"/>
      <c r="DUQ282" s="75"/>
      <c r="DUR282" s="75"/>
      <c r="DUS282" s="75"/>
      <c r="DUT282" s="75"/>
      <c r="DUU282" s="75"/>
      <c r="DUV282" s="75"/>
      <c r="DUW282" s="75"/>
      <c r="DUX282" s="75"/>
      <c r="DUY282" s="75"/>
      <c r="DUZ282" s="75"/>
      <c r="DVA282" s="75"/>
      <c r="DVB282" s="75"/>
      <c r="DVC282" s="75"/>
      <c r="DVD282" s="75"/>
      <c r="DVE282" s="75"/>
      <c r="DVF282" s="75"/>
      <c r="DVG282" s="75"/>
      <c r="DVH282" s="75"/>
      <c r="DVI282" s="75"/>
      <c r="DVJ282" s="75"/>
      <c r="DVK282" s="75"/>
      <c r="DVL282" s="75"/>
      <c r="DVM282" s="75"/>
      <c r="DVN282" s="75"/>
      <c r="DVO282" s="75"/>
      <c r="DVP282" s="75"/>
      <c r="DVQ282" s="75"/>
      <c r="DVR282" s="75"/>
      <c r="DVS282" s="75"/>
      <c r="DVT282" s="75"/>
      <c r="DVU282" s="75"/>
      <c r="DVV282" s="75"/>
      <c r="DVW282" s="75"/>
      <c r="DVX282" s="75"/>
      <c r="DVY282" s="75"/>
      <c r="DVZ282" s="75"/>
      <c r="DWA282" s="75"/>
      <c r="DWB282" s="75"/>
      <c r="DWC282" s="75"/>
      <c r="DWD282" s="75"/>
      <c r="DWE282" s="75"/>
      <c r="DWF282" s="75"/>
      <c r="DWG282" s="75"/>
      <c r="DWH282" s="75"/>
      <c r="DWI282" s="75"/>
      <c r="DWJ282" s="75"/>
      <c r="DWK282" s="75"/>
      <c r="DWL282" s="75"/>
      <c r="DWM282" s="75"/>
      <c r="DWN282" s="75"/>
      <c r="DWO282" s="75"/>
      <c r="DWP282" s="75"/>
      <c r="DWQ282" s="75"/>
      <c r="DWR282" s="75"/>
      <c r="DWS282" s="75"/>
      <c r="DWT282" s="75"/>
      <c r="DWU282" s="75"/>
      <c r="DWV282" s="75"/>
      <c r="DWW282" s="75"/>
      <c r="DWX282" s="75"/>
      <c r="DWY282" s="75"/>
      <c r="DWZ282" s="75"/>
      <c r="DXA282" s="75"/>
      <c r="DXB282" s="75"/>
      <c r="DXC282" s="75"/>
      <c r="DXD282" s="75"/>
      <c r="DXE282" s="75"/>
      <c r="DXF282" s="75"/>
      <c r="DXG282" s="75"/>
      <c r="DXH282" s="75"/>
      <c r="DXI282" s="75"/>
      <c r="DXJ282" s="75"/>
      <c r="DXK282" s="75"/>
      <c r="DXL282" s="75"/>
      <c r="DXM282" s="75"/>
      <c r="DXN282" s="75"/>
      <c r="DXO282" s="75"/>
      <c r="DXP282" s="75"/>
      <c r="DXQ282" s="75"/>
      <c r="DXR282" s="75"/>
      <c r="DXS282" s="75"/>
      <c r="DXT282" s="75"/>
      <c r="DXU282" s="75"/>
      <c r="DXV282" s="75"/>
      <c r="DXW282" s="75"/>
      <c r="DXX282" s="75"/>
      <c r="DXY282" s="75"/>
      <c r="DXZ282" s="75"/>
      <c r="DYA282" s="75"/>
      <c r="DYB282" s="75"/>
      <c r="DYC282" s="75"/>
      <c r="DYD282" s="75"/>
      <c r="DYE282" s="75"/>
      <c r="DYF282" s="75"/>
      <c r="DYG282" s="75"/>
      <c r="DYH282" s="75"/>
      <c r="DYI282" s="75"/>
      <c r="DYJ282" s="75"/>
      <c r="DYK282" s="75"/>
      <c r="DYL282" s="75"/>
      <c r="DYM282" s="75"/>
      <c r="DYN282" s="75"/>
      <c r="DYO282" s="75"/>
      <c r="DYP282" s="75"/>
      <c r="DYQ282" s="75"/>
      <c r="DYR282" s="75"/>
      <c r="DYS282" s="75"/>
      <c r="DYT282" s="75"/>
      <c r="DYU282" s="75"/>
      <c r="DYV282" s="75"/>
      <c r="DYW282" s="75"/>
      <c r="DYX282" s="75"/>
      <c r="DYY282" s="75"/>
      <c r="DYZ282" s="75"/>
      <c r="DZA282" s="75"/>
      <c r="DZB282" s="75"/>
      <c r="DZC282" s="75"/>
      <c r="DZD282" s="75"/>
      <c r="DZE282" s="75"/>
      <c r="DZF282" s="75"/>
      <c r="DZG282" s="75"/>
      <c r="DZH282" s="75"/>
      <c r="DZI282" s="75"/>
      <c r="DZJ282" s="75"/>
      <c r="DZK282" s="75"/>
      <c r="DZL282" s="75"/>
      <c r="DZM282" s="75"/>
      <c r="DZN282" s="75"/>
      <c r="DZO282" s="75"/>
      <c r="DZP282" s="75"/>
      <c r="DZQ282" s="75"/>
      <c r="DZR282" s="75"/>
      <c r="DZS282" s="75"/>
      <c r="DZT282" s="75"/>
      <c r="DZU282" s="75"/>
      <c r="DZV282" s="75"/>
      <c r="DZW282" s="75"/>
      <c r="DZX282" s="75"/>
      <c r="DZY282" s="75"/>
      <c r="DZZ282" s="75"/>
      <c r="EAA282" s="75"/>
      <c r="EAB282" s="75"/>
      <c r="EAC282" s="75"/>
      <c r="EAD282" s="75"/>
      <c r="EAE282" s="75"/>
      <c r="EAF282" s="75"/>
      <c r="EAG282" s="75"/>
      <c r="EAH282" s="75"/>
      <c r="EAI282" s="75"/>
      <c r="EAJ282" s="75"/>
      <c r="EAK282" s="75"/>
      <c r="EAL282" s="75"/>
      <c r="EAM282" s="75"/>
      <c r="EAN282" s="75"/>
      <c r="EAO282" s="75"/>
      <c r="EAP282" s="75"/>
      <c r="EAQ282" s="75"/>
      <c r="EAR282" s="75"/>
      <c r="EAS282" s="75"/>
      <c r="EAT282" s="75"/>
      <c r="EAU282" s="75"/>
      <c r="EAV282" s="75"/>
      <c r="EAW282" s="75"/>
      <c r="EAX282" s="75"/>
      <c r="EAY282" s="75"/>
      <c r="EAZ282" s="75"/>
      <c r="EBA282" s="75"/>
      <c r="EBB282" s="75"/>
      <c r="EBC282" s="75"/>
      <c r="EBD282" s="75"/>
      <c r="EBE282" s="75"/>
      <c r="EBF282" s="75"/>
      <c r="EBG282" s="75"/>
      <c r="EBH282" s="75"/>
      <c r="EBI282" s="75"/>
      <c r="EBJ282" s="75"/>
      <c r="EBK282" s="75"/>
      <c r="EBL282" s="75"/>
      <c r="EBM282" s="75"/>
      <c r="EBN282" s="75"/>
      <c r="EBO282" s="75"/>
      <c r="EBP282" s="75"/>
      <c r="EBQ282" s="75"/>
      <c r="EBR282" s="75"/>
      <c r="EBS282" s="75"/>
      <c r="EBT282" s="75"/>
      <c r="EBU282" s="75"/>
      <c r="EBV282" s="75"/>
      <c r="EBW282" s="75"/>
      <c r="EBX282" s="75"/>
      <c r="EBY282" s="75"/>
      <c r="EBZ282" s="75"/>
      <c r="ECA282" s="75"/>
      <c r="ECB282" s="75"/>
      <c r="ECC282" s="75"/>
      <c r="ECD282" s="75"/>
      <c r="ECE282" s="75"/>
      <c r="ECF282" s="75"/>
      <c r="ECG282" s="75"/>
      <c r="ECH282" s="75"/>
      <c r="ECI282" s="75"/>
      <c r="ECJ282" s="75"/>
      <c r="ECK282" s="75"/>
      <c r="ECL282" s="75"/>
      <c r="ECM282" s="75"/>
      <c r="ECN282" s="75"/>
      <c r="ECO282" s="75"/>
      <c r="ECP282" s="75"/>
      <c r="ECQ282" s="75"/>
      <c r="ECR282" s="75"/>
      <c r="ECS282" s="75"/>
      <c r="ECT282" s="75"/>
      <c r="ECU282" s="75"/>
      <c r="ECV282" s="75"/>
      <c r="ECW282" s="75"/>
      <c r="ECX282" s="75"/>
      <c r="ECY282" s="75"/>
      <c r="ECZ282" s="75"/>
      <c r="EDA282" s="75"/>
      <c r="EDB282" s="75"/>
      <c r="EDC282" s="75"/>
      <c r="EDD282" s="75"/>
      <c r="EDE282" s="75"/>
      <c r="EDF282" s="75"/>
      <c r="EDG282" s="75"/>
      <c r="EDH282" s="75"/>
      <c r="EDI282" s="75"/>
      <c r="EDJ282" s="75"/>
      <c r="EDK282" s="75"/>
      <c r="EDL282" s="75"/>
      <c r="EDM282" s="75"/>
      <c r="EDN282" s="75"/>
      <c r="EDO282" s="75"/>
      <c r="EDP282" s="75"/>
      <c r="EDQ282" s="75"/>
      <c r="EDR282" s="75"/>
      <c r="EDS282" s="75"/>
      <c r="EDT282" s="75"/>
      <c r="EDU282" s="75"/>
      <c r="EDV282" s="75"/>
      <c r="EDW282" s="75"/>
      <c r="EDX282" s="75"/>
      <c r="EDY282" s="75"/>
      <c r="EDZ282" s="75"/>
      <c r="EEA282" s="75"/>
      <c r="EEB282" s="75"/>
      <c r="EEC282" s="75"/>
      <c r="EED282" s="75"/>
      <c r="EEE282" s="75"/>
      <c r="EEF282" s="75"/>
      <c r="EEG282" s="75"/>
      <c r="EEH282" s="75"/>
      <c r="EEI282" s="75"/>
      <c r="EEJ282" s="75"/>
      <c r="EEK282" s="75"/>
      <c r="EEL282" s="75"/>
      <c r="EEM282" s="75"/>
      <c r="EEN282" s="75"/>
      <c r="EEO282" s="75"/>
      <c r="EEP282" s="75"/>
      <c r="EEQ282" s="75"/>
      <c r="EER282" s="75"/>
      <c r="EES282" s="75"/>
      <c r="EET282" s="75"/>
      <c r="EEU282" s="75"/>
      <c r="EEV282" s="75"/>
      <c r="EEW282" s="75"/>
      <c r="EEX282" s="75"/>
      <c r="EEY282" s="75"/>
      <c r="EEZ282" s="75"/>
      <c r="EFA282" s="75"/>
      <c r="EFB282" s="75"/>
      <c r="EFC282" s="75"/>
      <c r="EFD282" s="75"/>
      <c r="EFE282" s="75"/>
      <c r="EFF282" s="75"/>
      <c r="EFG282" s="75"/>
      <c r="EFH282" s="75"/>
      <c r="EFI282" s="75"/>
      <c r="EFJ282" s="75"/>
      <c r="EFK282" s="75"/>
      <c r="EFL282" s="75"/>
      <c r="EFM282" s="75"/>
      <c r="EFN282" s="75"/>
      <c r="EFO282" s="75"/>
      <c r="EFP282" s="75"/>
      <c r="EFQ282" s="75"/>
      <c r="EFR282" s="75"/>
      <c r="EFS282" s="75"/>
      <c r="EFT282" s="75"/>
      <c r="EFU282" s="75"/>
      <c r="EFV282" s="75"/>
      <c r="EFW282" s="75"/>
      <c r="EFX282" s="75"/>
      <c r="EFY282" s="75"/>
      <c r="EFZ282" s="75"/>
      <c r="EGA282" s="75"/>
      <c r="EGB282" s="75"/>
      <c r="EGC282" s="75"/>
      <c r="EGD282" s="75"/>
      <c r="EGE282" s="75"/>
      <c r="EGF282" s="75"/>
      <c r="EGG282" s="75"/>
      <c r="EGH282" s="75"/>
      <c r="EGI282" s="75"/>
      <c r="EGJ282" s="75"/>
      <c r="EGK282" s="75"/>
      <c r="EGL282" s="75"/>
      <c r="EGM282" s="75"/>
      <c r="EGN282" s="75"/>
      <c r="EGO282" s="75"/>
      <c r="EGP282" s="75"/>
      <c r="EGQ282" s="75"/>
      <c r="EGR282" s="75"/>
      <c r="EGS282" s="75"/>
      <c r="EGT282" s="75"/>
      <c r="EGU282" s="75"/>
      <c r="EGV282" s="75"/>
      <c r="EGW282" s="75"/>
      <c r="EGX282" s="75"/>
      <c r="EGY282" s="75"/>
      <c r="EGZ282" s="75"/>
      <c r="EHA282" s="75"/>
      <c r="EHB282" s="75"/>
      <c r="EHC282" s="75"/>
      <c r="EHD282" s="75"/>
      <c r="EHE282" s="75"/>
      <c r="EHF282" s="75"/>
      <c r="EHG282" s="75"/>
      <c r="EHH282" s="75"/>
      <c r="EHI282" s="75"/>
      <c r="EHJ282" s="75"/>
      <c r="EHK282" s="75"/>
      <c r="EHL282" s="75"/>
      <c r="EHM282" s="75"/>
      <c r="EHN282" s="75"/>
      <c r="EHO282" s="75"/>
      <c r="EHP282" s="75"/>
      <c r="EHQ282" s="75"/>
      <c r="EHR282" s="75"/>
      <c r="EHS282" s="75"/>
      <c r="EHT282" s="75"/>
      <c r="EHU282" s="75"/>
      <c r="EHV282" s="75"/>
      <c r="EHW282" s="75"/>
      <c r="EHX282" s="75"/>
      <c r="EHY282" s="75"/>
      <c r="EHZ282" s="75"/>
      <c r="EIA282" s="75"/>
      <c r="EIB282" s="75"/>
      <c r="EIC282" s="75"/>
      <c r="EID282" s="75"/>
      <c r="EIE282" s="75"/>
      <c r="EIF282" s="75"/>
      <c r="EIG282" s="75"/>
      <c r="EIH282" s="75"/>
      <c r="EII282" s="75"/>
      <c r="EIJ282" s="75"/>
      <c r="EIK282" s="75"/>
      <c r="EIL282" s="75"/>
      <c r="EIM282" s="75"/>
      <c r="EIN282" s="75"/>
      <c r="EIO282" s="75"/>
      <c r="EIP282" s="75"/>
      <c r="EIQ282" s="75"/>
      <c r="EIR282" s="75"/>
      <c r="EIS282" s="75"/>
      <c r="EIT282" s="75"/>
      <c r="EIU282" s="75"/>
      <c r="EIV282" s="75"/>
      <c r="EIW282" s="75"/>
      <c r="EIX282" s="75"/>
      <c r="EIY282" s="75"/>
      <c r="EIZ282" s="75"/>
      <c r="EJA282" s="75"/>
      <c r="EJB282" s="75"/>
      <c r="EJC282" s="75"/>
      <c r="EJD282" s="75"/>
      <c r="EJE282" s="75"/>
      <c r="EJF282" s="75"/>
      <c r="EJG282" s="75"/>
      <c r="EJH282" s="75"/>
      <c r="EJI282" s="75"/>
      <c r="EJJ282" s="75"/>
      <c r="EJK282" s="75"/>
      <c r="EJL282" s="75"/>
      <c r="EJM282" s="75"/>
      <c r="EJN282" s="75"/>
      <c r="EJO282" s="75"/>
      <c r="EJP282" s="75"/>
      <c r="EJQ282" s="75"/>
      <c r="EJR282" s="75"/>
      <c r="EJS282" s="75"/>
      <c r="EJT282" s="75"/>
      <c r="EJU282" s="75"/>
      <c r="EJV282" s="75"/>
      <c r="EJW282" s="75"/>
      <c r="EJX282" s="75"/>
      <c r="EJY282" s="75"/>
      <c r="EJZ282" s="75"/>
      <c r="EKA282" s="75"/>
      <c r="EKB282" s="75"/>
      <c r="EKC282" s="75"/>
      <c r="EKD282" s="75"/>
      <c r="EKE282" s="75"/>
      <c r="EKF282" s="75"/>
      <c r="EKG282" s="75"/>
      <c r="EKH282" s="75"/>
      <c r="EKI282" s="75"/>
      <c r="EKJ282" s="75"/>
      <c r="EKK282" s="75"/>
      <c r="EKL282" s="75"/>
      <c r="EKM282" s="75"/>
      <c r="EKN282" s="75"/>
      <c r="EKO282" s="75"/>
      <c r="EKP282" s="75"/>
      <c r="EKQ282" s="75"/>
      <c r="EKR282" s="75"/>
      <c r="EKS282" s="75"/>
      <c r="EKT282" s="75"/>
      <c r="EKU282" s="75"/>
      <c r="EKV282" s="75"/>
      <c r="EKW282" s="75"/>
      <c r="EKX282" s="75"/>
      <c r="EKY282" s="75"/>
      <c r="EKZ282" s="75"/>
      <c r="ELA282" s="75"/>
      <c r="ELB282" s="75"/>
      <c r="ELC282" s="75"/>
      <c r="ELD282" s="75"/>
      <c r="ELE282" s="75"/>
      <c r="ELF282" s="75"/>
      <c r="ELG282" s="75"/>
      <c r="ELH282" s="75"/>
      <c r="ELI282" s="75"/>
      <c r="ELJ282" s="75"/>
      <c r="ELK282" s="75"/>
      <c r="ELL282" s="75"/>
      <c r="ELM282" s="75"/>
      <c r="ELN282" s="75"/>
      <c r="ELO282" s="75"/>
      <c r="ELP282" s="75"/>
      <c r="ELQ282" s="75"/>
      <c r="ELR282" s="75"/>
      <c r="ELS282" s="75"/>
      <c r="ELT282" s="75"/>
      <c r="ELU282" s="75"/>
      <c r="ELV282" s="75"/>
      <c r="ELW282" s="75"/>
      <c r="ELX282" s="75"/>
      <c r="ELY282" s="75"/>
      <c r="ELZ282" s="75"/>
      <c r="EMA282" s="75"/>
      <c r="EMB282" s="75"/>
      <c r="EMC282" s="75"/>
      <c r="EMD282" s="75"/>
      <c r="EME282" s="75"/>
      <c r="EMF282" s="75"/>
      <c r="EMG282" s="75"/>
      <c r="EMH282" s="75"/>
      <c r="EMI282" s="75"/>
      <c r="EMJ282" s="75"/>
      <c r="EMK282" s="75"/>
      <c r="EML282" s="75"/>
      <c r="EMM282" s="75"/>
      <c r="EMN282" s="75"/>
      <c r="EMO282" s="75"/>
      <c r="EMP282" s="75"/>
      <c r="EMQ282" s="75"/>
      <c r="EMR282" s="75"/>
      <c r="EMS282" s="75"/>
      <c r="EMT282" s="75"/>
      <c r="EMU282" s="75"/>
      <c r="EMV282" s="75"/>
      <c r="EMW282" s="75"/>
      <c r="EMX282" s="75"/>
      <c r="EMY282" s="75"/>
      <c r="EMZ282" s="75"/>
      <c r="ENA282" s="75"/>
      <c r="ENB282" s="75"/>
      <c r="ENC282" s="75"/>
      <c r="END282" s="75"/>
      <c r="ENE282" s="75"/>
      <c r="ENF282" s="75"/>
      <c r="ENG282" s="75"/>
      <c r="ENH282" s="75"/>
      <c r="ENI282" s="75"/>
      <c r="ENJ282" s="75"/>
      <c r="ENK282" s="75"/>
      <c r="ENL282" s="75"/>
      <c r="ENM282" s="75"/>
      <c r="ENN282" s="75"/>
      <c r="ENO282" s="75"/>
      <c r="ENP282" s="75"/>
      <c r="ENQ282" s="75"/>
      <c r="ENR282" s="75"/>
      <c r="ENS282" s="75"/>
      <c r="ENT282" s="75"/>
      <c r="ENU282" s="75"/>
      <c r="ENV282" s="75"/>
      <c r="ENW282" s="75"/>
      <c r="ENX282" s="75"/>
      <c r="ENY282" s="75"/>
      <c r="ENZ282" s="75"/>
      <c r="EOA282" s="75"/>
      <c r="EOB282" s="75"/>
      <c r="EOC282" s="75"/>
      <c r="EOD282" s="75"/>
      <c r="EOE282" s="75"/>
      <c r="EOF282" s="75"/>
      <c r="EOG282" s="75"/>
      <c r="EOH282" s="75"/>
      <c r="EOI282" s="75"/>
      <c r="EOJ282" s="75"/>
      <c r="EOK282" s="75"/>
      <c r="EOL282" s="75"/>
      <c r="EOM282" s="75"/>
      <c r="EON282" s="75"/>
      <c r="EOO282" s="75"/>
      <c r="EOP282" s="75"/>
      <c r="EOQ282" s="75"/>
      <c r="EOR282" s="75"/>
      <c r="EOS282" s="75"/>
      <c r="EOT282" s="75"/>
      <c r="EOU282" s="75"/>
      <c r="EOV282" s="75"/>
      <c r="EOW282" s="75"/>
      <c r="EOX282" s="75"/>
      <c r="EOY282" s="75"/>
      <c r="EOZ282" s="75"/>
      <c r="EPA282" s="75"/>
      <c r="EPB282" s="75"/>
      <c r="EPC282" s="75"/>
      <c r="EPD282" s="75"/>
      <c r="EPE282" s="75"/>
      <c r="EPF282" s="75"/>
      <c r="EPG282" s="75"/>
      <c r="EPH282" s="75"/>
      <c r="EPI282" s="75"/>
      <c r="EPJ282" s="75"/>
      <c r="EPK282" s="75"/>
      <c r="EPL282" s="75"/>
      <c r="EPM282" s="75"/>
      <c r="EPN282" s="75"/>
      <c r="EPO282" s="75"/>
      <c r="EPP282" s="75"/>
      <c r="EPQ282" s="75"/>
      <c r="EPR282" s="75"/>
      <c r="EPS282" s="75"/>
      <c r="EPT282" s="75"/>
      <c r="EPU282" s="75"/>
      <c r="EPV282" s="75"/>
      <c r="EPW282" s="75"/>
      <c r="EPX282" s="75"/>
      <c r="EPY282" s="75"/>
      <c r="EPZ282" s="75"/>
      <c r="EQA282" s="75"/>
      <c r="EQB282" s="75"/>
      <c r="EQC282" s="75"/>
      <c r="EQD282" s="75"/>
      <c r="EQE282" s="75"/>
      <c r="EQF282" s="75"/>
      <c r="EQG282" s="75"/>
      <c r="EQH282" s="75"/>
      <c r="EQI282" s="75"/>
      <c r="EQJ282" s="75"/>
      <c r="EQK282" s="75"/>
      <c r="EQL282" s="75"/>
      <c r="EQM282" s="75"/>
      <c r="EQN282" s="75"/>
      <c r="EQO282" s="75"/>
      <c r="EQP282" s="75"/>
      <c r="EQQ282" s="75"/>
      <c r="EQR282" s="75"/>
      <c r="EQS282" s="75"/>
      <c r="EQT282" s="75"/>
      <c r="EQU282" s="75"/>
      <c r="EQV282" s="75"/>
      <c r="EQW282" s="75"/>
      <c r="EQX282" s="75"/>
      <c r="EQY282" s="75"/>
      <c r="EQZ282" s="75"/>
      <c r="ERA282" s="75"/>
      <c r="ERB282" s="75"/>
      <c r="ERC282" s="75"/>
      <c r="ERD282" s="75"/>
      <c r="ERE282" s="75"/>
      <c r="ERF282" s="75"/>
      <c r="ERG282" s="75"/>
      <c r="ERH282" s="75"/>
      <c r="ERI282" s="75"/>
      <c r="ERJ282" s="75"/>
      <c r="ERK282" s="75"/>
      <c r="ERL282" s="75"/>
      <c r="ERM282" s="75"/>
      <c r="ERN282" s="75"/>
      <c r="ERO282" s="75"/>
      <c r="ERP282" s="75"/>
      <c r="ERQ282" s="75"/>
      <c r="ERR282" s="75"/>
      <c r="ERS282" s="75"/>
      <c r="ERT282" s="75"/>
      <c r="ERU282" s="75"/>
      <c r="ERV282" s="75"/>
      <c r="ERW282" s="75"/>
      <c r="ERX282" s="75"/>
      <c r="ERY282" s="75"/>
      <c r="ERZ282" s="75"/>
      <c r="ESA282" s="75"/>
      <c r="ESB282" s="75"/>
      <c r="ESC282" s="75"/>
      <c r="ESD282" s="75"/>
      <c r="ESE282" s="75"/>
      <c r="ESF282" s="75"/>
      <c r="ESG282" s="75"/>
      <c r="ESH282" s="75"/>
      <c r="ESI282" s="75"/>
      <c r="ESJ282" s="75"/>
      <c r="ESK282" s="75"/>
      <c r="ESL282" s="75"/>
      <c r="ESM282" s="75"/>
      <c r="ESN282" s="75"/>
      <c r="ESO282" s="75"/>
      <c r="ESP282" s="75"/>
      <c r="ESQ282" s="75"/>
      <c r="ESR282" s="75"/>
      <c r="ESS282" s="75"/>
      <c r="EST282" s="75"/>
      <c r="ESU282" s="75"/>
      <c r="ESV282" s="75"/>
      <c r="ESW282" s="75"/>
      <c r="ESX282" s="75"/>
      <c r="ESY282" s="75"/>
      <c r="ESZ282" s="75"/>
      <c r="ETA282" s="75"/>
      <c r="ETB282" s="75"/>
      <c r="ETC282" s="75"/>
      <c r="ETD282" s="75"/>
      <c r="ETE282" s="75"/>
      <c r="ETF282" s="75"/>
      <c r="ETG282" s="75"/>
      <c r="ETH282" s="75"/>
      <c r="ETI282" s="75"/>
      <c r="ETJ282" s="75"/>
      <c r="ETK282" s="75"/>
      <c r="ETL282" s="75"/>
      <c r="ETM282" s="75"/>
      <c r="ETN282" s="75"/>
      <c r="ETO282" s="75"/>
      <c r="ETP282" s="75"/>
      <c r="ETQ282" s="75"/>
      <c r="ETR282" s="75"/>
      <c r="ETS282" s="75"/>
      <c r="ETT282" s="75"/>
      <c r="ETU282" s="75"/>
      <c r="ETV282" s="75"/>
      <c r="ETW282" s="75"/>
      <c r="ETX282" s="75"/>
      <c r="ETY282" s="75"/>
      <c r="ETZ282" s="75"/>
      <c r="EUA282" s="75"/>
      <c r="EUB282" s="75"/>
      <c r="EUC282" s="75"/>
      <c r="EUD282" s="75"/>
      <c r="EUE282" s="75"/>
      <c r="EUF282" s="75"/>
      <c r="EUG282" s="75"/>
      <c r="EUH282" s="75"/>
      <c r="EUI282" s="75"/>
      <c r="EUJ282" s="75"/>
      <c r="EUK282" s="75"/>
      <c r="EUL282" s="75"/>
      <c r="EUM282" s="75"/>
      <c r="EUN282" s="75"/>
      <c r="EUO282" s="75"/>
      <c r="EUP282" s="75"/>
      <c r="EUQ282" s="75"/>
      <c r="EUR282" s="75"/>
      <c r="EUS282" s="75"/>
      <c r="EUT282" s="75"/>
      <c r="EUU282" s="75"/>
      <c r="EUV282" s="75"/>
      <c r="EUW282" s="75"/>
      <c r="EUX282" s="75"/>
      <c r="EUY282" s="75"/>
      <c r="EUZ282" s="75"/>
      <c r="EVA282" s="75"/>
      <c r="EVB282" s="75"/>
      <c r="EVC282" s="75"/>
      <c r="EVD282" s="75"/>
      <c r="EVE282" s="75"/>
      <c r="EVF282" s="75"/>
      <c r="EVG282" s="75"/>
      <c r="EVH282" s="75"/>
      <c r="EVI282" s="75"/>
      <c r="EVJ282" s="75"/>
      <c r="EVK282" s="75"/>
      <c r="EVL282" s="75"/>
      <c r="EVM282" s="75"/>
      <c r="EVN282" s="75"/>
      <c r="EVO282" s="75"/>
      <c r="EVP282" s="75"/>
      <c r="EVQ282" s="75"/>
      <c r="EVR282" s="75"/>
      <c r="EVS282" s="75"/>
      <c r="EVT282" s="75"/>
      <c r="EVU282" s="75"/>
      <c r="EVV282" s="75"/>
      <c r="EVW282" s="75"/>
      <c r="EVX282" s="75"/>
      <c r="EVY282" s="75"/>
      <c r="EVZ282" s="75"/>
      <c r="EWA282" s="75"/>
      <c r="EWB282" s="75"/>
      <c r="EWC282" s="75"/>
      <c r="EWD282" s="75"/>
      <c r="EWE282" s="75"/>
      <c r="EWF282" s="75"/>
      <c r="EWG282" s="75"/>
      <c r="EWH282" s="75"/>
      <c r="EWI282" s="75"/>
      <c r="EWJ282" s="75"/>
      <c r="EWK282" s="75"/>
      <c r="EWL282" s="75"/>
      <c r="EWM282" s="75"/>
      <c r="EWN282" s="75"/>
      <c r="EWO282" s="75"/>
      <c r="EWP282" s="75"/>
      <c r="EWQ282" s="75"/>
      <c r="EWR282" s="75"/>
      <c r="EWS282" s="75"/>
      <c r="EWT282" s="75"/>
      <c r="EWU282" s="75"/>
      <c r="EWV282" s="75"/>
      <c r="EWW282" s="75"/>
      <c r="EWX282" s="75"/>
      <c r="EWY282" s="75"/>
      <c r="EWZ282" s="75"/>
      <c r="EXA282" s="75"/>
      <c r="EXB282" s="75"/>
      <c r="EXC282" s="75"/>
      <c r="EXD282" s="75"/>
      <c r="EXE282" s="75"/>
      <c r="EXF282" s="75"/>
      <c r="EXG282" s="75"/>
      <c r="EXH282" s="75"/>
      <c r="EXI282" s="75"/>
      <c r="EXJ282" s="75"/>
      <c r="EXK282" s="75"/>
      <c r="EXL282" s="75"/>
      <c r="EXM282" s="75"/>
      <c r="EXN282" s="75"/>
      <c r="EXO282" s="75"/>
      <c r="EXP282" s="75"/>
      <c r="EXQ282" s="75"/>
      <c r="EXR282" s="75"/>
      <c r="EXS282" s="75"/>
      <c r="EXT282" s="75"/>
      <c r="EXU282" s="75"/>
      <c r="EXV282" s="75"/>
      <c r="EXW282" s="75"/>
      <c r="EXX282" s="75"/>
      <c r="EXY282" s="75"/>
      <c r="EXZ282" s="75"/>
      <c r="EYA282" s="75"/>
      <c r="EYB282" s="75"/>
      <c r="EYC282" s="75"/>
      <c r="EYD282" s="75"/>
      <c r="EYE282" s="75"/>
      <c r="EYF282" s="75"/>
      <c r="EYG282" s="75"/>
      <c r="EYH282" s="75"/>
      <c r="EYI282" s="75"/>
      <c r="EYJ282" s="75"/>
      <c r="EYK282" s="75"/>
      <c r="EYL282" s="75"/>
      <c r="EYM282" s="75"/>
      <c r="EYN282" s="75"/>
      <c r="EYO282" s="75"/>
      <c r="EYP282" s="75"/>
      <c r="EYQ282" s="75"/>
      <c r="EYR282" s="75"/>
      <c r="EYS282" s="75"/>
      <c r="EYT282" s="75"/>
      <c r="EYU282" s="75"/>
      <c r="EYV282" s="75"/>
      <c r="EYW282" s="75"/>
      <c r="EYX282" s="75"/>
      <c r="EYY282" s="75"/>
      <c r="EYZ282" s="75"/>
      <c r="EZA282" s="75"/>
      <c r="EZB282" s="75"/>
      <c r="EZC282" s="75"/>
      <c r="EZD282" s="75"/>
      <c r="EZE282" s="75"/>
      <c r="EZF282" s="75"/>
      <c r="EZG282" s="75"/>
      <c r="EZH282" s="75"/>
      <c r="EZI282" s="75"/>
      <c r="EZJ282" s="75"/>
      <c r="EZK282" s="75"/>
      <c r="EZL282" s="75"/>
      <c r="EZM282" s="75"/>
      <c r="EZN282" s="75"/>
      <c r="EZO282" s="75"/>
      <c r="EZP282" s="75"/>
      <c r="EZQ282" s="75"/>
      <c r="EZR282" s="75"/>
      <c r="EZS282" s="75"/>
      <c r="EZT282" s="75"/>
      <c r="EZU282" s="75"/>
      <c r="EZV282" s="75"/>
      <c r="EZW282" s="75"/>
      <c r="EZX282" s="75"/>
      <c r="EZY282" s="75"/>
      <c r="EZZ282" s="75"/>
      <c r="FAA282" s="75"/>
      <c r="FAB282" s="75"/>
      <c r="FAC282" s="75"/>
      <c r="FAD282" s="75"/>
      <c r="FAE282" s="75"/>
      <c r="FAF282" s="75"/>
      <c r="FAG282" s="75"/>
      <c r="FAH282" s="75"/>
      <c r="FAI282" s="75"/>
      <c r="FAJ282" s="75"/>
      <c r="FAK282" s="75"/>
      <c r="FAL282" s="75"/>
      <c r="FAM282" s="75"/>
      <c r="FAN282" s="75"/>
      <c r="FAO282" s="75"/>
      <c r="FAP282" s="75"/>
      <c r="FAQ282" s="75"/>
      <c r="FAR282" s="75"/>
      <c r="FAS282" s="75"/>
      <c r="FAT282" s="75"/>
      <c r="FAU282" s="75"/>
      <c r="FAV282" s="75"/>
      <c r="FAW282" s="75"/>
      <c r="FAX282" s="75"/>
      <c r="FAY282" s="75"/>
      <c r="FAZ282" s="75"/>
      <c r="FBA282" s="75"/>
      <c r="FBB282" s="75"/>
      <c r="FBC282" s="75"/>
      <c r="FBD282" s="75"/>
      <c r="FBE282" s="75"/>
      <c r="FBF282" s="75"/>
      <c r="FBG282" s="75"/>
      <c r="FBH282" s="75"/>
      <c r="FBI282" s="75"/>
      <c r="FBJ282" s="75"/>
      <c r="FBK282" s="75"/>
      <c r="FBL282" s="75"/>
      <c r="FBM282" s="75"/>
      <c r="FBN282" s="75"/>
      <c r="FBO282" s="75"/>
      <c r="FBP282" s="75"/>
      <c r="FBQ282" s="75"/>
      <c r="FBR282" s="75"/>
      <c r="FBS282" s="75"/>
      <c r="FBT282" s="75"/>
      <c r="FBU282" s="75"/>
      <c r="FBV282" s="75"/>
      <c r="FBW282" s="75"/>
      <c r="FBX282" s="75"/>
      <c r="FBY282" s="75"/>
      <c r="FBZ282" s="75"/>
      <c r="FCA282" s="75"/>
      <c r="FCB282" s="75"/>
      <c r="FCC282" s="75"/>
      <c r="FCD282" s="75"/>
      <c r="FCE282" s="75"/>
      <c r="FCF282" s="75"/>
      <c r="FCG282" s="75"/>
      <c r="FCH282" s="75"/>
      <c r="FCI282" s="75"/>
      <c r="FCJ282" s="75"/>
      <c r="FCK282" s="75"/>
      <c r="FCL282" s="75"/>
      <c r="FCM282" s="75"/>
      <c r="FCN282" s="75"/>
      <c r="FCO282" s="75"/>
      <c r="FCP282" s="75"/>
      <c r="FCQ282" s="75"/>
      <c r="FCR282" s="75"/>
      <c r="FCS282" s="75"/>
      <c r="FCT282" s="75"/>
      <c r="FCU282" s="75"/>
      <c r="FCV282" s="75"/>
      <c r="FCW282" s="75"/>
      <c r="FCX282" s="75"/>
      <c r="FCY282" s="75"/>
      <c r="FCZ282" s="75"/>
      <c r="FDA282" s="75"/>
      <c r="FDB282" s="75"/>
      <c r="FDC282" s="75"/>
      <c r="FDD282" s="75"/>
      <c r="FDE282" s="75"/>
      <c r="FDF282" s="75"/>
      <c r="FDG282" s="75"/>
      <c r="FDH282" s="75"/>
      <c r="FDI282" s="75"/>
      <c r="FDJ282" s="75"/>
      <c r="FDK282" s="75"/>
      <c r="FDL282" s="75"/>
      <c r="FDM282" s="75"/>
      <c r="FDN282" s="75"/>
      <c r="FDO282" s="75"/>
      <c r="FDP282" s="75"/>
      <c r="FDQ282" s="75"/>
      <c r="FDR282" s="75"/>
      <c r="FDS282" s="75"/>
      <c r="FDT282" s="75"/>
      <c r="FDU282" s="75"/>
      <c r="FDV282" s="75"/>
      <c r="FDW282" s="75"/>
      <c r="FDX282" s="75"/>
      <c r="FDY282" s="75"/>
      <c r="FDZ282" s="75"/>
      <c r="FEA282" s="75"/>
      <c r="FEB282" s="75"/>
      <c r="FEC282" s="75"/>
      <c r="FED282" s="75"/>
      <c r="FEE282" s="75"/>
      <c r="FEF282" s="75"/>
      <c r="FEG282" s="75"/>
      <c r="FEH282" s="75"/>
      <c r="FEI282" s="75"/>
      <c r="FEJ282" s="75"/>
      <c r="FEK282" s="75"/>
      <c r="FEL282" s="75"/>
      <c r="FEM282" s="75"/>
      <c r="FEN282" s="75"/>
      <c r="FEO282" s="75"/>
      <c r="FEP282" s="75"/>
      <c r="FEQ282" s="75"/>
      <c r="FER282" s="75"/>
      <c r="FES282" s="75"/>
      <c r="FET282" s="75"/>
      <c r="FEU282" s="75"/>
      <c r="FEV282" s="75"/>
      <c r="FEW282" s="75"/>
      <c r="FEX282" s="75"/>
      <c r="FEY282" s="75"/>
      <c r="FEZ282" s="75"/>
      <c r="FFA282" s="75"/>
      <c r="FFB282" s="75"/>
      <c r="FFC282" s="75"/>
      <c r="FFD282" s="75"/>
      <c r="FFE282" s="75"/>
      <c r="FFF282" s="75"/>
      <c r="FFG282" s="75"/>
      <c r="FFH282" s="75"/>
      <c r="FFI282" s="75"/>
      <c r="FFJ282" s="75"/>
      <c r="FFK282" s="75"/>
      <c r="FFL282" s="75"/>
      <c r="FFM282" s="75"/>
      <c r="FFN282" s="75"/>
      <c r="FFO282" s="75"/>
      <c r="FFP282" s="75"/>
      <c r="FFQ282" s="75"/>
      <c r="FFR282" s="75"/>
      <c r="FFS282" s="75"/>
      <c r="FFT282" s="75"/>
      <c r="FFU282" s="75"/>
      <c r="FFV282" s="75"/>
      <c r="FFW282" s="75"/>
      <c r="FFX282" s="75"/>
      <c r="FFY282" s="75"/>
      <c r="FFZ282" s="75"/>
      <c r="FGA282" s="75"/>
      <c r="FGB282" s="75"/>
      <c r="FGC282" s="75"/>
      <c r="FGD282" s="75"/>
      <c r="FGE282" s="75"/>
      <c r="FGF282" s="75"/>
      <c r="FGG282" s="75"/>
      <c r="FGH282" s="75"/>
      <c r="FGI282" s="75"/>
      <c r="FGJ282" s="75"/>
      <c r="FGK282" s="75"/>
      <c r="FGL282" s="75"/>
      <c r="FGM282" s="75"/>
      <c r="FGN282" s="75"/>
      <c r="FGO282" s="75"/>
      <c r="FGP282" s="75"/>
      <c r="FGQ282" s="75"/>
      <c r="FGR282" s="75"/>
      <c r="FGS282" s="75"/>
      <c r="FGT282" s="75"/>
      <c r="FGU282" s="75"/>
      <c r="FGV282" s="75"/>
      <c r="FGW282" s="75"/>
      <c r="FGX282" s="75"/>
      <c r="FGY282" s="75"/>
      <c r="FGZ282" s="75"/>
      <c r="FHA282" s="75"/>
      <c r="FHB282" s="75"/>
      <c r="FHC282" s="75"/>
      <c r="FHD282" s="75"/>
      <c r="FHE282" s="75"/>
      <c r="FHF282" s="75"/>
      <c r="FHG282" s="75"/>
      <c r="FHH282" s="75"/>
      <c r="FHI282" s="75"/>
      <c r="FHJ282" s="75"/>
      <c r="FHK282" s="75"/>
      <c r="FHL282" s="75"/>
      <c r="FHM282" s="75"/>
      <c r="FHN282" s="75"/>
      <c r="FHO282" s="75"/>
      <c r="FHP282" s="75"/>
      <c r="FHQ282" s="75"/>
      <c r="FHR282" s="75"/>
      <c r="FHS282" s="75"/>
      <c r="FHT282" s="75"/>
      <c r="FHU282" s="75"/>
      <c r="FHV282" s="75"/>
      <c r="FHW282" s="75"/>
      <c r="FHX282" s="75"/>
      <c r="FHY282" s="75"/>
      <c r="FHZ282" s="75"/>
      <c r="FIA282" s="75"/>
      <c r="FIB282" s="75"/>
      <c r="FIC282" s="75"/>
      <c r="FID282" s="75"/>
      <c r="FIE282" s="75"/>
      <c r="FIF282" s="75"/>
      <c r="FIG282" s="75"/>
      <c r="FIH282" s="75"/>
      <c r="FII282" s="75"/>
      <c r="FIJ282" s="75"/>
      <c r="FIK282" s="75"/>
      <c r="FIL282" s="75"/>
      <c r="FIM282" s="75"/>
      <c r="FIN282" s="75"/>
      <c r="FIO282" s="75"/>
      <c r="FIP282" s="75"/>
      <c r="FIQ282" s="75"/>
      <c r="FIR282" s="75"/>
      <c r="FIS282" s="75"/>
      <c r="FIT282" s="75"/>
      <c r="FIU282" s="75"/>
      <c r="FIV282" s="75"/>
      <c r="FIW282" s="75"/>
      <c r="FIX282" s="75"/>
      <c r="FIY282" s="75"/>
      <c r="FIZ282" s="75"/>
      <c r="FJA282" s="75"/>
      <c r="FJB282" s="75"/>
      <c r="FJC282" s="75"/>
      <c r="FJD282" s="75"/>
      <c r="FJE282" s="75"/>
      <c r="FJF282" s="75"/>
      <c r="FJG282" s="75"/>
      <c r="FJH282" s="75"/>
      <c r="FJI282" s="75"/>
      <c r="FJJ282" s="75"/>
      <c r="FJK282" s="75"/>
      <c r="FJL282" s="75"/>
      <c r="FJM282" s="75"/>
      <c r="FJN282" s="75"/>
      <c r="FJO282" s="75"/>
      <c r="FJP282" s="75"/>
      <c r="FJQ282" s="75"/>
      <c r="FJR282" s="75"/>
      <c r="FJS282" s="75"/>
      <c r="FJT282" s="75"/>
      <c r="FJU282" s="75"/>
      <c r="FJV282" s="75"/>
      <c r="FJW282" s="75"/>
      <c r="FJX282" s="75"/>
      <c r="FJY282" s="75"/>
      <c r="FJZ282" s="75"/>
      <c r="FKA282" s="75"/>
      <c r="FKB282" s="75"/>
      <c r="FKC282" s="75"/>
      <c r="FKD282" s="75"/>
      <c r="FKE282" s="75"/>
      <c r="FKF282" s="75"/>
      <c r="FKG282" s="75"/>
      <c r="FKH282" s="75"/>
      <c r="FKI282" s="75"/>
      <c r="FKJ282" s="75"/>
      <c r="FKK282" s="75"/>
      <c r="FKL282" s="75"/>
      <c r="FKM282" s="75"/>
      <c r="FKN282" s="75"/>
      <c r="FKO282" s="75"/>
      <c r="FKP282" s="75"/>
      <c r="FKQ282" s="75"/>
      <c r="FKR282" s="75"/>
      <c r="FKS282" s="75"/>
      <c r="FKT282" s="75"/>
      <c r="FKU282" s="75"/>
      <c r="FKV282" s="75"/>
      <c r="FKW282" s="75"/>
      <c r="FKX282" s="75"/>
      <c r="FKY282" s="75"/>
      <c r="FKZ282" s="75"/>
      <c r="FLA282" s="75"/>
      <c r="FLB282" s="75"/>
      <c r="FLC282" s="75"/>
      <c r="FLD282" s="75"/>
      <c r="FLE282" s="75"/>
      <c r="FLF282" s="75"/>
      <c r="FLG282" s="75"/>
      <c r="FLH282" s="75"/>
      <c r="FLI282" s="75"/>
      <c r="FLJ282" s="75"/>
      <c r="FLK282" s="75"/>
      <c r="FLL282" s="75"/>
      <c r="FLM282" s="75"/>
      <c r="FLN282" s="75"/>
      <c r="FLO282" s="75"/>
      <c r="FLP282" s="75"/>
      <c r="FLQ282" s="75"/>
      <c r="FLR282" s="75"/>
      <c r="FLS282" s="75"/>
      <c r="FLT282" s="75"/>
      <c r="FLU282" s="75"/>
      <c r="FLV282" s="75"/>
      <c r="FLW282" s="75"/>
      <c r="FLX282" s="75"/>
      <c r="FLY282" s="75"/>
      <c r="FLZ282" s="75"/>
      <c r="FMA282" s="75"/>
      <c r="FMB282" s="75"/>
      <c r="FMC282" s="75"/>
      <c r="FMD282" s="75"/>
      <c r="FME282" s="75"/>
      <c r="FMF282" s="75"/>
      <c r="FMG282" s="75"/>
      <c r="FMH282" s="75"/>
      <c r="FMI282" s="75"/>
      <c r="FMJ282" s="75"/>
      <c r="FMK282" s="75"/>
      <c r="FML282" s="75"/>
      <c r="FMM282" s="75"/>
      <c r="FMN282" s="75"/>
      <c r="FMO282" s="75"/>
      <c r="FMP282" s="75"/>
      <c r="FMQ282" s="75"/>
      <c r="FMR282" s="75"/>
      <c r="FMS282" s="75"/>
      <c r="FMT282" s="75"/>
      <c r="FMU282" s="75"/>
      <c r="FMV282" s="75"/>
      <c r="FMW282" s="75"/>
      <c r="FMX282" s="75"/>
      <c r="FMY282" s="75"/>
      <c r="FMZ282" s="75"/>
      <c r="FNA282" s="75"/>
      <c r="FNB282" s="75"/>
      <c r="FNC282" s="75"/>
      <c r="FND282" s="75"/>
      <c r="FNE282" s="75"/>
      <c r="FNF282" s="75"/>
      <c r="FNG282" s="75"/>
      <c r="FNH282" s="75"/>
      <c r="FNI282" s="75"/>
      <c r="FNJ282" s="75"/>
      <c r="FNK282" s="75"/>
      <c r="FNL282" s="75"/>
      <c r="FNM282" s="75"/>
      <c r="FNN282" s="75"/>
      <c r="FNO282" s="75"/>
      <c r="FNP282" s="75"/>
      <c r="FNQ282" s="75"/>
      <c r="FNR282" s="75"/>
      <c r="FNS282" s="75"/>
      <c r="FNT282" s="75"/>
      <c r="FNU282" s="75"/>
      <c r="FNV282" s="75"/>
      <c r="FNW282" s="75"/>
      <c r="FNX282" s="75"/>
      <c r="FNY282" s="75"/>
      <c r="FNZ282" s="75"/>
      <c r="FOA282" s="75"/>
      <c r="FOB282" s="75"/>
      <c r="FOC282" s="75"/>
      <c r="FOD282" s="75"/>
      <c r="FOE282" s="75"/>
      <c r="FOF282" s="75"/>
      <c r="FOG282" s="75"/>
      <c r="FOH282" s="75"/>
      <c r="FOI282" s="75"/>
      <c r="FOJ282" s="75"/>
      <c r="FOK282" s="75"/>
      <c r="FOL282" s="75"/>
      <c r="FOM282" s="75"/>
      <c r="FON282" s="75"/>
      <c r="FOO282" s="75"/>
      <c r="FOP282" s="75"/>
      <c r="FOQ282" s="75"/>
      <c r="FOR282" s="75"/>
      <c r="FOS282" s="75"/>
      <c r="FOT282" s="75"/>
      <c r="FOU282" s="75"/>
      <c r="FOV282" s="75"/>
      <c r="FOW282" s="75"/>
      <c r="FOX282" s="75"/>
      <c r="FOY282" s="75"/>
      <c r="FOZ282" s="75"/>
      <c r="FPA282" s="75"/>
      <c r="FPB282" s="75"/>
      <c r="FPC282" s="75"/>
      <c r="FPD282" s="75"/>
      <c r="FPE282" s="75"/>
      <c r="FPF282" s="75"/>
      <c r="FPG282" s="75"/>
      <c r="FPH282" s="75"/>
      <c r="FPI282" s="75"/>
      <c r="FPJ282" s="75"/>
      <c r="FPK282" s="75"/>
      <c r="FPL282" s="75"/>
      <c r="FPM282" s="75"/>
      <c r="FPN282" s="75"/>
      <c r="FPO282" s="75"/>
      <c r="FPP282" s="75"/>
      <c r="FPQ282" s="75"/>
      <c r="FPR282" s="75"/>
      <c r="FPS282" s="75"/>
      <c r="FPT282" s="75"/>
      <c r="FPU282" s="75"/>
      <c r="FPV282" s="75"/>
      <c r="FPW282" s="75"/>
      <c r="FPX282" s="75"/>
      <c r="FPY282" s="75"/>
      <c r="FPZ282" s="75"/>
      <c r="FQA282" s="75"/>
      <c r="FQB282" s="75"/>
      <c r="FQC282" s="75"/>
      <c r="FQD282" s="75"/>
      <c r="FQE282" s="75"/>
      <c r="FQF282" s="75"/>
      <c r="FQG282" s="75"/>
      <c r="FQH282" s="75"/>
      <c r="FQI282" s="75"/>
      <c r="FQJ282" s="75"/>
      <c r="FQK282" s="75"/>
      <c r="FQL282" s="75"/>
      <c r="FQM282" s="75"/>
      <c r="FQN282" s="75"/>
      <c r="FQO282" s="75"/>
      <c r="FQP282" s="75"/>
      <c r="FQQ282" s="75"/>
      <c r="FQR282" s="75"/>
      <c r="FQS282" s="75"/>
      <c r="FQT282" s="75"/>
      <c r="FQU282" s="75"/>
      <c r="FQV282" s="75"/>
      <c r="FQW282" s="75"/>
      <c r="FQX282" s="75"/>
      <c r="FQY282" s="75"/>
      <c r="FQZ282" s="75"/>
      <c r="FRA282" s="75"/>
      <c r="FRB282" s="75"/>
      <c r="FRC282" s="75"/>
      <c r="FRD282" s="75"/>
      <c r="FRE282" s="75"/>
      <c r="FRF282" s="75"/>
      <c r="FRG282" s="75"/>
      <c r="FRH282" s="75"/>
      <c r="FRI282" s="75"/>
      <c r="FRJ282" s="75"/>
      <c r="FRK282" s="75"/>
      <c r="FRL282" s="75"/>
      <c r="FRM282" s="75"/>
      <c r="FRN282" s="75"/>
      <c r="FRO282" s="75"/>
      <c r="FRP282" s="75"/>
      <c r="FRQ282" s="75"/>
      <c r="FRR282" s="75"/>
      <c r="FRS282" s="75"/>
      <c r="FRT282" s="75"/>
      <c r="FRU282" s="75"/>
      <c r="FRV282" s="75"/>
      <c r="FRW282" s="75"/>
      <c r="FRX282" s="75"/>
      <c r="FRY282" s="75"/>
      <c r="FRZ282" s="75"/>
      <c r="FSA282" s="75"/>
      <c r="FSB282" s="75"/>
      <c r="FSC282" s="75"/>
      <c r="FSD282" s="75"/>
      <c r="FSE282" s="75"/>
      <c r="FSF282" s="75"/>
      <c r="FSG282" s="75"/>
      <c r="FSH282" s="75"/>
      <c r="FSI282" s="75"/>
      <c r="FSJ282" s="75"/>
      <c r="FSK282" s="75"/>
      <c r="FSL282" s="75"/>
      <c r="FSM282" s="75"/>
      <c r="FSN282" s="75"/>
      <c r="FSO282" s="75"/>
      <c r="FSP282" s="75"/>
      <c r="FSQ282" s="75"/>
      <c r="FSR282" s="75"/>
      <c r="FSS282" s="75"/>
      <c r="FST282" s="75"/>
      <c r="FSU282" s="75"/>
      <c r="FSV282" s="75"/>
      <c r="FSW282" s="75"/>
      <c r="FSX282" s="75"/>
      <c r="FSY282" s="75"/>
      <c r="FSZ282" s="75"/>
      <c r="FTA282" s="75"/>
      <c r="FTB282" s="75"/>
      <c r="FTC282" s="75"/>
      <c r="FTD282" s="75"/>
      <c r="FTE282" s="75"/>
      <c r="FTF282" s="75"/>
      <c r="FTG282" s="75"/>
      <c r="FTH282" s="75"/>
      <c r="FTI282" s="75"/>
      <c r="FTJ282" s="75"/>
      <c r="FTK282" s="75"/>
      <c r="FTL282" s="75"/>
      <c r="FTM282" s="75"/>
      <c r="FTN282" s="75"/>
      <c r="FTO282" s="75"/>
      <c r="FTP282" s="75"/>
      <c r="FTQ282" s="75"/>
      <c r="FTR282" s="75"/>
      <c r="FTS282" s="75"/>
      <c r="FTT282" s="75"/>
      <c r="FTU282" s="75"/>
      <c r="FTV282" s="75"/>
      <c r="FTW282" s="75"/>
      <c r="FTX282" s="75"/>
      <c r="FTY282" s="75"/>
      <c r="FTZ282" s="75"/>
      <c r="FUA282" s="75"/>
      <c r="FUB282" s="75"/>
      <c r="FUC282" s="75"/>
      <c r="FUD282" s="75"/>
      <c r="FUE282" s="75"/>
      <c r="FUF282" s="75"/>
      <c r="FUG282" s="75"/>
      <c r="FUH282" s="75"/>
      <c r="FUI282" s="75"/>
      <c r="FUJ282" s="75"/>
      <c r="FUK282" s="75"/>
      <c r="FUL282" s="75"/>
      <c r="FUM282" s="75"/>
      <c r="FUN282" s="75"/>
      <c r="FUO282" s="75"/>
      <c r="FUP282" s="75"/>
      <c r="FUQ282" s="75"/>
      <c r="FUR282" s="75"/>
      <c r="FUS282" s="75"/>
      <c r="FUT282" s="75"/>
      <c r="FUU282" s="75"/>
      <c r="FUV282" s="75"/>
      <c r="FUW282" s="75"/>
      <c r="FUX282" s="75"/>
      <c r="FUY282" s="75"/>
      <c r="FUZ282" s="75"/>
      <c r="FVA282" s="75"/>
      <c r="FVB282" s="75"/>
      <c r="FVC282" s="75"/>
      <c r="FVD282" s="75"/>
      <c r="FVE282" s="75"/>
      <c r="FVF282" s="75"/>
      <c r="FVG282" s="75"/>
      <c r="FVH282" s="75"/>
      <c r="FVI282" s="75"/>
      <c r="FVJ282" s="75"/>
      <c r="FVK282" s="75"/>
      <c r="FVL282" s="75"/>
      <c r="FVM282" s="75"/>
      <c r="FVN282" s="75"/>
      <c r="FVO282" s="75"/>
      <c r="FVP282" s="75"/>
      <c r="FVQ282" s="75"/>
      <c r="FVR282" s="75"/>
      <c r="FVS282" s="75"/>
      <c r="FVT282" s="75"/>
      <c r="FVU282" s="75"/>
      <c r="FVV282" s="75"/>
      <c r="FVW282" s="75"/>
      <c r="FVX282" s="75"/>
      <c r="FVY282" s="75"/>
      <c r="FVZ282" s="75"/>
      <c r="FWA282" s="75"/>
      <c r="FWB282" s="75"/>
      <c r="FWC282" s="75"/>
      <c r="FWD282" s="75"/>
      <c r="FWE282" s="75"/>
      <c r="FWF282" s="75"/>
      <c r="FWG282" s="75"/>
      <c r="FWH282" s="75"/>
      <c r="FWI282" s="75"/>
      <c r="FWJ282" s="75"/>
      <c r="FWK282" s="75"/>
      <c r="FWL282" s="75"/>
      <c r="FWM282" s="75"/>
      <c r="FWN282" s="75"/>
      <c r="FWO282" s="75"/>
      <c r="FWP282" s="75"/>
      <c r="FWQ282" s="75"/>
      <c r="FWR282" s="75"/>
      <c r="FWS282" s="75"/>
      <c r="FWT282" s="75"/>
      <c r="FWU282" s="75"/>
      <c r="FWV282" s="75"/>
      <c r="FWW282" s="75"/>
      <c r="FWX282" s="75"/>
      <c r="FWY282" s="75"/>
      <c r="FWZ282" s="75"/>
      <c r="FXA282" s="75"/>
      <c r="FXB282" s="75"/>
      <c r="FXC282" s="75"/>
      <c r="FXD282" s="75"/>
      <c r="FXE282" s="75"/>
      <c r="FXF282" s="75"/>
      <c r="FXG282" s="75"/>
      <c r="FXH282" s="75"/>
      <c r="FXI282" s="75"/>
      <c r="FXJ282" s="75"/>
      <c r="FXK282" s="75"/>
      <c r="FXL282" s="75"/>
      <c r="FXM282" s="75"/>
      <c r="FXN282" s="75"/>
      <c r="FXO282" s="75"/>
      <c r="FXP282" s="75"/>
      <c r="FXQ282" s="75"/>
      <c r="FXR282" s="75"/>
      <c r="FXS282" s="75"/>
      <c r="FXT282" s="75"/>
      <c r="FXU282" s="75"/>
      <c r="FXV282" s="75"/>
      <c r="FXW282" s="75"/>
      <c r="FXX282" s="75"/>
      <c r="FXY282" s="75"/>
      <c r="FXZ282" s="75"/>
      <c r="FYA282" s="75"/>
      <c r="FYB282" s="75"/>
      <c r="FYC282" s="75"/>
      <c r="FYD282" s="75"/>
      <c r="FYE282" s="75"/>
      <c r="FYF282" s="75"/>
      <c r="FYG282" s="75"/>
      <c r="FYH282" s="75"/>
      <c r="FYI282" s="75"/>
      <c r="FYJ282" s="75"/>
      <c r="FYK282" s="75"/>
      <c r="FYL282" s="75"/>
      <c r="FYM282" s="75"/>
      <c r="FYN282" s="75"/>
      <c r="FYO282" s="75"/>
      <c r="FYP282" s="75"/>
      <c r="FYQ282" s="75"/>
      <c r="FYR282" s="75"/>
      <c r="FYS282" s="75"/>
      <c r="FYT282" s="75"/>
      <c r="FYU282" s="75"/>
      <c r="FYV282" s="75"/>
      <c r="FYW282" s="75"/>
      <c r="FYX282" s="75"/>
      <c r="FYY282" s="75"/>
      <c r="FYZ282" s="75"/>
      <c r="FZA282" s="75"/>
      <c r="FZB282" s="75"/>
      <c r="FZC282" s="75"/>
      <c r="FZD282" s="75"/>
      <c r="FZE282" s="75"/>
      <c r="FZF282" s="75"/>
      <c r="FZG282" s="75"/>
      <c r="FZH282" s="75"/>
      <c r="FZI282" s="75"/>
      <c r="FZJ282" s="75"/>
      <c r="FZK282" s="75"/>
      <c r="FZL282" s="75"/>
      <c r="FZM282" s="75"/>
      <c r="FZN282" s="75"/>
      <c r="FZO282" s="75"/>
      <c r="FZP282" s="75"/>
      <c r="FZQ282" s="75"/>
      <c r="FZR282" s="75"/>
      <c r="FZS282" s="75"/>
      <c r="FZT282" s="75"/>
      <c r="FZU282" s="75"/>
      <c r="FZV282" s="75"/>
      <c r="FZW282" s="75"/>
      <c r="FZX282" s="75"/>
      <c r="FZY282" s="75"/>
      <c r="FZZ282" s="75"/>
      <c r="GAA282" s="75"/>
      <c r="GAB282" s="75"/>
      <c r="GAC282" s="75"/>
      <c r="GAD282" s="75"/>
      <c r="GAE282" s="75"/>
      <c r="GAF282" s="75"/>
      <c r="GAG282" s="75"/>
      <c r="GAH282" s="75"/>
      <c r="GAI282" s="75"/>
      <c r="GAJ282" s="75"/>
      <c r="GAK282" s="75"/>
      <c r="GAL282" s="75"/>
      <c r="GAM282" s="75"/>
      <c r="GAN282" s="75"/>
      <c r="GAO282" s="75"/>
      <c r="GAP282" s="75"/>
      <c r="GAQ282" s="75"/>
      <c r="GAR282" s="75"/>
      <c r="GAS282" s="75"/>
      <c r="GAT282" s="75"/>
      <c r="GAU282" s="75"/>
      <c r="GAV282" s="75"/>
      <c r="GAW282" s="75"/>
      <c r="GAX282" s="75"/>
      <c r="GAY282" s="75"/>
      <c r="GAZ282" s="75"/>
      <c r="GBA282" s="75"/>
      <c r="GBB282" s="75"/>
      <c r="GBC282" s="75"/>
      <c r="GBD282" s="75"/>
      <c r="GBE282" s="75"/>
      <c r="GBF282" s="75"/>
      <c r="GBG282" s="75"/>
      <c r="GBH282" s="75"/>
      <c r="GBI282" s="75"/>
      <c r="GBJ282" s="75"/>
      <c r="GBK282" s="75"/>
      <c r="GBL282" s="75"/>
      <c r="GBM282" s="75"/>
      <c r="GBN282" s="75"/>
      <c r="GBO282" s="75"/>
      <c r="GBP282" s="75"/>
      <c r="GBQ282" s="75"/>
      <c r="GBR282" s="75"/>
      <c r="GBS282" s="75"/>
      <c r="GBT282" s="75"/>
      <c r="GBU282" s="75"/>
      <c r="GBV282" s="75"/>
      <c r="GBW282" s="75"/>
      <c r="GBX282" s="75"/>
      <c r="GBY282" s="75"/>
      <c r="GBZ282" s="75"/>
      <c r="GCA282" s="75"/>
      <c r="GCB282" s="75"/>
      <c r="GCC282" s="75"/>
      <c r="GCD282" s="75"/>
      <c r="GCE282" s="75"/>
      <c r="GCF282" s="75"/>
      <c r="GCG282" s="75"/>
      <c r="GCH282" s="75"/>
      <c r="GCI282" s="75"/>
      <c r="GCJ282" s="75"/>
      <c r="GCK282" s="75"/>
      <c r="GCL282" s="75"/>
      <c r="GCM282" s="75"/>
      <c r="GCN282" s="75"/>
      <c r="GCO282" s="75"/>
      <c r="GCP282" s="75"/>
      <c r="GCQ282" s="75"/>
      <c r="GCR282" s="75"/>
      <c r="GCS282" s="75"/>
      <c r="GCT282" s="75"/>
      <c r="GCU282" s="75"/>
      <c r="GCV282" s="75"/>
      <c r="GCW282" s="75"/>
      <c r="GCX282" s="75"/>
      <c r="GCY282" s="75"/>
      <c r="GCZ282" s="75"/>
      <c r="GDA282" s="75"/>
      <c r="GDB282" s="75"/>
      <c r="GDC282" s="75"/>
      <c r="GDD282" s="75"/>
      <c r="GDE282" s="75"/>
      <c r="GDF282" s="75"/>
      <c r="GDG282" s="75"/>
      <c r="GDH282" s="75"/>
      <c r="GDI282" s="75"/>
      <c r="GDJ282" s="75"/>
      <c r="GDK282" s="75"/>
      <c r="GDL282" s="75"/>
      <c r="GDM282" s="75"/>
      <c r="GDN282" s="75"/>
      <c r="GDO282" s="75"/>
      <c r="GDP282" s="75"/>
      <c r="GDQ282" s="75"/>
      <c r="GDR282" s="75"/>
      <c r="GDS282" s="75"/>
      <c r="GDT282" s="75"/>
      <c r="GDU282" s="75"/>
      <c r="GDV282" s="75"/>
      <c r="GDW282" s="75"/>
      <c r="GDX282" s="75"/>
      <c r="GDY282" s="75"/>
      <c r="GDZ282" s="75"/>
      <c r="GEA282" s="75"/>
      <c r="GEB282" s="75"/>
      <c r="GEC282" s="75"/>
      <c r="GED282" s="75"/>
      <c r="GEE282" s="75"/>
      <c r="GEF282" s="75"/>
      <c r="GEG282" s="75"/>
      <c r="GEH282" s="75"/>
      <c r="GEI282" s="75"/>
      <c r="GEJ282" s="75"/>
      <c r="GEK282" s="75"/>
      <c r="GEL282" s="75"/>
      <c r="GEM282" s="75"/>
      <c r="GEN282" s="75"/>
      <c r="GEO282" s="75"/>
      <c r="GEP282" s="75"/>
      <c r="GEQ282" s="75"/>
      <c r="GER282" s="75"/>
      <c r="GES282" s="75"/>
      <c r="GET282" s="75"/>
      <c r="GEU282" s="75"/>
      <c r="GEV282" s="75"/>
      <c r="GEW282" s="75"/>
      <c r="GEX282" s="75"/>
      <c r="GEY282" s="75"/>
      <c r="GEZ282" s="75"/>
      <c r="GFA282" s="75"/>
      <c r="GFB282" s="75"/>
      <c r="GFC282" s="75"/>
      <c r="GFD282" s="75"/>
      <c r="GFE282" s="75"/>
      <c r="GFF282" s="75"/>
      <c r="GFG282" s="75"/>
      <c r="GFH282" s="75"/>
      <c r="GFI282" s="75"/>
      <c r="GFJ282" s="75"/>
      <c r="GFK282" s="75"/>
      <c r="GFL282" s="75"/>
      <c r="GFM282" s="75"/>
      <c r="GFN282" s="75"/>
      <c r="GFO282" s="75"/>
      <c r="GFP282" s="75"/>
      <c r="GFQ282" s="75"/>
      <c r="GFR282" s="75"/>
      <c r="GFS282" s="75"/>
      <c r="GFT282" s="75"/>
      <c r="GFU282" s="75"/>
      <c r="GFV282" s="75"/>
      <c r="GFW282" s="75"/>
      <c r="GFX282" s="75"/>
      <c r="GFY282" s="75"/>
      <c r="GFZ282" s="75"/>
      <c r="GGA282" s="75"/>
      <c r="GGB282" s="75"/>
      <c r="GGC282" s="75"/>
      <c r="GGD282" s="75"/>
      <c r="GGE282" s="75"/>
      <c r="GGF282" s="75"/>
      <c r="GGG282" s="75"/>
      <c r="GGH282" s="75"/>
      <c r="GGI282" s="75"/>
      <c r="GGJ282" s="75"/>
      <c r="GGK282" s="75"/>
      <c r="GGL282" s="75"/>
      <c r="GGM282" s="75"/>
      <c r="GGN282" s="75"/>
      <c r="GGO282" s="75"/>
      <c r="GGP282" s="75"/>
      <c r="GGQ282" s="75"/>
      <c r="GGR282" s="75"/>
      <c r="GGS282" s="75"/>
      <c r="GGT282" s="75"/>
      <c r="GGU282" s="75"/>
      <c r="GGV282" s="75"/>
      <c r="GGW282" s="75"/>
      <c r="GGX282" s="75"/>
      <c r="GGY282" s="75"/>
      <c r="GGZ282" s="75"/>
      <c r="GHA282" s="75"/>
      <c r="GHB282" s="75"/>
      <c r="GHC282" s="75"/>
      <c r="GHD282" s="75"/>
      <c r="GHE282" s="75"/>
      <c r="GHF282" s="75"/>
      <c r="GHG282" s="75"/>
      <c r="GHH282" s="75"/>
      <c r="GHI282" s="75"/>
      <c r="GHJ282" s="75"/>
      <c r="GHK282" s="75"/>
      <c r="GHL282" s="75"/>
      <c r="GHM282" s="75"/>
      <c r="GHN282" s="75"/>
      <c r="GHO282" s="75"/>
      <c r="GHP282" s="75"/>
      <c r="GHQ282" s="75"/>
      <c r="GHR282" s="75"/>
      <c r="GHS282" s="75"/>
      <c r="GHT282" s="75"/>
      <c r="GHU282" s="75"/>
      <c r="GHV282" s="75"/>
      <c r="GHW282" s="75"/>
      <c r="GHX282" s="75"/>
      <c r="GHY282" s="75"/>
      <c r="GHZ282" s="75"/>
      <c r="GIA282" s="75"/>
      <c r="GIB282" s="75"/>
      <c r="GIC282" s="75"/>
      <c r="GID282" s="75"/>
      <c r="GIE282" s="75"/>
      <c r="GIF282" s="75"/>
      <c r="GIG282" s="75"/>
      <c r="GIH282" s="75"/>
      <c r="GII282" s="75"/>
      <c r="GIJ282" s="75"/>
      <c r="GIK282" s="75"/>
      <c r="GIL282" s="75"/>
      <c r="GIM282" s="75"/>
      <c r="GIN282" s="75"/>
      <c r="GIO282" s="75"/>
      <c r="GIP282" s="75"/>
      <c r="GIQ282" s="75"/>
      <c r="GIR282" s="75"/>
      <c r="GIS282" s="75"/>
      <c r="GIT282" s="75"/>
      <c r="GIU282" s="75"/>
      <c r="GIV282" s="75"/>
      <c r="GIW282" s="75"/>
      <c r="GIX282" s="75"/>
      <c r="GIY282" s="75"/>
      <c r="GIZ282" s="75"/>
      <c r="GJA282" s="75"/>
      <c r="GJB282" s="75"/>
      <c r="GJC282" s="75"/>
      <c r="GJD282" s="75"/>
      <c r="GJE282" s="75"/>
      <c r="GJF282" s="75"/>
      <c r="GJG282" s="75"/>
      <c r="GJH282" s="75"/>
      <c r="GJI282" s="75"/>
      <c r="GJJ282" s="75"/>
      <c r="GJK282" s="75"/>
      <c r="GJL282" s="75"/>
      <c r="GJM282" s="75"/>
      <c r="GJN282" s="75"/>
      <c r="GJO282" s="75"/>
      <c r="GJP282" s="75"/>
      <c r="GJQ282" s="75"/>
      <c r="GJR282" s="75"/>
      <c r="GJS282" s="75"/>
      <c r="GJT282" s="75"/>
      <c r="GJU282" s="75"/>
      <c r="GJV282" s="75"/>
      <c r="GJW282" s="75"/>
      <c r="GJX282" s="75"/>
      <c r="GJY282" s="75"/>
      <c r="GJZ282" s="75"/>
      <c r="GKA282" s="75"/>
      <c r="GKB282" s="75"/>
      <c r="GKC282" s="75"/>
      <c r="GKD282" s="75"/>
      <c r="GKE282" s="75"/>
      <c r="GKF282" s="75"/>
      <c r="GKG282" s="75"/>
      <c r="GKH282" s="75"/>
      <c r="GKI282" s="75"/>
      <c r="GKJ282" s="75"/>
      <c r="GKK282" s="75"/>
      <c r="GKL282" s="75"/>
      <c r="GKM282" s="75"/>
      <c r="GKN282" s="75"/>
      <c r="GKO282" s="75"/>
      <c r="GKP282" s="75"/>
      <c r="GKQ282" s="75"/>
      <c r="GKR282" s="75"/>
      <c r="GKS282" s="75"/>
      <c r="GKT282" s="75"/>
      <c r="GKU282" s="75"/>
      <c r="GKV282" s="75"/>
      <c r="GKW282" s="75"/>
      <c r="GKX282" s="75"/>
      <c r="GKY282" s="75"/>
      <c r="GKZ282" s="75"/>
      <c r="GLA282" s="75"/>
      <c r="GLB282" s="75"/>
      <c r="GLC282" s="75"/>
      <c r="GLD282" s="75"/>
      <c r="GLE282" s="75"/>
      <c r="GLF282" s="75"/>
      <c r="GLG282" s="75"/>
      <c r="GLH282" s="75"/>
      <c r="GLI282" s="75"/>
      <c r="GLJ282" s="75"/>
      <c r="GLK282" s="75"/>
      <c r="GLL282" s="75"/>
      <c r="GLM282" s="75"/>
      <c r="GLN282" s="75"/>
      <c r="GLO282" s="75"/>
      <c r="GLP282" s="75"/>
      <c r="GLQ282" s="75"/>
      <c r="GLR282" s="75"/>
      <c r="GLS282" s="75"/>
      <c r="GLT282" s="75"/>
      <c r="GLU282" s="75"/>
      <c r="GLV282" s="75"/>
      <c r="GLW282" s="75"/>
      <c r="GLX282" s="75"/>
      <c r="GLY282" s="75"/>
      <c r="GLZ282" s="75"/>
      <c r="GMA282" s="75"/>
      <c r="GMB282" s="75"/>
      <c r="GMC282" s="75"/>
      <c r="GMD282" s="75"/>
      <c r="GME282" s="75"/>
      <c r="GMF282" s="75"/>
      <c r="GMG282" s="75"/>
      <c r="GMH282" s="75"/>
      <c r="GMI282" s="75"/>
      <c r="GMJ282" s="75"/>
      <c r="GMK282" s="75"/>
      <c r="GML282" s="75"/>
      <c r="GMM282" s="75"/>
      <c r="GMN282" s="75"/>
      <c r="GMO282" s="75"/>
      <c r="GMP282" s="75"/>
      <c r="GMQ282" s="75"/>
      <c r="GMR282" s="75"/>
      <c r="GMS282" s="75"/>
      <c r="GMT282" s="75"/>
      <c r="GMU282" s="75"/>
      <c r="GMV282" s="75"/>
      <c r="GMW282" s="75"/>
      <c r="GMX282" s="75"/>
      <c r="GMY282" s="75"/>
      <c r="GMZ282" s="75"/>
      <c r="GNA282" s="75"/>
      <c r="GNB282" s="75"/>
      <c r="GNC282" s="75"/>
      <c r="GND282" s="75"/>
      <c r="GNE282" s="75"/>
      <c r="GNF282" s="75"/>
      <c r="GNG282" s="75"/>
      <c r="GNH282" s="75"/>
      <c r="GNI282" s="75"/>
      <c r="GNJ282" s="75"/>
      <c r="GNK282" s="75"/>
      <c r="GNL282" s="75"/>
      <c r="GNM282" s="75"/>
      <c r="GNN282" s="75"/>
      <c r="GNO282" s="75"/>
      <c r="GNP282" s="75"/>
      <c r="GNQ282" s="75"/>
      <c r="GNR282" s="75"/>
      <c r="GNS282" s="75"/>
      <c r="GNT282" s="75"/>
      <c r="GNU282" s="75"/>
      <c r="GNV282" s="75"/>
      <c r="GNW282" s="75"/>
      <c r="GNX282" s="75"/>
      <c r="GNY282" s="75"/>
      <c r="GNZ282" s="75"/>
      <c r="GOA282" s="75"/>
      <c r="GOB282" s="75"/>
      <c r="GOC282" s="75"/>
      <c r="GOD282" s="75"/>
      <c r="GOE282" s="75"/>
      <c r="GOF282" s="75"/>
      <c r="GOG282" s="75"/>
      <c r="GOH282" s="75"/>
      <c r="GOI282" s="75"/>
      <c r="GOJ282" s="75"/>
      <c r="GOK282" s="75"/>
      <c r="GOL282" s="75"/>
      <c r="GOM282" s="75"/>
      <c r="GON282" s="75"/>
      <c r="GOO282" s="75"/>
      <c r="GOP282" s="75"/>
      <c r="GOQ282" s="75"/>
      <c r="GOR282" s="75"/>
      <c r="GOS282" s="75"/>
      <c r="GOT282" s="75"/>
      <c r="GOU282" s="75"/>
      <c r="GOV282" s="75"/>
      <c r="GOW282" s="75"/>
      <c r="GOX282" s="75"/>
      <c r="GOY282" s="75"/>
      <c r="GOZ282" s="75"/>
      <c r="GPA282" s="75"/>
      <c r="GPB282" s="75"/>
      <c r="GPC282" s="75"/>
      <c r="GPD282" s="75"/>
      <c r="GPE282" s="75"/>
      <c r="GPF282" s="75"/>
      <c r="GPG282" s="75"/>
      <c r="GPH282" s="75"/>
      <c r="GPI282" s="75"/>
      <c r="GPJ282" s="75"/>
      <c r="GPK282" s="75"/>
      <c r="GPL282" s="75"/>
      <c r="GPM282" s="75"/>
      <c r="GPN282" s="75"/>
      <c r="GPO282" s="75"/>
      <c r="GPP282" s="75"/>
      <c r="GPQ282" s="75"/>
      <c r="GPR282" s="75"/>
      <c r="GPS282" s="75"/>
      <c r="GPT282" s="75"/>
      <c r="GPU282" s="75"/>
      <c r="GPV282" s="75"/>
      <c r="GPW282" s="75"/>
      <c r="GPX282" s="75"/>
      <c r="GPY282" s="75"/>
      <c r="GPZ282" s="75"/>
      <c r="GQA282" s="75"/>
      <c r="GQB282" s="75"/>
      <c r="GQC282" s="75"/>
      <c r="GQD282" s="75"/>
      <c r="GQE282" s="75"/>
      <c r="GQF282" s="75"/>
      <c r="GQG282" s="75"/>
      <c r="GQH282" s="75"/>
      <c r="GQI282" s="75"/>
      <c r="GQJ282" s="75"/>
      <c r="GQK282" s="75"/>
      <c r="GQL282" s="75"/>
      <c r="GQM282" s="75"/>
      <c r="GQN282" s="75"/>
      <c r="GQO282" s="75"/>
      <c r="GQP282" s="75"/>
      <c r="GQQ282" s="75"/>
      <c r="GQR282" s="75"/>
      <c r="GQS282" s="75"/>
      <c r="GQT282" s="75"/>
      <c r="GQU282" s="75"/>
      <c r="GQV282" s="75"/>
      <c r="GQW282" s="75"/>
      <c r="GQX282" s="75"/>
      <c r="GQY282" s="75"/>
      <c r="GQZ282" s="75"/>
      <c r="GRA282" s="75"/>
      <c r="GRB282" s="75"/>
      <c r="GRC282" s="75"/>
      <c r="GRD282" s="75"/>
      <c r="GRE282" s="75"/>
      <c r="GRF282" s="75"/>
      <c r="GRG282" s="75"/>
      <c r="GRH282" s="75"/>
      <c r="GRI282" s="75"/>
      <c r="GRJ282" s="75"/>
      <c r="GRK282" s="75"/>
      <c r="GRL282" s="75"/>
      <c r="GRM282" s="75"/>
      <c r="GRN282" s="75"/>
      <c r="GRO282" s="75"/>
      <c r="GRP282" s="75"/>
      <c r="GRQ282" s="75"/>
      <c r="GRR282" s="75"/>
      <c r="GRS282" s="75"/>
      <c r="GRT282" s="75"/>
      <c r="GRU282" s="75"/>
      <c r="GRV282" s="75"/>
      <c r="GRW282" s="75"/>
      <c r="GRX282" s="75"/>
      <c r="GRY282" s="75"/>
      <c r="GRZ282" s="75"/>
      <c r="GSA282" s="75"/>
      <c r="GSB282" s="75"/>
      <c r="GSC282" s="75"/>
      <c r="GSD282" s="75"/>
      <c r="GSE282" s="75"/>
      <c r="GSF282" s="75"/>
      <c r="GSG282" s="75"/>
      <c r="GSH282" s="75"/>
      <c r="GSI282" s="75"/>
      <c r="GSJ282" s="75"/>
      <c r="GSK282" s="75"/>
      <c r="GSL282" s="75"/>
      <c r="GSM282" s="75"/>
      <c r="GSN282" s="75"/>
      <c r="GSO282" s="75"/>
      <c r="GSP282" s="75"/>
      <c r="GSQ282" s="75"/>
      <c r="GSR282" s="75"/>
      <c r="GSS282" s="75"/>
      <c r="GST282" s="75"/>
      <c r="GSU282" s="75"/>
      <c r="GSV282" s="75"/>
      <c r="GSW282" s="75"/>
      <c r="GSX282" s="75"/>
      <c r="GSY282" s="75"/>
      <c r="GSZ282" s="75"/>
      <c r="GTA282" s="75"/>
      <c r="GTB282" s="75"/>
      <c r="GTC282" s="75"/>
      <c r="GTD282" s="75"/>
      <c r="GTE282" s="75"/>
      <c r="GTF282" s="75"/>
      <c r="GTG282" s="75"/>
      <c r="GTH282" s="75"/>
      <c r="GTI282" s="75"/>
      <c r="GTJ282" s="75"/>
      <c r="GTK282" s="75"/>
      <c r="GTL282" s="75"/>
      <c r="GTM282" s="75"/>
      <c r="GTN282" s="75"/>
      <c r="GTO282" s="75"/>
      <c r="GTP282" s="75"/>
      <c r="GTQ282" s="75"/>
      <c r="GTR282" s="75"/>
      <c r="GTS282" s="75"/>
      <c r="GTT282" s="75"/>
      <c r="GTU282" s="75"/>
      <c r="GTV282" s="75"/>
      <c r="GTW282" s="75"/>
      <c r="GTX282" s="75"/>
      <c r="GTY282" s="75"/>
      <c r="GTZ282" s="75"/>
      <c r="GUA282" s="75"/>
      <c r="GUB282" s="75"/>
      <c r="GUC282" s="75"/>
      <c r="GUD282" s="75"/>
      <c r="GUE282" s="75"/>
      <c r="GUF282" s="75"/>
      <c r="GUG282" s="75"/>
      <c r="GUH282" s="75"/>
      <c r="GUI282" s="75"/>
      <c r="GUJ282" s="75"/>
      <c r="GUK282" s="75"/>
      <c r="GUL282" s="75"/>
      <c r="GUM282" s="75"/>
      <c r="GUN282" s="75"/>
      <c r="GUO282" s="75"/>
      <c r="GUP282" s="75"/>
      <c r="GUQ282" s="75"/>
      <c r="GUR282" s="75"/>
      <c r="GUS282" s="75"/>
      <c r="GUT282" s="75"/>
      <c r="GUU282" s="75"/>
      <c r="GUV282" s="75"/>
      <c r="GUW282" s="75"/>
      <c r="GUX282" s="75"/>
      <c r="GUY282" s="75"/>
      <c r="GUZ282" s="75"/>
      <c r="GVA282" s="75"/>
      <c r="GVB282" s="75"/>
      <c r="GVC282" s="75"/>
      <c r="GVD282" s="75"/>
      <c r="GVE282" s="75"/>
      <c r="GVF282" s="75"/>
      <c r="GVG282" s="75"/>
      <c r="GVH282" s="75"/>
      <c r="GVI282" s="75"/>
      <c r="GVJ282" s="75"/>
      <c r="GVK282" s="75"/>
      <c r="GVL282" s="75"/>
      <c r="GVM282" s="75"/>
      <c r="GVN282" s="75"/>
      <c r="GVO282" s="75"/>
      <c r="GVP282" s="75"/>
      <c r="GVQ282" s="75"/>
      <c r="GVR282" s="75"/>
      <c r="GVS282" s="75"/>
      <c r="GVT282" s="75"/>
      <c r="GVU282" s="75"/>
      <c r="GVV282" s="75"/>
      <c r="GVW282" s="75"/>
      <c r="GVX282" s="75"/>
      <c r="GVY282" s="75"/>
      <c r="GVZ282" s="75"/>
      <c r="GWA282" s="75"/>
      <c r="GWB282" s="75"/>
      <c r="GWC282" s="75"/>
      <c r="GWD282" s="75"/>
      <c r="GWE282" s="75"/>
      <c r="GWF282" s="75"/>
      <c r="GWG282" s="75"/>
      <c r="GWH282" s="75"/>
      <c r="GWI282" s="75"/>
      <c r="GWJ282" s="75"/>
      <c r="GWK282" s="75"/>
      <c r="GWL282" s="75"/>
      <c r="GWM282" s="75"/>
      <c r="GWN282" s="75"/>
      <c r="GWO282" s="75"/>
      <c r="GWP282" s="75"/>
      <c r="GWQ282" s="75"/>
      <c r="GWR282" s="75"/>
      <c r="GWS282" s="75"/>
      <c r="GWT282" s="75"/>
      <c r="GWU282" s="75"/>
      <c r="GWV282" s="75"/>
      <c r="GWW282" s="75"/>
      <c r="GWX282" s="75"/>
      <c r="GWY282" s="75"/>
      <c r="GWZ282" s="75"/>
      <c r="GXA282" s="75"/>
      <c r="GXB282" s="75"/>
      <c r="GXC282" s="75"/>
      <c r="GXD282" s="75"/>
      <c r="GXE282" s="75"/>
      <c r="GXF282" s="75"/>
      <c r="GXG282" s="75"/>
      <c r="GXH282" s="75"/>
      <c r="GXI282" s="75"/>
      <c r="GXJ282" s="75"/>
      <c r="GXK282" s="75"/>
      <c r="GXL282" s="75"/>
      <c r="GXM282" s="75"/>
      <c r="GXN282" s="75"/>
      <c r="GXO282" s="75"/>
      <c r="GXP282" s="75"/>
      <c r="GXQ282" s="75"/>
      <c r="GXR282" s="75"/>
      <c r="GXS282" s="75"/>
      <c r="GXT282" s="75"/>
      <c r="GXU282" s="75"/>
      <c r="GXV282" s="75"/>
      <c r="GXW282" s="75"/>
      <c r="GXX282" s="75"/>
      <c r="GXY282" s="75"/>
      <c r="GXZ282" s="75"/>
      <c r="GYA282" s="75"/>
      <c r="GYB282" s="75"/>
      <c r="GYC282" s="75"/>
      <c r="GYD282" s="75"/>
      <c r="GYE282" s="75"/>
      <c r="GYF282" s="75"/>
      <c r="GYG282" s="75"/>
      <c r="GYH282" s="75"/>
      <c r="GYI282" s="75"/>
      <c r="GYJ282" s="75"/>
      <c r="GYK282" s="75"/>
      <c r="GYL282" s="75"/>
      <c r="GYM282" s="75"/>
      <c r="GYN282" s="75"/>
      <c r="GYO282" s="75"/>
      <c r="GYP282" s="75"/>
      <c r="GYQ282" s="75"/>
      <c r="GYR282" s="75"/>
      <c r="GYS282" s="75"/>
      <c r="GYT282" s="75"/>
      <c r="GYU282" s="75"/>
      <c r="GYV282" s="75"/>
      <c r="GYW282" s="75"/>
      <c r="GYX282" s="75"/>
      <c r="GYY282" s="75"/>
      <c r="GYZ282" s="75"/>
      <c r="GZA282" s="75"/>
      <c r="GZB282" s="75"/>
      <c r="GZC282" s="75"/>
      <c r="GZD282" s="75"/>
      <c r="GZE282" s="75"/>
      <c r="GZF282" s="75"/>
      <c r="GZG282" s="75"/>
      <c r="GZH282" s="75"/>
      <c r="GZI282" s="75"/>
      <c r="GZJ282" s="75"/>
      <c r="GZK282" s="75"/>
      <c r="GZL282" s="75"/>
      <c r="GZM282" s="75"/>
      <c r="GZN282" s="75"/>
      <c r="GZO282" s="75"/>
      <c r="GZP282" s="75"/>
      <c r="GZQ282" s="75"/>
      <c r="GZR282" s="75"/>
      <c r="GZS282" s="75"/>
      <c r="GZT282" s="75"/>
      <c r="GZU282" s="75"/>
      <c r="GZV282" s="75"/>
      <c r="GZW282" s="75"/>
      <c r="GZX282" s="75"/>
      <c r="GZY282" s="75"/>
      <c r="GZZ282" s="75"/>
      <c r="HAA282" s="75"/>
      <c r="HAB282" s="75"/>
      <c r="HAC282" s="75"/>
      <c r="HAD282" s="75"/>
      <c r="HAE282" s="75"/>
      <c r="HAF282" s="75"/>
      <c r="HAG282" s="75"/>
      <c r="HAH282" s="75"/>
      <c r="HAI282" s="75"/>
      <c r="HAJ282" s="75"/>
      <c r="HAK282" s="75"/>
      <c r="HAL282" s="75"/>
      <c r="HAM282" s="75"/>
      <c r="HAN282" s="75"/>
      <c r="HAO282" s="75"/>
      <c r="HAP282" s="75"/>
      <c r="HAQ282" s="75"/>
      <c r="HAR282" s="75"/>
      <c r="HAS282" s="75"/>
      <c r="HAT282" s="75"/>
      <c r="HAU282" s="75"/>
      <c r="HAV282" s="75"/>
      <c r="HAW282" s="75"/>
      <c r="HAX282" s="75"/>
      <c r="HAY282" s="75"/>
      <c r="HAZ282" s="75"/>
      <c r="HBA282" s="75"/>
      <c r="HBB282" s="75"/>
      <c r="HBC282" s="75"/>
      <c r="HBD282" s="75"/>
      <c r="HBE282" s="75"/>
      <c r="HBF282" s="75"/>
      <c r="HBG282" s="75"/>
      <c r="HBH282" s="75"/>
      <c r="HBI282" s="75"/>
      <c r="HBJ282" s="75"/>
      <c r="HBK282" s="75"/>
      <c r="HBL282" s="75"/>
      <c r="HBM282" s="75"/>
      <c r="HBN282" s="75"/>
      <c r="HBO282" s="75"/>
      <c r="HBP282" s="75"/>
      <c r="HBQ282" s="75"/>
      <c r="HBR282" s="75"/>
      <c r="HBS282" s="75"/>
      <c r="HBT282" s="75"/>
      <c r="HBU282" s="75"/>
      <c r="HBV282" s="75"/>
      <c r="HBW282" s="75"/>
      <c r="HBX282" s="75"/>
      <c r="HBY282" s="75"/>
      <c r="HBZ282" s="75"/>
      <c r="HCA282" s="75"/>
      <c r="HCB282" s="75"/>
      <c r="HCC282" s="75"/>
      <c r="HCD282" s="75"/>
      <c r="HCE282" s="75"/>
      <c r="HCF282" s="75"/>
      <c r="HCG282" s="75"/>
      <c r="HCH282" s="75"/>
      <c r="HCI282" s="75"/>
      <c r="HCJ282" s="75"/>
      <c r="HCK282" s="75"/>
      <c r="HCL282" s="75"/>
      <c r="HCM282" s="75"/>
      <c r="HCN282" s="75"/>
      <c r="HCO282" s="75"/>
      <c r="HCP282" s="75"/>
      <c r="HCQ282" s="75"/>
      <c r="HCR282" s="75"/>
      <c r="HCS282" s="75"/>
      <c r="HCT282" s="75"/>
      <c r="HCU282" s="75"/>
      <c r="HCV282" s="75"/>
      <c r="HCW282" s="75"/>
      <c r="HCX282" s="75"/>
      <c r="HCY282" s="75"/>
      <c r="HCZ282" s="75"/>
      <c r="HDA282" s="75"/>
      <c r="HDB282" s="75"/>
      <c r="HDC282" s="75"/>
      <c r="HDD282" s="75"/>
      <c r="HDE282" s="75"/>
      <c r="HDF282" s="75"/>
      <c r="HDG282" s="75"/>
      <c r="HDH282" s="75"/>
      <c r="HDI282" s="75"/>
      <c r="HDJ282" s="75"/>
      <c r="HDK282" s="75"/>
      <c r="HDL282" s="75"/>
      <c r="HDM282" s="75"/>
      <c r="HDN282" s="75"/>
      <c r="HDO282" s="75"/>
      <c r="HDP282" s="75"/>
      <c r="HDQ282" s="75"/>
      <c r="HDR282" s="75"/>
      <c r="HDS282" s="75"/>
      <c r="HDT282" s="75"/>
      <c r="HDU282" s="75"/>
      <c r="HDV282" s="75"/>
      <c r="HDW282" s="75"/>
      <c r="HDX282" s="75"/>
      <c r="HDY282" s="75"/>
      <c r="HDZ282" s="75"/>
      <c r="HEA282" s="75"/>
      <c r="HEB282" s="75"/>
      <c r="HEC282" s="75"/>
      <c r="HED282" s="75"/>
      <c r="HEE282" s="75"/>
      <c r="HEF282" s="75"/>
      <c r="HEG282" s="75"/>
      <c r="HEH282" s="75"/>
      <c r="HEI282" s="75"/>
      <c r="HEJ282" s="75"/>
      <c r="HEK282" s="75"/>
      <c r="HEL282" s="75"/>
      <c r="HEM282" s="75"/>
      <c r="HEN282" s="75"/>
      <c r="HEO282" s="75"/>
      <c r="HEP282" s="75"/>
      <c r="HEQ282" s="75"/>
      <c r="HER282" s="75"/>
      <c r="HES282" s="75"/>
      <c r="HET282" s="75"/>
      <c r="HEU282" s="75"/>
      <c r="HEV282" s="75"/>
      <c r="HEW282" s="75"/>
      <c r="HEX282" s="75"/>
      <c r="HEY282" s="75"/>
      <c r="HEZ282" s="75"/>
      <c r="HFA282" s="75"/>
      <c r="HFB282" s="75"/>
      <c r="HFC282" s="75"/>
      <c r="HFD282" s="75"/>
      <c r="HFE282" s="75"/>
      <c r="HFF282" s="75"/>
      <c r="HFG282" s="75"/>
      <c r="HFH282" s="75"/>
      <c r="HFI282" s="75"/>
      <c r="HFJ282" s="75"/>
      <c r="HFK282" s="75"/>
      <c r="HFL282" s="75"/>
      <c r="HFM282" s="75"/>
      <c r="HFN282" s="75"/>
      <c r="HFO282" s="75"/>
      <c r="HFP282" s="75"/>
      <c r="HFQ282" s="75"/>
      <c r="HFR282" s="75"/>
      <c r="HFS282" s="75"/>
      <c r="HFT282" s="75"/>
      <c r="HFU282" s="75"/>
      <c r="HFV282" s="75"/>
      <c r="HFW282" s="75"/>
      <c r="HFX282" s="75"/>
      <c r="HFY282" s="75"/>
      <c r="HFZ282" s="75"/>
      <c r="HGA282" s="75"/>
      <c r="HGB282" s="75"/>
      <c r="HGC282" s="75"/>
      <c r="HGD282" s="75"/>
      <c r="HGE282" s="75"/>
      <c r="HGF282" s="75"/>
      <c r="HGG282" s="75"/>
      <c r="HGH282" s="75"/>
      <c r="HGI282" s="75"/>
      <c r="HGJ282" s="75"/>
      <c r="HGK282" s="75"/>
      <c r="HGL282" s="75"/>
      <c r="HGM282" s="75"/>
      <c r="HGN282" s="75"/>
      <c r="HGO282" s="75"/>
      <c r="HGP282" s="75"/>
      <c r="HGQ282" s="75"/>
      <c r="HGR282" s="75"/>
      <c r="HGS282" s="75"/>
      <c r="HGT282" s="75"/>
      <c r="HGU282" s="75"/>
      <c r="HGV282" s="75"/>
      <c r="HGW282" s="75"/>
      <c r="HGX282" s="75"/>
      <c r="HGY282" s="75"/>
      <c r="HGZ282" s="75"/>
      <c r="HHA282" s="75"/>
      <c r="HHB282" s="75"/>
      <c r="HHC282" s="75"/>
      <c r="HHD282" s="75"/>
      <c r="HHE282" s="75"/>
      <c r="HHF282" s="75"/>
      <c r="HHG282" s="75"/>
      <c r="HHH282" s="75"/>
      <c r="HHI282" s="75"/>
      <c r="HHJ282" s="75"/>
      <c r="HHK282" s="75"/>
      <c r="HHL282" s="75"/>
      <c r="HHM282" s="75"/>
      <c r="HHN282" s="75"/>
      <c r="HHO282" s="75"/>
      <c r="HHP282" s="75"/>
      <c r="HHQ282" s="75"/>
      <c r="HHR282" s="75"/>
      <c r="HHS282" s="75"/>
      <c r="HHT282" s="75"/>
      <c r="HHU282" s="75"/>
      <c r="HHV282" s="75"/>
      <c r="HHW282" s="75"/>
      <c r="HHX282" s="75"/>
      <c r="HHY282" s="75"/>
      <c r="HHZ282" s="75"/>
      <c r="HIA282" s="75"/>
      <c r="HIB282" s="75"/>
      <c r="HIC282" s="75"/>
      <c r="HID282" s="75"/>
      <c r="HIE282" s="75"/>
      <c r="HIF282" s="75"/>
      <c r="HIG282" s="75"/>
      <c r="HIH282" s="75"/>
      <c r="HII282" s="75"/>
      <c r="HIJ282" s="75"/>
      <c r="HIK282" s="75"/>
      <c r="HIL282" s="75"/>
      <c r="HIM282" s="75"/>
      <c r="HIN282" s="75"/>
      <c r="HIO282" s="75"/>
      <c r="HIP282" s="75"/>
      <c r="HIQ282" s="75"/>
      <c r="HIR282" s="75"/>
      <c r="HIS282" s="75"/>
      <c r="HIT282" s="75"/>
      <c r="HIU282" s="75"/>
      <c r="HIV282" s="75"/>
      <c r="HIW282" s="75"/>
      <c r="HIX282" s="75"/>
      <c r="HIY282" s="75"/>
      <c r="HIZ282" s="75"/>
      <c r="HJA282" s="75"/>
      <c r="HJB282" s="75"/>
      <c r="HJC282" s="75"/>
      <c r="HJD282" s="75"/>
      <c r="HJE282" s="75"/>
      <c r="HJF282" s="75"/>
      <c r="HJG282" s="75"/>
      <c r="HJH282" s="75"/>
      <c r="HJI282" s="75"/>
      <c r="HJJ282" s="75"/>
      <c r="HJK282" s="75"/>
      <c r="HJL282" s="75"/>
      <c r="HJM282" s="75"/>
      <c r="HJN282" s="75"/>
      <c r="HJO282" s="75"/>
      <c r="HJP282" s="75"/>
      <c r="HJQ282" s="75"/>
      <c r="HJR282" s="75"/>
      <c r="HJS282" s="75"/>
      <c r="HJT282" s="75"/>
      <c r="HJU282" s="75"/>
      <c r="HJV282" s="75"/>
      <c r="HJW282" s="75"/>
      <c r="HJX282" s="75"/>
      <c r="HJY282" s="75"/>
      <c r="HJZ282" s="75"/>
      <c r="HKA282" s="75"/>
      <c r="HKB282" s="75"/>
      <c r="HKC282" s="75"/>
      <c r="HKD282" s="75"/>
      <c r="HKE282" s="75"/>
      <c r="HKF282" s="75"/>
      <c r="HKG282" s="75"/>
      <c r="HKH282" s="75"/>
      <c r="HKI282" s="75"/>
      <c r="HKJ282" s="75"/>
      <c r="HKK282" s="75"/>
      <c r="HKL282" s="75"/>
      <c r="HKM282" s="75"/>
      <c r="HKN282" s="75"/>
      <c r="HKO282" s="75"/>
      <c r="HKP282" s="75"/>
      <c r="HKQ282" s="75"/>
      <c r="HKR282" s="75"/>
      <c r="HKS282" s="75"/>
      <c r="HKT282" s="75"/>
      <c r="HKU282" s="75"/>
      <c r="HKV282" s="75"/>
      <c r="HKW282" s="75"/>
      <c r="HKX282" s="75"/>
      <c r="HKY282" s="75"/>
      <c r="HKZ282" s="75"/>
      <c r="HLA282" s="75"/>
      <c r="HLB282" s="75"/>
      <c r="HLC282" s="75"/>
      <c r="HLD282" s="75"/>
      <c r="HLE282" s="75"/>
      <c r="HLF282" s="75"/>
      <c r="HLG282" s="75"/>
      <c r="HLH282" s="75"/>
      <c r="HLI282" s="75"/>
      <c r="HLJ282" s="75"/>
      <c r="HLK282" s="75"/>
      <c r="HLL282" s="75"/>
      <c r="HLM282" s="75"/>
      <c r="HLN282" s="75"/>
      <c r="HLO282" s="75"/>
      <c r="HLP282" s="75"/>
      <c r="HLQ282" s="75"/>
      <c r="HLR282" s="75"/>
      <c r="HLS282" s="75"/>
      <c r="HLT282" s="75"/>
      <c r="HLU282" s="75"/>
      <c r="HLV282" s="75"/>
      <c r="HLW282" s="75"/>
      <c r="HLX282" s="75"/>
      <c r="HLY282" s="75"/>
      <c r="HLZ282" s="75"/>
      <c r="HMA282" s="75"/>
      <c r="HMB282" s="75"/>
      <c r="HMC282" s="75"/>
      <c r="HMD282" s="75"/>
      <c r="HME282" s="75"/>
      <c r="HMF282" s="75"/>
      <c r="HMG282" s="75"/>
      <c r="HMH282" s="75"/>
      <c r="HMI282" s="75"/>
      <c r="HMJ282" s="75"/>
      <c r="HMK282" s="75"/>
      <c r="HML282" s="75"/>
      <c r="HMM282" s="75"/>
      <c r="HMN282" s="75"/>
      <c r="HMO282" s="75"/>
      <c r="HMP282" s="75"/>
      <c r="HMQ282" s="75"/>
      <c r="HMR282" s="75"/>
      <c r="HMS282" s="75"/>
      <c r="HMT282" s="75"/>
      <c r="HMU282" s="75"/>
      <c r="HMV282" s="75"/>
      <c r="HMW282" s="75"/>
      <c r="HMX282" s="75"/>
      <c r="HMY282" s="75"/>
      <c r="HMZ282" s="75"/>
      <c r="HNA282" s="75"/>
      <c r="HNB282" s="75"/>
      <c r="HNC282" s="75"/>
      <c r="HND282" s="75"/>
      <c r="HNE282" s="75"/>
      <c r="HNF282" s="75"/>
      <c r="HNG282" s="75"/>
      <c r="HNH282" s="75"/>
      <c r="HNI282" s="75"/>
      <c r="HNJ282" s="75"/>
      <c r="HNK282" s="75"/>
      <c r="HNL282" s="75"/>
      <c r="HNM282" s="75"/>
      <c r="HNN282" s="75"/>
      <c r="HNO282" s="75"/>
      <c r="HNP282" s="75"/>
      <c r="HNQ282" s="75"/>
      <c r="HNR282" s="75"/>
      <c r="HNS282" s="75"/>
      <c r="HNT282" s="75"/>
      <c r="HNU282" s="75"/>
      <c r="HNV282" s="75"/>
      <c r="HNW282" s="75"/>
      <c r="HNX282" s="75"/>
      <c r="HNY282" s="75"/>
      <c r="HNZ282" s="75"/>
      <c r="HOA282" s="75"/>
      <c r="HOB282" s="75"/>
      <c r="HOC282" s="75"/>
      <c r="HOD282" s="75"/>
      <c r="HOE282" s="75"/>
      <c r="HOF282" s="75"/>
      <c r="HOG282" s="75"/>
      <c r="HOH282" s="75"/>
      <c r="HOI282" s="75"/>
      <c r="HOJ282" s="75"/>
      <c r="HOK282" s="75"/>
      <c r="HOL282" s="75"/>
      <c r="HOM282" s="75"/>
      <c r="HON282" s="75"/>
      <c r="HOO282" s="75"/>
      <c r="HOP282" s="75"/>
      <c r="HOQ282" s="75"/>
      <c r="HOR282" s="75"/>
      <c r="HOS282" s="75"/>
      <c r="HOT282" s="75"/>
      <c r="HOU282" s="75"/>
      <c r="HOV282" s="75"/>
      <c r="HOW282" s="75"/>
      <c r="HOX282" s="75"/>
      <c r="HOY282" s="75"/>
      <c r="HOZ282" s="75"/>
      <c r="HPA282" s="75"/>
      <c r="HPB282" s="75"/>
      <c r="HPC282" s="75"/>
      <c r="HPD282" s="75"/>
      <c r="HPE282" s="75"/>
      <c r="HPF282" s="75"/>
      <c r="HPG282" s="75"/>
      <c r="HPH282" s="75"/>
      <c r="HPI282" s="75"/>
      <c r="HPJ282" s="75"/>
      <c r="HPK282" s="75"/>
      <c r="HPL282" s="75"/>
      <c r="HPM282" s="75"/>
      <c r="HPN282" s="75"/>
      <c r="HPO282" s="75"/>
      <c r="HPP282" s="75"/>
      <c r="HPQ282" s="75"/>
      <c r="HPR282" s="75"/>
      <c r="HPS282" s="75"/>
      <c r="HPT282" s="75"/>
      <c r="HPU282" s="75"/>
      <c r="HPV282" s="75"/>
      <c r="HPW282" s="75"/>
      <c r="HPX282" s="75"/>
      <c r="HPY282" s="75"/>
      <c r="HPZ282" s="75"/>
      <c r="HQA282" s="75"/>
      <c r="HQB282" s="75"/>
      <c r="HQC282" s="75"/>
      <c r="HQD282" s="75"/>
      <c r="HQE282" s="75"/>
      <c r="HQF282" s="75"/>
      <c r="HQG282" s="75"/>
      <c r="HQH282" s="75"/>
      <c r="HQI282" s="75"/>
      <c r="HQJ282" s="75"/>
      <c r="HQK282" s="75"/>
      <c r="HQL282" s="75"/>
      <c r="HQM282" s="75"/>
      <c r="HQN282" s="75"/>
      <c r="HQO282" s="75"/>
      <c r="HQP282" s="75"/>
      <c r="HQQ282" s="75"/>
      <c r="HQR282" s="75"/>
      <c r="HQS282" s="75"/>
      <c r="HQT282" s="75"/>
      <c r="HQU282" s="75"/>
      <c r="HQV282" s="75"/>
      <c r="HQW282" s="75"/>
      <c r="HQX282" s="75"/>
      <c r="HQY282" s="75"/>
      <c r="HQZ282" s="75"/>
      <c r="HRA282" s="75"/>
      <c r="HRB282" s="75"/>
      <c r="HRC282" s="75"/>
      <c r="HRD282" s="75"/>
      <c r="HRE282" s="75"/>
      <c r="HRF282" s="75"/>
      <c r="HRG282" s="75"/>
      <c r="HRH282" s="75"/>
      <c r="HRI282" s="75"/>
      <c r="HRJ282" s="75"/>
      <c r="HRK282" s="75"/>
      <c r="HRL282" s="75"/>
      <c r="HRM282" s="75"/>
      <c r="HRN282" s="75"/>
      <c r="HRO282" s="75"/>
      <c r="HRP282" s="75"/>
      <c r="HRQ282" s="75"/>
      <c r="HRR282" s="75"/>
      <c r="HRS282" s="75"/>
      <c r="HRT282" s="75"/>
      <c r="HRU282" s="75"/>
      <c r="HRV282" s="75"/>
      <c r="HRW282" s="75"/>
      <c r="HRX282" s="75"/>
      <c r="HRY282" s="75"/>
      <c r="HRZ282" s="75"/>
      <c r="HSA282" s="75"/>
      <c r="HSB282" s="75"/>
      <c r="HSC282" s="75"/>
      <c r="HSD282" s="75"/>
      <c r="HSE282" s="75"/>
      <c r="HSF282" s="75"/>
      <c r="HSG282" s="75"/>
      <c r="HSH282" s="75"/>
      <c r="HSI282" s="75"/>
      <c r="HSJ282" s="75"/>
      <c r="HSK282" s="75"/>
      <c r="HSL282" s="75"/>
      <c r="HSM282" s="75"/>
      <c r="HSN282" s="75"/>
      <c r="HSO282" s="75"/>
      <c r="HSP282" s="75"/>
      <c r="HSQ282" s="75"/>
      <c r="HSR282" s="75"/>
      <c r="HSS282" s="75"/>
      <c r="HST282" s="75"/>
      <c r="HSU282" s="75"/>
      <c r="HSV282" s="75"/>
      <c r="HSW282" s="75"/>
      <c r="HSX282" s="75"/>
      <c r="HSY282" s="75"/>
      <c r="HSZ282" s="75"/>
      <c r="HTA282" s="75"/>
      <c r="HTB282" s="75"/>
      <c r="HTC282" s="75"/>
      <c r="HTD282" s="75"/>
      <c r="HTE282" s="75"/>
      <c r="HTF282" s="75"/>
      <c r="HTG282" s="75"/>
      <c r="HTH282" s="75"/>
      <c r="HTI282" s="75"/>
      <c r="HTJ282" s="75"/>
      <c r="HTK282" s="75"/>
      <c r="HTL282" s="75"/>
      <c r="HTM282" s="75"/>
      <c r="HTN282" s="75"/>
      <c r="HTO282" s="75"/>
      <c r="HTP282" s="75"/>
      <c r="HTQ282" s="75"/>
      <c r="HTR282" s="75"/>
      <c r="HTS282" s="75"/>
      <c r="HTT282" s="75"/>
      <c r="HTU282" s="75"/>
      <c r="HTV282" s="75"/>
      <c r="HTW282" s="75"/>
      <c r="HTX282" s="75"/>
      <c r="HTY282" s="75"/>
      <c r="HTZ282" s="75"/>
      <c r="HUA282" s="75"/>
      <c r="HUB282" s="75"/>
      <c r="HUC282" s="75"/>
      <c r="HUD282" s="75"/>
      <c r="HUE282" s="75"/>
      <c r="HUF282" s="75"/>
      <c r="HUG282" s="75"/>
      <c r="HUH282" s="75"/>
      <c r="HUI282" s="75"/>
      <c r="HUJ282" s="75"/>
      <c r="HUK282" s="75"/>
      <c r="HUL282" s="75"/>
      <c r="HUM282" s="75"/>
      <c r="HUN282" s="75"/>
      <c r="HUO282" s="75"/>
      <c r="HUP282" s="75"/>
      <c r="HUQ282" s="75"/>
      <c r="HUR282" s="75"/>
      <c r="HUS282" s="75"/>
      <c r="HUT282" s="75"/>
      <c r="HUU282" s="75"/>
      <c r="HUV282" s="75"/>
      <c r="HUW282" s="75"/>
      <c r="HUX282" s="75"/>
      <c r="HUY282" s="75"/>
      <c r="HUZ282" s="75"/>
      <c r="HVA282" s="75"/>
      <c r="HVB282" s="75"/>
      <c r="HVC282" s="75"/>
      <c r="HVD282" s="75"/>
      <c r="HVE282" s="75"/>
      <c r="HVF282" s="75"/>
      <c r="HVG282" s="75"/>
      <c r="HVH282" s="75"/>
      <c r="HVI282" s="75"/>
      <c r="HVJ282" s="75"/>
      <c r="HVK282" s="75"/>
      <c r="HVL282" s="75"/>
      <c r="HVM282" s="75"/>
      <c r="HVN282" s="75"/>
      <c r="HVO282" s="75"/>
      <c r="HVP282" s="75"/>
      <c r="HVQ282" s="75"/>
      <c r="HVR282" s="75"/>
      <c r="HVS282" s="75"/>
      <c r="HVT282" s="75"/>
      <c r="HVU282" s="75"/>
      <c r="HVV282" s="75"/>
      <c r="HVW282" s="75"/>
      <c r="HVX282" s="75"/>
      <c r="HVY282" s="75"/>
      <c r="HVZ282" s="75"/>
      <c r="HWA282" s="75"/>
      <c r="HWB282" s="75"/>
      <c r="HWC282" s="75"/>
      <c r="HWD282" s="75"/>
      <c r="HWE282" s="75"/>
      <c r="HWF282" s="75"/>
      <c r="HWG282" s="75"/>
      <c r="HWH282" s="75"/>
      <c r="HWI282" s="75"/>
      <c r="HWJ282" s="75"/>
      <c r="HWK282" s="75"/>
      <c r="HWL282" s="75"/>
      <c r="HWM282" s="75"/>
      <c r="HWN282" s="75"/>
      <c r="HWO282" s="75"/>
      <c r="HWP282" s="75"/>
      <c r="HWQ282" s="75"/>
      <c r="HWR282" s="75"/>
      <c r="HWS282" s="75"/>
      <c r="HWT282" s="75"/>
      <c r="HWU282" s="75"/>
      <c r="HWV282" s="75"/>
      <c r="HWW282" s="75"/>
      <c r="HWX282" s="75"/>
      <c r="HWY282" s="75"/>
      <c r="HWZ282" s="75"/>
      <c r="HXA282" s="75"/>
      <c r="HXB282" s="75"/>
      <c r="HXC282" s="75"/>
      <c r="HXD282" s="75"/>
      <c r="HXE282" s="75"/>
      <c r="HXF282" s="75"/>
      <c r="HXG282" s="75"/>
      <c r="HXH282" s="75"/>
      <c r="HXI282" s="75"/>
      <c r="HXJ282" s="75"/>
      <c r="HXK282" s="75"/>
      <c r="HXL282" s="75"/>
      <c r="HXM282" s="75"/>
      <c r="HXN282" s="75"/>
      <c r="HXO282" s="75"/>
      <c r="HXP282" s="75"/>
      <c r="HXQ282" s="75"/>
      <c r="HXR282" s="75"/>
      <c r="HXS282" s="75"/>
      <c r="HXT282" s="75"/>
      <c r="HXU282" s="75"/>
      <c r="HXV282" s="75"/>
      <c r="HXW282" s="75"/>
      <c r="HXX282" s="75"/>
      <c r="HXY282" s="75"/>
      <c r="HXZ282" s="75"/>
      <c r="HYA282" s="75"/>
      <c r="HYB282" s="75"/>
      <c r="HYC282" s="75"/>
      <c r="HYD282" s="75"/>
      <c r="HYE282" s="75"/>
      <c r="HYF282" s="75"/>
      <c r="HYG282" s="75"/>
      <c r="HYH282" s="75"/>
      <c r="HYI282" s="75"/>
      <c r="HYJ282" s="75"/>
      <c r="HYK282" s="75"/>
      <c r="HYL282" s="75"/>
      <c r="HYM282" s="75"/>
      <c r="HYN282" s="75"/>
      <c r="HYO282" s="75"/>
      <c r="HYP282" s="75"/>
      <c r="HYQ282" s="75"/>
      <c r="HYR282" s="75"/>
      <c r="HYS282" s="75"/>
      <c r="HYT282" s="75"/>
      <c r="HYU282" s="75"/>
      <c r="HYV282" s="75"/>
      <c r="HYW282" s="75"/>
      <c r="HYX282" s="75"/>
      <c r="HYY282" s="75"/>
      <c r="HYZ282" s="75"/>
      <c r="HZA282" s="75"/>
      <c r="HZB282" s="75"/>
      <c r="HZC282" s="75"/>
      <c r="HZD282" s="75"/>
      <c r="HZE282" s="75"/>
      <c r="HZF282" s="75"/>
      <c r="HZG282" s="75"/>
      <c r="HZH282" s="75"/>
      <c r="HZI282" s="75"/>
      <c r="HZJ282" s="75"/>
      <c r="HZK282" s="75"/>
      <c r="HZL282" s="75"/>
      <c r="HZM282" s="75"/>
      <c r="HZN282" s="75"/>
      <c r="HZO282" s="75"/>
      <c r="HZP282" s="75"/>
      <c r="HZQ282" s="75"/>
      <c r="HZR282" s="75"/>
      <c r="HZS282" s="75"/>
      <c r="HZT282" s="75"/>
      <c r="HZU282" s="75"/>
      <c r="HZV282" s="75"/>
      <c r="HZW282" s="75"/>
      <c r="HZX282" s="75"/>
      <c r="HZY282" s="75"/>
      <c r="HZZ282" s="75"/>
      <c r="IAA282" s="75"/>
      <c r="IAB282" s="75"/>
      <c r="IAC282" s="75"/>
      <c r="IAD282" s="75"/>
      <c r="IAE282" s="75"/>
      <c r="IAF282" s="75"/>
      <c r="IAG282" s="75"/>
      <c r="IAH282" s="75"/>
      <c r="IAI282" s="75"/>
      <c r="IAJ282" s="75"/>
      <c r="IAK282" s="75"/>
      <c r="IAL282" s="75"/>
      <c r="IAM282" s="75"/>
      <c r="IAN282" s="75"/>
      <c r="IAO282" s="75"/>
      <c r="IAP282" s="75"/>
      <c r="IAQ282" s="75"/>
      <c r="IAR282" s="75"/>
      <c r="IAS282" s="75"/>
      <c r="IAT282" s="75"/>
      <c r="IAU282" s="75"/>
      <c r="IAV282" s="75"/>
      <c r="IAW282" s="75"/>
      <c r="IAX282" s="75"/>
      <c r="IAY282" s="75"/>
      <c r="IAZ282" s="75"/>
      <c r="IBA282" s="75"/>
      <c r="IBB282" s="75"/>
      <c r="IBC282" s="75"/>
      <c r="IBD282" s="75"/>
      <c r="IBE282" s="75"/>
      <c r="IBF282" s="75"/>
      <c r="IBG282" s="75"/>
      <c r="IBH282" s="75"/>
      <c r="IBI282" s="75"/>
      <c r="IBJ282" s="75"/>
      <c r="IBK282" s="75"/>
      <c r="IBL282" s="75"/>
      <c r="IBM282" s="75"/>
      <c r="IBN282" s="75"/>
      <c r="IBO282" s="75"/>
      <c r="IBP282" s="75"/>
      <c r="IBQ282" s="75"/>
      <c r="IBR282" s="75"/>
      <c r="IBS282" s="75"/>
      <c r="IBT282" s="75"/>
      <c r="IBU282" s="75"/>
      <c r="IBV282" s="75"/>
      <c r="IBW282" s="75"/>
      <c r="IBX282" s="75"/>
      <c r="IBY282" s="75"/>
      <c r="IBZ282" s="75"/>
      <c r="ICA282" s="75"/>
      <c r="ICB282" s="75"/>
      <c r="ICC282" s="75"/>
      <c r="ICD282" s="75"/>
      <c r="ICE282" s="75"/>
      <c r="ICF282" s="75"/>
      <c r="ICG282" s="75"/>
      <c r="ICH282" s="75"/>
      <c r="ICI282" s="75"/>
      <c r="ICJ282" s="75"/>
      <c r="ICK282" s="75"/>
      <c r="ICL282" s="75"/>
      <c r="ICM282" s="75"/>
      <c r="ICN282" s="75"/>
      <c r="ICO282" s="75"/>
      <c r="ICP282" s="75"/>
      <c r="ICQ282" s="75"/>
      <c r="ICR282" s="75"/>
      <c r="ICS282" s="75"/>
      <c r="ICT282" s="75"/>
      <c r="ICU282" s="75"/>
      <c r="ICV282" s="75"/>
      <c r="ICW282" s="75"/>
      <c r="ICX282" s="75"/>
      <c r="ICY282" s="75"/>
      <c r="ICZ282" s="75"/>
      <c r="IDA282" s="75"/>
      <c r="IDB282" s="75"/>
      <c r="IDC282" s="75"/>
      <c r="IDD282" s="75"/>
      <c r="IDE282" s="75"/>
      <c r="IDF282" s="75"/>
      <c r="IDG282" s="75"/>
      <c r="IDH282" s="75"/>
      <c r="IDI282" s="75"/>
      <c r="IDJ282" s="75"/>
      <c r="IDK282" s="75"/>
      <c r="IDL282" s="75"/>
      <c r="IDM282" s="75"/>
      <c r="IDN282" s="75"/>
      <c r="IDO282" s="75"/>
      <c r="IDP282" s="75"/>
      <c r="IDQ282" s="75"/>
      <c r="IDR282" s="75"/>
      <c r="IDS282" s="75"/>
      <c r="IDT282" s="75"/>
      <c r="IDU282" s="75"/>
      <c r="IDV282" s="75"/>
      <c r="IDW282" s="75"/>
      <c r="IDX282" s="75"/>
      <c r="IDY282" s="75"/>
      <c r="IDZ282" s="75"/>
      <c r="IEA282" s="75"/>
      <c r="IEB282" s="75"/>
      <c r="IEC282" s="75"/>
      <c r="IED282" s="75"/>
      <c r="IEE282" s="75"/>
      <c r="IEF282" s="75"/>
      <c r="IEG282" s="75"/>
      <c r="IEH282" s="75"/>
      <c r="IEI282" s="75"/>
      <c r="IEJ282" s="75"/>
      <c r="IEK282" s="75"/>
      <c r="IEL282" s="75"/>
      <c r="IEM282" s="75"/>
      <c r="IEN282" s="75"/>
      <c r="IEO282" s="75"/>
      <c r="IEP282" s="75"/>
      <c r="IEQ282" s="75"/>
      <c r="IER282" s="75"/>
      <c r="IES282" s="75"/>
      <c r="IET282" s="75"/>
      <c r="IEU282" s="75"/>
      <c r="IEV282" s="75"/>
      <c r="IEW282" s="75"/>
      <c r="IEX282" s="75"/>
      <c r="IEY282" s="75"/>
      <c r="IEZ282" s="75"/>
      <c r="IFA282" s="75"/>
      <c r="IFB282" s="75"/>
      <c r="IFC282" s="75"/>
      <c r="IFD282" s="75"/>
      <c r="IFE282" s="75"/>
      <c r="IFF282" s="75"/>
      <c r="IFG282" s="75"/>
      <c r="IFH282" s="75"/>
      <c r="IFI282" s="75"/>
      <c r="IFJ282" s="75"/>
      <c r="IFK282" s="75"/>
      <c r="IFL282" s="75"/>
      <c r="IFM282" s="75"/>
      <c r="IFN282" s="75"/>
      <c r="IFO282" s="75"/>
      <c r="IFP282" s="75"/>
      <c r="IFQ282" s="75"/>
      <c r="IFR282" s="75"/>
      <c r="IFS282" s="75"/>
      <c r="IFT282" s="75"/>
      <c r="IFU282" s="75"/>
      <c r="IFV282" s="75"/>
      <c r="IFW282" s="75"/>
      <c r="IFX282" s="75"/>
      <c r="IFY282" s="75"/>
      <c r="IFZ282" s="75"/>
      <c r="IGA282" s="75"/>
      <c r="IGB282" s="75"/>
      <c r="IGC282" s="75"/>
      <c r="IGD282" s="75"/>
      <c r="IGE282" s="75"/>
      <c r="IGF282" s="75"/>
      <c r="IGG282" s="75"/>
      <c r="IGH282" s="75"/>
      <c r="IGI282" s="75"/>
      <c r="IGJ282" s="75"/>
      <c r="IGK282" s="75"/>
      <c r="IGL282" s="75"/>
      <c r="IGM282" s="75"/>
      <c r="IGN282" s="75"/>
      <c r="IGO282" s="75"/>
      <c r="IGP282" s="75"/>
      <c r="IGQ282" s="75"/>
      <c r="IGR282" s="75"/>
      <c r="IGS282" s="75"/>
      <c r="IGT282" s="75"/>
      <c r="IGU282" s="75"/>
      <c r="IGV282" s="75"/>
      <c r="IGW282" s="75"/>
      <c r="IGX282" s="75"/>
      <c r="IGY282" s="75"/>
      <c r="IGZ282" s="75"/>
      <c r="IHA282" s="75"/>
      <c r="IHB282" s="75"/>
      <c r="IHC282" s="75"/>
      <c r="IHD282" s="75"/>
      <c r="IHE282" s="75"/>
      <c r="IHF282" s="75"/>
      <c r="IHG282" s="75"/>
      <c r="IHH282" s="75"/>
      <c r="IHI282" s="75"/>
      <c r="IHJ282" s="75"/>
      <c r="IHK282" s="75"/>
      <c r="IHL282" s="75"/>
      <c r="IHM282" s="75"/>
      <c r="IHN282" s="75"/>
      <c r="IHO282" s="75"/>
      <c r="IHP282" s="75"/>
      <c r="IHQ282" s="75"/>
      <c r="IHR282" s="75"/>
      <c r="IHS282" s="75"/>
      <c r="IHT282" s="75"/>
      <c r="IHU282" s="75"/>
      <c r="IHV282" s="75"/>
      <c r="IHW282" s="75"/>
      <c r="IHX282" s="75"/>
      <c r="IHY282" s="75"/>
      <c r="IHZ282" s="75"/>
      <c r="IIA282" s="75"/>
      <c r="IIB282" s="75"/>
      <c r="IIC282" s="75"/>
      <c r="IID282" s="75"/>
      <c r="IIE282" s="75"/>
      <c r="IIF282" s="75"/>
      <c r="IIG282" s="75"/>
      <c r="IIH282" s="75"/>
      <c r="III282" s="75"/>
      <c r="IIJ282" s="75"/>
      <c r="IIK282" s="75"/>
      <c r="IIL282" s="75"/>
      <c r="IIM282" s="75"/>
      <c r="IIN282" s="75"/>
      <c r="IIO282" s="75"/>
      <c r="IIP282" s="75"/>
      <c r="IIQ282" s="75"/>
      <c r="IIR282" s="75"/>
      <c r="IIS282" s="75"/>
      <c r="IIT282" s="75"/>
      <c r="IIU282" s="75"/>
      <c r="IIV282" s="75"/>
      <c r="IIW282" s="75"/>
      <c r="IIX282" s="75"/>
      <c r="IIY282" s="75"/>
      <c r="IIZ282" s="75"/>
      <c r="IJA282" s="75"/>
      <c r="IJB282" s="75"/>
      <c r="IJC282" s="75"/>
      <c r="IJD282" s="75"/>
      <c r="IJE282" s="75"/>
      <c r="IJF282" s="75"/>
      <c r="IJG282" s="75"/>
      <c r="IJH282" s="75"/>
      <c r="IJI282" s="75"/>
      <c r="IJJ282" s="75"/>
      <c r="IJK282" s="75"/>
      <c r="IJL282" s="75"/>
      <c r="IJM282" s="75"/>
      <c r="IJN282" s="75"/>
      <c r="IJO282" s="75"/>
      <c r="IJP282" s="75"/>
      <c r="IJQ282" s="75"/>
      <c r="IJR282" s="75"/>
      <c r="IJS282" s="75"/>
      <c r="IJT282" s="75"/>
      <c r="IJU282" s="75"/>
      <c r="IJV282" s="75"/>
      <c r="IJW282" s="75"/>
      <c r="IJX282" s="75"/>
      <c r="IJY282" s="75"/>
      <c r="IJZ282" s="75"/>
      <c r="IKA282" s="75"/>
      <c r="IKB282" s="75"/>
      <c r="IKC282" s="75"/>
      <c r="IKD282" s="75"/>
      <c r="IKE282" s="75"/>
      <c r="IKF282" s="75"/>
      <c r="IKG282" s="75"/>
      <c r="IKH282" s="75"/>
      <c r="IKI282" s="75"/>
      <c r="IKJ282" s="75"/>
      <c r="IKK282" s="75"/>
      <c r="IKL282" s="75"/>
      <c r="IKM282" s="75"/>
      <c r="IKN282" s="75"/>
      <c r="IKO282" s="75"/>
      <c r="IKP282" s="75"/>
      <c r="IKQ282" s="75"/>
      <c r="IKR282" s="75"/>
      <c r="IKS282" s="75"/>
      <c r="IKT282" s="75"/>
      <c r="IKU282" s="75"/>
      <c r="IKV282" s="75"/>
      <c r="IKW282" s="75"/>
      <c r="IKX282" s="75"/>
      <c r="IKY282" s="75"/>
      <c r="IKZ282" s="75"/>
      <c r="ILA282" s="75"/>
      <c r="ILB282" s="75"/>
      <c r="ILC282" s="75"/>
      <c r="ILD282" s="75"/>
      <c r="ILE282" s="75"/>
      <c r="ILF282" s="75"/>
      <c r="ILG282" s="75"/>
      <c r="ILH282" s="75"/>
      <c r="ILI282" s="75"/>
      <c r="ILJ282" s="75"/>
      <c r="ILK282" s="75"/>
      <c r="ILL282" s="75"/>
      <c r="ILM282" s="75"/>
      <c r="ILN282" s="75"/>
      <c r="ILO282" s="75"/>
      <c r="ILP282" s="75"/>
      <c r="ILQ282" s="75"/>
      <c r="ILR282" s="75"/>
      <c r="ILS282" s="75"/>
      <c r="ILT282" s="75"/>
      <c r="ILU282" s="75"/>
      <c r="ILV282" s="75"/>
      <c r="ILW282" s="75"/>
      <c r="ILX282" s="75"/>
      <c r="ILY282" s="75"/>
      <c r="ILZ282" s="75"/>
      <c r="IMA282" s="75"/>
      <c r="IMB282" s="75"/>
      <c r="IMC282" s="75"/>
      <c r="IMD282" s="75"/>
      <c r="IME282" s="75"/>
      <c r="IMF282" s="75"/>
      <c r="IMG282" s="75"/>
      <c r="IMH282" s="75"/>
      <c r="IMI282" s="75"/>
      <c r="IMJ282" s="75"/>
      <c r="IMK282" s="75"/>
      <c r="IML282" s="75"/>
      <c r="IMM282" s="75"/>
      <c r="IMN282" s="75"/>
      <c r="IMO282" s="75"/>
      <c r="IMP282" s="75"/>
      <c r="IMQ282" s="75"/>
      <c r="IMR282" s="75"/>
      <c r="IMS282" s="75"/>
      <c r="IMT282" s="75"/>
      <c r="IMU282" s="75"/>
      <c r="IMV282" s="75"/>
      <c r="IMW282" s="75"/>
      <c r="IMX282" s="75"/>
      <c r="IMY282" s="75"/>
      <c r="IMZ282" s="75"/>
      <c r="INA282" s="75"/>
      <c r="INB282" s="75"/>
      <c r="INC282" s="75"/>
      <c r="IND282" s="75"/>
      <c r="INE282" s="75"/>
      <c r="INF282" s="75"/>
      <c r="ING282" s="75"/>
      <c r="INH282" s="75"/>
      <c r="INI282" s="75"/>
      <c r="INJ282" s="75"/>
      <c r="INK282" s="75"/>
      <c r="INL282" s="75"/>
      <c r="INM282" s="75"/>
      <c r="INN282" s="75"/>
      <c r="INO282" s="75"/>
      <c r="INP282" s="75"/>
      <c r="INQ282" s="75"/>
      <c r="INR282" s="75"/>
      <c r="INS282" s="75"/>
      <c r="INT282" s="75"/>
      <c r="INU282" s="75"/>
      <c r="INV282" s="75"/>
      <c r="INW282" s="75"/>
      <c r="INX282" s="75"/>
      <c r="INY282" s="75"/>
      <c r="INZ282" s="75"/>
      <c r="IOA282" s="75"/>
      <c r="IOB282" s="75"/>
      <c r="IOC282" s="75"/>
      <c r="IOD282" s="75"/>
      <c r="IOE282" s="75"/>
      <c r="IOF282" s="75"/>
      <c r="IOG282" s="75"/>
      <c r="IOH282" s="75"/>
      <c r="IOI282" s="75"/>
      <c r="IOJ282" s="75"/>
      <c r="IOK282" s="75"/>
      <c r="IOL282" s="75"/>
      <c r="IOM282" s="75"/>
      <c r="ION282" s="75"/>
      <c r="IOO282" s="75"/>
      <c r="IOP282" s="75"/>
      <c r="IOQ282" s="75"/>
      <c r="IOR282" s="75"/>
      <c r="IOS282" s="75"/>
      <c r="IOT282" s="75"/>
      <c r="IOU282" s="75"/>
      <c r="IOV282" s="75"/>
      <c r="IOW282" s="75"/>
      <c r="IOX282" s="75"/>
      <c r="IOY282" s="75"/>
      <c r="IOZ282" s="75"/>
      <c r="IPA282" s="75"/>
      <c r="IPB282" s="75"/>
      <c r="IPC282" s="75"/>
      <c r="IPD282" s="75"/>
      <c r="IPE282" s="75"/>
      <c r="IPF282" s="75"/>
      <c r="IPG282" s="75"/>
      <c r="IPH282" s="75"/>
      <c r="IPI282" s="75"/>
      <c r="IPJ282" s="75"/>
      <c r="IPK282" s="75"/>
      <c r="IPL282" s="75"/>
      <c r="IPM282" s="75"/>
      <c r="IPN282" s="75"/>
      <c r="IPO282" s="75"/>
      <c r="IPP282" s="75"/>
      <c r="IPQ282" s="75"/>
      <c r="IPR282" s="75"/>
      <c r="IPS282" s="75"/>
      <c r="IPT282" s="75"/>
      <c r="IPU282" s="75"/>
      <c r="IPV282" s="75"/>
      <c r="IPW282" s="75"/>
      <c r="IPX282" s="75"/>
      <c r="IPY282" s="75"/>
      <c r="IPZ282" s="75"/>
      <c r="IQA282" s="75"/>
      <c r="IQB282" s="75"/>
      <c r="IQC282" s="75"/>
      <c r="IQD282" s="75"/>
      <c r="IQE282" s="75"/>
      <c r="IQF282" s="75"/>
      <c r="IQG282" s="75"/>
      <c r="IQH282" s="75"/>
      <c r="IQI282" s="75"/>
      <c r="IQJ282" s="75"/>
      <c r="IQK282" s="75"/>
      <c r="IQL282" s="75"/>
      <c r="IQM282" s="75"/>
      <c r="IQN282" s="75"/>
      <c r="IQO282" s="75"/>
      <c r="IQP282" s="75"/>
      <c r="IQQ282" s="75"/>
      <c r="IQR282" s="75"/>
      <c r="IQS282" s="75"/>
      <c r="IQT282" s="75"/>
      <c r="IQU282" s="75"/>
      <c r="IQV282" s="75"/>
      <c r="IQW282" s="75"/>
      <c r="IQX282" s="75"/>
      <c r="IQY282" s="75"/>
      <c r="IQZ282" s="75"/>
      <c r="IRA282" s="75"/>
      <c r="IRB282" s="75"/>
      <c r="IRC282" s="75"/>
      <c r="IRD282" s="75"/>
      <c r="IRE282" s="75"/>
      <c r="IRF282" s="75"/>
      <c r="IRG282" s="75"/>
      <c r="IRH282" s="75"/>
      <c r="IRI282" s="75"/>
      <c r="IRJ282" s="75"/>
      <c r="IRK282" s="75"/>
      <c r="IRL282" s="75"/>
      <c r="IRM282" s="75"/>
      <c r="IRN282" s="75"/>
      <c r="IRO282" s="75"/>
      <c r="IRP282" s="75"/>
      <c r="IRQ282" s="75"/>
      <c r="IRR282" s="75"/>
      <c r="IRS282" s="75"/>
      <c r="IRT282" s="75"/>
      <c r="IRU282" s="75"/>
      <c r="IRV282" s="75"/>
      <c r="IRW282" s="75"/>
      <c r="IRX282" s="75"/>
      <c r="IRY282" s="75"/>
      <c r="IRZ282" s="75"/>
      <c r="ISA282" s="75"/>
      <c r="ISB282" s="75"/>
      <c r="ISC282" s="75"/>
      <c r="ISD282" s="75"/>
      <c r="ISE282" s="75"/>
      <c r="ISF282" s="75"/>
      <c r="ISG282" s="75"/>
      <c r="ISH282" s="75"/>
      <c r="ISI282" s="75"/>
      <c r="ISJ282" s="75"/>
      <c r="ISK282" s="75"/>
      <c r="ISL282" s="75"/>
      <c r="ISM282" s="75"/>
      <c r="ISN282" s="75"/>
      <c r="ISO282" s="75"/>
      <c r="ISP282" s="75"/>
      <c r="ISQ282" s="75"/>
      <c r="ISR282" s="75"/>
      <c r="ISS282" s="75"/>
      <c r="IST282" s="75"/>
      <c r="ISU282" s="75"/>
      <c r="ISV282" s="75"/>
      <c r="ISW282" s="75"/>
      <c r="ISX282" s="75"/>
      <c r="ISY282" s="75"/>
      <c r="ISZ282" s="75"/>
      <c r="ITA282" s="75"/>
      <c r="ITB282" s="75"/>
      <c r="ITC282" s="75"/>
      <c r="ITD282" s="75"/>
      <c r="ITE282" s="75"/>
      <c r="ITF282" s="75"/>
      <c r="ITG282" s="75"/>
      <c r="ITH282" s="75"/>
      <c r="ITI282" s="75"/>
      <c r="ITJ282" s="75"/>
      <c r="ITK282" s="75"/>
      <c r="ITL282" s="75"/>
      <c r="ITM282" s="75"/>
      <c r="ITN282" s="75"/>
      <c r="ITO282" s="75"/>
      <c r="ITP282" s="75"/>
      <c r="ITQ282" s="75"/>
      <c r="ITR282" s="75"/>
      <c r="ITS282" s="75"/>
      <c r="ITT282" s="75"/>
      <c r="ITU282" s="75"/>
      <c r="ITV282" s="75"/>
      <c r="ITW282" s="75"/>
      <c r="ITX282" s="75"/>
      <c r="ITY282" s="75"/>
      <c r="ITZ282" s="75"/>
      <c r="IUA282" s="75"/>
      <c r="IUB282" s="75"/>
      <c r="IUC282" s="75"/>
      <c r="IUD282" s="75"/>
      <c r="IUE282" s="75"/>
      <c r="IUF282" s="75"/>
      <c r="IUG282" s="75"/>
      <c r="IUH282" s="75"/>
      <c r="IUI282" s="75"/>
      <c r="IUJ282" s="75"/>
      <c r="IUK282" s="75"/>
      <c r="IUL282" s="75"/>
      <c r="IUM282" s="75"/>
      <c r="IUN282" s="75"/>
      <c r="IUO282" s="75"/>
      <c r="IUP282" s="75"/>
      <c r="IUQ282" s="75"/>
      <c r="IUR282" s="75"/>
      <c r="IUS282" s="75"/>
      <c r="IUT282" s="75"/>
      <c r="IUU282" s="75"/>
      <c r="IUV282" s="75"/>
      <c r="IUW282" s="75"/>
      <c r="IUX282" s="75"/>
      <c r="IUY282" s="75"/>
      <c r="IUZ282" s="75"/>
      <c r="IVA282" s="75"/>
      <c r="IVB282" s="75"/>
      <c r="IVC282" s="75"/>
      <c r="IVD282" s="75"/>
      <c r="IVE282" s="75"/>
      <c r="IVF282" s="75"/>
      <c r="IVG282" s="75"/>
      <c r="IVH282" s="75"/>
      <c r="IVI282" s="75"/>
      <c r="IVJ282" s="75"/>
      <c r="IVK282" s="75"/>
      <c r="IVL282" s="75"/>
      <c r="IVM282" s="75"/>
      <c r="IVN282" s="75"/>
      <c r="IVO282" s="75"/>
      <c r="IVP282" s="75"/>
      <c r="IVQ282" s="75"/>
      <c r="IVR282" s="75"/>
      <c r="IVS282" s="75"/>
      <c r="IVT282" s="75"/>
      <c r="IVU282" s="75"/>
      <c r="IVV282" s="75"/>
      <c r="IVW282" s="75"/>
      <c r="IVX282" s="75"/>
      <c r="IVY282" s="75"/>
      <c r="IVZ282" s="75"/>
      <c r="IWA282" s="75"/>
      <c r="IWB282" s="75"/>
      <c r="IWC282" s="75"/>
      <c r="IWD282" s="75"/>
      <c r="IWE282" s="75"/>
      <c r="IWF282" s="75"/>
      <c r="IWG282" s="75"/>
      <c r="IWH282" s="75"/>
      <c r="IWI282" s="75"/>
      <c r="IWJ282" s="75"/>
      <c r="IWK282" s="75"/>
      <c r="IWL282" s="75"/>
      <c r="IWM282" s="75"/>
      <c r="IWN282" s="75"/>
      <c r="IWO282" s="75"/>
      <c r="IWP282" s="75"/>
      <c r="IWQ282" s="75"/>
      <c r="IWR282" s="75"/>
      <c r="IWS282" s="75"/>
      <c r="IWT282" s="75"/>
      <c r="IWU282" s="75"/>
      <c r="IWV282" s="75"/>
      <c r="IWW282" s="75"/>
      <c r="IWX282" s="75"/>
      <c r="IWY282" s="75"/>
      <c r="IWZ282" s="75"/>
      <c r="IXA282" s="75"/>
      <c r="IXB282" s="75"/>
      <c r="IXC282" s="75"/>
      <c r="IXD282" s="75"/>
      <c r="IXE282" s="75"/>
      <c r="IXF282" s="75"/>
      <c r="IXG282" s="75"/>
      <c r="IXH282" s="75"/>
      <c r="IXI282" s="75"/>
      <c r="IXJ282" s="75"/>
      <c r="IXK282" s="75"/>
      <c r="IXL282" s="75"/>
      <c r="IXM282" s="75"/>
      <c r="IXN282" s="75"/>
      <c r="IXO282" s="75"/>
      <c r="IXP282" s="75"/>
      <c r="IXQ282" s="75"/>
      <c r="IXR282" s="75"/>
      <c r="IXS282" s="75"/>
      <c r="IXT282" s="75"/>
      <c r="IXU282" s="75"/>
      <c r="IXV282" s="75"/>
      <c r="IXW282" s="75"/>
      <c r="IXX282" s="75"/>
      <c r="IXY282" s="75"/>
      <c r="IXZ282" s="75"/>
      <c r="IYA282" s="75"/>
      <c r="IYB282" s="75"/>
      <c r="IYC282" s="75"/>
      <c r="IYD282" s="75"/>
      <c r="IYE282" s="75"/>
      <c r="IYF282" s="75"/>
      <c r="IYG282" s="75"/>
      <c r="IYH282" s="75"/>
      <c r="IYI282" s="75"/>
      <c r="IYJ282" s="75"/>
      <c r="IYK282" s="75"/>
      <c r="IYL282" s="75"/>
      <c r="IYM282" s="75"/>
      <c r="IYN282" s="75"/>
      <c r="IYO282" s="75"/>
      <c r="IYP282" s="75"/>
      <c r="IYQ282" s="75"/>
      <c r="IYR282" s="75"/>
      <c r="IYS282" s="75"/>
      <c r="IYT282" s="75"/>
      <c r="IYU282" s="75"/>
      <c r="IYV282" s="75"/>
      <c r="IYW282" s="75"/>
      <c r="IYX282" s="75"/>
      <c r="IYY282" s="75"/>
      <c r="IYZ282" s="75"/>
      <c r="IZA282" s="75"/>
      <c r="IZB282" s="75"/>
      <c r="IZC282" s="75"/>
      <c r="IZD282" s="75"/>
      <c r="IZE282" s="75"/>
      <c r="IZF282" s="75"/>
      <c r="IZG282" s="75"/>
      <c r="IZH282" s="75"/>
      <c r="IZI282" s="75"/>
      <c r="IZJ282" s="75"/>
      <c r="IZK282" s="75"/>
      <c r="IZL282" s="75"/>
      <c r="IZM282" s="75"/>
      <c r="IZN282" s="75"/>
      <c r="IZO282" s="75"/>
      <c r="IZP282" s="75"/>
      <c r="IZQ282" s="75"/>
      <c r="IZR282" s="75"/>
      <c r="IZS282" s="75"/>
      <c r="IZT282" s="75"/>
      <c r="IZU282" s="75"/>
      <c r="IZV282" s="75"/>
      <c r="IZW282" s="75"/>
      <c r="IZX282" s="75"/>
      <c r="IZY282" s="75"/>
      <c r="IZZ282" s="75"/>
      <c r="JAA282" s="75"/>
      <c r="JAB282" s="75"/>
      <c r="JAC282" s="75"/>
      <c r="JAD282" s="75"/>
      <c r="JAE282" s="75"/>
      <c r="JAF282" s="75"/>
      <c r="JAG282" s="75"/>
      <c r="JAH282" s="75"/>
      <c r="JAI282" s="75"/>
      <c r="JAJ282" s="75"/>
      <c r="JAK282" s="75"/>
      <c r="JAL282" s="75"/>
      <c r="JAM282" s="75"/>
      <c r="JAN282" s="75"/>
      <c r="JAO282" s="75"/>
      <c r="JAP282" s="75"/>
      <c r="JAQ282" s="75"/>
      <c r="JAR282" s="75"/>
      <c r="JAS282" s="75"/>
      <c r="JAT282" s="75"/>
      <c r="JAU282" s="75"/>
      <c r="JAV282" s="75"/>
      <c r="JAW282" s="75"/>
      <c r="JAX282" s="75"/>
      <c r="JAY282" s="75"/>
      <c r="JAZ282" s="75"/>
      <c r="JBA282" s="75"/>
      <c r="JBB282" s="75"/>
      <c r="JBC282" s="75"/>
      <c r="JBD282" s="75"/>
      <c r="JBE282" s="75"/>
      <c r="JBF282" s="75"/>
      <c r="JBG282" s="75"/>
      <c r="JBH282" s="75"/>
      <c r="JBI282" s="75"/>
      <c r="JBJ282" s="75"/>
      <c r="JBK282" s="75"/>
      <c r="JBL282" s="75"/>
      <c r="JBM282" s="75"/>
      <c r="JBN282" s="75"/>
      <c r="JBO282" s="75"/>
      <c r="JBP282" s="75"/>
      <c r="JBQ282" s="75"/>
      <c r="JBR282" s="75"/>
      <c r="JBS282" s="75"/>
      <c r="JBT282" s="75"/>
      <c r="JBU282" s="75"/>
      <c r="JBV282" s="75"/>
      <c r="JBW282" s="75"/>
      <c r="JBX282" s="75"/>
      <c r="JBY282" s="75"/>
      <c r="JBZ282" s="75"/>
      <c r="JCA282" s="75"/>
      <c r="JCB282" s="75"/>
      <c r="JCC282" s="75"/>
      <c r="JCD282" s="75"/>
      <c r="JCE282" s="75"/>
      <c r="JCF282" s="75"/>
      <c r="JCG282" s="75"/>
      <c r="JCH282" s="75"/>
      <c r="JCI282" s="75"/>
      <c r="JCJ282" s="75"/>
      <c r="JCK282" s="75"/>
      <c r="JCL282" s="75"/>
      <c r="JCM282" s="75"/>
      <c r="JCN282" s="75"/>
      <c r="JCO282" s="75"/>
      <c r="JCP282" s="75"/>
      <c r="JCQ282" s="75"/>
      <c r="JCR282" s="75"/>
      <c r="JCS282" s="75"/>
      <c r="JCT282" s="75"/>
      <c r="JCU282" s="75"/>
      <c r="JCV282" s="75"/>
      <c r="JCW282" s="75"/>
      <c r="JCX282" s="75"/>
      <c r="JCY282" s="75"/>
      <c r="JCZ282" s="75"/>
      <c r="JDA282" s="75"/>
      <c r="JDB282" s="75"/>
      <c r="JDC282" s="75"/>
      <c r="JDD282" s="75"/>
      <c r="JDE282" s="75"/>
      <c r="JDF282" s="75"/>
      <c r="JDG282" s="75"/>
      <c r="JDH282" s="75"/>
      <c r="JDI282" s="75"/>
      <c r="JDJ282" s="75"/>
      <c r="JDK282" s="75"/>
      <c r="JDL282" s="75"/>
      <c r="JDM282" s="75"/>
      <c r="JDN282" s="75"/>
      <c r="JDO282" s="75"/>
      <c r="JDP282" s="75"/>
      <c r="JDQ282" s="75"/>
      <c r="JDR282" s="75"/>
      <c r="JDS282" s="75"/>
      <c r="JDT282" s="75"/>
      <c r="JDU282" s="75"/>
      <c r="JDV282" s="75"/>
      <c r="JDW282" s="75"/>
      <c r="JDX282" s="75"/>
      <c r="JDY282" s="75"/>
      <c r="JDZ282" s="75"/>
      <c r="JEA282" s="75"/>
      <c r="JEB282" s="75"/>
      <c r="JEC282" s="75"/>
      <c r="JED282" s="75"/>
      <c r="JEE282" s="75"/>
      <c r="JEF282" s="75"/>
      <c r="JEG282" s="75"/>
      <c r="JEH282" s="75"/>
      <c r="JEI282" s="75"/>
      <c r="JEJ282" s="75"/>
      <c r="JEK282" s="75"/>
      <c r="JEL282" s="75"/>
      <c r="JEM282" s="75"/>
      <c r="JEN282" s="75"/>
      <c r="JEO282" s="75"/>
      <c r="JEP282" s="75"/>
      <c r="JEQ282" s="75"/>
      <c r="JER282" s="75"/>
      <c r="JES282" s="75"/>
      <c r="JET282" s="75"/>
      <c r="JEU282" s="75"/>
      <c r="JEV282" s="75"/>
      <c r="JEW282" s="75"/>
      <c r="JEX282" s="75"/>
      <c r="JEY282" s="75"/>
      <c r="JEZ282" s="75"/>
      <c r="JFA282" s="75"/>
      <c r="JFB282" s="75"/>
      <c r="JFC282" s="75"/>
      <c r="JFD282" s="75"/>
      <c r="JFE282" s="75"/>
      <c r="JFF282" s="75"/>
      <c r="JFG282" s="75"/>
      <c r="JFH282" s="75"/>
      <c r="JFI282" s="75"/>
      <c r="JFJ282" s="75"/>
      <c r="JFK282" s="75"/>
      <c r="JFL282" s="75"/>
      <c r="JFM282" s="75"/>
      <c r="JFN282" s="75"/>
      <c r="JFO282" s="75"/>
      <c r="JFP282" s="75"/>
      <c r="JFQ282" s="75"/>
      <c r="JFR282" s="75"/>
      <c r="JFS282" s="75"/>
      <c r="JFT282" s="75"/>
      <c r="JFU282" s="75"/>
      <c r="JFV282" s="75"/>
      <c r="JFW282" s="75"/>
      <c r="JFX282" s="75"/>
      <c r="JFY282" s="75"/>
      <c r="JFZ282" s="75"/>
      <c r="JGA282" s="75"/>
      <c r="JGB282" s="75"/>
      <c r="JGC282" s="75"/>
      <c r="JGD282" s="75"/>
      <c r="JGE282" s="75"/>
      <c r="JGF282" s="75"/>
      <c r="JGG282" s="75"/>
      <c r="JGH282" s="75"/>
      <c r="JGI282" s="75"/>
      <c r="JGJ282" s="75"/>
      <c r="JGK282" s="75"/>
      <c r="JGL282" s="75"/>
      <c r="JGM282" s="75"/>
      <c r="JGN282" s="75"/>
      <c r="JGO282" s="75"/>
      <c r="JGP282" s="75"/>
      <c r="JGQ282" s="75"/>
      <c r="JGR282" s="75"/>
      <c r="JGS282" s="75"/>
      <c r="JGT282" s="75"/>
      <c r="JGU282" s="75"/>
      <c r="JGV282" s="75"/>
      <c r="JGW282" s="75"/>
      <c r="JGX282" s="75"/>
      <c r="JGY282" s="75"/>
      <c r="JGZ282" s="75"/>
      <c r="JHA282" s="75"/>
      <c r="JHB282" s="75"/>
      <c r="JHC282" s="75"/>
      <c r="JHD282" s="75"/>
      <c r="JHE282" s="75"/>
      <c r="JHF282" s="75"/>
      <c r="JHG282" s="75"/>
      <c r="JHH282" s="75"/>
      <c r="JHI282" s="75"/>
      <c r="JHJ282" s="75"/>
      <c r="JHK282" s="75"/>
      <c r="JHL282" s="75"/>
      <c r="JHM282" s="75"/>
      <c r="JHN282" s="75"/>
      <c r="JHO282" s="75"/>
      <c r="JHP282" s="75"/>
      <c r="JHQ282" s="75"/>
      <c r="JHR282" s="75"/>
      <c r="JHS282" s="75"/>
      <c r="JHT282" s="75"/>
      <c r="JHU282" s="75"/>
      <c r="JHV282" s="75"/>
      <c r="JHW282" s="75"/>
      <c r="JHX282" s="75"/>
      <c r="JHY282" s="75"/>
      <c r="JHZ282" s="75"/>
      <c r="JIA282" s="75"/>
      <c r="JIB282" s="75"/>
      <c r="JIC282" s="75"/>
      <c r="JID282" s="75"/>
      <c r="JIE282" s="75"/>
      <c r="JIF282" s="75"/>
      <c r="JIG282" s="75"/>
      <c r="JIH282" s="75"/>
      <c r="JII282" s="75"/>
      <c r="JIJ282" s="75"/>
      <c r="JIK282" s="75"/>
      <c r="JIL282" s="75"/>
      <c r="JIM282" s="75"/>
      <c r="JIN282" s="75"/>
      <c r="JIO282" s="75"/>
      <c r="JIP282" s="75"/>
      <c r="JIQ282" s="75"/>
      <c r="JIR282" s="75"/>
      <c r="JIS282" s="75"/>
      <c r="JIT282" s="75"/>
      <c r="JIU282" s="75"/>
      <c r="JIV282" s="75"/>
      <c r="JIW282" s="75"/>
      <c r="JIX282" s="75"/>
      <c r="JIY282" s="75"/>
      <c r="JIZ282" s="75"/>
      <c r="JJA282" s="75"/>
      <c r="JJB282" s="75"/>
      <c r="JJC282" s="75"/>
      <c r="JJD282" s="75"/>
      <c r="JJE282" s="75"/>
      <c r="JJF282" s="75"/>
      <c r="JJG282" s="75"/>
      <c r="JJH282" s="75"/>
      <c r="JJI282" s="75"/>
      <c r="JJJ282" s="75"/>
      <c r="JJK282" s="75"/>
      <c r="JJL282" s="75"/>
      <c r="JJM282" s="75"/>
      <c r="JJN282" s="75"/>
      <c r="JJO282" s="75"/>
      <c r="JJP282" s="75"/>
      <c r="JJQ282" s="75"/>
      <c r="JJR282" s="75"/>
      <c r="JJS282" s="75"/>
      <c r="JJT282" s="75"/>
      <c r="JJU282" s="75"/>
      <c r="JJV282" s="75"/>
      <c r="JJW282" s="75"/>
      <c r="JJX282" s="75"/>
      <c r="JJY282" s="75"/>
      <c r="JJZ282" s="75"/>
      <c r="JKA282" s="75"/>
      <c r="JKB282" s="75"/>
      <c r="JKC282" s="75"/>
      <c r="JKD282" s="75"/>
      <c r="JKE282" s="75"/>
      <c r="JKF282" s="75"/>
      <c r="JKG282" s="75"/>
      <c r="JKH282" s="75"/>
      <c r="JKI282" s="75"/>
      <c r="JKJ282" s="75"/>
      <c r="JKK282" s="75"/>
      <c r="JKL282" s="75"/>
      <c r="JKM282" s="75"/>
      <c r="JKN282" s="75"/>
      <c r="JKO282" s="75"/>
      <c r="JKP282" s="75"/>
      <c r="JKQ282" s="75"/>
      <c r="JKR282" s="75"/>
      <c r="JKS282" s="75"/>
      <c r="JKT282" s="75"/>
      <c r="JKU282" s="75"/>
      <c r="JKV282" s="75"/>
      <c r="JKW282" s="75"/>
      <c r="JKX282" s="75"/>
      <c r="JKY282" s="75"/>
      <c r="JKZ282" s="75"/>
      <c r="JLA282" s="75"/>
      <c r="JLB282" s="75"/>
      <c r="JLC282" s="75"/>
      <c r="JLD282" s="75"/>
      <c r="JLE282" s="75"/>
      <c r="JLF282" s="75"/>
      <c r="JLG282" s="75"/>
      <c r="JLH282" s="75"/>
      <c r="JLI282" s="75"/>
      <c r="JLJ282" s="75"/>
      <c r="JLK282" s="75"/>
      <c r="JLL282" s="75"/>
      <c r="JLM282" s="75"/>
      <c r="JLN282" s="75"/>
      <c r="JLO282" s="75"/>
      <c r="JLP282" s="75"/>
      <c r="JLQ282" s="75"/>
      <c r="JLR282" s="75"/>
      <c r="JLS282" s="75"/>
      <c r="JLT282" s="75"/>
      <c r="JLU282" s="75"/>
      <c r="JLV282" s="75"/>
      <c r="JLW282" s="75"/>
      <c r="JLX282" s="75"/>
      <c r="JLY282" s="75"/>
      <c r="JLZ282" s="75"/>
      <c r="JMA282" s="75"/>
      <c r="JMB282" s="75"/>
      <c r="JMC282" s="75"/>
      <c r="JMD282" s="75"/>
      <c r="JME282" s="75"/>
      <c r="JMF282" s="75"/>
      <c r="JMG282" s="75"/>
      <c r="JMH282" s="75"/>
      <c r="JMI282" s="75"/>
      <c r="JMJ282" s="75"/>
      <c r="JMK282" s="75"/>
      <c r="JML282" s="75"/>
      <c r="JMM282" s="75"/>
      <c r="JMN282" s="75"/>
      <c r="JMO282" s="75"/>
      <c r="JMP282" s="75"/>
      <c r="JMQ282" s="75"/>
      <c r="JMR282" s="75"/>
      <c r="JMS282" s="75"/>
      <c r="JMT282" s="75"/>
      <c r="JMU282" s="75"/>
      <c r="JMV282" s="75"/>
      <c r="JMW282" s="75"/>
      <c r="JMX282" s="75"/>
      <c r="JMY282" s="75"/>
      <c r="JMZ282" s="75"/>
      <c r="JNA282" s="75"/>
      <c r="JNB282" s="75"/>
      <c r="JNC282" s="75"/>
      <c r="JND282" s="75"/>
      <c r="JNE282" s="75"/>
      <c r="JNF282" s="75"/>
      <c r="JNG282" s="75"/>
      <c r="JNH282" s="75"/>
      <c r="JNI282" s="75"/>
      <c r="JNJ282" s="75"/>
      <c r="JNK282" s="75"/>
      <c r="JNL282" s="75"/>
      <c r="JNM282" s="75"/>
      <c r="JNN282" s="75"/>
      <c r="JNO282" s="75"/>
      <c r="JNP282" s="75"/>
      <c r="JNQ282" s="75"/>
      <c r="JNR282" s="75"/>
      <c r="JNS282" s="75"/>
      <c r="JNT282" s="75"/>
      <c r="JNU282" s="75"/>
      <c r="JNV282" s="75"/>
      <c r="JNW282" s="75"/>
      <c r="JNX282" s="75"/>
      <c r="JNY282" s="75"/>
      <c r="JNZ282" s="75"/>
      <c r="JOA282" s="75"/>
      <c r="JOB282" s="75"/>
      <c r="JOC282" s="75"/>
      <c r="JOD282" s="75"/>
      <c r="JOE282" s="75"/>
      <c r="JOF282" s="75"/>
      <c r="JOG282" s="75"/>
      <c r="JOH282" s="75"/>
      <c r="JOI282" s="75"/>
      <c r="JOJ282" s="75"/>
      <c r="JOK282" s="75"/>
      <c r="JOL282" s="75"/>
      <c r="JOM282" s="75"/>
      <c r="JON282" s="75"/>
      <c r="JOO282" s="75"/>
      <c r="JOP282" s="75"/>
      <c r="JOQ282" s="75"/>
      <c r="JOR282" s="75"/>
      <c r="JOS282" s="75"/>
      <c r="JOT282" s="75"/>
      <c r="JOU282" s="75"/>
      <c r="JOV282" s="75"/>
      <c r="JOW282" s="75"/>
      <c r="JOX282" s="75"/>
      <c r="JOY282" s="75"/>
      <c r="JOZ282" s="75"/>
      <c r="JPA282" s="75"/>
      <c r="JPB282" s="75"/>
      <c r="JPC282" s="75"/>
      <c r="JPD282" s="75"/>
      <c r="JPE282" s="75"/>
      <c r="JPF282" s="75"/>
      <c r="JPG282" s="75"/>
      <c r="JPH282" s="75"/>
      <c r="JPI282" s="75"/>
      <c r="JPJ282" s="75"/>
      <c r="JPK282" s="75"/>
      <c r="JPL282" s="75"/>
      <c r="JPM282" s="75"/>
      <c r="JPN282" s="75"/>
      <c r="JPO282" s="75"/>
      <c r="JPP282" s="75"/>
      <c r="JPQ282" s="75"/>
      <c r="JPR282" s="75"/>
      <c r="JPS282" s="75"/>
      <c r="JPT282" s="75"/>
      <c r="JPU282" s="75"/>
      <c r="JPV282" s="75"/>
      <c r="JPW282" s="75"/>
      <c r="JPX282" s="75"/>
      <c r="JPY282" s="75"/>
      <c r="JPZ282" s="75"/>
      <c r="JQA282" s="75"/>
      <c r="JQB282" s="75"/>
      <c r="JQC282" s="75"/>
      <c r="JQD282" s="75"/>
      <c r="JQE282" s="75"/>
      <c r="JQF282" s="75"/>
      <c r="JQG282" s="75"/>
      <c r="JQH282" s="75"/>
      <c r="JQI282" s="75"/>
      <c r="JQJ282" s="75"/>
      <c r="JQK282" s="75"/>
      <c r="JQL282" s="75"/>
      <c r="JQM282" s="75"/>
      <c r="JQN282" s="75"/>
      <c r="JQO282" s="75"/>
      <c r="JQP282" s="75"/>
      <c r="JQQ282" s="75"/>
      <c r="JQR282" s="75"/>
      <c r="JQS282" s="75"/>
      <c r="JQT282" s="75"/>
      <c r="JQU282" s="75"/>
      <c r="JQV282" s="75"/>
      <c r="JQW282" s="75"/>
      <c r="JQX282" s="75"/>
      <c r="JQY282" s="75"/>
      <c r="JQZ282" s="75"/>
      <c r="JRA282" s="75"/>
      <c r="JRB282" s="75"/>
      <c r="JRC282" s="75"/>
      <c r="JRD282" s="75"/>
      <c r="JRE282" s="75"/>
      <c r="JRF282" s="75"/>
      <c r="JRG282" s="75"/>
      <c r="JRH282" s="75"/>
      <c r="JRI282" s="75"/>
      <c r="JRJ282" s="75"/>
      <c r="JRK282" s="75"/>
      <c r="JRL282" s="75"/>
      <c r="JRM282" s="75"/>
      <c r="JRN282" s="75"/>
      <c r="JRO282" s="75"/>
      <c r="JRP282" s="75"/>
      <c r="JRQ282" s="75"/>
      <c r="JRR282" s="75"/>
      <c r="JRS282" s="75"/>
      <c r="JRT282" s="75"/>
      <c r="JRU282" s="75"/>
      <c r="JRV282" s="75"/>
      <c r="JRW282" s="75"/>
      <c r="JRX282" s="75"/>
      <c r="JRY282" s="75"/>
      <c r="JRZ282" s="75"/>
      <c r="JSA282" s="75"/>
      <c r="JSB282" s="75"/>
      <c r="JSC282" s="75"/>
      <c r="JSD282" s="75"/>
      <c r="JSE282" s="75"/>
      <c r="JSF282" s="75"/>
      <c r="JSG282" s="75"/>
      <c r="JSH282" s="75"/>
      <c r="JSI282" s="75"/>
      <c r="JSJ282" s="75"/>
      <c r="JSK282" s="75"/>
      <c r="JSL282" s="75"/>
      <c r="JSM282" s="75"/>
      <c r="JSN282" s="75"/>
      <c r="JSO282" s="75"/>
      <c r="JSP282" s="75"/>
      <c r="JSQ282" s="75"/>
      <c r="JSR282" s="75"/>
      <c r="JSS282" s="75"/>
      <c r="JST282" s="75"/>
      <c r="JSU282" s="75"/>
      <c r="JSV282" s="75"/>
      <c r="JSW282" s="75"/>
      <c r="JSX282" s="75"/>
      <c r="JSY282" s="75"/>
      <c r="JSZ282" s="75"/>
      <c r="JTA282" s="75"/>
      <c r="JTB282" s="75"/>
      <c r="JTC282" s="75"/>
      <c r="JTD282" s="75"/>
      <c r="JTE282" s="75"/>
      <c r="JTF282" s="75"/>
      <c r="JTG282" s="75"/>
      <c r="JTH282" s="75"/>
      <c r="JTI282" s="75"/>
      <c r="JTJ282" s="75"/>
      <c r="JTK282" s="75"/>
      <c r="JTL282" s="75"/>
      <c r="JTM282" s="75"/>
      <c r="JTN282" s="75"/>
      <c r="JTO282" s="75"/>
      <c r="JTP282" s="75"/>
      <c r="JTQ282" s="75"/>
      <c r="JTR282" s="75"/>
      <c r="JTS282" s="75"/>
      <c r="JTT282" s="75"/>
      <c r="JTU282" s="75"/>
      <c r="JTV282" s="75"/>
      <c r="JTW282" s="75"/>
      <c r="JTX282" s="75"/>
      <c r="JTY282" s="75"/>
      <c r="JTZ282" s="75"/>
      <c r="JUA282" s="75"/>
      <c r="JUB282" s="75"/>
      <c r="JUC282" s="75"/>
      <c r="JUD282" s="75"/>
      <c r="JUE282" s="75"/>
      <c r="JUF282" s="75"/>
      <c r="JUG282" s="75"/>
      <c r="JUH282" s="75"/>
      <c r="JUI282" s="75"/>
      <c r="JUJ282" s="75"/>
      <c r="JUK282" s="75"/>
      <c r="JUL282" s="75"/>
      <c r="JUM282" s="75"/>
      <c r="JUN282" s="75"/>
      <c r="JUO282" s="75"/>
      <c r="JUP282" s="75"/>
      <c r="JUQ282" s="75"/>
      <c r="JUR282" s="75"/>
      <c r="JUS282" s="75"/>
      <c r="JUT282" s="75"/>
      <c r="JUU282" s="75"/>
      <c r="JUV282" s="75"/>
      <c r="JUW282" s="75"/>
      <c r="JUX282" s="75"/>
      <c r="JUY282" s="75"/>
      <c r="JUZ282" s="75"/>
      <c r="JVA282" s="75"/>
      <c r="JVB282" s="75"/>
      <c r="JVC282" s="75"/>
      <c r="JVD282" s="75"/>
      <c r="JVE282" s="75"/>
      <c r="JVF282" s="75"/>
      <c r="JVG282" s="75"/>
      <c r="JVH282" s="75"/>
      <c r="JVI282" s="75"/>
      <c r="JVJ282" s="75"/>
      <c r="JVK282" s="75"/>
      <c r="JVL282" s="75"/>
      <c r="JVM282" s="75"/>
      <c r="JVN282" s="75"/>
      <c r="JVO282" s="75"/>
      <c r="JVP282" s="75"/>
      <c r="JVQ282" s="75"/>
      <c r="JVR282" s="75"/>
      <c r="JVS282" s="75"/>
      <c r="JVT282" s="75"/>
      <c r="JVU282" s="75"/>
      <c r="JVV282" s="75"/>
      <c r="JVW282" s="75"/>
      <c r="JVX282" s="75"/>
      <c r="JVY282" s="75"/>
      <c r="JVZ282" s="75"/>
      <c r="JWA282" s="75"/>
      <c r="JWB282" s="75"/>
      <c r="JWC282" s="75"/>
      <c r="JWD282" s="75"/>
      <c r="JWE282" s="75"/>
      <c r="JWF282" s="75"/>
      <c r="JWG282" s="75"/>
      <c r="JWH282" s="75"/>
      <c r="JWI282" s="75"/>
      <c r="JWJ282" s="75"/>
      <c r="JWK282" s="75"/>
      <c r="JWL282" s="75"/>
      <c r="JWM282" s="75"/>
      <c r="JWN282" s="75"/>
      <c r="JWO282" s="75"/>
      <c r="JWP282" s="75"/>
      <c r="JWQ282" s="75"/>
      <c r="JWR282" s="75"/>
      <c r="JWS282" s="75"/>
      <c r="JWT282" s="75"/>
      <c r="JWU282" s="75"/>
      <c r="JWV282" s="75"/>
      <c r="JWW282" s="75"/>
      <c r="JWX282" s="75"/>
      <c r="JWY282" s="75"/>
      <c r="JWZ282" s="75"/>
      <c r="JXA282" s="75"/>
      <c r="JXB282" s="75"/>
      <c r="JXC282" s="75"/>
      <c r="JXD282" s="75"/>
      <c r="JXE282" s="75"/>
      <c r="JXF282" s="75"/>
      <c r="JXG282" s="75"/>
      <c r="JXH282" s="75"/>
      <c r="JXI282" s="75"/>
      <c r="JXJ282" s="75"/>
      <c r="JXK282" s="75"/>
      <c r="JXL282" s="75"/>
      <c r="JXM282" s="75"/>
      <c r="JXN282" s="75"/>
      <c r="JXO282" s="75"/>
      <c r="JXP282" s="75"/>
      <c r="JXQ282" s="75"/>
      <c r="JXR282" s="75"/>
      <c r="JXS282" s="75"/>
      <c r="JXT282" s="75"/>
      <c r="JXU282" s="75"/>
      <c r="JXV282" s="75"/>
      <c r="JXW282" s="75"/>
      <c r="JXX282" s="75"/>
      <c r="JXY282" s="75"/>
      <c r="JXZ282" s="75"/>
      <c r="JYA282" s="75"/>
      <c r="JYB282" s="75"/>
      <c r="JYC282" s="75"/>
      <c r="JYD282" s="75"/>
      <c r="JYE282" s="75"/>
      <c r="JYF282" s="75"/>
      <c r="JYG282" s="75"/>
      <c r="JYH282" s="75"/>
      <c r="JYI282" s="75"/>
      <c r="JYJ282" s="75"/>
      <c r="JYK282" s="75"/>
      <c r="JYL282" s="75"/>
      <c r="JYM282" s="75"/>
      <c r="JYN282" s="75"/>
      <c r="JYO282" s="75"/>
      <c r="JYP282" s="75"/>
      <c r="JYQ282" s="75"/>
      <c r="JYR282" s="75"/>
      <c r="JYS282" s="75"/>
      <c r="JYT282" s="75"/>
      <c r="JYU282" s="75"/>
      <c r="JYV282" s="75"/>
      <c r="JYW282" s="75"/>
      <c r="JYX282" s="75"/>
      <c r="JYY282" s="75"/>
      <c r="JYZ282" s="75"/>
      <c r="JZA282" s="75"/>
      <c r="JZB282" s="75"/>
      <c r="JZC282" s="75"/>
      <c r="JZD282" s="75"/>
      <c r="JZE282" s="75"/>
      <c r="JZF282" s="75"/>
      <c r="JZG282" s="75"/>
      <c r="JZH282" s="75"/>
      <c r="JZI282" s="75"/>
      <c r="JZJ282" s="75"/>
      <c r="JZK282" s="75"/>
      <c r="JZL282" s="75"/>
      <c r="JZM282" s="75"/>
      <c r="JZN282" s="75"/>
      <c r="JZO282" s="75"/>
      <c r="JZP282" s="75"/>
      <c r="JZQ282" s="75"/>
      <c r="JZR282" s="75"/>
      <c r="JZS282" s="75"/>
      <c r="JZT282" s="75"/>
      <c r="JZU282" s="75"/>
      <c r="JZV282" s="75"/>
      <c r="JZW282" s="75"/>
      <c r="JZX282" s="75"/>
      <c r="JZY282" s="75"/>
      <c r="JZZ282" s="75"/>
      <c r="KAA282" s="75"/>
      <c r="KAB282" s="75"/>
      <c r="KAC282" s="75"/>
      <c r="KAD282" s="75"/>
      <c r="KAE282" s="75"/>
      <c r="KAF282" s="75"/>
      <c r="KAG282" s="75"/>
      <c r="KAH282" s="75"/>
      <c r="KAI282" s="75"/>
      <c r="KAJ282" s="75"/>
      <c r="KAK282" s="75"/>
      <c r="KAL282" s="75"/>
      <c r="KAM282" s="75"/>
      <c r="KAN282" s="75"/>
      <c r="KAO282" s="75"/>
      <c r="KAP282" s="75"/>
      <c r="KAQ282" s="75"/>
      <c r="KAR282" s="75"/>
      <c r="KAS282" s="75"/>
      <c r="KAT282" s="75"/>
      <c r="KAU282" s="75"/>
      <c r="KAV282" s="75"/>
      <c r="KAW282" s="75"/>
      <c r="KAX282" s="75"/>
      <c r="KAY282" s="75"/>
      <c r="KAZ282" s="75"/>
      <c r="KBA282" s="75"/>
      <c r="KBB282" s="75"/>
      <c r="KBC282" s="75"/>
      <c r="KBD282" s="75"/>
      <c r="KBE282" s="75"/>
      <c r="KBF282" s="75"/>
      <c r="KBG282" s="75"/>
      <c r="KBH282" s="75"/>
      <c r="KBI282" s="75"/>
      <c r="KBJ282" s="75"/>
      <c r="KBK282" s="75"/>
      <c r="KBL282" s="75"/>
      <c r="KBM282" s="75"/>
      <c r="KBN282" s="75"/>
      <c r="KBO282" s="75"/>
      <c r="KBP282" s="75"/>
      <c r="KBQ282" s="75"/>
      <c r="KBR282" s="75"/>
      <c r="KBS282" s="75"/>
      <c r="KBT282" s="75"/>
      <c r="KBU282" s="75"/>
      <c r="KBV282" s="75"/>
      <c r="KBW282" s="75"/>
      <c r="KBX282" s="75"/>
      <c r="KBY282" s="75"/>
      <c r="KBZ282" s="75"/>
      <c r="KCA282" s="75"/>
      <c r="KCB282" s="75"/>
      <c r="KCC282" s="75"/>
      <c r="KCD282" s="75"/>
      <c r="KCE282" s="75"/>
      <c r="KCF282" s="75"/>
      <c r="KCG282" s="75"/>
      <c r="KCH282" s="75"/>
      <c r="KCI282" s="75"/>
      <c r="KCJ282" s="75"/>
      <c r="KCK282" s="75"/>
      <c r="KCL282" s="75"/>
      <c r="KCM282" s="75"/>
      <c r="KCN282" s="75"/>
      <c r="KCO282" s="75"/>
      <c r="KCP282" s="75"/>
      <c r="KCQ282" s="75"/>
      <c r="KCR282" s="75"/>
      <c r="KCS282" s="75"/>
      <c r="KCT282" s="75"/>
      <c r="KCU282" s="75"/>
      <c r="KCV282" s="75"/>
      <c r="KCW282" s="75"/>
      <c r="KCX282" s="75"/>
      <c r="KCY282" s="75"/>
      <c r="KCZ282" s="75"/>
      <c r="KDA282" s="75"/>
      <c r="KDB282" s="75"/>
      <c r="KDC282" s="75"/>
      <c r="KDD282" s="75"/>
      <c r="KDE282" s="75"/>
      <c r="KDF282" s="75"/>
      <c r="KDG282" s="75"/>
      <c r="KDH282" s="75"/>
      <c r="KDI282" s="75"/>
      <c r="KDJ282" s="75"/>
      <c r="KDK282" s="75"/>
      <c r="KDL282" s="75"/>
      <c r="KDM282" s="75"/>
      <c r="KDN282" s="75"/>
      <c r="KDO282" s="75"/>
      <c r="KDP282" s="75"/>
      <c r="KDQ282" s="75"/>
      <c r="KDR282" s="75"/>
      <c r="KDS282" s="75"/>
      <c r="KDT282" s="75"/>
      <c r="KDU282" s="75"/>
      <c r="KDV282" s="75"/>
      <c r="KDW282" s="75"/>
      <c r="KDX282" s="75"/>
      <c r="KDY282" s="75"/>
      <c r="KDZ282" s="75"/>
      <c r="KEA282" s="75"/>
      <c r="KEB282" s="75"/>
      <c r="KEC282" s="75"/>
      <c r="KED282" s="75"/>
      <c r="KEE282" s="75"/>
      <c r="KEF282" s="75"/>
      <c r="KEG282" s="75"/>
      <c r="KEH282" s="75"/>
      <c r="KEI282" s="75"/>
      <c r="KEJ282" s="75"/>
      <c r="KEK282" s="75"/>
      <c r="KEL282" s="75"/>
      <c r="KEM282" s="75"/>
      <c r="KEN282" s="75"/>
      <c r="KEO282" s="75"/>
      <c r="KEP282" s="75"/>
      <c r="KEQ282" s="75"/>
      <c r="KER282" s="75"/>
      <c r="KES282" s="75"/>
      <c r="KET282" s="75"/>
      <c r="KEU282" s="75"/>
      <c r="KEV282" s="75"/>
      <c r="KEW282" s="75"/>
      <c r="KEX282" s="75"/>
      <c r="KEY282" s="75"/>
      <c r="KEZ282" s="75"/>
      <c r="KFA282" s="75"/>
      <c r="KFB282" s="75"/>
      <c r="KFC282" s="75"/>
      <c r="KFD282" s="75"/>
      <c r="KFE282" s="75"/>
      <c r="KFF282" s="75"/>
      <c r="KFG282" s="75"/>
      <c r="KFH282" s="75"/>
      <c r="KFI282" s="75"/>
      <c r="KFJ282" s="75"/>
      <c r="KFK282" s="75"/>
      <c r="KFL282" s="75"/>
      <c r="KFM282" s="75"/>
      <c r="KFN282" s="75"/>
      <c r="KFO282" s="75"/>
      <c r="KFP282" s="75"/>
      <c r="KFQ282" s="75"/>
      <c r="KFR282" s="75"/>
      <c r="KFS282" s="75"/>
      <c r="KFT282" s="75"/>
      <c r="KFU282" s="75"/>
      <c r="KFV282" s="75"/>
      <c r="KFW282" s="75"/>
      <c r="KFX282" s="75"/>
      <c r="KFY282" s="75"/>
      <c r="KFZ282" s="75"/>
      <c r="KGA282" s="75"/>
      <c r="KGB282" s="75"/>
      <c r="KGC282" s="75"/>
      <c r="KGD282" s="75"/>
      <c r="KGE282" s="75"/>
      <c r="KGF282" s="75"/>
      <c r="KGG282" s="75"/>
      <c r="KGH282" s="75"/>
      <c r="KGI282" s="75"/>
      <c r="KGJ282" s="75"/>
      <c r="KGK282" s="75"/>
      <c r="KGL282" s="75"/>
      <c r="KGM282" s="75"/>
      <c r="KGN282" s="75"/>
      <c r="KGO282" s="75"/>
      <c r="KGP282" s="75"/>
      <c r="KGQ282" s="75"/>
      <c r="KGR282" s="75"/>
      <c r="KGS282" s="75"/>
      <c r="KGT282" s="75"/>
      <c r="KGU282" s="75"/>
      <c r="KGV282" s="75"/>
      <c r="KGW282" s="75"/>
      <c r="KGX282" s="75"/>
      <c r="KGY282" s="75"/>
      <c r="KGZ282" s="75"/>
      <c r="KHA282" s="75"/>
      <c r="KHB282" s="75"/>
      <c r="KHC282" s="75"/>
      <c r="KHD282" s="75"/>
      <c r="KHE282" s="75"/>
      <c r="KHF282" s="75"/>
      <c r="KHG282" s="75"/>
      <c r="KHH282" s="75"/>
      <c r="KHI282" s="75"/>
      <c r="KHJ282" s="75"/>
      <c r="KHK282" s="75"/>
      <c r="KHL282" s="75"/>
      <c r="KHM282" s="75"/>
      <c r="KHN282" s="75"/>
      <c r="KHO282" s="75"/>
      <c r="KHP282" s="75"/>
      <c r="KHQ282" s="75"/>
      <c r="KHR282" s="75"/>
      <c r="KHS282" s="75"/>
      <c r="KHT282" s="75"/>
      <c r="KHU282" s="75"/>
      <c r="KHV282" s="75"/>
      <c r="KHW282" s="75"/>
      <c r="KHX282" s="75"/>
      <c r="KHY282" s="75"/>
      <c r="KHZ282" s="75"/>
      <c r="KIA282" s="75"/>
      <c r="KIB282" s="75"/>
      <c r="KIC282" s="75"/>
      <c r="KID282" s="75"/>
      <c r="KIE282" s="75"/>
      <c r="KIF282" s="75"/>
      <c r="KIG282" s="75"/>
      <c r="KIH282" s="75"/>
      <c r="KII282" s="75"/>
      <c r="KIJ282" s="75"/>
      <c r="KIK282" s="75"/>
      <c r="KIL282" s="75"/>
      <c r="KIM282" s="75"/>
      <c r="KIN282" s="75"/>
      <c r="KIO282" s="75"/>
      <c r="KIP282" s="75"/>
      <c r="KIQ282" s="75"/>
      <c r="KIR282" s="75"/>
      <c r="KIS282" s="75"/>
      <c r="KIT282" s="75"/>
      <c r="KIU282" s="75"/>
      <c r="KIV282" s="75"/>
      <c r="KIW282" s="75"/>
      <c r="KIX282" s="75"/>
      <c r="KIY282" s="75"/>
      <c r="KIZ282" s="75"/>
      <c r="KJA282" s="75"/>
      <c r="KJB282" s="75"/>
      <c r="KJC282" s="75"/>
      <c r="KJD282" s="75"/>
      <c r="KJE282" s="75"/>
      <c r="KJF282" s="75"/>
      <c r="KJG282" s="75"/>
      <c r="KJH282" s="75"/>
      <c r="KJI282" s="75"/>
      <c r="KJJ282" s="75"/>
      <c r="KJK282" s="75"/>
      <c r="KJL282" s="75"/>
      <c r="KJM282" s="75"/>
      <c r="KJN282" s="75"/>
      <c r="KJO282" s="75"/>
      <c r="KJP282" s="75"/>
      <c r="KJQ282" s="75"/>
      <c r="KJR282" s="75"/>
      <c r="KJS282" s="75"/>
      <c r="KJT282" s="75"/>
      <c r="KJU282" s="75"/>
      <c r="KJV282" s="75"/>
      <c r="KJW282" s="75"/>
      <c r="KJX282" s="75"/>
      <c r="KJY282" s="75"/>
      <c r="KJZ282" s="75"/>
      <c r="KKA282" s="75"/>
      <c r="KKB282" s="75"/>
      <c r="KKC282" s="75"/>
      <c r="KKD282" s="75"/>
      <c r="KKE282" s="75"/>
      <c r="KKF282" s="75"/>
      <c r="KKG282" s="75"/>
      <c r="KKH282" s="75"/>
      <c r="KKI282" s="75"/>
      <c r="KKJ282" s="75"/>
      <c r="KKK282" s="75"/>
      <c r="KKL282" s="75"/>
      <c r="KKM282" s="75"/>
      <c r="KKN282" s="75"/>
      <c r="KKO282" s="75"/>
      <c r="KKP282" s="75"/>
      <c r="KKQ282" s="75"/>
      <c r="KKR282" s="75"/>
      <c r="KKS282" s="75"/>
      <c r="KKT282" s="75"/>
      <c r="KKU282" s="75"/>
      <c r="KKV282" s="75"/>
      <c r="KKW282" s="75"/>
      <c r="KKX282" s="75"/>
      <c r="KKY282" s="75"/>
      <c r="KKZ282" s="75"/>
      <c r="KLA282" s="75"/>
      <c r="KLB282" s="75"/>
      <c r="KLC282" s="75"/>
      <c r="KLD282" s="75"/>
      <c r="KLE282" s="75"/>
      <c r="KLF282" s="75"/>
      <c r="KLG282" s="75"/>
      <c r="KLH282" s="75"/>
      <c r="KLI282" s="75"/>
      <c r="KLJ282" s="75"/>
      <c r="KLK282" s="75"/>
      <c r="KLL282" s="75"/>
      <c r="KLM282" s="75"/>
      <c r="KLN282" s="75"/>
      <c r="KLO282" s="75"/>
      <c r="KLP282" s="75"/>
      <c r="KLQ282" s="75"/>
      <c r="KLR282" s="75"/>
      <c r="KLS282" s="75"/>
      <c r="KLT282" s="75"/>
      <c r="KLU282" s="75"/>
      <c r="KLV282" s="75"/>
      <c r="KLW282" s="75"/>
      <c r="KLX282" s="75"/>
      <c r="KLY282" s="75"/>
      <c r="KLZ282" s="75"/>
      <c r="KMA282" s="75"/>
      <c r="KMB282" s="75"/>
      <c r="KMC282" s="75"/>
      <c r="KMD282" s="75"/>
      <c r="KME282" s="75"/>
      <c r="KMF282" s="75"/>
      <c r="KMG282" s="75"/>
      <c r="KMH282" s="75"/>
      <c r="KMI282" s="75"/>
      <c r="KMJ282" s="75"/>
      <c r="KMK282" s="75"/>
      <c r="KML282" s="75"/>
      <c r="KMM282" s="75"/>
      <c r="KMN282" s="75"/>
      <c r="KMO282" s="75"/>
      <c r="KMP282" s="75"/>
      <c r="KMQ282" s="75"/>
      <c r="KMR282" s="75"/>
      <c r="KMS282" s="75"/>
      <c r="KMT282" s="75"/>
      <c r="KMU282" s="75"/>
      <c r="KMV282" s="75"/>
      <c r="KMW282" s="75"/>
      <c r="KMX282" s="75"/>
      <c r="KMY282" s="75"/>
      <c r="KMZ282" s="75"/>
      <c r="KNA282" s="75"/>
      <c r="KNB282" s="75"/>
      <c r="KNC282" s="75"/>
      <c r="KND282" s="75"/>
      <c r="KNE282" s="75"/>
      <c r="KNF282" s="75"/>
      <c r="KNG282" s="75"/>
      <c r="KNH282" s="75"/>
      <c r="KNI282" s="75"/>
      <c r="KNJ282" s="75"/>
      <c r="KNK282" s="75"/>
      <c r="KNL282" s="75"/>
      <c r="KNM282" s="75"/>
      <c r="KNN282" s="75"/>
      <c r="KNO282" s="75"/>
      <c r="KNP282" s="75"/>
      <c r="KNQ282" s="75"/>
      <c r="KNR282" s="75"/>
      <c r="KNS282" s="75"/>
      <c r="KNT282" s="75"/>
      <c r="KNU282" s="75"/>
      <c r="KNV282" s="75"/>
      <c r="KNW282" s="75"/>
      <c r="KNX282" s="75"/>
      <c r="KNY282" s="75"/>
      <c r="KNZ282" s="75"/>
      <c r="KOA282" s="75"/>
      <c r="KOB282" s="75"/>
      <c r="KOC282" s="75"/>
      <c r="KOD282" s="75"/>
      <c r="KOE282" s="75"/>
      <c r="KOF282" s="75"/>
      <c r="KOG282" s="75"/>
      <c r="KOH282" s="75"/>
      <c r="KOI282" s="75"/>
      <c r="KOJ282" s="75"/>
      <c r="KOK282" s="75"/>
      <c r="KOL282" s="75"/>
      <c r="KOM282" s="75"/>
      <c r="KON282" s="75"/>
      <c r="KOO282" s="75"/>
      <c r="KOP282" s="75"/>
      <c r="KOQ282" s="75"/>
      <c r="KOR282" s="75"/>
      <c r="KOS282" s="75"/>
      <c r="KOT282" s="75"/>
      <c r="KOU282" s="75"/>
      <c r="KOV282" s="75"/>
      <c r="KOW282" s="75"/>
      <c r="KOX282" s="75"/>
      <c r="KOY282" s="75"/>
      <c r="KOZ282" s="75"/>
      <c r="KPA282" s="75"/>
      <c r="KPB282" s="75"/>
      <c r="KPC282" s="75"/>
      <c r="KPD282" s="75"/>
      <c r="KPE282" s="75"/>
      <c r="KPF282" s="75"/>
      <c r="KPG282" s="75"/>
      <c r="KPH282" s="75"/>
      <c r="KPI282" s="75"/>
      <c r="KPJ282" s="75"/>
      <c r="KPK282" s="75"/>
      <c r="KPL282" s="75"/>
      <c r="KPM282" s="75"/>
      <c r="KPN282" s="75"/>
      <c r="KPO282" s="75"/>
      <c r="KPP282" s="75"/>
      <c r="KPQ282" s="75"/>
      <c r="KPR282" s="75"/>
      <c r="KPS282" s="75"/>
      <c r="KPT282" s="75"/>
      <c r="KPU282" s="75"/>
      <c r="KPV282" s="75"/>
      <c r="KPW282" s="75"/>
      <c r="KPX282" s="75"/>
      <c r="KPY282" s="75"/>
      <c r="KPZ282" s="75"/>
      <c r="KQA282" s="75"/>
      <c r="KQB282" s="75"/>
      <c r="KQC282" s="75"/>
      <c r="KQD282" s="75"/>
      <c r="KQE282" s="75"/>
      <c r="KQF282" s="75"/>
      <c r="KQG282" s="75"/>
      <c r="KQH282" s="75"/>
      <c r="KQI282" s="75"/>
      <c r="KQJ282" s="75"/>
      <c r="KQK282" s="75"/>
      <c r="KQL282" s="75"/>
      <c r="KQM282" s="75"/>
      <c r="KQN282" s="75"/>
      <c r="KQO282" s="75"/>
      <c r="KQP282" s="75"/>
      <c r="KQQ282" s="75"/>
      <c r="KQR282" s="75"/>
      <c r="KQS282" s="75"/>
      <c r="KQT282" s="75"/>
      <c r="KQU282" s="75"/>
      <c r="KQV282" s="75"/>
      <c r="KQW282" s="75"/>
      <c r="KQX282" s="75"/>
      <c r="KQY282" s="75"/>
      <c r="KQZ282" s="75"/>
      <c r="KRA282" s="75"/>
      <c r="KRB282" s="75"/>
      <c r="KRC282" s="75"/>
      <c r="KRD282" s="75"/>
      <c r="KRE282" s="75"/>
      <c r="KRF282" s="75"/>
      <c r="KRG282" s="75"/>
      <c r="KRH282" s="75"/>
      <c r="KRI282" s="75"/>
      <c r="KRJ282" s="75"/>
      <c r="KRK282" s="75"/>
      <c r="KRL282" s="75"/>
      <c r="KRM282" s="75"/>
      <c r="KRN282" s="75"/>
      <c r="KRO282" s="75"/>
      <c r="KRP282" s="75"/>
      <c r="KRQ282" s="75"/>
      <c r="KRR282" s="75"/>
      <c r="KRS282" s="75"/>
      <c r="KRT282" s="75"/>
      <c r="KRU282" s="75"/>
      <c r="KRV282" s="75"/>
      <c r="KRW282" s="75"/>
      <c r="KRX282" s="75"/>
      <c r="KRY282" s="75"/>
      <c r="KRZ282" s="75"/>
      <c r="KSA282" s="75"/>
      <c r="KSB282" s="75"/>
      <c r="KSC282" s="75"/>
      <c r="KSD282" s="75"/>
      <c r="KSE282" s="75"/>
      <c r="KSF282" s="75"/>
      <c r="KSG282" s="75"/>
      <c r="KSH282" s="75"/>
      <c r="KSI282" s="75"/>
      <c r="KSJ282" s="75"/>
      <c r="KSK282" s="75"/>
      <c r="KSL282" s="75"/>
      <c r="KSM282" s="75"/>
      <c r="KSN282" s="75"/>
      <c r="KSO282" s="75"/>
      <c r="KSP282" s="75"/>
      <c r="KSQ282" s="75"/>
      <c r="KSR282" s="75"/>
      <c r="KSS282" s="75"/>
      <c r="KST282" s="75"/>
      <c r="KSU282" s="75"/>
      <c r="KSV282" s="75"/>
      <c r="KSW282" s="75"/>
      <c r="KSX282" s="75"/>
      <c r="KSY282" s="75"/>
      <c r="KSZ282" s="75"/>
      <c r="KTA282" s="75"/>
      <c r="KTB282" s="75"/>
      <c r="KTC282" s="75"/>
      <c r="KTD282" s="75"/>
      <c r="KTE282" s="75"/>
      <c r="KTF282" s="75"/>
      <c r="KTG282" s="75"/>
      <c r="KTH282" s="75"/>
      <c r="KTI282" s="75"/>
      <c r="KTJ282" s="75"/>
      <c r="KTK282" s="75"/>
      <c r="KTL282" s="75"/>
      <c r="KTM282" s="75"/>
      <c r="KTN282" s="75"/>
      <c r="KTO282" s="75"/>
      <c r="KTP282" s="75"/>
      <c r="KTQ282" s="75"/>
      <c r="KTR282" s="75"/>
      <c r="KTS282" s="75"/>
      <c r="KTT282" s="75"/>
      <c r="KTU282" s="75"/>
      <c r="KTV282" s="75"/>
      <c r="KTW282" s="75"/>
      <c r="KTX282" s="75"/>
      <c r="KTY282" s="75"/>
      <c r="KTZ282" s="75"/>
      <c r="KUA282" s="75"/>
      <c r="KUB282" s="75"/>
      <c r="KUC282" s="75"/>
      <c r="KUD282" s="75"/>
      <c r="KUE282" s="75"/>
      <c r="KUF282" s="75"/>
      <c r="KUG282" s="75"/>
      <c r="KUH282" s="75"/>
      <c r="KUI282" s="75"/>
      <c r="KUJ282" s="75"/>
      <c r="KUK282" s="75"/>
      <c r="KUL282" s="75"/>
      <c r="KUM282" s="75"/>
      <c r="KUN282" s="75"/>
      <c r="KUO282" s="75"/>
      <c r="KUP282" s="75"/>
      <c r="KUQ282" s="75"/>
      <c r="KUR282" s="75"/>
      <c r="KUS282" s="75"/>
      <c r="KUT282" s="75"/>
      <c r="KUU282" s="75"/>
      <c r="KUV282" s="75"/>
      <c r="KUW282" s="75"/>
      <c r="KUX282" s="75"/>
      <c r="KUY282" s="75"/>
      <c r="KUZ282" s="75"/>
      <c r="KVA282" s="75"/>
      <c r="KVB282" s="75"/>
      <c r="KVC282" s="75"/>
      <c r="KVD282" s="75"/>
      <c r="KVE282" s="75"/>
      <c r="KVF282" s="75"/>
      <c r="KVG282" s="75"/>
      <c r="KVH282" s="75"/>
      <c r="KVI282" s="75"/>
      <c r="KVJ282" s="75"/>
      <c r="KVK282" s="75"/>
      <c r="KVL282" s="75"/>
      <c r="KVM282" s="75"/>
      <c r="KVN282" s="75"/>
      <c r="KVO282" s="75"/>
      <c r="KVP282" s="75"/>
      <c r="KVQ282" s="75"/>
      <c r="KVR282" s="75"/>
      <c r="KVS282" s="75"/>
      <c r="KVT282" s="75"/>
      <c r="KVU282" s="75"/>
      <c r="KVV282" s="75"/>
      <c r="KVW282" s="75"/>
      <c r="KVX282" s="75"/>
      <c r="KVY282" s="75"/>
      <c r="KVZ282" s="75"/>
      <c r="KWA282" s="75"/>
      <c r="KWB282" s="75"/>
      <c r="KWC282" s="75"/>
      <c r="KWD282" s="75"/>
      <c r="KWE282" s="75"/>
      <c r="KWF282" s="75"/>
      <c r="KWG282" s="75"/>
      <c r="KWH282" s="75"/>
      <c r="KWI282" s="75"/>
      <c r="KWJ282" s="75"/>
      <c r="KWK282" s="75"/>
      <c r="KWL282" s="75"/>
      <c r="KWM282" s="75"/>
      <c r="KWN282" s="75"/>
      <c r="KWO282" s="75"/>
      <c r="KWP282" s="75"/>
      <c r="KWQ282" s="75"/>
      <c r="KWR282" s="75"/>
      <c r="KWS282" s="75"/>
      <c r="KWT282" s="75"/>
      <c r="KWU282" s="75"/>
      <c r="KWV282" s="75"/>
      <c r="KWW282" s="75"/>
      <c r="KWX282" s="75"/>
      <c r="KWY282" s="75"/>
      <c r="KWZ282" s="75"/>
      <c r="KXA282" s="75"/>
      <c r="KXB282" s="75"/>
      <c r="KXC282" s="75"/>
      <c r="KXD282" s="75"/>
      <c r="KXE282" s="75"/>
      <c r="KXF282" s="75"/>
      <c r="KXG282" s="75"/>
      <c r="KXH282" s="75"/>
      <c r="KXI282" s="75"/>
      <c r="KXJ282" s="75"/>
      <c r="KXK282" s="75"/>
      <c r="KXL282" s="75"/>
      <c r="KXM282" s="75"/>
      <c r="KXN282" s="75"/>
      <c r="KXO282" s="75"/>
      <c r="KXP282" s="75"/>
      <c r="KXQ282" s="75"/>
      <c r="KXR282" s="75"/>
      <c r="KXS282" s="75"/>
      <c r="KXT282" s="75"/>
      <c r="KXU282" s="75"/>
      <c r="KXV282" s="75"/>
      <c r="KXW282" s="75"/>
      <c r="KXX282" s="75"/>
      <c r="KXY282" s="75"/>
      <c r="KXZ282" s="75"/>
      <c r="KYA282" s="75"/>
      <c r="KYB282" s="75"/>
      <c r="KYC282" s="75"/>
      <c r="KYD282" s="75"/>
      <c r="KYE282" s="75"/>
      <c r="KYF282" s="75"/>
      <c r="KYG282" s="75"/>
      <c r="KYH282" s="75"/>
      <c r="KYI282" s="75"/>
      <c r="KYJ282" s="75"/>
      <c r="KYK282" s="75"/>
      <c r="KYL282" s="75"/>
      <c r="KYM282" s="75"/>
      <c r="KYN282" s="75"/>
      <c r="KYO282" s="75"/>
      <c r="KYP282" s="75"/>
      <c r="KYQ282" s="75"/>
      <c r="KYR282" s="75"/>
      <c r="KYS282" s="75"/>
      <c r="KYT282" s="75"/>
      <c r="KYU282" s="75"/>
      <c r="KYV282" s="75"/>
      <c r="KYW282" s="75"/>
      <c r="KYX282" s="75"/>
      <c r="KYY282" s="75"/>
      <c r="KYZ282" s="75"/>
      <c r="KZA282" s="75"/>
      <c r="KZB282" s="75"/>
      <c r="KZC282" s="75"/>
      <c r="KZD282" s="75"/>
      <c r="KZE282" s="75"/>
      <c r="KZF282" s="75"/>
      <c r="KZG282" s="75"/>
      <c r="KZH282" s="75"/>
      <c r="KZI282" s="75"/>
      <c r="KZJ282" s="75"/>
      <c r="KZK282" s="75"/>
      <c r="KZL282" s="75"/>
      <c r="KZM282" s="75"/>
      <c r="KZN282" s="75"/>
      <c r="KZO282" s="75"/>
      <c r="KZP282" s="75"/>
      <c r="KZQ282" s="75"/>
      <c r="KZR282" s="75"/>
      <c r="KZS282" s="75"/>
      <c r="KZT282" s="75"/>
      <c r="KZU282" s="75"/>
      <c r="KZV282" s="75"/>
      <c r="KZW282" s="75"/>
      <c r="KZX282" s="75"/>
      <c r="KZY282" s="75"/>
      <c r="KZZ282" s="75"/>
      <c r="LAA282" s="75"/>
      <c r="LAB282" s="75"/>
      <c r="LAC282" s="75"/>
      <c r="LAD282" s="75"/>
      <c r="LAE282" s="75"/>
      <c r="LAF282" s="75"/>
      <c r="LAG282" s="75"/>
      <c r="LAH282" s="75"/>
      <c r="LAI282" s="75"/>
      <c r="LAJ282" s="75"/>
      <c r="LAK282" s="75"/>
      <c r="LAL282" s="75"/>
      <c r="LAM282" s="75"/>
      <c r="LAN282" s="75"/>
      <c r="LAO282" s="75"/>
      <c r="LAP282" s="75"/>
      <c r="LAQ282" s="75"/>
      <c r="LAR282" s="75"/>
      <c r="LAS282" s="75"/>
      <c r="LAT282" s="75"/>
      <c r="LAU282" s="75"/>
      <c r="LAV282" s="75"/>
      <c r="LAW282" s="75"/>
      <c r="LAX282" s="75"/>
      <c r="LAY282" s="75"/>
      <c r="LAZ282" s="75"/>
      <c r="LBA282" s="75"/>
      <c r="LBB282" s="75"/>
      <c r="LBC282" s="75"/>
      <c r="LBD282" s="75"/>
      <c r="LBE282" s="75"/>
      <c r="LBF282" s="75"/>
      <c r="LBG282" s="75"/>
      <c r="LBH282" s="75"/>
      <c r="LBI282" s="75"/>
      <c r="LBJ282" s="75"/>
      <c r="LBK282" s="75"/>
      <c r="LBL282" s="75"/>
      <c r="LBM282" s="75"/>
      <c r="LBN282" s="75"/>
      <c r="LBO282" s="75"/>
      <c r="LBP282" s="75"/>
      <c r="LBQ282" s="75"/>
      <c r="LBR282" s="75"/>
      <c r="LBS282" s="75"/>
      <c r="LBT282" s="75"/>
      <c r="LBU282" s="75"/>
      <c r="LBV282" s="75"/>
      <c r="LBW282" s="75"/>
      <c r="LBX282" s="75"/>
      <c r="LBY282" s="75"/>
      <c r="LBZ282" s="75"/>
      <c r="LCA282" s="75"/>
      <c r="LCB282" s="75"/>
      <c r="LCC282" s="75"/>
      <c r="LCD282" s="75"/>
      <c r="LCE282" s="75"/>
      <c r="LCF282" s="75"/>
      <c r="LCG282" s="75"/>
      <c r="LCH282" s="75"/>
      <c r="LCI282" s="75"/>
      <c r="LCJ282" s="75"/>
      <c r="LCK282" s="75"/>
      <c r="LCL282" s="75"/>
      <c r="LCM282" s="75"/>
      <c r="LCN282" s="75"/>
      <c r="LCO282" s="75"/>
      <c r="LCP282" s="75"/>
      <c r="LCQ282" s="75"/>
      <c r="LCR282" s="75"/>
      <c r="LCS282" s="75"/>
      <c r="LCT282" s="75"/>
      <c r="LCU282" s="75"/>
      <c r="LCV282" s="75"/>
      <c r="LCW282" s="75"/>
      <c r="LCX282" s="75"/>
      <c r="LCY282" s="75"/>
      <c r="LCZ282" s="75"/>
      <c r="LDA282" s="75"/>
      <c r="LDB282" s="75"/>
      <c r="LDC282" s="75"/>
      <c r="LDD282" s="75"/>
      <c r="LDE282" s="75"/>
      <c r="LDF282" s="75"/>
      <c r="LDG282" s="75"/>
      <c r="LDH282" s="75"/>
      <c r="LDI282" s="75"/>
      <c r="LDJ282" s="75"/>
      <c r="LDK282" s="75"/>
      <c r="LDL282" s="75"/>
      <c r="LDM282" s="75"/>
      <c r="LDN282" s="75"/>
      <c r="LDO282" s="75"/>
      <c r="LDP282" s="75"/>
      <c r="LDQ282" s="75"/>
      <c r="LDR282" s="75"/>
      <c r="LDS282" s="75"/>
      <c r="LDT282" s="75"/>
      <c r="LDU282" s="75"/>
      <c r="LDV282" s="75"/>
      <c r="LDW282" s="75"/>
      <c r="LDX282" s="75"/>
      <c r="LDY282" s="75"/>
      <c r="LDZ282" s="75"/>
      <c r="LEA282" s="75"/>
      <c r="LEB282" s="75"/>
      <c r="LEC282" s="75"/>
      <c r="LED282" s="75"/>
      <c r="LEE282" s="75"/>
      <c r="LEF282" s="75"/>
      <c r="LEG282" s="75"/>
      <c r="LEH282" s="75"/>
      <c r="LEI282" s="75"/>
      <c r="LEJ282" s="75"/>
      <c r="LEK282" s="75"/>
      <c r="LEL282" s="75"/>
      <c r="LEM282" s="75"/>
      <c r="LEN282" s="75"/>
      <c r="LEO282" s="75"/>
      <c r="LEP282" s="75"/>
      <c r="LEQ282" s="75"/>
      <c r="LER282" s="75"/>
      <c r="LES282" s="75"/>
      <c r="LET282" s="75"/>
      <c r="LEU282" s="75"/>
      <c r="LEV282" s="75"/>
      <c r="LEW282" s="75"/>
      <c r="LEX282" s="75"/>
      <c r="LEY282" s="75"/>
      <c r="LEZ282" s="75"/>
      <c r="LFA282" s="75"/>
      <c r="LFB282" s="75"/>
      <c r="LFC282" s="75"/>
      <c r="LFD282" s="75"/>
      <c r="LFE282" s="75"/>
      <c r="LFF282" s="75"/>
      <c r="LFG282" s="75"/>
      <c r="LFH282" s="75"/>
      <c r="LFI282" s="75"/>
      <c r="LFJ282" s="75"/>
      <c r="LFK282" s="75"/>
      <c r="LFL282" s="75"/>
      <c r="LFM282" s="75"/>
      <c r="LFN282" s="75"/>
      <c r="LFO282" s="75"/>
      <c r="LFP282" s="75"/>
      <c r="LFQ282" s="75"/>
      <c r="LFR282" s="75"/>
      <c r="LFS282" s="75"/>
      <c r="LFT282" s="75"/>
      <c r="LFU282" s="75"/>
      <c r="LFV282" s="75"/>
      <c r="LFW282" s="75"/>
      <c r="LFX282" s="75"/>
      <c r="LFY282" s="75"/>
      <c r="LFZ282" s="75"/>
      <c r="LGA282" s="75"/>
      <c r="LGB282" s="75"/>
      <c r="LGC282" s="75"/>
      <c r="LGD282" s="75"/>
      <c r="LGE282" s="75"/>
      <c r="LGF282" s="75"/>
      <c r="LGG282" s="75"/>
      <c r="LGH282" s="75"/>
      <c r="LGI282" s="75"/>
      <c r="LGJ282" s="75"/>
      <c r="LGK282" s="75"/>
      <c r="LGL282" s="75"/>
      <c r="LGM282" s="75"/>
      <c r="LGN282" s="75"/>
      <c r="LGO282" s="75"/>
      <c r="LGP282" s="75"/>
      <c r="LGQ282" s="75"/>
      <c r="LGR282" s="75"/>
      <c r="LGS282" s="75"/>
      <c r="LGT282" s="75"/>
      <c r="LGU282" s="75"/>
      <c r="LGV282" s="75"/>
      <c r="LGW282" s="75"/>
      <c r="LGX282" s="75"/>
      <c r="LGY282" s="75"/>
      <c r="LGZ282" s="75"/>
      <c r="LHA282" s="75"/>
      <c r="LHB282" s="75"/>
      <c r="LHC282" s="75"/>
      <c r="LHD282" s="75"/>
      <c r="LHE282" s="75"/>
      <c r="LHF282" s="75"/>
      <c r="LHG282" s="75"/>
      <c r="LHH282" s="75"/>
      <c r="LHI282" s="75"/>
      <c r="LHJ282" s="75"/>
      <c r="LHK282" s="75"/>
      <c r="LHL282" s="75"/>
      <c r="LHM282" s="75"/>
      <c r="LHN282" s="75"/>
      <c r="LHO282" s="75"/>
      <c r="LHP282" s="75"/>
      <c r="LHQ282" s="75"/>
      <c r="LHR282" s="75"/>
      <c r="LHS282" s="75"/>
      <c r="LHT282" s="75"/>
      <c r="LHU282" s="75"/>
      <c r="LHV282" s="75"/>
      <c r="LHW282" s="75"/>
      <c r="LHX282" s="75"/>
      <c r="LHY282" s="75"/>
      <c r="LHZ282" s="75"/>
      <c r="LIA282" s="75"/>
      <c r="LIB282" s="75"/>
      <c r="LIC282" s="75"/>
      <c r="LID282" s="75"/>
      <c r="LIE282" s="75"/>
      <c r="LIF282" s="75"/>
      <c r="LIG282" s="75"/>
      <c r="LIH282" s="75"/>
      <c r="LII282" s="75"/>
      <c r="LIJ282" s="75"/>
      <c r="LIK282" s="75"/>
      <c r="LIL282" s="75"/>
      <c r="LIM282" s="75"/>
      <c r="LIN282" s="75"/>
      <c r="LIO282" s="75"/>
      <c r="LIP282" s="75"/>
      <c r="LIQ282" s="75"/>
      <c r="LIR282" s="75"/>
      <c r="LIS282" s="75"/>
      <c r="LIT282" s="75"/>
      <c r="LIU282" s="75"/>
      <c r="LIV282" s="75"/>
      <c r="LIW282" s="75"/>
      <c r="LIX282" s="75"/>
      <c r="LIY282" s="75"/>
      <c r="LIZ282" s="75"/>
      <c r="LJA282" s="75"/>
      <c r="LJB282" s="75"/>
      <c r="LJC282" s="75"/>
      <c r="LJD282" s="75"/>
      <c r="LJE282" s="75"/>
      <c r="LJF282" s="75"/>
      <c r="LJG282" s="75"/>
      <c r="LJH282" s="75"/>
      <c r="LJI282" s="75"/>
      <c r="LJJ282" s="75"/>
      <c r="LJK282" s="75"/>
      <c r="LJL282" s="75"/>
      <c r="LJM282" s="75"/>
      <c r="LJN282" s="75"/>
      <c r="LJO282" s="75"/>
      <c r="LJP282" s="75"/>
      <c r="LJQ282" s="75"/>
      <c r="LJR282" s="75"/>
      <c r="LJS282" s="75"/>
      <c r="LJT282" s="75"/>
      <c r="LJU282" s="75"/>
      <c r="LJV282" s="75"/>
      <c r="LJW282" s="75"/>
      <c r="LJX282" s="75"/>
      <c r="LJY282" s="75"/>
      <c r="LJZ282" s="75"/>
      <c r="LKA282" s="75"/>
      <c r="LKB282" s="75"/>
      <c r="LKC282" s="75"/>
      <c r="LKD282" s="75"/>
      <c r="LKE282" s="75"/>
      <c r="LKF282" s="75"/>
      <c r="LKG282" s="75"/>
      <c r="LKH282" s="75"/>
      <c r="LKI282" s="75"/>
      <c r="LKJ282" s="75"/>
      <c r="LKK282" s="75"/>
      <c r="LKL282" s="75"/>
      <c r="LKM282" s="75"/>
      <c r="LKN282" s="75"/>
      <c r="LKO282" s="75"/>
      <c r="LKP282" s="75"/>
      <c r="LKQ282" s="75"/>
      <c r="LKR282" s="75"/>
      <c r="LKS282" s="75"/>
      <c r="LKT282" s="75"/>
      <c r="LKU282" s="75"/>
      <c r="LKV282" s="75"/>
      <c r="LKW282" s="75"/>
      <c r="LKX282" s="75"/>
      <c r="LKY282" s="75"/>
      <c r="LKZ282" s="75"/>
      <c r="LLA282" s="75"/>
      <c r="LLB282" s="75"/>
      <c r="LLC282" s="75"/>
      <c r="LLD282" s="75"/>
      <c r="LLE282" s="75"/>
      <c r="LLF282" s="75"/>
      <c r="LLG282" s="75"/>
      <c r="LLH282" s="75"/>
      <c r="LLI282" s="75"/>
      <c r="LLJ282" s="75"/>
      <c r="LLK282" s="75"/>
      <c r="LLL282" s="75"/>
      <c r="LLM282" s="75"/>
      <c r="LLN282" s="75"/>
      <c r="LLO282" s="75"/>
      <c r="LLP282" s="75"/>
      <c r="LLQ282" s="75"/>
      <c r="LLR282" s="75"/>
      <c r="LLS282" s="75"/>
      <c r="LLT282" s="75"/>
      <c r="LLU282" s="75"/>
      <c r="LLV282" s="75"/>
      <c r="LLW282" s="75"/>
      <c r="LLX282" s="75"/>
      <c r="LLY282" s="75"/>
      <c r="LLZ282" s="75"/>
      <c r="LMA282" s="75"/>
      <c r="LMB282" s="75"/>
      <c r="LMC282" s="75"/>
      <c r="LMD282" s="75"/>
      <c r="LME282" s="75"/>
      <c r="LMF282" s="75"/>
      <c r="LMG282" s="75"/>
      <c r="LMH282" s="75"/>
      <c r="LMI282" s="75"/>
      <c r="LMJ282" s="75"/>
      <c r="LMK282" s="75"/>
      <c r="LML282" s="75"/>
      <c r="LMM282" s="75"/>
      <c r="LMN282" s="75"/>
      <c r="LMO282" s="75"/>
      <c r="LMP282" s="75"/>
      <c r="LMQ282" s="75"/>
      <c r="LMR282" s="75"/>
      <c r="LMS282" s="75"/>
      <c r="LMT282" s="75"/>
      <c r="LMU282" s="75"/>
      <c r="LMV282" s="75"/>
      <c r="LMW282" s="75"/>
      <c r="LMX282" s="75"/>
      <c r="LMY282" s="75"/>
      <c r="LMZ282" s="75"/>
      <c r="LNA282" s="75"/>
      <c r="LNB282" s="75"/>
      <c r="LNC282" s="75"/>
      <c r="LND282" s="75"/>
      <c r="LNE282" s="75"/>
      <c r="LNF282" s="75"/>
      <c r="LNG282" s="75"/>
      <c r="LNH282" s="75"/>
      <c r="LNI282" s="75"/>
      <c r="LNJ282" s="75"/>
      <c r="LNK282" s="75"/>
      <c r="LNL282" s="75"/>
      <c r="LNM282" s="75"/>
      <c r="LNN282" s="75"/>
      <c r="LNO282" s="75"/>
      <c r="LNP282" s="75"/>
      <c r="LNQ282" s="75"/>
      <c r="LNR282" s="75"/>
      <c r="LNS282" s="75"/>
      <c r="LNT282" s="75"/>
      <c r="LNU282" s="75"/>
      <c r="LNV282" s="75"/>
      <c r="LNW282" s="75"/>
      <c r="LNX282" s="75"/>
      <c r="LNY282" s="75"/>
      <c r="LNZ282" s="75"/>
      <c r="LOA282" s="75"/>
      <c r="LOB282" s="75"/>
      <c r="LOC282" s="75"/>
      <c r="LOD282" s="75"/>
      <c r="LOE282" s="75"/>
      <c r="LOF282" s="75"/>
      <c r="LOG282" s="75"/>
      <c r="LOH282" s="75"/>
      <c r="LOI282" s="75"/>
      <c r="LOJ282" s="75"/>
      <c r="LOK282" s="75"/>
      <c r="LOL282" s="75"/>
      <c r="LOM282" s="75"/>
      <c r="LON282" s="75"/>
      <c r="LOO282" s="75"/>
      <c r="LOP282" s="75"/>
      <c r="LOQ282" s="75"/>
      <c r="LOR282" s="75"/>
      <c r="LOS282" s="75"/>
      <c r="LOT282" s="75"/>
      <c r="LOU282" s="75"/>
      <c r="LOV282" s="75"/>
      <c r="LOW282" s="75"/>
      <c r="LOX282" s="75"/>
      <c r="LOY282" s="75"/>
      <c r="LOZ282" s="75"/>
      <c r="LPA282" s="75"/>
      <c r="LPB282" s="75"/>
      <c r="LPC282" s="75"/>
      <c r="LPD282" s="75"/>
      <c r="LPE282" s="75"/>
      <c r="LPF282" s="75"/>
      <c r="LPG282" s="75"/>
      <c r="LPH282" s="75"/>
      <c r="LPI282" s="75"/>
      <c r="LPJ282" s="75"/>
      <c r="LPK282" s="75"/>
      <c r="LPL282" s="75"/>
      <c r="LPM282" s="75"/>
      <c r="LPN282" s="75"/>
      <c r="LPO282" s="75"/>
      <c r="LPP282" s="75"/>
      <c r="LPQ282" s="75"/>
      <c r="LPR282" s="75"/>
      <c r="LPS282" s="75"/>
      <c r="LPT282" s="75"/>
      <c r="LPU282" s="75"/>
      <c r="LPV282" s="75"/>
      <c r="LPW282" s="75"/>
      <c r="LPX282" s="75"/>
      <c r="LPY282" s="75"/>
      <c r="LPZ282" s="75"/>
      <c r="LQA282" s="75"/>
      <c r="LQB282" s="75"/>
      <c r="LQC282" s="75"/>
      <c r="LQD282" s="75"/>
      <c r="LQE282" s="75"/>
      <c r="LQF282" s="75"/>
      <c r="LQG282" s="75"/>
      <c r="LQH282" s="75"/>
      <c r="LQI282" s="75"/>
      <c r="LQJ282" s="75"/>
      <c r="LQK282" s="75"/>
      <c r="LQL282" s="75"/>
      <c r="LQM282" s="75"/>
      <c r="LQN282" s="75"/>
      <c r="LQO282" s="75"/>
      <c r="LQP282" s="75"/>
      <c r="LQQ282" s="75"/>
      <c r="LQR282" s="75"/>
      <c r="LQS282" s="75"/>
      <c r="LQT282" s="75"/>
      <c r="LQU282" s="75"/>
      <c r="LQV282" s="75"/>
      <c r="LQW282" s="75"/>
      <c r="LQX282" s="75"/>
      <c r="LQY282" s="75"/>
      <c r="LQZ282" s="75"/>
      <c r="LRA282" s="75"/>
      <c r="LRB282" s="75"/>
      <c r="LRC282" s="75"/>
      <c r="LRD282" s="75"/>
      <c r="LRE282" s="75"/>
      <c r="LRF282" s="75"/>
      <c r="LRG282" s="75"/>
      <c r="LRH282" s="75"/>
      <c r="LRI282" s="75"/>
      <c r="LRJ282" s="75"/>
      <c r="LRK282" s="75"/>
      <c r="LRL282" s="75"/>
      <c r="LRM282" s="75"/>
      <c r="LRN282" s="75"/>
      <c r="LRO282" s="75"/>
      <c r="LRP282" s="75"/>
      <c r="LRQ282" s="75"/>
      <c r="LRR282" s="75"/>
      <c r="LRS282" s="75"/>
      <c r="LRT282" s="75"/>
      <c r="LRU282" s="75"/>
      <c r="LRV282" s="75"/>
      <c r="LRW282" s="75"/>
      <c r="LRX282" s="75"/>
      <c r="LRY282" s="75"/>
      <c r="LRZ282" s="75"/>
      <c r="LSA282" s="75"/>
      <c r="LSB282" s="75"/>
      <c r="LSC282" s="75"/>
      <c r="LSD282" s="75"/>
      <c r="LSE282" s="75"/>
      <c r="LSF282" s="75"/>
      <c r="LSG282" s="75"/>
      <c r="LSH282" s="75"/>
      <c r="LSI282" s="75"/>
      <c r="LSJ282" s="75"/>
      <c r="LSK282" s="75"/>
      <c r="LSL282" s="75"/>
      <c r="LSM282" s="75"/>
      <c r="LSN282" s="75"/>
      <c r="LSO282" s="75"/>
      <c r="LSP282" s="75"/>
      <c r="LSQ282" s="75"/>
      <c r="LSR282" s="75"/>
      <c r="LSS282" s="75"/>
      <c r="LST282" s="75"/>
      <c r="LSU282" s="75"/>
      <c r="LSV282" s="75"/>
      <c r="LSW282" s="75"/>
      <c r="LSX282" s="75"/>
      <c r="LSY282" s="75"/>
      <c r="LSZ282" s="75"/>
      <c r="LTA282" s="75"/>
      <c r="LTB282" s="75"/>
      <c r="LTC282" s="75"/>
      <c r="LTD282" s="75"/>
      <c r="LTE282" s="75"/>
      <c r="LTF282" s="75"/>
      <c r="LTG282" s="75"/>
      <c r="LTH282" s="75"/>
      <c r="LTI282" s="75"/>
      <c r="LTJ282" s="75"/>
      <c r="LTK282" s="75"/>
      <c r="LTL282" s="75"/>
      <c r="LTM282" s="75"/>
      <c r="LTN282" s="75"/>
      <c r="LTO282" s="75"/>
      <c r="LTP282" s="75"/>
      <c r="LTQ282" s="75"/>
      <c r="LTR282" s="75"/>
      <c r="LTS282" s="75"/>
      <c r="LTT282" s="75"/>
      <c r="LTU282" s="75"/>
      <c r="LTV282" s="75"/>
      <c r="LTW282" s="75"/>
      <c r="LTX282" s="75"/>
      <c r="LTY282" s="75"/>
      <c r="LTZ282" s="75"/>
      <c r="LUA282" s="75"/>
      <c r="LUB282" s="75"/>
      <c r="LUC282" s="75"/>
      <c r="LUD282" s="75"/>
      <c r="LUE282" s="75"/>
      <c r="LUF282" s="75"/>
      <c r="LUG282" s="75"/>
      <c r="LUH282" s="75"/>
      <c r="LUI282" s="75"/>
      <c r="LUJ282" s="75"/>
      <c r="LUK282" s="75"/>
      <c r="LUL282" s="75"/>
      <c r="LUM282" s="75"/>
      <c r="LUN282" s="75"/>
      <c r="LUO282" s="75"/>
      <c r="LUP282" s="75"/>
      <c r="LUQ282" s="75"/>
      <c r="LUR282" s="75"/>
      <c r="LUS282" s="75"/>
      <c r="LUT282" s="75"/>
      <c r="LUU282" s="75"/>
      <c r="LUV282" s="75"/>
      <c r="LUW282" s="75"/>
      <c r="LUX282" s="75"/>
      <c r="LUY282" s="75"/>
      <c r="LUZ282" s="75"/>
      <c r="LVA282" s="75"/>
      <c r="LVB282" s="75"/>
      <c r="LVC282" s="75"/>
      <c r="LVD282" s="75"/>
      <c r="LVE282" s="75"/>
      <c r="LVF282" s="75"/>
      <c r="LVG282" s="75"/>
      <c r="LVH282" s="75"/>
      <c r="LVI282" s="75"/>
      <c r="LVJ282" s="75"/>
      <c r="LVK282" s="75"/>
      <c r="LVL282" s="75"/>
      <c r="LVM282" s="75"/>
      <c r="LVN282" s="75"/>
      <c r="LVO282" s="75"/>
      <c r="LVP282" s="75"/>
      <c r="LVQ282" s="75"/>
      <c r="LVR282" s="75"/>
      <c r="LVS282" s="75"/>
      <c r="LVT282" s="75"/>
      <c r="LVU282" s="75"/>
      <c r="LVV282" s="75"/>
      <c r="LVW282" s="75"/>
      <c r="LVX282" s="75"/>
      <c r="LVY282" s="75"/>
      <c r="LVZ282" s="75"/>
      <c r="LWA282" s="75"/>
      <c r="LWB282" s="75"/>
      <c r="LWC282" s="75"/>
      <c r="LWD282" s="75"/>
      <c r="LWE282" s="75"/>
      <c r="LWF282" s="75"/>
      <c r="LWG282" s="75"/>
      <c r="LWH282" s="75"/>
      <c r="LWI282" s="75"/>
      <c r="LWJ282" s="75"/>
      <c r="LWK282" s="75"/>
      <c r="LWL282" s="75"/>
      <c r="LWM282" s="75"/>
      <c r="LWN282" s="75"/>
      <c r="LWO282" s="75"/>
      <c r="LWP282" s="75"/>
      <c r="LWQ282" s="75"/>
      <c r="LWR282" s="75"/>
      <c r="LWS282" s="75"/>
      <c r="LWT282" s="75"/>
      <c r="LWU282" s="75"/>
      <c r="LWV282" s="75"/>
      <c r="LWW282" s="75"/>
      <c r="LWX282" s="75"/>
      <c r="LWY282" s="75"/>
      <c r="LWZ282" s="75"/>
      <c r="LXA282" s="75"/>
      <c r="LXB282" s="75"/>
      <c r="LXC282" s="75"/>
      <c r="LXD282" s="75"/>
      <c r="LXE282" s="75"/>
      <c r="LXF282" s="75"/>
      <c r="LXG282" s="75"/>
      <c r="LXH282" s="75"/>
      <c r="LXI282" s="75"/>
      <c r="LXJ282" s="75"/>
      <c r="LXK282" s="75"/>
      <c r="LXL282" s="75"/>
      <c r="LXM282" s="75"/>
      <c r="LXN282" s="75"/>
      <c r="LXO282" s="75"/>
      <c r="LXP282" s="75"/>
      <c r="LXQ282" s="75"/>
      <c r="LXR282" s="75"/>
      <c r="LXS282" s="75"/>
      <c r="LXT282" s="75"/>
      <c r="LXU282" s="75"/>
      <c r="LXV282" s="75"/>
      <c r="LXW282" s="75"/>
      <c r="LXX282" s="75"/>
      <c r="LXY282" s="75"/>
      <c r="LXZ282" s="75"/>
      <c r="LYA282" s="75"/>
      <c r="LYB282" s="75"/>
      <c r="LYC282" s="75"/>
      <c r="LYD282" s="75"/>
      <c r="LYE282" s="75"/>
      <c r="LYF282" s="75"/>
      <c r="LYG282" s="75"/>
      <c r="LYH282" s="75"/>
      <c r="LYI282" s="75"/>
      <c r="LYJ282" s="75"/>
      <c r="LYK282" s="75"/>
      <c r="LYL282" s="75"/>
      <c r="LYM282" s="75"/>
      <c r="LYN282" s="75"/>
      <c r="LYO282" s="75"/>
      <c r="LYP282" s="75"/>
      <c r="LYQ282" s="75"/>
      <c r="LYR282" s="75"/>
      <c r="LYS282" s="75"/>
      <c r="LYT282" s="75"/>
      <c r="LYU282" s="75"/>
      <c r="LYV282" s="75"/>
      <c r="LYW282" s="75"/>
      <c r="LYX282" s="75"/>
      <c r="LYY282" s="75"/>
      <c r="LYZ282" s="75"/>
      <c r="LZA282" s="75"/>
      <c r="LZB282" s="75"/>
      <c r="LZC282" s="75"/>
      <c r="LZD282" s="75"/>
      <c r="LZE282" s="75"/>
      <c r="LZF282" s="75"/>
      <c r="LZG282" s="75"/>
      <c r="LZH282" s="75"/>
      <c r="LZI282" s="75"/>
      <c r="LZJ282" s="75"/>
      <c r="LZK282" s="75"/>
      <c r="LZL282" s="75"/>
      <c r="LZM282" s="75"/>
      <c r="LZN282" s="75"/>
      <c r="LZO282" s="75"/>
      <c r="LZP282" s="75"/>
      <c r="LZQ282" s="75"/>
      <c r="LZR282" s="75"/>
      <c r="LZS282" s="75"/>
      <c r="LZT282" s="75"/>
      <c r="LZU282" s="75"/>
      <c r="LZV282" s="75"/>
      <c r="LZW282" s="75"/>
      <c r="LZX282" s="75"/>
      <c r="LZY282" s="75"/>
      <c r="LZZ282" s="75"/>
      <c r="MAA282" s="75"/>
      <c r="MAB282" s="75"/>
      <c r="MAC282" s="75"/>
      <c r="MAD282" s="75"/>
      <c r="MAE282" s="75"/>
      <c r="MAF282" s="75"/>
      <c r="MAG282" s="75"/>
      <c r="MAH282" s="75"/>
      <c r="MAI282" s="75"/>
      <c r="MAJ282" s="75"/>
      <c r="MAK282" s="75"/>
      <c r="MAL282" s="75"/>
      <c r="MAM282" s="75"/>
      <c r="MAN282" s="75"/>
      <c r="MAO282" s="75"/>
      <c r="MAP282" s="75"/>
      <c r="MAQ282" s="75"/>
      <c r="MAR282" s="75"/>
      <c r="MAS282" s="75"/>
      <c r="MAT282" s="75"/>
      <c r="MAU282" s="75"/>
      <c r="MAV282" s="75"/>
      <c r="MAW282" s="75"/>
      <c r="MAX282" s="75"/>
      <c r="MAY282" s="75"/>
      <c r="MAZ282" s="75"/>
      <c r="MBA282" s="75"/>
      <c r="MBB282" s="75"/>
      <c r="MBC282" s="75"/>
      <c r="MBD282" s="75"/>
      <c r="MBE282" s="75"/>
      <c r="MBF282" s="75"/>
      <c r="MBG282" s="75"/>
      <c r="MBH282" s="75"/>
      <c r="MBI282" s="75"/>
      <c r="MBJ282" s="75"/>
      <c r="MBK282" s="75"/>
      <c r="MBL282" s="75"/>
      <c r="MBM282" s="75"/>
      <c r="MBN282" s="75"/>
      <c r="MBO282" s="75"/>
      <c r="MBP282" s="75"/>
      <c r="MBQ282" s="75"/>
      <c r="MBR282" s="75"/>
      <c r="MBS282" s="75"/>
      <c r="MBT282" s="75"/>
      <c r="MBU282" s="75"/>
      <c r="MBV282" s="75"/>
      <c r="MBW282" s="75"/>
      <c r="MBX282" s="75"/>
      <c r="MBY282" s="75"/>
      <c r="MBZ282" s="75"/>
      <c r="MCA282" s="75"/>
      <c r="MCB282" s="75"/>
      <c r="MCC282" s="75"/>
      <c r="MCD282" s="75"/>
      <c r="MCE282" s="75"/>
      <c r="MCF282" s="75"/>
      <c r="MCG282" s="75"/>
      <c r="MCH282" s="75"/>
      <c r="MCI282" s="75"/>
      <c r="MCJ282" s="75"/>
      <c r="MCK282" s="75"/>
      <c r="MCL282" s="75"/>
      <c r="MCM282" s="75"/>
      <c r="MCN282" s="75"/>
      <c r="MCO282" s="75"/>
      <c r="MCP282" s="75"/>
      <c r="MCQ282" s="75"/>
      <c r="MCR282" s="75"/>
      <c r="MCS282" s="75"/>
      <c r="MCT282" s="75"/>
      <c r="MCU282" s="75"/>
      <c r="MCV282" s="75"/>
      <c r="MCW282" s="75"/>
      <c r="MCX282" s="75"/>
      <c r="MCY282" s="75"/>
      <c r="MCZ282" s="75"/>
      <c r="MDA282" s="75"/>
      <c r="MDB282" s="75"/>
      <c r="MDC282" s="75"/>
      <c r="MDD282" s="75"/>
      <c r="MDE282" s="75"/>
      <c r="MDF282" s="75"/>
      <c r="MDG282" s="75"/>
      <c r="MDH282" s="75"/>
      <c r="MDI282" s="75"/>
      <c r="MDJ282" s="75"/>
      <c r="MDK282" s="75"/>
      <c r="MDL282" s="75"/>
      <c r="MDM282" s="75"/>
      <c r="MDN282" s="75"/>
      <c r="MDO282" s="75"/>
      <c r="MDP282" s="75"/>
      <c r="MDQ282" s="75"/>
      <c r="MDR282" s="75"/>
      <c r="MDS282" s="75"/>
      <c r="MDT282" s="75"/>
      <c r="MDU282" s="75"/>
      <c r="MDV282" s="75"/>
      <c r="MDW282" s="75"/>
      <c r="MDX282" s="75"/>
      <c r="MDY282" s="75"/>
      <c r="MDZ282" s="75"/>
      <c r="MEA282" s="75"/>
      <c r="MEB282" s="75"/>
      <c r="MEC282" s="75"/>
      <c r="MED282" s="75"/>
      <c r="MEE282" s="75"/>
      <c r="MEF282" s="75"/>
      <c r="MEG282" s="75"/>
      <c r="MEH282" s="75"/>
      <c r="MEI282" s="75"/>
      <c r="MEJ282" s="75"/>
      <c r="MEK282" s="75"/>
      <c r="MEL282" s="75"/>
      <c r="MEM282" s="75"/>
      <c r="MEN282" s="75"/>
      <c r="MEO282" s="75"/>
      <c r="MEP282" s="75"/>
      <c r="MEQ282" s="75"/>
      <c r="MER282" s="75"/>
      <c r="MES282" s="75"/>
      <c r="MET282" s="75"/>
      <c r="MEU282" s="75"/>
      <c r="MEV282" s="75"/>
      <c r="MEW282" s="75"/>
      <c r="MEX282" s="75"/>
      <c r="MEY282" s="75"/>
      <c r="MEZ282" s="75"/>
      <c r="MFA282" s="75"/>
      <c r="MFB282" s="75"/>
      <c r="MFC282" s="75"/>
      <c r="MFD282" s="75"/>
      <c r="MFE282" s="75"/>
      <c r="MFF282" s="75"/>
      <c r="MFG282" s="75"/>
      <c r="MFH282" s="75"/>
      <c r="MFI282" s="75"/>
      <c r="MFJ282" s="75"/>
      <c r="MFK282" s="75"/>
      <c r="MFL282" s="75"/>
      <c r="MFM282" s="75"/>
      <c r="MFN282" s="75"/>
      <c r="MFO282" s="75"/>
      <c r="MFP282" s="75"/>
      <c r="MFQ282" s="75"/>
      <c r="MFR282" s="75"/>
      <c r="MFS282" s="75"/>
      <c r="MFT282" s="75"/>
      <c r="MFU282" s="75"/>
      <c r="MFV282" s="75"/>
      <c r="MFW282" s="75"/>
      <c r="MFX282" s="75"/>
      <c r="MFY282" s="75"/>
      <c r="MFZ282" s="75"/>
      <c r="MGA282" s="75"/>
      <c r="MGB282" s="75"/>
      <c r="MGC282" s="75"/>
      <c r="MGD282" s="75"/>
      <c r="MGE282" s="75"/>
      <c r="MGF282" s="75"/>
      <c r="MGG282" s="75"/>
      <c r="MGH282" s="75"/>
      <c r="MGI282" s="75"/>
      <c r="MGJ282" s="75"/>
      <c r="MGK282" s="75"/>
      <c r="MGL282" s="75"/>
      <c r="MGM282" s="75"/>
      <c r="MGN282" s="75"/>
      <c r="MGO282" s="75"/>
      <c r="MGP282" s="75"/>
      <c r="MGQ282" s="75"/>
      <c r="MGR282" s="75"/>
      <c r="MGS282" s="75"/>
      <c r="MGT282" s="75"/>
      <c r="MGU282" s="75"/>
      <c r="MGV282" s="75"/>
      <c r="MGW282" s="75"/>
      <c r="MGX282" s="75"/>
      <c r="MGY282" s="75"/>
      <c r="MGZ282" s="75"/>
      <c r="MHA282" s="75"/>
      <c r="MHB282" s="75"/>
      <c r="MHC282" s="75"/>
      <c r="MHD282" s="75"/>
      <c r="MHE282" s="75"/>
      <c r="MHF282" s="75"/>
      <c r="MHG282" s="75"/>
      <c r="MHH282" s="75"/>
      <c r="MHI282" s="75"/>
      <c r="MHJ282" s="75"/>
      <c r="MHK282" s="75"/>
      <c r="MHL282" s="75"/>
      <c r="MHM282" s="75"/>
      <c r="MHN282" s="75"/>
      <c r="MHO282" s="75"/>
      <c r="MHP282" s="75"/>
      <c r="MHQ282" s="75"/>
      <c r="MHR282" s="75"/>
      <c r="MHS282" s="75"/>
      <c r="MHT282" s="75"/>
      <c r="MHU282" s="75"/>
      <c r="MHV282" s="75"/>
      <c r="MHW282" s="75"/>
      <c r="MHX282" s="75"/>
      <c r="MHY282" s="75"/>
      <c r="MHZ282" s="75"/>
      <c r="MIA282" s="75"/>
      <c r="MIB282" s="75"/>
      <c r="MIC282" s="75"/>
      <c r="MID282" s="75"/>
      <c r="MIE282" s="75"/>
      <c r="MIF282" s="75"/>
      <c r="MIG282" s="75"/>
      <c r="MIH282" s="75"/>
      <c r="MII282" s="75"/>
      <c r="MIJ282" s="75"/>
      <c r="MIK282" s="75"/>
      <c r="MIL282" s="75"/>
      <c r="MIM282" s="75"/>
      <c r="MIN282" s="75"/>
      <c r="MIO282" s="75"/>
      <c r="MIP282" s="75"/>
      <c r="MIQ282" s="75"/>
      <c r="MIR282" s="75"/>
      <c r="MIS282" s="75"/>
      <c r="MIT282" s="75"/>
      <c r="MIU282" s="75"/>
      <c r="MIV282" s="75"/>
      <c r="MIW282" s="75"/>
      <c r="MIX282" s="75"/>
      <c r="MIY282" s="75"/>
      <c r="MIZ282" s="75"/>
      <c r="MJA282" s="75"/>
      <c r="MJB282" s="75"/>
      <c r="MJC282" s="75"/>
      <c r="MJD282" s="75"/>
      <c r="MJE282" s="75"/>
      <c r="MJF282" s="75"/>
      <c r="MJG282" s="75"/>
      <c r="MJH282" s="75"/>
      <c r="MJI282" s="75"/>
      <c r="MJJ282" s="75"/>
      <c r="MJK282" s="75"/>
      <c r="MJL282" s="75"/>
      <c r="MJM282" s="75"/>
      <c r="MJN282" s="75"/>
      <c r="MJO282" s="75"/>
      <c r="MJP282" s="75"/>
      <c r="MJQ282" s="75"/>
      <c r="MJR282" s="75"/>
      <c r="MJS282" s="75"/>
      <c r="MJT282" s="75"/>
      <c r="MJU282" s="75"/>
      <c r="MJV282" s="75"/>
      <c r="MJW282" s="75"/>
      <c r="MJX282" s="75"/>
      <c r="MJY282" s="75"/>
      <c r="MJZ282" s="75"/>
      <c r="MKA282" s="75"/>
      <c r="MKB282" s="75"/>
      <c r="MKC282" s="75"/>
      <c r="MKD282" s="75"/>
      <c r="MKE282" s="75"/>
      <c r="MKF282" s="75"/>
      <c r="MKG282" s="75"/>
      <c r="MKH282" s="75"/>
      <c r="MKI282" s="75"/>
      <c r="MKJ282" s="75"/>
      <c r="MKK282" s="75"/>
      <c r="MKL282" s="75"/>
      <c r="MKM282" s="75"/>
      <c r="MKN282" s="75"/>
      <c r="MKO282" s="75"/>
      <c r="MKP282" s="75"/>
      <c r="MKQ282" s="75"/>
      <c r="MKR282" s="75"/>
      <c r="MKS282" s="75"/>
      <c r="MKT282" s="75"/>
      <c r="MKU282" s="75"/>
      <c r="MKV282" s="75"/>
      <c r="MKW282" s="75"/>
      <c r="MKX282" s="75"/>
      <c r="MKY282" s="75"/>
      <c r="MKZ282" s="75"/>
      <c r="MLA282" s="75"/>
      <c r="MLB282" s="75"/>
      <c r="MLC282" s="75"/>
      <c r="MLD282" s="75"/>
      <c r="MLE282" s="75"/>
      <c r="MLF282" s="75"/>
      <c r="MLG282" s="75"/>
      <c r="MLH282" s="75"/>
      <c r="MLI282" s="75"/>
      <c r="MLJ282" s="75"/>
      <c r="MLK282" s="75"/>
      <c r="MLL282" s="75"/>
      <c r="MLM282" s="75"/>
      <c r="MLN282" s="75"/>
      <c r="MLO282" s="75"/>
      <c r="MLP282" s="75"/>
      <c r="MLQ282" s="75"/>
      <c r="MLR282" s="75"/>
      <c r="MLS282" s="75"/>
      <c r="MLT282" s="75"/>
      <c r="MLU282" s="75"/>
      <c r="MLV282" s="75"/>
      <c r="MLW282" s="75"/>
      <c r="MLX282" s="75"/>
      <c r="MLY282" s="75"/>
      <c r="MLZ282" s="75"/>
      <c r="MMA282" s="75"/>
      <c r="MMB282" s="75"/>
      <c r="MMC282" s="75"/>
      <c r="MMD282" s="75"/>
      <c r="MME282" s="75"/>
      <c r="MMF282" s="75"/>
      <c r="MMG282" s="75"/>
      <c r="MMH282" s="75"/>
      <c r="MMI282" s="75"/>
      <c r="MMJ282" s="75"/>
      <c r="MMK282" s="75"/>
      <c r="MML282" s="75"/>
      <c r="MMM282" s="75"/>
      <c r="MMN282" s="75"/>
      <c r="MMO282" s="75"/>
      <c r="MMP282" s="75"/>
      <c r="MMQ282" s="75"/>
      <c r="MMR282" s="75"/>
      <c r="MMS282" s="75"/>
      <c r="MMT282" s="75"/>
      <c r="MMU282" s="75"/>
      <c r="MMV282" s="75"/>
      <c r="MMW282" s="75"/>
      <c r="MMX282" s="75"/>
      <c r="MMY282" s="75"/>
      <c r="MMZ282" s="75"/>
      <c r="MNA282" s="75"/>
      <c r="MNB282" s="75"/>
      <c r="MNC282" s="75"/>
      <c r="MND282" s="75"/>
      <c r="MNE282" s="75"/>
      <c r="MNF282" s="75"/>
      <c r="MNG282" s="75"/>
      <c r="MNH282" s="75"/>
      <c r="MNI282" s="75"/>
      <c r="MNJ282" s="75"/>
      <c r="MNK282" s="75"/>
      <c r="MNL282" s="75"/>
      <c r="MNM282" s="75"/>
      <c r="MNN282" s="75"/>
      <c r="MNO282" s="75"/>
      <c r="MNP282" s="75"/>
      <c r="MNQ282" s="75"/>
      <c r="MNR282" s="75"/>
      <c r="MNS282" s="75"/>
      <c r="MNT282" s="75"/>
      <c r="MNU282" s="75"/>
      <c r="MNV282" s="75"/>
      <c r="MNW282" s="75"/>
      <c r="MNX282" s="75"/>
      <c r="MNY282" s="75"/>
      <c r="MNZ282" s="75"/>
      <c r="MOA282" s="75"/>
      <c r="MOB282" s="75"/>
      <c r="MOC282" s="75"/>
      <c r="MOD282" s="75"/>
      <c r="MOE282" s="75"/>
      <c r="MOF282" s="75"/>
      <c r="MOG282" s="75"/>
      <c r="MOH282" s="75"/>
      <c r="MOI282" s="75"/>
      <c r="MOJ282" s="75"/>
      <c r="MOK282" s="75"/>
      <c r="MOL282" s="75"/>
      <c r="MOM282" s="75"/>
      <c r="MON282" s="75"/>
      <c r="MOO282" s="75"/>
      <c r="MOP282" s="75"/>
      <c r="MOQ282" s="75"/>
      <c r="MOR282" s="75"/>
      <c r="MOS282" s="75"/>
      <c r="MOT282" s="75"/>
      <c r="MOU282" s="75"/>
      <c r="MOV282" s="75"/>
      <c r="MOW282" s="75"/>
      <c r="MOX282" s="75"/>
      <c r="MOY282" s="75"/>
      <c r="MOZ282" s="75"/>
      <c r="MPA282" s="75"/>
      <c r="MPB282" s="75"/>
      <c r="MPC282" s="75"/>
      <c r="MPD282" s="75"/>
      <c r="MPE282" s="75"/>
      <c r="MPF282" s="75"/>
      <c r="MPG282" s="75"/>
      <c r="MPH282" s="75"/>
      <c r="MPI282" s="75"/>
      <c r="MPJ282" s="75"/>
      <c r="MPK282" s="75"/>
      <c r="MPL282" s="75"/>
      <c r="MPM282" s="75"/>
      <c r="MPN282" s="75"/>
      <c r="MPO282" s="75"/>
      <c r="MPP282" s="75"/>
      <c r="MPQ282" s="75"/>
      <c r="MPR282" s="75"/>
      <c r="MPS282" s="75"/>
      <c r="MPT282" s="75"/>
      <c r="MPU282" s="75"/>
      <c r="MPV282" s="75"/>
      <c r="MPW282" s="75"/>
      <c r="MPX282" s="75"/>
      <c r="MPY282" s="75"/>
      <c r="MPZ282" s="75"/>
      <c r="MQA282" s="75"/>
      <c r="MQB282" s="75"/>
      <c r="MQC282" s="75"/>
      <c r="MQD282" s="75"/>
      <c r="MQE282" s="75"/>
      <c r="MQF282" s="75"/>
      <c r="MQG282" s="75"/>
      <c r="MQH282" s="75"/>
      <c r="MQI282" s="75"/>
      <c r="MQJ282" s="75"/>
      <c r="MQK282" s="75"/>
      <c r="MQL282" s="75"/>
      <c r="MQM282" s="75"/>
      <c r="MQN282" s="75"/>
      <c r="MQO282" s="75"/>
      <c r="MQP282" s="75"/>
      <c r="MQQ282" s="75"/>
      <c r="MQR282" s="75"/>
      <c r="MQS282" s="75"/>
      <c r="MQT282" s="75"/>
      <c r="MQU282" s="75"/>
      <c r="MQV282" s="75"/>
      <c r="MQW282" s="75"/>
      <c r="MQX282" s="75"/>
      <c r="MQY282" s="75"/>
      <c r="MQZ282" s="75"/>
      <c r="MRA282" s="75"/>
      <c r="MRB282" s="75"/>
      <c r="MRC282" s="75"/>
      <c r="MRD282" s="75"/>
      <c r="MRE282" s="75"/>
      <c r="MRF282" s="75"/>
      <c r="MRG282" s="75"/>
      <c r="MRH282" s="75"/>
      <c r="MRI282" s="75"/>
      <c r="MRJ282" s="75"/>
      <c r="MRK282" s="75"/>
      <c r="MRL282" s="75"/>
      <c r="MRM282" s="75"/>
      <c r="MRN282" s="75"/>
      <c r="MRO282" s="75"/>
      <c r="MRP282" s="75"/>
      <c r="MRQ282" s="75"/>
      <c r="MRR282" s="75"/>
      <c r="MRS282" s="75"/>
      <c r="MRT282" s="75"/>
      <c r="MRU282" s="75"/>
      <c r="MRV282" s="75"/>
      <c r="MRW282" s="75"/>
      <c r="MRX282" s="75"/>
      <c r="MRY282" s="75"/>
      <c r="MRZ282" s="75"/>
      <c r="MSA282" s="75"/>
      <c r="MSB282" s="75"/>
      <c r="MSC282" s="75"/>
      <c r="MSD282" s="75"/>
      <c r="MSE282" s="75"/>
      <c r="MSF282" s="75"/>
      <c r="MSG282" s="75"/>
      <c r="MSH282" s="75"/>
      <c r="MSI282" s="75"/>
      <c r="MSJ282" s="75"/>
      <c r="MSK282" s="75"/>
      <c r="MSL282" s="75"/>
      <c r="MSM282" s="75"/>
      <c r="MSN282" s="75"/>
      <c r="MSO282" s="75"/>
      <c r="MSP282" s="75"/>
      <c r="MSQ282" s="75"/>
      <c r="MSR282" s="75"/>
      <c r="MSS282" s="75"/>
      <c r="MST282" s="75"/>
      <c r="MSU282" s="75"/>
      <c r="MSV282" s="75"/>
      <c r="MSW282" s="75"/>
      <c r="MSX282" s="75"/>
      <c r="MSY282" s="75"/>
      <c r="MSZ282" s="75"/>
      <c r="MTA282" s="75"/>
      <c r="MTB282" s="75"/>
      <c r="MTC282" s="75"/>
      <c r="MTD282" s="75"/>
      <c r="MTE282" s="75"/>
      <c r="MTF282" s="75"/>
      <c r="MTG282" s="75"/>
      <c r="MTH282" s="75"/>
      <c r="MTI282" s="75"/>
      <c r="MTJ282" s="75"/>
      <c r="MTK282" s="75"/>
      <c r="MTL282" s="75"/>
      <c r="MTM282" s="75"/>
      <c r="MTN282" s="75"/>
      <c r="MTO282" s="75"/>
      <c r="MTP282" s="75"/>
      <c r="MTQ282" s="75"/>
      <c r="MTR282" s="75"/>
      <c r="MTS282" s="75"/>
      <c r="MTT282" s="75"/>
      <c r="MTU282" s="75"/>
      <c r="MTV282" s="75"/>
      <c r="MTW282" s="75"/>
      <c r="MTX282" s="75"/>
      <c r="MTY282" s="75"/>
      <c r="MTZ282" s="75"/>
      <c r="MUA282" s="75"/>
      <c r="MUB282" s="75"/>
      <c r="MUC282" s="75"/>
      <c r="MUD282" s="75"/>
      <c r="MUE282" s="75"/>
      <c r="MUF282" s="75"/>
      <c r="MUG282" s="75"/>
      <c r="MUH282" s="75"/>
      <c r="MUI282" s="75"/>
      <c r="MUJ282" s="75"/>
      <c r="MUK282" s="75"/>
      <c r="MUL282" s="75"/>
      <c r="MUM282" s="75"/>
      <c r="MUN282" s="75"/>
      <c r="MUO282" s="75"/>
      <c r="MUP282" s="75"/>
      <c r="MUQ282" s="75"/>
      <c r="MUR282" s="75"/>
      <c r="MUS282" s="75"/>
      <c r="MUT282" s="75"/>
      <c r="MUU282" s="75"/>
      <c r="MUV282" s="75"/>
      <c r="MUW282" s="75"/>
      <c r="MUX282" s="75"/>
      <c r="MUY282" s="75"/>
      <c r="MUZ282" s="75"/>
      <c r="MVA282" s="75"/>
      <c r="MVB282" s="75"/>
      <c r="MVC282" s="75"/>
      <c r="MVD282" s="75"/>
      <c r="MVE282" s="75"/>
      <c r="MVF282" s="75"/>
      <c r="MVG282" s="75"/>
      <c r="MVH282" s="75"/>
      <c r="MVI282" s="75"/>
      <c r="MVJ282" s="75"/>
      <c r="MVK282" s="75"/>
      <c r="MVL282" s="75"/>
      <c r="MVM282" s="75"/>
      <c r="MVN282" s="75"/>
      <c r="MVO282" s="75"/>
      <c r="MVP282" s="75"/>
      <c r="MVQ282" s="75"/>
      <c r="MVR282" s="75"/>
      <c r="MVS282" s="75"/>
      <c r="MVT282" s="75"/>
      <c r="MVU282" s="75"/>
      <c r="MVV282" s="75"/>
      <c r="MVW282" s="75"/>
      <c r="MVX282" s="75"/>
      <c r="MVY282" s="75"/>
      <c r="MVZ282" s="75"/>
      <c r="MWA282" s="75"/>
      <c r="MWB282" s="75"/>
      <c r="MWC282" s="75"/>
      <c r="MWD282" s="75"/>
      <c r="MWE282" s="75"/>
      <c r="MWF282" s="75"/>
      <c r="MWG282" s="75"/>
      <c r="MWH282" s="75"/>
      <c r="MWI282" s="75"/>
      <c r="MWJ282" s="75"/>
      <c r="MWK282" s="75"/>
      <c r="MWL282" s="75"/>
      <c r="MWM282" s="75"/>
      <c r="MWN282" s="75"/>
      <c r="MWO282" s="75"/>
      <c r="MWP282" s="75"/>
      <c r="MWQ282" s="75"/>
      <c r="MWR282" s="75"/>
      <c r="MWS282" s="75"/>
      <c r="MWT282" s="75"/>
      <c r="MWU282" s="75"/>
      <c r="MWV282" s="75"/>
      <c r="MWW282" s="75"/>
      <c r="MWX282" s="75"/>
      <c r="MWY282" s="75"/>
      <c r="MWZ282" s="75"/>
      <c r="MXA282" s="75"/>
      <c r="MXB282" s="75"/>
      <c r="MXC282" s="75"/>
      <c r="MXD282" s="75"/>
      <c r="MXE282" s="75"/>
      <c r="MXF282" s="75"/>
      <c r="MXG282" s="75"/>
      <c r="MXH282" s="75"/>
      <c r="MXI282" s="75"/>
      <c r="MXJ282" s="75"/>
      <c r="MXK282" s="75"/>
      <c r="MXL282" s="75"/>
      <c r="MXM282" s="75"/>
      <c r="MXN282" s="75"/>
      <c r="MXO282" s="75"/>
      <c r="MXP282" s="75"/>
      <c r="MXQ282" s="75"/>
      <c r="MXR282" s="75"/>
      <c r="MXS282" s="75"/>
      <c r="MXT282" s="75"/>
      <c r="MXU282" s="75"/>
      <c r="MXV282" s="75"/>
      <c r="MXW282" s="75"/>
      <c r="MXX282" s="75"/>
      <c r="MXY282" s="75"/>
      <c r="MXZ282" s="75"/>
      <c r="MYA282" s="75"/>
      <c r="MYB282" s="75"/>
      <c r="MYC282" s="75"/>
      <c r="MYD282" s="75"/>
      <c r="MYE282" s="75"/>
      <c r="MYF282" s="75"/>
      <c r="MYG282" s="75"/>
      <c r="MYH282" s="75"/>
      <c r="MYI282" s="75"/>
      <c r="MYJ282" s="75"/>
      <c r="MYK282" s="75"/>
      <c r="MYL282" s="75"/>
      <c r="MYM282" s="75"/>
      <c r="MYN282" s="75"/>
      <c r="MYO282" s="75"/>
      <c r="MYP282" s="75"/>
      <c r="MYQ282" s="75"/>
      <c r="MYR282" s="75"/>
      <c r="MYS282" s="75"/>
      <c r="MYT282" s="75"/>
      <c r="MYU282" s="75"/>
      <c r="MYV282" s="75"/>
      <c r="MYW282" s="75"/>
      <c r="MYX282" s="75"/>
      <c r="MYY282" s="75"/>
      <c r="MYZ282" s="75"/>
      <c r="MZA282" s="75"/>
      <c r="MZB282" s="75"/>
      <c r="MZC282" s="75"/>
      <c r="MZD282" s="75"/>
      <c r="MZE282" s="75"/>
      <c r="MZF282" s="75"/>
      <c r="MZG282" s="75"/>
      <c r="MZH282" s="75"/>
      <c r="MZI282" s="75"/>
      <c r="MZJ282" s="75"/>
      <c r="MZK282" s="75"/>
      <c r="MZL282" s="75"/>
      <c r="MZM282" s="75"/>
      <c r="MZN282" s="75"/>
      <c r="MZO282" s="75"/>
      <c r="MZP282" s="75"/>
      <c r="MZQ282" s="75"/>
      <c r="MZR282" s="75"/>
      <c r="MZS282" s="75"/>
      <c r="MZT282" s="75"/>
      <c r="MZU282" s="75"/>
      <c r="MZV282" s="75"/>
      <c r="MZW282" s="75"/>
      <c r="MZX282" s="75"/>
      <c r="MZY282" s="75"/>
      <c r="MZZ282" s="75"/>
      <c r="NAA282" s="75"/>
      <c r="NAB282" s="75"/>
      <c r="NAC282" s="75"/>
      <c r="NAD282" s="75"/>
      <c r="NAE282" s="75"/>
      <c r="NAF282" s="75"/>
      <c r="NAG282" s="75"/>
      <c r="NAH282" s="75"/>
      <c r="NAI282" s="75"/>
      <c r="NAJ282" s="75"/>
      <c r="NAK282" s="75"/>
      <c r="NAL282" s="75"/>
      <c r="NAM282" s="75"/>
      <c r="NAN282" s="75"/>
      <c r="NAO282" s="75"/>
      <c r="NAP282" s="75"/>
      <c r="NAQ282" s="75"/>
      <c r="NAR282" s="75"/>
      <c r="NAS282" s="75"/>
      <c r="NAT282" s="75"/>
      <c r="NAU282" s="75"/>
      <c r="NAV282" s="75"/>
      <c r="NAW282" s="75"/>
      <c r="NAX282" s="75"/>
      <c r="NAY282" s="75"/>
      <c r="NAZ282" s="75"/>
      <c r="NBA282" s="75"/>
      <c r="NBB282" s="75"/>
      <c r="NBC282" s="75"/>
      <c r="NBD282" s="75"/>
      <c r="NBE282" s="75"/>
      <c r="NBF282" s="75"/>
      <c r="NBG282" s="75"/>
      <c r="NBH282" s="75"/>
      <c r="NBI282" s="75"/>
      <c r="NBJ282" s="75"/>
      <c r="NBK282" s="75"/>
      <c r="NBL282" s="75"/>
      <c r="NBM282" s="75"/>
      <c r="NBN282" s="75"/>
      <c r="NBO282" s="75"/>
      <c r="NBP282" s="75"/>
      <c r="NBQ282" s="75"/>
      <c r="NBR282" s="75"/>
      <c r="NBS282" s="75"/>
      <c r="NBT282" s="75"/>
      <c r="NBU282" s="75"/>
      <c r="NBV282" s="75"/>
      <c r="NBW282" s="75"/>
      <c r="NBX282" s="75"/>
      <c r="NBY282" s="75"/>
      <c r="NBZ282" s="75"/>
      <c r="NCA282" s="75"/>
      <c r="NCB282" s="75"/>
      <c r="NCC282" s="75"/>
      <c r="NCD282" s="75"/>
      <c r="NCE282" s="75"/>
      <c r="NCF282" s="75"/>
      <c r="NCG282" s="75"/>
      <c r="NCH282" s="75"/>
      <c r="NCI282" s="75"/>
      <c r="NCJ282" s="75"/>
      <c r="NCK282" s="75"/>
      <c r="NCL282" s="75"/>
      <c r="NCM282" s="75"/>
      <c r="NCN282" s="75"/>
      <c r="NCO282" s="75"/>
      <c r="NCP282" s="75"/>
      <c r="NCQ282" s="75"/>
      <c r="NCR282" s="75"/>
      <c r="NCS282" s="75"/>
      <c r="NCT282" s="75"/>
      <c r="NCU282" s="75"/>
      <c r="NCV282" s="75"/>
      <c r="NCW282" s="75"/>
      <c r="NCX282" s="75"/>
      <c r="NCY282" s="75"/>
      <c r="NCZ282" s="75"/>
      <c r="NDA282" s="75"/>
      <c r="NDB282" s="75"/>
      <c r="NDC282" s="75"/>
      <c r="NDD282" s="75"/>
      <c r="NDE282" s="75"/>
      <c r="NDF282" s="75"/>
      <c r="NDG282" s="75"/>
      <c r="NDH282" s="75"/>
      <c r="NDI282" s="75"/>
      <c r="NDJ282" s="75"/>
      <c r="NDK282" s="75"/>
      <c r="NDL282" s="75"/>
      <c r="NDM282" s="75"/>
      <c r="NDN282" s="75"/>
      <c r="NDO282" s="75"/>
      <c r="NDP282" s="75"/>
      <c r="NDQ282" s="75"/>
      <c r="NDR282" s="75"/>
      <c r="NDS282" s="75"/>
      <c r="NDT282" s="75"/>
      <c r="NDU282" s="75"/>
      <c r="NDV282" s="75"/>
      <c r="NDW282" s="75"/>
      <c r="NDX282" s="75"/>
      <c r="NDY282" s="75"/>
      <c r="NDZ282" s="75"/>
      <c r="NEA282" s="75"/>
      <c r="NEB282" s="75"/>
      <c r="NEC282" s="75"/>
      <c r="NED282" s="75"/>
      <c r="NEE282" s="75"/>
      <c r="NEF282" s="75"/>
      <c r="NEG282" s="75"/>
      <c r="NEH282" s="75"/>
      <c r="NEI282" s="75"/>
      <c r="NEJ282" s="75"/>
      <c r="NEK282" s="75"/>
      <c r="NEL282" s="75"/>
      <c r="NEM282" s="75"/>
      <c r="NEN282" s="75"/>
      <c r="NEO282" s="75"/>
      <c r="NEP282" s="75"/>
      <c r="NEQ282" s="75"/>
      <c r="NER282" s="75"/>
      <c r="NES282" s="75"/>
      <c r="NET282" s="75"/>
      <c r="NEU282" s="75"/>
      <c r="NEV282" s="75"/>
      <c r="NEW282" s="75"/>
      <c r="NEX282" s="75"/>
      <c r="NEY282" s="75"/>
      <c r="NEZ282" s="75"/>
      <c r="NFA282" s="75"/>
      <c r="NFB282" s="75"/>
      <c r="NFC282" s="75"/>
      <c r="NFD282" s="75"/>
      <c r="NFE282" s="75"/>
      <c r="NFF282" s="75"/>
      <c r="NFG282" s="75"/>
      <c r="NFH282" s="75"/>
      <c r="NFI282" s="75"/>
      <c r="NFJ282" s="75"/>
      <c r="NFK282" s="75"/>
      <c r="NFL282" s="75"/>
      <c r="NFM282" s="75"/>
      <c r="NFN282" s="75"/>
      <c r="NFO282" s="75"/>
      <c r="NFP282" s="75"/>
      <c r="NFQ282" s="75"/>
      <c r="NFR282" s="75"/>
      <c r="NFS282" s="75"/>
      <c r="NFT282" s="75"/>
      <c r="NFU282" s="75"/>
      <c r="NFV282" s="75"/>
      <c r="NFW282" s="75"/>
      <c r="NFX282" s="75"/>
      <c r="NFY282" s="75"/>
      <c r="NFZ282" s="75"/>
      <c r="NGA282" s="75"/>
      <c r="NGB282" s="75"/>
      <c r="NGC282" s="75"/>
      <c r="NGD282" s="75"/>
      <c r="NGE282" s="75"/>
      <c r="NGF282" s="75"/>
      <c r="NGG282" s="75"/>
      <c r="NGH282" s="75"/>
      <c r="NGI282" s="75"/>
      <c r="NGJ282" s="75"/>
      <c r="NGK282" s="75"/>
      <c r="NGL282" s="75"/>
      <c r="NGM282" s="75"/>
      <c r="NGN282" s="75"/>
      <c r="NGO282" s="75"/>
      <c r="NGP282" s="75"/>
      <c r="NGQ282" s="75"/>
      <c r="NGR282" s="75"/>
      <c r="NGS282" s="75"/>
      <c r="NGT282" s="75"/>
      <c r="NGU282" s="75"/>
      <c r="NGV282" s="75"/>
      <c r="NGW282" s="75"/>
      <c r="NGX282" s="75"/>
      <c r="NGY282" s="75"/>
      <c r="NGZ282" s="75"/>
      <c r="NHA282" s="75"/>
      <c r="NHB282" s="75"/>
      <c r="NHC282" s="75"/>
      <c r="NHD282" s="75"/>
      <c r="NHE282" s="75"/>
      <c r="NHF282" s="75"/>
      <c r="NHG282" s="75"/>
      <c r="NHH282" s="75"/>
      <c r="NHI282" s="75"/>
      <c r="NHJ282" s="75"/>
      <c r="NHK282" s="75"/>
      <c r="NHL282" s="75"/>
      <c r="NHM282" s="75"/>
      <c r="NHN282" s="75"/>
      <c r="NHO282" s="75"/>
      <c r="NHP282" s="75"/>
      <c r="NHQ282" s="75"/>
      <c r="NHR282" s="75"/>
      <c r="NHS282" s="75"/>
      <c r="NHT282" s="75"/>
      <c r="NHU282" s="75"/>
      <c r="NHV282" s="75"/>
      <c r="NHW282" s="75"/>
      <c r="NHX282" s="75"/>
      <c r="NHY282" s="75"/>
      <c r="NHZ282" s="75"/>
      <c r="NIA282" s="75"/>
      <c r="NIB282" s="75"/>
      <c r="NIC282" s="75"/>
      <c r="NID282" s="75"/>
      <c r="NIE282" s="75"/>
      <c r="NIF282" s="75"/>
      <c r="NIG282" s="75"/>
      <c r="NIH282" s="75"/>
      <c r="NII282" s="75"/>
      <c r="NIJ282" s="75"/>
      <c r="NIK282" s="75"/>
      <c r="NIL282" s="75"/>
      <c r="NIM282" s="75"/>
      <c r="NIN282" s="75"/>
      <c r="NIO282" s="75"/>
      <c r="NIP282" s="75"/>
      <c r="NIQ282" s="75"/>
      <c r="NIR282" s="75"/>
      <c r="NIS282" s="75"/>
      <c r="NIT282" s="75"/>
      <c r="NIU282" s="75"/>
      <c r="NIV282" s="75"/>
      <c r="NIW282" s="75"/>
      <c r="NIX282" s="75"/>
      <c r="NIY282" s="75"/>
      <c r="NIZ282" s="75"/>
      <c r="NJA282" s="75"/>
      <c r="NJB282" s="75"/>
      <c r="NJC282" s="75"/>
      <c r="NJD282" s="75"/>
      <c r="NJE282" s="75"/>
      <c r="NJF282" s="75"/>
      <c r="NJG282" s="75"/>
      <c r="NJH282" s="75"/>
      <c r="NJI282" s="75"/>
      <c r="NJJ282" s="75"/>
      <c r="NJK282" s="75"/>
      <c r="NJL282" s="75"/>
      <c r="NJM282" s="75"/>
      <c r="NJN282" s="75"/>
      <c r="NJO282" s="75"/>
      <c r="NJP282" s="75"/>
      <c r="NJQ282" s="75"/>
      <c r="NJR282" s="75"/>
      <c r="NJS282" s="75"/>
      <c r="NJT282" s="75"/>
      <c r="NJU282" s="75"/>
      <c r="NJV282" s="75"/>
      <c r="NJW282" s="75"/>
      <c r="NJX282" s="75"/>
      <c r="NJY282" s="75"/>
      <c r="NJZ282" s="75"/>
      <c r="NKA282" s="75"/>
      <c r="NKB282" s="75"/>
      <c r="NKC282" s="75"/>
      <c r="NKD282" s="75"/>
      <c r="NKE282" s="75"/>
      <c r="NKF282" s="75"/>
      <c r="NKG282" s="75"/>
      <c r="NKH282" s="75"/>
      <c r="NKI282" s="75"/>
      <c r="NKJ282" s="75"/>
      <c r="NKK282" s="75"/>
      <c r="NKL282" s="75"/>
      <c r="NKM282" s="75"/>
      <c r="NKN282" s="75"/>
      <c r="NKO282" s="75"/>
      <c r="NKP282" s="75"/>
      <c r="NKQ282" s="75"/>
      <c r="NKR282" s="75"/>
      <c r="NKS282" s="75"/>
      <c r="NKT282" s="75"/>
      <c r="NKU282" s="75"/>
      <c r="NKV282" s="75"/>
      <c r="NKW282" s="75"/>
      <c r="NKX282" s="75"/>
      <c r="NKY282" s="75"/>
      <c r="NKZ282" s="75"/>
      <c r="NLA282" s="75"/>
      <c r="NLB282" s="75"/>
      <c r="NLC282" s="75"/>
      <c r="NLD282" s="75"/>
      <c r="NLE282" s="75"/>
      <c r="NLF282" s="75"/>
      <c r="NLG282" s="75"/>
      <c r="NLH282" s="75"/>
      <c r="NLI282" s="75"/>
      <c r="NLJ282" s="75"/>
      <c r="NLK282" s="75"/>
      <c r="NLL282" s="75"/>
      <c r="NLM282" s="75"/>
      <c r="NLN282" s="75"/>
      <c r="NLO282" s="75"/>
      <c r="NLP282" s="75"/>
      <c r="NLQ282" s="75"/>
      <c r="NLR282" s="75"/>
      <c r="NLS282" s="75"/>
      <c r="NLT282" s="75"/>
      <c r="NLU282" s="75"/>
      <c r="NLV282" s="75"/>
      <c r="NLW282" s="75"/>
      <c r="NLX282" s="75"/>
      <c r="NLY282" s="75"/>
      <c r="NLZ282" s="75"/>
      <c r="NMA282" s="75"/>
      <c r="NMB282" s="75"/>
      <c r="NMC282" s="75"/>
      <c r="NMD282" s="75"/>
      <c r="NME282" s="75"/>
      <c r="NMF282" s="75"/>
      <c r="NMG282" s="75"/>
      <c r="NMH282" s="75"/>
      <c r="NMI282" s="75"/>
      <c r="NMJ282" s="75"/>
      <c r="NMK282" s="75"/>
      <c r="NML282" s="75"/>
      <c r="NMM282" s="75"/>
      <c r="NMN282" s="75"/>
      <c r="NMO282" s="75"/>
      <c r="NMP282" s="75"/>
      <c r="NMQ282" s="75"/>
      <c r="NMR282" s="75"/>
      <c r="NMS282" s="75"/>
      <c r="NMT282" s="75"/>
      <c r="NMU282" s="75"/>
      <c r="NMV282" s="75"/>
      <c r="NMW282" s="75"/>
      <c r="NMX282" s="75"/>
      <c r="NMY282" s="75"/>
      <c r="NMZ282" s="75"/>
      <c r="NNA282" s="75"/>
      <c r="NNB282" s="75"/>
      <c r="NNC282" s="75"/>
      <c r="NND282" s="75"/>
      <c r="NNE282" s="75"/>
      <c r="NNF282" s="75"/>
      <c r="NNG282" s="75"/>
      <c r="NNH282" s="75"/>
      <c r="NNI282" s="75"/>
      <c r="NNJ282" s="75"/>
      <c r="NNK282" s="75"/>
      <c r="NNL282" s="75"/>
      <c r="NNM282" s="75"/>
      <c r="NNN282" s="75"/>
      <c r="NNO282" s="75"/>
      <c r="NNP282" s="75"/>
      <c r="NNQ282" s="75"/>
      <c r="NNR282" s="75"/>
      <c r="NNS282" s="75"/>
      <c r="NNT282" s="75"/>
      <c r="NNU282" s="75"/>
      <c r="NNV282" s="75"/>
      <c r="NNW282" s="75"/>
      <c r="NNX282" s="75"/>
      <c r="NNY282" s="75"/>
      <c r="NNZ282" s="75"/>
      <c r="NOA282" s="75"/>
      <c r="NOB282" s="75"/>
      <c r="NOC282" s="75"/>
      <c r="NOD282" s="75"/>
      <c r="NOE282" s="75"/>
      <c r="NOF282" s="75"/>
      <c r="NOG282" s="75"/>
      <c r="NOH282" s="75"/>
      <c r="NOI282" s="75"/>
      <c r="NOJ282" s="75"/>
      <c r="NOK282" s="75"/>
      <c r="NOL282" s="75"/>
      <c r="NOM282" s="75"/>
      <c r="NON282" s="75"/>
      <c r="NOO282" s="75"/>
      <c r="NOP282" s="75"/>
      <c r="NOQ282" s="75"/>
      <c r="NOR282" s="75"/>
      <c r="NOS282" s="75"/>
      <c r="NOT282" s="75"/>
      <c r="NOU282" s="75"/>
      <c r="NOV282" s="75"/>
      <c r="NOW282" s="75"/>
      <c r="NOX282" s="75"/>
      <c r="NOY282" s="75"/>
      <c r="NOZ282" s="75"/>
      <c r="NPA282" s="75"/>
      <c r="NPB282" s="75"/>
      <c r="NPC282" s="75"/>
      <c r="NPD282" s="75"/>
      <c r="NPE282" s="75"/>
      <c r="NPF282" s="75"/>
      <c r="NPG282" s="75"/>
      <c r="NPH282" s="75"/>
      <c r="NPI282" s="75"/>
      <c r="NPJ282" s="75"/>
      <c r="NPK282" s="75"/>
      <c r="NPL282" s="75"/>
      <c r="NPM282" s="75"/>
      <c r="NPN282" s="75"/>
      <c r="NPO282" s="75"/>
      <c r="NPP282" s="75"/>
      <c r="NPQ282" s="75"/>
      <c r="NPR282" s="75"/>
      <c r="NPS282" s="75"/>
      <c r="NPT282" s="75"/>
      <c r="NPU282" s="75"/>
      <c r="NPV282" s="75"/>
      <c r="NPW282" s="75"/>
      <c r="NPX282" s="75"/>
      <c r="NPY282" s="75"/>
      <c r="NPZ282" s="75"/>
      <c r="NQA282" s="75"/>
      <c r="NQB282" s="75"/>
      <c r="NQC282" s="75"/>
      <c r="NQD282" s="75"/>
      <c r="NQE282" s="75"/>
      <c r="NQF282" s="75"/>
      <c r="NQG282" s="75"/>
      <c r="NQH282" s="75"/>
      <c r="NQI282" s="75"/>
      <c r="NQJ282" s="75"/>
      <c r="NQK282" s="75"/>
      <c r="NQL282" s="75"/>
      <c r="NQM282" s="75"/>
      <c r="NQN282" s="75"/>
      <c r="NQO282" s="75"/>
      <c r="NQP282" s="75"/>
      <c r="NQQ282" s="75"/>
      <c r="NQR282" s="75"/>
      <c r="NQS282" s="75"/>
      <c r="NQT282" s="75"/>
      <c r="NQU282" s="75"/>
      <c r="NQV282" s="75"/>
      <c r="NQW282" s="75"/>
      <c r="NQX282" s="75"/>
      <c r="NQY282" s="75"/>
      <c r="NQZ282" s="75"/>
      <c r="NRA282" s="75"/>
      <c r="NRB282" s="75"/>
      <c r="NRC282" s="75"/>
      <c r="NRD282" s="75"/>
      <c r="NRE282" s="75"/>
      <c r="NRF282" s="75"/>
      <c r="NRG282" s="75"/>
      <c r="NRH282" s="75"/>
      <c r="NRI282" s="75"/>
      <c r="NRJ282" s="75"/>
      <c r="NRK282" s="75"/>
      <c r="NRL282" s="75"/>
      <c r="NRM282" s="75"/>
      <c r="NRN282" s="75"/>
      <c r="NRO282" s="75"/>
      <c r="NRP282" s="75"/>
      <c r="NRQ282" s="75"/>
      <c r="NRR282" s="75"/>
      <c r="NRS282" s="75"/>
      <c r="NRT282" s="75"/>
      <c r="NRU282" s="75"/>
      <c r="NRV282" s="75"/>
      <c r="NRW282" s="75"/>
      <c r="NRX282" s="75"/>
      <c r="NRY282" s="75"/>
      <c r="NRZ282" s="75"/>
      <c r="NSA282" s="75"/>
      <c r="NSB282" s="75"/>
      <c r="NSC282" s="75"/>
      <c r="NSD282" s="75"/>
      <c r="NSE282" s="75"/>
      <c r="NSF282" s="75"/>
      <c r="NSG282" s="75"/>
      <c r="NSH282" s="75"/>
      <c r="NSI282" s="75"/>
      <c r="NSJ282" s="75"/>
      <c r="NSK282" s="75"/>
      <c r="NSL282" s="75"/>
      <c r="NSM282" s="75"/>
      <c r="NSN282" s="75"/>
      <c r="NSO282" s="75"/>
      <c r="NSP282" s="75"/>
      <c r="NSQ282" s="75"/>
      <c r="NSR282" s="75"/>
      <c r="NSS282" s="75"/>
      <c r="NST282" s="75"/>
      <c r="NSU282" s="75"/>
      <c r="NSV282" s="75"/>
      <c r="NSW282" s="75"/>
      <c r="NSX282" s="75"/>
      <c r="NSY282" s="75"/>
      <c r="NSZ282" s="75"/>
      <c r="NTA282" s="75"/>
      <c r="NTB282" s="75"/>
      <c r="NTC282" s="75"/>
      <c r="NTD282" s="75"/>
      <c r="NTE282" s="75"/>
      <c r="NTF282" s="75"/>
      <c r="NTG282" s="75"/>
      <c r="NTH282" s="75"/>
      <c r="NTI282" s="75"/>
      <c r="NTJ282" s="75"/>
      <c r="NTK282" s="75"/>
      <c r="NTL282" s="75"/>
      <c r="NTM282" s="75"/>
      <c r="NTN282" s="75"/>
      <c r="NTO282" s="75"/>
      <c r="NTP282" s="75"/>
      <c r="NTQ282" s="75"/>
      <c r="NTR282" s="75"/>
      <c r="NTS282" s="75"/>
      <c r="NTT282" s="75"/>
      <c r="NTU282" s="75"/>
      <c r="NTV282" s="75"/>
      <c r="NTW282" s="75"/>
      <c r="NTX282" s="75"/>
      <c r="NTY282" s="75"/>
      <c r="NTZ282" s="75"/>
      <c r="NUA282" s="75"/>
      <c r="NUB282" s="75"/>
      <c r="NUC282" s="75"/>
      <c r="NUD282" s="75"/>
      <c r="NUE282" s="75"/>
      <c r="NUF282" s="75"/>
      <c r="NUG282" s="75"/>
      <c r="NUH282" s="75"/>
      <c r="NUI282" s="75"/>
      <c r="NUJ282" s="75"/>
      <c r="NUK282" s="75"/>
      <c r="NUL282" s="75"/>
      <c r="NUM282" s="75"/>
      <c r="NUN282" s="75"/>
      <c r="NUO282" s="75"/>
      <c r="NUP282" s="75"/>
      <c r="NUQ282" s="75"/>
      <c r="NUR282" s="75"/>
      <c r="NUS282" s="75"/>
      <c r="NUT282" s="75"/>
      <c r="NUU282" s="75"/>
      <c r="NUV282" s="75"/>
      <c r="NUW282" s="75"/>
      <c r="NUX282" s="75"/>
      <c r="NUY282" s="75"/>
      <c r="NUZ282" s="75"/>
      <c r="NVA282" s="75"/>
      <c r="NVB282" s="75"/>
      <c r="NVC282" s="75"/>
      <c r="NVD282" s="75"/>
      <c r="NVE282" s="75"/>
      <c r="NVF282" s="75"/>
      <c r="NVG282" s="75"/>
      <c r="NVH282" s="75"/>
      <c r="NVI282" s="75"/>
      <c r="NVJ282" s="75"/>
      <c r="NVK282" s="75"/>
      <c r="NVL282" s="75"/>
      <c r="NVM282" s="75"/>
      <c r="NVN282" s="75"/>
      <c r="NVO282" s="75"/>
      <c r="NVP282" s="75"/>
      <c r="NVQ282" s="75"/>
      <c r="NVR282" s="75"/>
      <c r="NVS282" s="75"/>
      <c r="NVT282" s="75"/>
      <c r="NVU282" s="75"/>
      <c r="NVV282" s="75"/>
      <c r="NVW282" s="75"/>
      <c r="NVX282" s="75"/>
      <c r="NVY282" s="75"/>
      <c r="NVZ282" s="75"/>
      <c r="NWA282" s="75"/>
      <c r="NWB282" s="75"/>
      <c r="NWC282" s="75"/>
      <c r="NWD282" s="75"/>
      <c r="NWE282" s="75"/>
      <c r="NWF282" s="75"/>
      <c r="NWG282" s="75"/>
      <c r="NWH282" s="75"/>
      <c r="NWI282" s="75"/>
      <c r="NWJ282" s="75"/>
      <c r="NWK282" s="75"/>
      <c r="NWL282" s="75"/>
      <c r="NWM282" s="75"/>
      <c r="NWN282" s="75"/>
      <c r="NWO282" s="75"/>
      <c r="NWP282" s="75"/>
      <c r="NWQ282" s="75"/>
      <c r="NWR282" s="75"/>
      <c r="NWS282" s="75"/>
      <c r="NWT282" s="75"/>
      <c r="NWU282" s="75"/>
      <c r="NWV282" s="75"/>
      <c r="NWW282" s="75"/>
      <c r="NWX282" s="75"/>
      <c r="NWY282" s="75"/>
      <c r="NWZ282" s="75"/>
      <c r="NXA282" s="75"/>
      <c r="NXB282" s="75"/>
      <c r="NXC282" s="75"/>
      <c r="NXD282" s="75"/>
      <c r="NXE282" s="75"/>
      <c r="NXF282" s="75"/>
      <c r="NXG282" s="75"/>
      <c r="NXH282" s="75"/>
      <c r="NXI282" s="75"/>
      <c r="NXJ282" s="75"/>
      <c r="NXK282" s="75"/>
      <c r="NXL282" s="75"/>
      <c r="NXM282" s="75"/>
      <c r="NXN282" s="75"/>
      <c r="NXO282" s="75"/>
      <c r="NXP282" s="75"/>
      <c r="NXQ282" s="75"/>
      <c r="NXR282" s="75"/>
      <c r="NXS282" s="75"/>
      <c r="NXT282" s="75"/>
      <c r="NXU282" s="75"/>
      <c r="NXV282" s="75"/>
      <c r="NXW282" s="75"/>
      <c r="NXX282" s="75"/>
      <c r="NXY282" s="75"/>
      <c r="NXZ282" s="75"/>
      <c r="NYA282" s="75"/>
      <c r="NYB282" s="75"/>
      <c r="NYC282" s="75"/>
      <c r="NYD282" s="75"/>
      <c r="NYE282" s="75"/>
      <c r="NYF282" s="75"/>
      <c r="NYG282" s="75"/>
      <c r="NYH282" s="75"/>
      <c r="NYI282" s="75"/>
      <c r="NYJ282" s="75"/>
      <c r="NYK282" s="75"/>
      <c r="NYL282" s="75"/>
      <c r="NYM282" s="75"/>
      <c r="NYN282" s="75"/>
      <c r="NYO282" s="75"/>
      <c r="NYP282" s="75"/>
      <c r="NYQ282" s="75"/>
      <c r="NYR282" s="75"/>
      <c r="NYS282" s="75"/>
      <c r="NYT282" s="75"/>
      <c r="NYU282" s="75"/>
      <c r="NYV282" s="75"/>
      <c r="NYW282" s="75"/>
      <c r="NYX282" s="75"/>
      <c r="NYY282" s="75"/>
      <c r="NYZ282" s="75"/>
      <c r="NZA282" s="75"/>
      <c r="NZB282" s="75"/>
      <c r="NZC282" s="75"/>
      <c r="NZD282" s="75"/>
      <c r="NZE282" s="75"/>
      <c r="NZF282" s="75"/>
      <c r="NZG282" s="75"/>
      <c r="NZH282" s="75"/>
      <c r="NZI282" s="75"/>
      <c r="NZJ282" s="75"/>
      <c r="NZK282" s="75"/>
      <c r="NZL282" s="75"/>
      <c r="NZM282" s="75"/>
      <c r="NZN282" s="75"/>
      <c r="NZO282" s="75"/>
      <c r="NZP282" s="75"/>
      <c r="NZQ282" s="75"/>
      <c r="NZR282" s="75"/>
      <c r="NZS282" s="75"/>
      <c r="NZT282" s="75"/>
      <c r="NZU282" s="75"/>
      <c r="NZV282" s="75"/>
      <c r="NZW282" s="75"/>
      <c r="NZX282" s="75"/>
      <c r="NZY282" s="75"/>
      <c r="NZZ282" s="75"/>
      <c r="OAA282" s="75"/>
      <c r="OAB282" s="75"/>
      <c r="OAC282" s="75"/>
      <c r="OAD282" s="75"/>
      <c r="OAE282" s="75"/>
      <c r="OAF282" s="75"/>
      <c r="OAG282" s="75"/>
      <c r="OAH282" s="75"/>
      <c r="OAI282" s="75"/>
      <c r="OAJ282" s="75"/>
      <c r="OAK282" s="75"/>
      <c r="OAL282" s="75"/>
      <c r="OAM282" s="75"/>
      <c r="OAN282" s="75"/>
      <c r="OAO282" s="75"/>
      <c r="OAP282" s="75"/>
      <c r="OAQ282" s="75"/>
      <c r="OAR282" s="75"/>
      <c r="OAS282" s="75"/>
      <c r="OAT282" s="75"/>
      <c r="OAU282" s="75"/>
      <c r="OAV282" s="75"/>
      <c r="OAW282" s="75"/>
      <c r="OAX282" s="75"/>
      <c r="OAY282" s="75"/>
      <c r="OAZ282" s="75"/>
      <c r="OBA282" s="75"/>
      <c r="OBB282" s="75"/>
      <c r="OBC282" s="75"/>
      <c r="OBD282" s="75"/>
      <c r="OBE282" s="75"/>
      <c r="OBF282" s="75"/>
      <c r="OBG282" s="75"/>
      <c r="OBH282" s="75"/>
      <c r="OBI282" s="75"/>
      <c r="OBJ282" s="75"/>
      <c r="OBK282" s="75"/>
      <c r="OBL282" s="75"/>
      <c r="OBM282" s="75"/>
      <c r="OBN282" s="75"/>
      <c r="OBO282" s="75"/>
      <c r="OBP282" s="75"/>
      <c r="OBQ282" s="75"/>
      <c r="OBR282" s="75"/>
      <c r="OBS282" s="75"/>
      <c r="OBT282" s="75"/>
      <c r="OBU282" s="75"/>
      <c r="OBV282" s="75"/>
      <c r="OBW282" s="75"/>
      <c r="OBX282" s="75"/>
      <c r="OBY282" s="75"/>
      <c r="OBZ282" s="75"/>
      <c r="OCA282" s="75"/>
      <c r="OCB282" s="75"/>
      <c r="OCC282" s="75"/>
      <c r="OCD282" s="75"/>
      <c r="OCE282" s="75"/>
      <c r="OCF282" s="75"/>
      <c r="OCG282" s="75"/>
      <c r="OCH282" s="75"/>
      <c r="OCI282" s="75"/>
      <c r="OCJ282" s="75"/>
      <c r="OCK282" s="75"/>
      <c r="OCL282" s="75"/>
      <c r="OCM282" s="75"/>
      <c r="OCN282" s="75"/>
      <c r="OCO282" s="75"/>
      <c r="OCP282" s="75"/>
      <c r="OCQ282" s="75"/>
      <c r="OCR282" s="75"/>
      <c r="OCS282" s="75"/>
      <c r="OCT282" s="75"/>
      <c r="OCU282" s="75"/>
      <c r="OCV282" s="75"/>
      <c r="OCW282" s="75"/>
      <c r="OCX282" s="75"/>
      <c r="OCY282" s="75"/>
      <c r="OCZ282" s="75"/>
      <c r="ODA282" s="75"/>
      <c r="ODB282" s="75"/>
      <c r="ODC282" s="75"/>
      <c r="ODD282" s="75"/>
      <c r="ODE282" s="75"/>
      <c r="ODF282" s="75"/>
      <c r="ODG282" s="75"/>
      <c r="ODH282" s="75"/>
      <c r="ODI282" s="75"/>
      <c r="ODJ282" s="75"/>
      <c r="ODK282" s="75"/>
      <c r="ODL282" s="75"/>
      <c r="ODM282" s="75"/>
      <c r="ODN282" s="75"/>
      <c r="ODO282" s="75"/>
      <c r="ODP282" s="75"/>
      <c r="ODQ282" s="75"/>
      <c r="ODR282" s="75"/>
      <c r="ODS282" s="75"/>
      <c r="ODT282" s="75"/>
      <c r="ODU282" s="75"/>
      <c r="ODV282" s="75"/>
      <c r="ODW282" s="75"/>
      <c r="ODX282" s="75"/>
      <c r="ODY282" s="75"/>
      <c r="ODZ282" s="75"/>
      <c r="OEA282" s="75"/>
      <c r="OEB282" s="75"/>
      <c r="OEC282" s="75"/>
      <c r="OED282" s="75"/>
      <c r="OEE282" s="75"/>
      <c r="OEF282" s="75"/>
      <c r="OEG282" s="75"/>
      <c r="OEH282" s="75"/>
      <c r="OEI282" s="75"/>
      <c r="OEJ282" s="75"/>
      <c r="OEK282" s="75"/>
      <c r="OEL282" s="75"/>
      <c r="OEM282" s="75"/>
      <c r="OEN282" s="75"/>
      <c r="OEO282" s="75"/>
      <c r="OEP282" s="75"/>
      <c r="OEQ282" s="75"/>
      <c r="OER282" s="75"/>
      <c r="OES282" s="75"/>
      <c r="OET282" s="75"/>
      <c r="OEU282" s="75"/>
      <c r="OEV282" s="75"/>
      <c r="OEW282" s="75"/>
      <c r="OEX282" s="75"/>
      <c r="OEY282" s="75"/>
      <c r="OEZ282" s="75"/>
      <c r="OFA282" s="75"/>
      <c r="OFB282" s="75"/>
      <c r="OFC282" s="75"/>
      <c r="OFD282" s="75"/>
      <c r="OFE282" s="75"/>
      <c r="OFF282" s="75"/>
      <c r="OFG282" s="75"/>
      <c r="OFH282" s="75"/>
      <c r="OFI282" s="75"/>
      <c r="OFJ282" s="75"/>
      <c r="OFK282" s="75"/>
      <c r="OFL282" s="75"/>
      <c r="OFM282" s="75"/>
      <c r="OFN282" s="75"/>
      <c r="OFO282" s="75"/>
      <c r="OFP282" s="75"/>
      <c r="OFQ282" s="75"/>
      <c r="OFR282" s="75"/>
      <c r="OFS282" s="75"/>
      <c r="OFT282" s="75"/>
      <c r="OFU282" s="75"/>
      <c r="OFV282" s="75"/>
      <c r="OFW282" s="75"/>
      <c r="OFX282" s="75"/>
      <c r="OFY282" s="75"/>
      <c r="OFZ282" s="75"/>
      <c r="OGA282" s="75"/>
      <c r="OGB282" s="75"/>
      <c r="OGC282" s="75"/>
      <c r="OGD282" s="75"/>
      <c r="OGE282" s="75"/>
      <c r="OGF282" s="75"/>
      <c r="OGG282" s="75"/>
      <c r="OGH282" s="75"/>
      <c r="OGI282" s="75"/>
      <c r="OGJ282" s="75"/>
      <c r="OGK282" s="75"/>
      <c r="OGL282" s="75"/>
      <c r="OGM282" s="75"/>
      <c r="OGN282" s="75"/>
      <c r="OGO282" s="75"/>
      <c r="OGP282" s="75"/>
      <c r="OGQ282" s="75"/>
      <c r="OGR282" s="75"/>
      <c r="OGS282" s="75"/>
      <c r="OGT282" s="75"/>
      <c r="OGU282" s="75"/>
      <c r="OGV282" s="75"/>
      <c r="OGW282" s="75"/>
      <c r="OGX282" s="75"/>
      <c r="OGY282" s="75"/>
      <c r="OGZ282" s="75"/>
      <c r="OHA282" s="75"/>
      <c r="OHB282" s="75"/>
      <c r="OHC282" s="75"/>
      <c r="OHD282" s="75"/>
      <c r="OHE282" s="75"/>
      <c r="OHF282" s="75"/>
      <c r="OHG282" s="75"/>
      <c r="OHH282" s="75"/>
      <c r="OHI282" s="75"/>
      <c r="OHJ282" s="75"/>
      <c r="OHK282" s="75"/>
      <c r="OHL282" s="75"/>
      <c r="OHM282" s="75"/>
      <c r="OHN282" s="75"/>
      <c r="OHO282" s="75"/>
      <c r="OHP282" s="75"/>
      <c r="OHQ282" s="75"/>
      <c r="OHR282" s="75"/>
      <c r="OHS282" s="75"/>
      <c r="OHT282" s="75"/>
      <c r="OHU282" s="75"/>
      <c r="OHV282" s="75"/>
      <c r="OHW282" s="75"/>
      <c r="OHX282" s="75"/>
      <c r="OHY282" s="75"/>
      <c r="OHZ282" s="75"/>
      <c r="OIA282" s="75"/>
      <c r="OIB282" s="75"/>
      <c r="OIC282" s="75"/>
      <c r="OID282" s="75"/>
      <c r="OIE282" s="75"/>
      <c r="OIF282" s="75"/>
      <c r="OIG282" s="75"/>
      <c r="OIH282" s="75"/>
      <c r="OII282" s="75"/>
      <c r="OIJ282" s="75"/>
      <c r="OIK282" s="75"/>
      <c r="OIL282" s="75"/>
      <c r="OIM282" s="75"/>
      <c r="OIN282" s="75"/>
      <c r="OIO282" s="75"/>
      <c r="OIP282" s="75"/>
      <c r="OIQ282" s="75"/>
      <c r="OIR282" s="75"/>
      <c r="OIS282" s="75"/>
      <c r="OIT282" s="75"/>
      <c r="OIU282" s="75"/>
      <c r="OIV282" s="75"/>
      <c r="OIW282" s="75"/>
      <c r="OIX282" s="75"/>
      <c r="OIY282" s="75"/>
      <c r="OIZ282" s="75"/>
      <c r="OJA282" s="75"/>
      <c r="OJB282" s="75"/>
      <c r="OJC282" s="75"/>
      <c r="OJD282" s="75"/>
      <c r="OJE282" s="75"/>
      <c r="OJF282" s="75"/>
      <c r="OJG282" s="75"/>
      <c r="OJH282" s="75"/>
      <c r="OJI282" s="75"/>
      <c r="OJJ282" s="75"/>
      <c r="OJK282" s="75"/>
      <c r="OJL282" s="75"/>
      <c r="OJM282" s="75"/>
      <c r="OJN282" s="75"/>
      <c r="OJO282" s="75"/>
      <c r="OJP282" s="75"/>
      <c r="OJQ282" s="75"/>
      <c r="OJR282" s="75"/>
      <c r="OJS282" s="75"/>
      <c r="OJT282" s="75"/>
      <c r="OJU282" s="75"/>
      <c r="OJV282" s="75"/>
      <c r="OJW282" s="75"/>
      <c r="OJX282" s="75"/>
      <c r="OJY282" s="75"/>
      <c r="OJZ282" s="75"/>
      <c r="OKA282" s="75"/>
      <c r="OKB282" s="75"/>
      <c r="OKC282" s="75"/>
      <c r="OKD282" s="75"/>
      <c r="OKE282" s="75"/>
      <c r="OKF282" s="75"/>
      <c r="OKG282" s="75"/>
      <c r="OKH282" s="75"/>
      <c r="OKI282" s="75"/>
      <c r="OKJ282" s="75"/>
      <c r="OKK282" s="75"/>
      <c r="OKL282" s="75"/>
      <c r="OKM282" s="75"/>
      <c r="OKN282" s="75"/>
      <c r="OKO282" s="75"/>
      <c r="OKP282" s="75"/>
      <c r="OKQ282" s="75"/>
      <c r="OKR282" s="75"/>
      <c r="OKS282" s="75"/>
      <c r="OKT282" s="75"/>
      <c r="OKU282" s="75"/>
      <c r="OKV282" s="75"/>
      <c r="OKW282" s="75"/>
      <c r="OKX282" s="75"/>
      <c r="OKY282" s="75"/>
      <c r="OKZ282" s="75"/>
      <c r="OLA282" s="75"/>
      <c r="OLB282" s="75"/>
      <c r="OLC282" s="75"/>
      <c r="OLD282" s="75"/>
      <c r="OLE282" s="75"/>
      <c r="OLF282" s="75"/>
      <c r="OLG282" s="75"/>
      <c r="OLH282" s="75"/>
      <c r="OLI282" s="75"/>
      <c r="OLJ282" s="75"/>
      <c r="OLK282" s="75"/>
      <c r="OLL282" s="75"/>
      <c r="OLM282" s="75"/>
      <c r="OLN282" s="75"/>
      <c r="OLO282" s="75"/>
      <c r="OLP282" s="75"/>
      <c r="OLQ282" s="75"/>
      <c r="OLR282" s="75"/>
      <c r="OLS282" s="75"/>
      <c r="OLT282" s="75"/>
      <c r="OLU282" s="75"/>
      <c r="OLV282" s="75"/>
      <c r="OLW282" s="75"/>
      <c r="OLX282" s="75"/>
      <c r="OLY282" s="75"/>
      <c r="OLZ282" s="75"/>
      <c r="OMA282" s="75"/>
      <c r="OMB282" s="75"/>
      <c r="OMC282" s="75"/>
      <c r="OMD282" s="75"/>
      <c r="OME282" s="75"/>
      <c r="OMF282" s="75"/>
      <c r="OMG282" s="75"/>
      <c r="OMH282" s="75"/>
      <c r="OMI282" s="75"/>
      <c r="OMJ282" s="75"/>
      <c r="OMK282" s="75"/>
      <c r="OML282" s="75"/>
      <c r="OMM282" s="75"/>
      <c r="OMN282" s="75"/>
      <c r="OMO282" s="75"/>
      <c r="OMP282" s="75"/>
      <c r="OMQ282" s="75"/>
      <c r="OMR282" s="75"/>
      <c r="OMS282" s="75"/>
      <c r="OMT282" s="75"/>
      <c r="OMU282" s="75"/>
      <c r="OMV282" s="75"/>
      <c r="OMW282" s="75"/>
      <c r="OMX282" s="75"/>
      <c r="OMY282" s="75"/>
      <c r="OMZ282" s="75"/>
      <c r="ONA282" s="75"/>
      <c r="ONB282" s="75"/>
      <c r="ONC282" s="75"/>
      <c r="OND282" s="75"/>
      <c r="ONE282" s="75"/>
      <c r="ONF282" s="75"/>
      <c r="ONG282" s="75"/>
      <c r="ONH282" s="75"/>
      <c r="ONI282" s="75"/>
      <c r="ONJ282" s="75"/>
      <c r="ONK282" s="75"/>
      <c r="ONL282" s="75"/>
      <c r="ONM282" s="75"/>
      <c r="ONN282" s="75"/>
      <c r="ONO282" s="75"/>
      <c r="ONP282" s="75"/>
      <c r="ONQ282" s="75"/>
      <c r="ONR282" s="75"/>
      <c r="ONS282" s="75"/>
      <c r="ONT282" s="75"/>
      <c r="ONU282" s="75"/>
      <c r="ONV282" s="75"/>
      <c r="ONW282" s="75"/>
      <c r="ONX282" s="75"/>
      <c r="ONY282" s="75"/>
      <c r="ONZ282" s="75"/>
      <c r="OOA282" s="75"/>
      <c r="OOB282" s="75"/>
      <c r="OOC282" s="75"/>
      <c r="OOD282" s="75"/>
      <c r="OOE282" s="75"/>
      <c r="OOF282" s="75"/>
      <c r="OOG282" s="75"/>
      <c r="OOH282" s="75"/>
      <c r="OOI282" s="75"/>
      <c r="OOJ282" s="75"/>
      <c r="OOK282" s="75"/>
      <c r="OOL282" s="75"/>
      <c r="OOM282" s="75"/>
      <c r="OON282" s="75"/>
      <c r="OOO282" s="75"/>
      <c r="OOP282" s="75"/>
      <c r="OOQ282" s="75"/>
      <c r="OOR282" s="75"/>
      <c r="OOS282" s="75"/>
      <c r="OOT282" s="75"/>
      <c r="OOU282" s="75"/>
      <c r="OOV282" s="75"/>
      <c r="OOW282" s="75"/>
      <c r="OOX282" s="75"/>
      <c r="OOY282" s="75"/>
      <c r="OOZ282" s="75"/>
      <c r="OPA282" s="75"/>
      <c r="OPB282" s="75"/>
      <c r="OPC282" s="75"/>
      <c r="OPD282" s="75"/>
      <c r="OPE282" s="75"/>
      <c r="OPF282" s="75"/>
      <c r="OPG282" s="75"/>
      <c r="OPH282" s="75"/>
      <c r="OPI282" s="75"/>
      <c r="OPJ282" s="75"/>
      <c r="OPK282" s="75"/>
      <c r="OPL282" s="75"/>
      <c r="OPM282" s="75"/>
      <c r="OPN282" s="75"/>
      <c r="OPO282" s="75"/>
      <c r="OPP282" s="75"/>
      <c r="OPQ282" s="75"/>
      <c r="OPR282" s="75"/>
      <c r="OPS282" s="75"/>
      <c r="OPT282" s="75"/>
      <c r="OPU282" s="75"/>
      <c r="OPV282" s="75"/>
      <c r="OPW282" s="75"/>
      <c r="OPX282" s="75"/>
      <c r="OPY282" s="75"/>
      <c r="OPZ282" s="75"/>
      <c r="OQA282" s="75"/>
      <c r="OQB282" s="75"/>
      <c r="OQC282" s="75"/>
      <c r="OQD282" s="75"/>
      <c r="OQE282" s="75"/>
      <c r="OQF282" s="75"/>
      <c r="OQG282" s="75"/>
      <c r="OQH282" s="75"/>
      <c r="OQI282" s="75"/>
      <c r="OQJ282" s="75"/>
      <c r="OQK282" s="75"/>
      <c r="OQL282" s="75"/>
      <c r="OQM282" s="75"/>
      <c r="OQN282" s="75"/>
      <c r="OQO282" s="75"/>
      <c r="OQP282" s="75"/>
      <c r="OQQ282" s="75"/>
      <c r="OQR282" s="75"/>
      <c r="OQS282" s="75"/>
      <c r="OQT282" s="75"/>
      <c r="OQU282" s="75"/>
      <c r="OQV282" s="75"/>
      <c r="OQW282" s="75"/>
      <c r="OQX282" s="75"/>
      <c r="OQY282" s="75"/>
      <c r="OQZ282" s="75"/>
      <c r="ORA282" s="75"/>
      <c r="ORB282" s="75"/>
      <c r="ORC282" s="75"/>
      <c r="ORD282" s="75"/>
      <c r="ORE282" s="75"/>
      <c r="ORF282" s="75"/>
      <c r="ORG282" s="75"/>
      <c r="ORH282" s="75"/>
      <c r="ORI282" s="75"/>
      <c r="ORJ282" s="75"/>
      <c r="ORK282" s="75"/>
      <c r="ORL282" s="75"/>
      <c r="ORM282" s="75"/>
      <c r="ORN282" s="75"/>
      <c r="ORO282" s="75"/>
      <c r="ORP282" s="75"/>
      <c r="ORQ282" s="75"/>
      <c r="ORR282" s="75"/>
      <c r="ORS282" s="75"/>
      <c r="ORT282" s="75"/>
      <c r="ORU282" s="75"/>
      <c r="ORV282" s="75"/>
      <c r="ORW282" s="75"/>
      <c r="ORX282" s="75"/>
      <c r="ORY282" s="75"/>
      <c r="ORZ282" s="75"/>
      <c r="OSA282" s="75"/>
      <c r="OSB282" s="75"/>
      <c r="OSC282" s="75"/>
      <c r="OSD282" s="75"/>
      <c r="OSE282" s="75"/>
      <c r="OSF282" s="75"/>
      <c r="OSG282" s="75"/>
      <c r="OSH282" s="75"/>
      <c r="OSI282" s="75"/>
      <c r="OSJ282" s="75"/>
      <c r="OSK282" s="75"/>
      <c r="OSL282" s="75"/>
      <c r="OSM282" s="75"/>
      <c r="OSN282" s="75"/>
      <c r="OSO282" s="75"/>
      <c r="OSP282" s="75"/>
      <c r="OSQ282" s="75"/>
      <c r="OSR282" s="75"/>
      <c r="OSS282" s="75"/>
      <c r="OST282" s="75"/>
      <c r="OSU282" s="75"/>
      <c r="OSV282" s="75"/>
      <c r="OSW282" s="75"/>
      <c r="OSX282" s="75"/>
      <c r="OSY282" s="75"/>
      <c r="OSZ282" s="75"/>
      <c r="OTA282" s="75"/>
      <c r="OTB282" s="75"/>
      <c r="OTC282" s="75"/>
      <c r="OTD282" s="75"/>
      <c r="OTE282" s="75"/>
      <c r="OTF282" s="75"/>
      <c r="OTG282" s="75"/>
      <c r="OTH282" s="75"/>
      <c r="OTI282" s="75"/>
      <c r="OTJ282" s="75"/>
      <c r="OTK282" s="75"/>
      <c r="OTL282" s="75"/>
      <c r="OTM282" s="75"/>
      <c r="OTN282" s="75"/>
      <c r="OTO282" s="75"/>
      <c r="OTP282" s="75"/>
      <c r="OTQ282" s="75"/>
      <c r="OTR282" s="75"/>
      <c r="OTS282" s="75"/>
      <c r="OTT282" s="75"/>
      <c r="OTU282" s="75"/>
      <c r="OTV282" s="75"/>
      <c r="OTW282" s="75"/>
      <c r="OTX282" s="75"/>
      <c r="OTY282" s="75"/>
      <c r="OTZ282" s="75"/>
      <c r="OUA282" s="75"/>
      <c r="OUB282" s="75"/>
      <c r="OUC282" s="75"/>
      <c r="OUD282" s="75"/>
      <c r="OUE282" s="75"/>
      <c r="OUF282" s="75"/>
      <c r="OUG282" s="75"/>
      <c r="OUH282" s="75"/>
      <c r="OUI282" s="75"/>
      <c r="OUJ282" s="75"/>
      <c r="OUK282" s="75"/>
      <c r="OUL282" s="75"/>
      <c r="OUM282" s="75"/>
      <c r="OUN282" s="75"/>
      <c r="OUO282" s="75"/>
      <c r="OUP282" s="75"/>
      <c r="OUQ282" s="75"/>
      <c r="OUR282" s="75"/>
      <c r="OUS282" s="75"/>
      <c r="OUT282" s="75"/>
      <c r="OUU282" s="75"/>
      <c r="OUV282" s="75"/>
      <c r="OUW282" s="75"/>
      <c r="OUX282" s="75"/>
      <c r="OUY282" s="75"/>
      <c r="OUZ282" s="75"/>
      <c r="OVA282" s="75"/>
      <c r="OVB282" s="75"/>
      <c r="OVC282" s="75"/>
      <c r="OVD282" s="75"/>
      <c r="OVE282" s="75"/>
      <c r="OVF282" s="75"/>
      <c r="OVG282" s="75"/>
      <c r="OVH282" s="75"/>
      <c r="OVI282" s="75"/>
      <c r="OVJ282" s="75"/>
      <c r="OVK282" s="75"/>
      <c r="OVL282" s="75"/>
      <c r="OVM282" s="75"/>
      <c r="OVN282" s="75"/>
      <c r="OVO282" s="75"/>
      <c r="OVP282" s="75"/>
      <c r="OVQ282" s="75"/>
      <c r="OVR282" s="75"/>
      <c r="OVS282" s="75"/>
      <c r="OVT282" s="75"/>
      <c r="OVU282" s="75"/>
      <c r="OVV282" s="75"/>
      <c r="OVW282" s="75"/>
      <c r="OVX282" s="75"/>
      <c r="OVY282" s="75"/>
      <c r="OVZ282" s="75"/>
      <c r="OWA282" s="75"/>
      <c r="OWB282" s="75"/>
      <c r="OWC282" s="75"/>
      <c r="OWD282" s="75"/>
      <c r="OWE282" s="75"/>
      <c r="OWF282" s="75"/>
      <c r="OWG282" s="75"/>
      <c r="OWH282" s="75"/>
      <c r="OWI282" s="75"/>
      <c r="OWJ282" s="75"/>
      <c r="OWK282" s="75"/>
      <c r="OWL282" s="75"/>
      <c r="OWM282" s="75"/>
      <c r="OWN282" s="75"/>
      <c r="OWO282" s="75"/>
      <c r="OWP282" s="75"/>
      <c r="OWQ282" s="75"/>
      <c r="OWR282" s="75"/>
      <c r="OWS282" s="75"/>
      <c r="OWT282" s="75"/>
      <c r="OWU282" s="75"/>
      <c r="OWV282" s="75"/>
      <c r="OWW282" s="75"/>
      <c r="OWX282" s="75"/>
      <c r="OWY282" s="75"/>
      <c r="OWZ282" s="75"/>
      <c r="OXA282" s="75"/>
      <c r="OXB282" s="75"/>
      <c r="OXC282" s="75"/>
      <c r="OXD282" s="75"/>
      <c r="OXE282" s="75"/>
      <c r="OXF282" s="75"/>
      <c r="OXG282" s="75"/>
      <c r="OXH282" s="75"/>
      <c r="OXI282" s="75"/>
      <c r="OXJ282" s="75"/>
      <c r="OXK282" s="75"/>
      <c r="OXL282" s="75"/>
      <c r="OXM282" s="75"/>
      <c r="OXN282" s="75"/>
      <c r="OXO282" s="75"/>
      <c r="OXP282" s="75"/>
      <c r="OXQ282" s="75"/>
      <c r="OXR282" s="75"/>
      <c r="OXS282" s="75"/>
      <c r="OXT282" s="75"/>
      <c r="OXU282" s="75"/>
      <c r="OXV282" s="75"/>
      <c r="OXW282" s="75"/>
      <c r="OXX282" s="75"/>
      <c r="OXY282" s="75"/>
      <c r="OXZ282" s="75"/>
      <c r="OYA282" s="75"/>
      <c r="OYB282" s="75"/>
      <c r="OYC282" s="75"/>
      <c r="OYD282" s="75"/>
      <c r="OYE282" s="75"/>
      <c r="OYF282" s="75"/>
      <c r="OYG282" s="75"/>
      <c r="OYH282" s="75"/>
      <c r="OYI282" s="75"/>
      <c r="OYJ282" s="75"/>
      <c r="OYK282" s="75"/>
      <c r="OYL282" s="75"/>
      <c r="OYM282" s="75"/>
      <c r="OYN282" s="75"/>
      <c r="OYO282" s="75"/>
      <c r="OYP282" s="75"/>
      <c r="OYQ282" s="75"/>
      <c r="OYR282" s="75"/>
      <c r="OYS282" s="75"/>
      <c r="OYT282" s="75"/>
      <c r="OYU282" s="75"/>
      <c r="OYV282" s="75"/>
      <c r="OYW282" s="75"/>
      <c r="OYX282" s="75"/>
      <c r="OYY282" s="75"/>
      <c r="OYZ282" s="75"/>
      <c r="OZA282" s="75"/>
      <c r="OZB282" s="75"/>
      <c r="OZC282" s="75"/>
      <c r="OZD282" s="75"/>
      <c r="OZE282" s="75"/>
      <c r="OZF282" s="75"/>
      <c r="OZG282" s="75"/>
      <c r="OZH282" s="75"/>
      <c r="OZI282" s="75"/>
      <c r="OZJ282" s="75"/>
      <c r="OZK282" s="75"/>
      <c r="OZL282" s="75"/>
      <c r="OZM282" s="75"/>
      <c r="OZN282" s="75"/>
      <c r="OZO282" s="75"/>
      <c r="OZP282" s="75"/>
      <c r="OZQ282" s="75"/>
      <c r="OZR282" s="75"/>
      <c r="OZS282" s="75"/>
      <c r="OZT282" s="75"/>
      <c r="OZU282" s="75"/>
      <c r="OZV282" s="75"/>
      <c r="OZW282" s="75"/>
      <c r="OZX282" s="75"/>
      <c r="OZY282" s="75"/>
      <c r="OZZ282" s="75"/>
      <c r="PAA282" s="75"/>
      <c r="PAB282" s="75"/>
      <c r="PAC282" s="75"/>
      <c r="PAD282" s="75"/>
      <c r="PAE282" s="75"/>
      <c r="PAF282" s="75"/>
      <c r="PAG282" s="75"/>
      <c r="PAH282" s="75"/>
      <c r="PAI282" s="75"/>
      <c r="PAJ282" s="75"/>
      <c r="PAK282" s="75"/>
      <c r="PAL282" s="75"/>
      <c r="PAM282" s="75"/>
      <c r="PAN282" s="75"/>
      <c r="PAO282" s="75"/>
      <c r="PAP282" s="75"/>
      <c r="PAQ282" s="75"/>
      <c r="PAR282" s="75"/>
      <c r="PAS282" s="75"/>
      <c r="PAT282" s="75"/>
      <c r="PAU282" s="75"/>
      <c r="PAV282" s="75"/>
      <c r="PAW282" s="75"/>
      <c r="PAX282" s="75"/>
      <c r="PAY282" s="75"/>
      <c r="PAZ282" s="75"/>
      <c r="PBA282" s="75"/>
      <c r="PBB282" s="75"/>
      <c r="PBC282" s="75"/>
      <c r="PBD282" s="75"/>
      <c r="PBE282" s="75"/>
      <c r="PBF282" s="75"/>
      <c r="PBG282" s="75"/>
      <c r="PBH282" s="75"/>
      <c r="PBI282" s="75"/>
      <c r="PBJ282" s="75"/>
      <c r="PBK282" s="75"/>
      <c r="PBL282" s="75"/>
      <c r="PBM282" s="75"/>
      <c r="PBN282" s="75"/>
      <c r="PBO282" s="75"/>
      <c r="PBP282" s="75"/>
      <c r="PBQ282" s="75"/>
      <c r="PBR282" s="75"/>
      <c r="PBS282" s="75"/>
      <c r="PBT282" s="75"/>
      <c r="PBU282" s="75"/>
      <c r="PBV282" s="75"/>
      <c r="PBW282" s="75"/>
      <c r="PBX282" s="75"/>
      <c r="PBY282" s="75"/>
      <c r="PBZ282" s="75"/>
      <c r="PCA282" s="75"/>
      <c r="PCB282" s="75"/>
      <c r="PCC282" s="75"/>
      <c r="PCD282" s="75"/>
      <c r="PCE282" s="75"/>
      <c r="PCF282" s="75"/>
      <c r="PCG282" s="75"/>
      <c r="PCH282" s="75"/>
      <c r="PCI282" s="75"/>
      <c r="PCJ282" s="75"/>
      <c r="PCK282" s="75"/>
      <c r="PCL282" s="75"/>
      <c r="PCM282" s="75"/>
      <c r="PCN282" s="75"/>
      <c r="PCO282" s="75"/>
      <c r="PCP282" s="75"/>
      <c r="PCQ282" s="75"/>
      <c r="PCR282" s="75"/>
      <c r="PCS282" s="75"/>
      <c r="PCT282" s="75"/>
      <c r="PCU282" s="75"/>
      <c r="PCV282" s="75"/>
      <c r="PCW282" s="75"/>
      <c r="PCX282" s="75"/>
      <c r="PCY282" s="75"/>
      <c r="PCZ282" s="75"/>
      <c r="PDA282" s="75"/>
      <c r="PDB282" s="75"/>
      <c r="PDC282" s="75"/>
      <c r="PDD282" s="75"/>
      <c r="PDE282" s="75"/>
      <c r="PDF282" s="75"/>
      <c r="PDG282" s="75"/>
      <c r="PDH282" s="75"/>
      <c r="PDI282" s="75"/>
      <c r="PDJ282" s="75"/>
      <c r="PDK282" s="75"/>
      <c r="PDL282" s="75"/>
      <c r="PDM282" s="75"/>
      <c r="PDN282" s="75"/>
      <c r="PDO282" s="75"/>
      <c r="PDP282" s="75"/>
      <c r="PDQ282" s="75"/>
      <c r="PDR282" s="75"/>
      <c r="PDS282" s="75"/>
      <c r="PDT282" s="75"/>
      <c r="PDU282" s="75"/>
      <c r="PDV282" s="75"/>
      <c r="PDW282" s="75"/>
      <c r="PDX282" s="75"/>
      <c r="PDY282" s="75"/>
      <c r="PDZ282" s="75"/>
      <c r="PEA282" s="75"/>
      <c r="PEB282" s="75"/>
      <c r="PEC282" s="75"/>
      <c r="PED282" s="75"/>
      <c r="PEE282" s="75"/>
      <c r="PEF282" s="75"/>
      <c r="PEG282" s="75"/>
      <c r="PEH282" s="75"/>
      <c r="PEI282" s="75"/>
      <c r="PEJ282" s="75"/>
      <c r="PEK282" s="75"/>
      <c r="PEL282" s="75"/>
      <c r="PEM282" s="75"/>
      <c r="PEN282" s="75"/>
      <c r="PEO282" s="75"/>
      <c r="PEP282" s="75"/>
      <c r="PEQ282" s="75"/>
      <c r="PER282" s="75"/>
      <c r="PES282" s="75"/>
      <c r="PET282" s="75"/>
      <c r="PEU282" s="75"/>
      <c r="PEV282" s="75"/>
      <c r="PEW282" s="75"/>
      <c r="PEX282" s="75"/>
      <c r="PEY282" s="75"/>
      <c r="PEZ282" s="75"/>
      <c r="PFA282" s="75"/>
      <c r="PFB282" s="75"/>
      <c r="PFC282" s="75"/>
      <c r="PFD282" s="75"/>
      <c r="PFE282" s="75"/>
      <c r="PFF282" s="75"/>
      <c r="PFG282" s="75"/>
      <c r="PFH282" s="75"/>
      <c r="PFI282" s="75"/>
      <c r="PFJ282" s="75"/>
      <c r="PFK282" s="75"/>
      <c r="PFL282" s="75"/>
      <c r="PFM282" s="75"/>
      <c r="PFN282" s="75"/>
      <c r="PFO282" s="75"/>
      <c r="PFP282" s="75"/>
      <c r="PFQ282" s="75"/>
      <c r="PFR282" s="75"/>
      <c r="PFS282" s="75"/>
      <c r="PFT282" s="75"/>
      <c r="PFU282" s="75"/>
      <c r="PFV282" s="75"/>
      <c r="PFW282" s="75"/>
      <c r="PFX282" s="75"/>
      <c r="PFY282" s="75"/>
      <c r="PFZ282" s="75"/>
      <c r="PGA282" s="75"/>
      <c r="PGB282" s="75"/>
      <c r="PGC282" s="75"/>
      <c r="PGD282" s="75"/>
      <c r="PGE282" s="75"/>
      <c r="PGF282" s="75"/>
      <c r="PGG282" s="75"/>
      <c r="PGH282" s="75"/>
      <c r="PGI282" s="75"/>
      <c r="PGJ282" s="75"/>
      <c r="PGK282" s="75"/>
      <c r="PGL282" s="75"/>
      <c r="PGM282" s="75"/>
      <c r="PGN282" s="75"/>
      <c r="PGO282" s="75"/>
      <c r="PGP282" s="75"/>
      <c r="PGQ282" s="75"/>
      <c r="PGR282" s="75"/>
      <c r="PGS282" s="75"/>
      <c r="PGT282" s="75"/>
      <c r="PGU282" s="75"/>
      <c r="PGV282" s="75"/>
      <c r="PGW282" s="75"/>
      <c r="PGX282" s="75"/>
      <c r="PGY282" s="75"/>
      <c r="PGZ282" s="75"/>
      <c r="PHA282" s="75"/>
      <c r="PHB282" s="75"/>
      <c r="PHC282" s="75"/>
      <c r="PHD282" s="75"/>
      <c r="PHE282" s="75"/>
      <c r="PHF282" s="75"/>
      <c r="PHG282" s="75"/>
      <c r="PHH282" s="75"/>
      <c r="PHI282" s="75"/>
      <c r="PHJ282" s="75"/>
      <c r="PHK282" s="75"/>
      <c r="PHL282" s="75"/>
      <c r="PHM282" s="75"/>
      <c r="PHN282" s="75"/>
      <c r="PHO282" s="75"/>
      <c r="PHP282" s="75"/>
      <c r="PHQ282" s="75"/>
      <c r="PHR282" s="75"/>
      <c r="PHS282" s="75"/>
      <c r="PHT282" s="75"/>
      <c r="PHU282" s="75"/>
      <c r="PHV282" s="75"/>
      <c r="PHW282" s="75"/>
      <c r="PHX282" s="75"/>
      <c r="PHY282" s="75"/>
      <c r="PHZ282" s="75"/>
      <c r="PIA282" s="75"/>
      <c r="PIB282" s="75"/>
      <c r="PIC282" s="75"/>
      <c r="PID282" s="75"/>
      <c r="PIE282" s="75"/>
      <c r="PIF282" s="75"/>
      <c r="PIG282" s="75"/>
      <c r="PIH282" s="75"/>
      <c r="PII282" s="75"/>
      <c r="PIJ282" s="75"/>
      <c r="PIK282" s="75"/>
      <c r="PIL282" s="75"/>
      <c r="PIM282" s="75"/>
      <c r="PIN282" s="75"/>
      <c r="PIO282" s="75"/>
      <c r="PIP282" s="75"/>
      <c r="PIQ282" s="75"/>
      <c r="PIR282" s="75"/>
      <c r="PIS282" s="75"/>
      <c r="PIT282" s="75"/>
      <c r="PIU282" s="75"/>
      <c r="PIV282" s="75"/>
      <c r="PIW282" s="75"/>
      <c r="PIX282" s="75"/>
      <c r="PIY282" s="75"/>
      <c r="PIZ282" s="75"/>
      <c r="PJA282" s="75"/>
      <c r="PJB282" s="75"/>
      <c r="PJC282" s="75"/>
      <c r="PJD282" s="75"/>
      <c r="PJE282" s="75"/>
      <c r="PJF282" s="75"/>
      <c r="PJG282" s="75"/>
      <c r="PJH282" s="75"/>
      <c r="PJI282" s="75"/>
      <c r="PJJ282" s="75"/>
      <c r="PJK282" s="75"/>
      <c r="PJL282" s="75"/>
      <c r="PJM282" s="75"/>
      <c r="PJN282" s="75"/>
      <c r="PJO282" s="75"/>
      <c r="PJP282" s="75"/>
      <c r="PJQ282" s="75"/>
      <c r="PJR282" s="75"/>
      <c r="PJS282" s="75"/>
      <c r="PJT282" s="75"/>
      <c r="PJU282" s="75"/>
      <c r="PJV282" s="75"/>
      <c r="PJW282" s="75"/>
      <c r="PJX282" s="75"/>
      <c r="PJY282" s="75"/>
      <c r="PJZ282" s="75"/>
      <c r="PKA282" s="75"/>
      <c r="PKB282" s="75"/>
      <c r="PKC282" s="75"/>
      <c r="PKD282" s="75"/>
      <c r="PKE282" s="75"/>
      <c r="PKF282" s="75"/>
      <c r="PKG282" s="75"/>
      <c r="PKH282" s="75"/>
      <c r="PKI282" s="75"/>
      <c r="PKJ282" s="75"/>
      <c r="PKK282" s="75"/>
      <c r="PKL282" s="75"/>
      <c r="PKM282" s="75"/>
      <c r="PKN282" s="75"/>
      <c r="PKO282" s="75"/>
      <c r="PKP282" s="75"/>
      <c r="PKQ282" s="75"/>
      <c r="PKR282" s="75"/>
      <c r="PKS282" s="75"/>
      <c r="PKT282" s="75"/>
      <c r="PKU282" s="75"/>
      <c r="PKV282" s="75"/>
      <c r="PKW282" s="75"/>
      <c r="PKX282" s="75"/>
      <c r="PKY282" s="75"/>
      <c r="PKZ282" s="75"/>
      <c r="PLA282" s="75"/>
      <c r="PLB282" s="75"/>
      <c r="PLC282" s="75"/>
      <c r="PLD282" s="75"/>
      <c r="PLE282" s="75"/>
      <c r="PLF282" s="75"/>
      <c r="PLG282" s="75"/>
      <c r="PLH282" s="75"/>
      <c r="PLI282" s="75"/>
      <c r="PLJ282" s="75"/>
      <c r="PLK282" s="75"/>
      <c r="PLL282" s="75"/>
      <c r="PLM282" s="75"/>
      <c r="PLN282" s="75"/>
      <c r="PLO282" s="75"/>
      <c r="PLP282" s="75"/>
      <c r="PLQ282" s="75"/>
      <c r="PLR282" s="75"/>
      <c r="PLS282" s="75"/>
      <c r="PLT282" s="75"/>
      <c r="PLU282" s="75"/>
      <c r="PLV282" s="75"/>
      <c r="PLW282" s="75"/>
      <c r="PLX282" s="75"/>
      <c r="PLY282" s="75"/>
      <c r="PLZ282" s="75"/>
      <c r="PMA282" s="75"/>
      <c r="PMB282" s="75"/>
      <c r="PMC282" s="75"/>
      <c r="PMD282" s="75"/>
      <c r="PME282" s="75"/>
      <c r="PMF282" s="75"/>
      <c r="PMG282" s="75"/>
      <c r="PMH282" s="75"/>
      <c r="PMI282" s="75"/>
      <c r="PMJ282" s="75"/>
      <c r="PMK282" s="75"/>
      <c r="PML282" s="75"/>
      <c r="PMM282" s="75"/>
      <c r="PMN282" s="75"/>
      <c r="PMO282" s="75"/>
      <c r="PMP282" s="75"/>
      <c r="PMQ282" s="75"/>
      <c r="PMR282" s="75"/>
      <c r="PMS282" s="75"/>
      <c r="PMT282" s="75"/>
      <c r="PMU282" s="75"/>
      <c r="PMV282" s="75"/>
      <c r="PMW282" s="75"/>
      <c r="PMX282" s="75"/>
      <c r="PMY282" s="75"/>
      <c r="PMZ282" s="75"/>
      <c r="PNA282" s="75"/>
      <c r="PNB282" s="75"/>
      <c r="PNC282" s="75"/>
      <c r="PND282" s="75"/>
      <c r="PNE282" s="75"/>
      <c r="PNF282" s="75"/>
      <c r="PNG282" s="75"/>
      <c r="PNH282" s="75"/>
      <c r="PNI282" s="75"/>
      <c r="PNJ282" s="75"/>
      <c r="PNK282" s="75"/>
      <c r="PNL282" s="75"/>
      <c r="PNM282" s="75"/>
      <c r="PNN282" s="75"/>
      <c r="PNO282" s="75"/>
      <c r="PNP282" s="75"/>
      <c r="PNQ282" s="75"/>
      <c r="PNR282" s="75"/>
      <c r="PNS282" s="75"/>
      <c r="PNT282" s="75"/>
      <c r="PNU282" s="75"/>
      <c r="PNV282" s="75"/>
      <c r="PNW282" s="75"/>
      <c r="PNX282" s="75"/>
      <c r="PNY282" s="75"/>
      <c r="PNZ282" s="75"/>
      <c r="POA282" s="75"/>
      <c r="POB282" s="75"/>
      <c r="POC282" s="75"/>
      <c r="POD282" s="75"/>
      <c r="POE282" s="75"/>
      <c r="POF282" s="75"/>
      <c r="POG282" s="75"/>
      <c r="POH282" s="75"/>
      <c r="POI282" s="75"/>
      <c r="POJ282" s="75"/>
      <c r="POK282" s="75"/>
      <c r="POL282" s="75"/>
      <c r="POM282" s="75"/>
      <c r="PON282" s="75"/>
      <c r="POO282" s="75"/>
      <c r="POP282" s="75"/>
      <c r="POQ282" s="75"/>
      <c r="POR282" s="75"/>
      <c r="POS282" s="75"/>
      <c r="POT282" s="75"/>
      <c r="POU282" s="75"/>
      <c r="POV282" s="75"/>
      <c r="POW282" s="75"/>
      <c r="POX282" s="75"/>
      <c r="POY282" s="75"/>
      <c r="POZ282" s="75"/>
      <c r="PPA282" s="75"/>
      <c r="PPB282" s="75"/>
      <c r="PPC282" s="75"/>
      <c r="PPD282" s="75"/>
      <c r="PPE282" s="75"/>
      <c r="PPF282" s="75"/>
      <c r="PPG282" s="75"/>
      <c r="PPH282" s="75"/>
      <c r="PPI282" s="75"/>
      <c r="PPJ282" s="75"/>
      <c r="PPK282" s="75"/>
      <c r="PPL282" s="75"/>
      <c r="PPM282" s="75"/>
      <c r="PPN282" s="75"/>
      <c r="PPO282" s="75"/>
      <c r="PPP282" s="75"/>
      <c r="PPQ282" s="75"/>
      <c r="PPR282" s="75"/>
      <c r="PPS282" s="75"/>
      <c r="PPT282" s="75"/>
      <c r="PPU282" s="75"/>
      <c r="PPV282" s="75"/>
      <c r="PPW282" s="75"/>
      <c r="PPX282" s="75"/>
      <c r="PPY282" s="75"/>
      <c r="PPZ282" s="75"/>
      <c r="PQA282" s="75"/>
      <c r="PQB282" s="75"/>
      <c r="PQC282" s="75"/>
      <c r="PQD282" s="75"/>
      <c r="PQE282" s="75"/>
      <c r="PQF282" s="75"/>
      <c r="PQG282" s="75"/>
      <c r="PQH282" s="75"/>
      <c r="PQI282" s="75"/>
      <c r="PQJ282" s="75"/>
      <c r="PQK282" s="75"/>
      <c r="PQL282" s="75"/>
      <c r="PQM282" s="75"/>
      <c r="PQN282" s="75"/>
      <c r="PQO282" s="75"/>
      <c r="PQP282" s="75"/>
      <c r="PQQ282" s="75"/>
      <c r="PQR282" s="75"/>
      <c r="PQS282" s="75"/>
      <c r="PQT282" s="75"/>
      <c r="PQU282" s="75"/>
      <c r="PQV282" s="75"/>
      <c r="PQW282" s="75"/>
      <c r="PQX282" s="75"/>
      <c r="PQY282" s="75"/>
      <c r="PQZ282" s="75"/>
      <c r="PRA282" s="75"/>
      <c r="PRB282" s="75"/>
      <c r="PRC282" s="75"/>
      <c r="PRD282" s="75"/>
      <c r="PRE282" s="75"/>
      <c r="PRF282" s="75"/>
      <c r="PRG282" s="75"/>
      <c r="PRH282" s="75"/>
      <c r="PRI282" s="75"/>
      <c r="PRJ282" s="75"/>
      <c r="PRK282" s="75"/>
      <c r="PRL282" s="75"/>
      <c r="PRM282" s="75"/>
      <c r="PRN282" s="75"/>
      <c r="PRO282" s="75"/>
      <c r="PRP282" s="75"/>
      <c r="PRQ282" s="75"/>
      <c r="PRR282" s="75"/>
      <c r="PRS282" s="75"/>
      <c r="PRT282" s="75"/>
      <c r="PRU282" s="75"/>
      <c r="PRV282" s="75"/>
      <c r="PRW282" s="75"/>
      <c r="PRX282" s="75"/>
      <c r="PRY282" s="75"/>
      <c r="PRZ282" s="75"/>
      <c r="PSA282" s="75"/>
      <c r="PSB282" s="75"/>
      <c r="PSC282" s="75"/>
      <c r="PSD282" s="75"/>
      <c r="PSE282" s="75"/>
      <c r="PSF282" s="75"/>
      <c r="PSG282" s="75"/>
      <c r="PSH282" s="75"/>
      <c r="PSI282" s="75"/>
      <c r="PSJ282" s="75"/>
      <c r="PSK282" s="75"/>
      <c r="PSL282" s="75"/>
      <c r="PSM282" s="75"/>
      <c r="PSN282" s="75"/>
      <c r="PSO282" s="75"/>
      <c r="PSP282" s="75"/>
      <c r="PSQ282" s="75"/>
      <c r="PSR282" s="75"/>
      <c r="PSS282" s="75"/>
      <c r="PST282" s="75"/>
      <c r="PSU282" s="75"/>
      <c r="PSV282" s="75"/>
      <c r="PSW282" s="75"/>
      <c r="PSX282" s="75"/>
      <c r="PSY282" s="75"/>
      <c r="PSZ282" s="75"/>
      <c r="PTA282" s="75"/>
      <c r="PTB282" s="75"/>
      <c r="PTC282" s="75"/>
      <c r="PTD282" s="75"/>
      <c r="PTE282" s="75"/>
      <c r="PTF282" s="75"/>
      <c r="PTG282" s="75"/>
      <c r="PTH282" s="75"/>
      <c r="PTI282" s="75"/>
      <c r="PTJ282" s="75"/>
      <c r="PTK282" s="75"/>
      <c r="PTL282" s="75"/>
      <c r="PTM282" s="75"/>
      <c r="PTN282" s="75"/>
      <c r="PTO282" s="75"/>
      <c r="PTP282" s="75"/>
      <c r="PTQ282" s="75"/>
      <c r="PTR282" s="75"/>
      <c r="PTS282" s="75"/>
      <c r="PTT282" s="75"/>
      <c r="PTU282" s="75"/>
      <c r="PTV282" s="75"/>
      <c r="PTW282" s="75"/>
      <c r="PTX282" s="75"/>
      <c r="PTY282" s="75"/>
      <c r="PTZ282" s="75"/>
      <c r="PUA282" s="75"/>
      <c r="PUB282" s="75"/>
      <c r="PUC282" s="75"/>
      <c r="PUD282" s="75"/>
      <c r="PUE282" s="75"/>
      <c r="PUF282" s="75"/>
      <c r="PUG282" s="75"/>
      <c r="PUH282" s="75"/>
      <c r="PUI282" s="75"/>
      <c r="PUJ282" s="75"/>
      <c r="PUK282" s="75"/>
      <c r="PUL282" s="75"/>
      <c r="PUM282" s="75"/>
      <c r="PUN282" s="75"/>
      <c r="PUO282" s="75"/>
      <c r="PUP282" s="75"/>
      <c r="PUQ282" s="75"/>
      <c r="PUR282" s="75"/>
      <c r="PUS282" s="75"/>
      <c r="PUT282" s="75"/>
      <c r="PUU282" s="75"/>
      <c r="PUV282" s="75"/>
      <c r="PUW282" s="75"/>
      <c r="PUX282" s="75"/>
      <c r="PUY282" s="75"/>
      <c r="PUZ282" s="75"/>
      <c r="PVA282" s="75"/>
      <c r="PVB282" s="75"/>
      <c r="PVC282" s="75"/>
      <c r="PVD282" s="75"/>
      <c r="PVE282" s="75"/>
      <c r="PVF282" s="75"/>
      <c r="PVG282" s="75"/>
      <c r="PVH282" s="75"/>
      <c r="PVI282" s="75"/>
      <c r="PVJ282" s="75"/>
      <c r="PVK282" s="75"/>
      <c r="PVL282" s="75"/>
      <c r="PVM282" s="75"/>
      <c r="PVN282" s="75"/>
      <c r="PVO282" s="75"/>
      <c r="PVP282" s="75"/>
      <c r="PVQ282" s="75"/>
      <c r="PVR282" s="75"/>
      <c r="PVS282" s="75"/>
      <c r="PVT282" s="75"/>
      <c r="PVU282" s="75"/>
      <c r="PVV282" s="75"/>
      <c r="PVW282" s="75"/>
      <c r="PVX282" s="75"/>
      <c r="PVY282" s="75"/>
      <c r="PVZ282" s="75"/>
      <c r="PWA282" s="75"/>
      <c r="PWB282" s="75"/>
      <c r="PWC282" s="75"/>
      <c r="PWD282" s="75"/>
      <c r="PWE282" s="75"/>
      <c r="PWF282" s="75"/>
      <c r="PWG282" s="75"/>
      <c r="PWH282" s="75"/>
      <c r="PWI282" s="75"/>
      <c r="PWJ282" s="75"/>
      <c r="PWK282" s="75"/>
      <c r="PWL282" s="75"/>
      <c r="PWM282" s="75"/>
      <c r="PWN282" s="75"/>
      <c r="PWO282" s="75"/>
      <c r="PWP282" s="75"/>
      <c r="PWQ282" s="75"/>
      <c r="PWR282" s="75"/>
      <c r="PWS282" s="75"/>
      <c r="PWT282" s="75"/>
      <c r="PWU282" s="75"/>
      <c r="PWV282" s="75"/>
      <c r="PWW282" s="75"/>
      <c r="PWX282" s="75"/>
      <c r="PWY282" s="75"/>
      <c r="PWZ282" s="75"/>
      <c r="PXA282" s="75"/>
      <c r="PXB282" s="75"/>
      <c r="PXC282" s="75"/>
      <c r="PXD282" s="75"/>
      <c r="PXE282" s="75"/>
      <c r="PXF282" s="75"/>
      <c r="PXG282" s="75"/>
      <c r="PXH282" s="75"/>
      <c r="PXI282" s="75"/>
      <c r="PXJ282" s="75"/>
      <c r="PXK282" s="75"/>
      <c r="PXL282" s="75"/>
      <c r="PXM282" s="75"/>
      <c r="PXN282" s="75"/>
      <c r="PXO282" s="75"/>
      <c r="PXP282" s="75"/>
      <c r="PXQ282" s="75"/>
      <c r="PXR282" s="75"/>
      <c r="PXS282" s="75"/>
      <c r="PXT282" s="75"/>
      <c r="PXU282" s="75"/>
      <c r="PXV282" s="75"/>
      <c r="PXW282" s="75"/>
      <c r="PXX282" s="75"/>
      <c r="PXY282" s="75"/>
      <c r="PXZ282" s="75"/>
      <c r="PYA282" s="75"/>
      <c r="PYB282" s="75"/>
      <c r="PYC282" s="75"/>
      <c r="PYD282" s="75"/>
      <c r="PYE282" s="75"/>
      <c r="PYF282" s="75"/>
      <c r="PYG282" s="75"/>
      <c r="PYH282" s="75"/>
      <c r="PYI282" s="75"/>
      <c r="PYJ282" s="75"/>
      <c r="PYK282" s="75"/>
      <c r="PYL282" s="75"/>
      <c r="PYM282" s="75"/>
      <c r="PYN282" s="75"/>
      <c r="PYO282" s="75"/>
      <c r="PYP282" s="75"/>
      <c r="PYQ282" s="75"/>
      <c r="PYR282" s="75"/>
      <c r="PYS282" s="75"/>
      <c r="PYT282" s="75"/>
      <c r="PYU282" s="75"/>
      <c r="PYV282" s="75"/>
      <c r="PYW282" s="75"/>
      <c r="PYX282" s="75"/>
      <c r="PYY282" s="75"/>
      <c r="PYZ282" s="75"/>
      <c r="PZA282" s="75"/>
      <c r="PZB282" s="75"/>
      <c r="PZC282" s="75"/>
      <c r="PZD282" s="75"/>
      <c r="PZE282" s="75"/>
      <c r="PZF282" s="75"/>
      <c r="PZG282" s="75"/>
      <c r="PZH282" s="75"/>
      <c r="PZI282" s="75"/>
      <c r="PZJ282" s="75"/>
      <c r="PZK282" s="75"/>
      <c r="PZL282" s="75"/>
      <c r="PZM282" s="75"/>
      <c r="PZN282" s="75"/>
      <c r="PZO282" s="75"/>
      <c r="PZP282" s="75"/>
      <c r="PZQ282" s="75"/>
      <c r="PZR282" s="75"/>
      <c r="PZS282" s="75"/>
      <c r="PZT282" s="75"/>
      <c r="PZU282" s="75"/>
      <c r="PZV282" s="75"/>
      <c r="PZW282" s="75"/>
      <c r="PZX282" s="75"/>
      <c r="PZY282" s="75"/>
      <c r="PZZ282" s="75"/>
      <c r="QAA282" s="75"/>
      <c r="QAB282" s="75"/>
      <c r="QAC282" s="75"/>
      <c r="QAD282" s="75"/>
      <c r="QAE282" s="75"/>
      <c r="QAF282" s="75"/>
      <c r="QAG282" s="75"/>
      <c r="QAH282" s="75"/>
      <c r="QAI282" s="75"/>
      <c r="QAJ282" s="75"/>
      <c r="QAK282" s="75"/>
      <c r="QAL282" s="75"/>
      <c r="QAM282" s="75"/>
      <c r="QAN282" s="75"/>
      <c r="QAO282" s="75"/>
      <c r="QAP282" s="75"/>
      <c r="QAQ282" s="75"/>
      <c r="QAR282" s="75"/>
      <c r="QAS282" s="75"/>
      <c r="QAT282" s="75"/>
      <c r="QAU282" s="75"/>
      <c r="QAV282" s="75"/>
      <c r="QAW282" s="75"/>
      <c r="QAX282" s="75"/>
      <c r="QAY282" s="75"/>
      <c r="QAZ282" s="75"/>
      <c r="QBA282" s="75"/>
      <c r="QBB282" s="75"/>
      <c r="QBC282" s="75"/>
      <c r="QBD282" s="75"/>
      <c r="QBE282" s="75"/>
      <c r="QBF282" s="75"/>
      <c r="QBG282" s="75"/>
      <c r="QBH282" s="75"/>
      <c r="QBI282" s="75"/>
      <c r="QBJ282" s="75"/>
      <c r="QBK282" s="75"/>
      <c r="QBL282" s="75"/>
      <c r="QBM282" s="75"/>
      <c r="QBN282" s="75"/>
      <c r="QBO282" s="75"/>
      <c r="QBP282" s="75"/>
      <c r="QBQ282" s="75"/>
      <c r="QBR282" s="75"/>
      <c r="QBS282" s="75"/>
      <c r="QBT282" s="75"/>
      <c r="QBU282" s="75"/>
      <c r="QBV282" s="75"/>
      <c r="QBW282" s="75"/>
      <c r="QBX282" s="75"/>
      <c r="QBY282" s="75"/>
      <c r="QBZ282" s="75"/>
      <c r="QCA282" s="75"/>
      <c r="QCB282" s="75"/>
      <c r="QCC282" s="75"/>
      <c r="QCD282" s="75"/>
      <c r="QCE282" s="75"/>
      <c r="QCF282" s="75"/>
      <c r="QCG282" s="75"/>
      <c r="QCH282" s="75"/>
      <c r="QCI282" s="75"/>
      <c r="QCJ282" s="75"/>
      <c r="QCK282" s="75"/>
      <c r="QCL282" s="75"/>
      <c r="QCM282" s="75"/>
      <c r="QCN282" s="75"/>
      <c r="QCO282" s="75"/>
      <c r="QCP282" s="75"/>
      <c r="QCQ282" s="75"/>
      <c r="QCR282" s="75"/>
      <c r="QCS282" s="75"/>
      <c r="QCT282" s="75"/>
      <c r="QCU282" s="75"/>
      <c r="QCV282" s="75"/>
      <c r="QCW282" s="75"/>
      <c r="QCX282" s="75"/>
      <c r="QCY282" s="75"/>
      <c r="QCZ282" s="75"/>
      <c r="QDA282" s="75"/>
      <c r="QDB282" s="75"/>
      <c r="QDC282" s="75"/>
      <c r="QDD282" s="75"/>
      <c r="QDE282" s="75"/>
      <c r="QDF282" s="75"/>
      <c r="QDG282" s="75"/>
      <c r="QDH282" s="75"/>
      <c r="QDI282" s="75"/>
      <c r="QDJ282" s="75"/>
      <c r="QDK282" s="75"/>
      <c r="QDL282" s="75"/>
      <c r="QDM282" s="75"/>
      <c r="QDN282" s="75"/>
      <c r="QDO282" s="75"/>
      <c r="QDP282" s="75"/>
      <c r="QDQ282" s="75"/>
      <c r="QDR282" s="75"/>
      <c r="QDS282" s="75"/>
      <c r="QDT282" s="75"/>
      <c r="QDU282" s="75"/>
      <c r="QDV282" s="75"/>
      <c r="QDW282" s="75"/>
      <c r="QDX282" s="75"/>
      <c r="QDY282" s="75"/>
      <c r="QDZ282" s="75"/>
      <c r="QEA282" s="75"/>
      <c r="QEB282" s="75"/>
      <c r="QEC282" s="75"/>
      <c r="QED282" s="75"/>
      <c r="QEE282" s="75"/>
      <c r="QEF282" s="75"/>
      <c r="QEG282" s="75"/>
      <c r="QEH282" s="75"/>
      <c r="QEI282" s="75"/>
      <c r="QEJ282" s="75"/>
      <c r="QEK282" s="75"/>
      <c r="QEL282" s="75"/>
      <c r="QEM282" s="75"/>
      <c r="QEN282" s="75"/>
      <c r="QEO282" s="75"/>
      <c r="QEP282" s="75"/>
      <c r="QEQ282" s="75"/>
      <c r="QER282" s="75"/>
      <c r="QES282" s="75"/>
      <c r="QET282" s="75"/>
      <c r="QEU282" s="75"/>
      <c r="QEV282" s="75"/>
      <c r="QEW282" s="75"/>
      <c r="QEX282" s="75"/>
      <c r="QEY282" s="75"/>
      <c r="QEZ282" s="75"/>
      <c r="QFA282" s="75"/>
      <c r="QFB282" s="75"/>
      <c r="QFC282" s="75"/>
      <c r="QFD282" s="75"/>
      <c r="QFE282" s="75"/>
      <c r="QFF282" s="75"/>
      <c r="QFG282" s="75"/>
      <c r="QFH282" s="75"/>
      <c r="QFI282" s="75"/>
      <c r="QFJ282" s="75"/>
      <c r="QFK282" s="75"/>
      <c r="QFL282" s="75"/>
      <c r="QFM282" s="75"/>
      <c r="QFN282" s="75"/>
      <c r="QFO282" s="75"/>
      <c r="QFP282" s="75"/>
      <c r="QFQ282" s="75"/>
      <c r="QFR282" s="75"/>
      <c r="QFS282" s="75"/>
      <c r="QFT282" s="75"/>
      <c r="QFU282" s="75"/>
      <c r="QFV282" s="75"/>
      <c r="QFW282" s="75"/>
      <c r="QFX282" s="75"/>
      <c r="QFY282" s="75"/>
      <c r="QFZ282" s="75"/>
      <c r="QGA282" s="75"/>
      <c r="QGB282" s="75"/>
      <c r="QGC282" s="75"/>
      <c r="QGD282" s="75"/>
      <c r="QGE282" s="75"/>
      <c r="QGF282" s="75"/>
      <c r="QGG282" s="75"/>
      <c r="QGH282" s="75"/>
      <c r="QGI282" s="75"/>
      <c r="QGJ282" s="75"/>
      <c r="QGK282" s="75"/>
      <c r="QGL282" s="75"/>
      <c r="QGM282" s="75"/>
      <c r="QGN282" s="75"/>
      <c r="QGO282" s="75"/>
      <c r="QGP282" s="75"/>
      <c r="QGQ282" s="75"/>
      <c r="QGR282" s="75"/>
      <c r="QGS282" s="75"/>
      <c r="QGT282" s="75"/>
      <c r="QGU282" s="75"/>
      <c r="QGV282" s="75"/>
      <c r="QGW282" s="75"/>
      <c r="QGX282" s="75"/>
      <c r="QGY282" s="75"/>
      <c r="QGZ282" s="75"/>
      <c r="QHA282" s="75"/>
      <c r="QHB282" s="75"/>
      <c r="QHC282" s="75"/>
      <c r="QHD282" s="75"/>
      <c r="QHE282" s="75"/>
      <c r="QHF282" s="75"/>
      <c r="QHG282" s="75"/>
      <c r="QHH282" s="75"/>
      <c r="QHI282" s="75"/>
      <c r="QHJ282" s="75"/>
      <c r="QHK282" s="75"/>
      <c r="QHL282" s="75"/>
      <c r="QHM282" s="75"/>
      <c r="QHN282" s="75"/>
      <c r="QHO282" s="75"/>
      <c r="QHP282" s="75"/>
      <c r="QHQ282" s="75"/>
      <c r="QHR282" s="75"/>
      <c r="QHS282" s="75"/>
      <c r="QHT282" s="75"/>
      <c r="QHU282" s="75"/>
      <c r="QHV282" s="75"/>
      <c r="QHW282" s="75"/>
      <c r="QHX282" s="75"/>
      <c r="QHY282" s="75"/>
      <c r="QHZ282" s="75"/>
      <c r="QIA282" s="75"/>
      <c r="QIB282" s="75"/>
      <c r="QIC282" s="75"/>
      <c r="QID282" s="75"/>
      <c r="QIE282" s="75"/>
      <c r="QIF282" s="75"/>
      <c r="QIG282" s="75"/>
      <c r="QIH282" s="75"/>
      <c r="QII282" s="75"/>
      <c r="QIJ282" s="75"/>
      <c r="QIK282" s="75"/>
      <c r="QIL282" s="75"/>
      <c r="QIM282" s="75"/>
      <c r="QIN282" s="75"/>
      <c r="QIO282" s="75"/>
      <c r="QIP282" s="75"/>
      <c r="QIQ282" s="75"/>
      <c r="QIR282" s="75"/>
      <c r="QIS282" s="75"/>
      <c r="QIT282" s="75"/>
      <c r="QIU282" s="75"/>
      <c r="QIV282" s="75"/>
      <c r="QIW282" s="75"/>
      <c r="QIX282" s="75"/>
      <c r="QIY282" s="75"/>
      <c r="QIZ282" s="75"/>
      <c r="QJA282" s="75"/>
      <c r="QJB282" s="75"/>
      <c r="QJC282" s="75"/>
      <c r="QJD282" s="75"/>
      <c r="QJE282" s="75"/>
      <c r="QJF282" s="75"/>
      <c r="QJG282" s="75"/>
      <c r="QJH282" s="75"/>
      <c r="QJI282" s="75"/>
      <c r="QJJ282" s="75"/>
      <c r="QJK282" s="75"/>
      <c r="QJL282" s="75"/>
      <c r="QJM282" s="75"/>
      <c r="QJN282" s="75"/>
      <c r="QJO282" s="75"/>
      <c r="QJP282" s="75"/>
      <c r="QJQ282" s="75"/>
      <c r="QJR282" s="75"/>
      <c r="QJS282" s="75"/>
      <c r="QJT282" s="75"/>
      <c r="QJU282" s="75"/>
      <c r="QJV282" s="75"/>
      <c r="QJW282" s="75"/>
      <c r="QJX282" s="75"/>
      <c r="QJY282" s="75"/>
      <c r="QJZ282" s="75"/>
      <c r="QKA282" s="75"/>
      <c r="QKB282" s="75"/>
      <c r="QKC282" s="75"/>
      <c r="QKD282" s="75"/>
      <c r="QKE282" s="75"/>
      <c r="QKF282" s="75"/>
      <c r="QKG282" s="75"/>
      <c r="QKH282" s="75"/>
      <c r="QKI282" s="75"/>
      <c r="QKJ282" s="75"/>
      <c r="QKK282" s="75"/>
      <c r="QKL282" s="75"/>
      <c r="QKM282" s="75"/>
      <c r="QKN282" s="75"/>
      <c r="QKO282" s="75"/>
      <c r="QKP282" s="75"/>
      <c r="QKQ282" s="75"/>
      <c r="QKR282" s="75"/>
      <c r="QKS282" s="75"/>
      <c r="QKT282" s="75"/>
      <c r="QKU282" s="75"/>
      <c r="QKV282" s="75"/>
      <c r="QKW282" s="75"/>
      <c r="QKX282" s="75"/>
      <c r="QKY282" s="75"/>
      <c r="QKZ282" s="75"/>
      <c r="QLA282" s="75"/>
      <c r="QLB282" s="75"/>
      <c r="QLC282" s="75"/>
      <c r="QLD282" s="75"/>
      <c r="QLE282" s="75"/>
      <c r="QLF282" s="75"/>
      <c r="QLG282" s="75"/>
      <c r="QLH282" s="75"/>
      <c r="QLI282" s="75"/>
      <c r="QLJ282" s="75"/>
      <c r="QLK282" s="75"/>
      <c r="QLL282" s="75"/>
      <c r="QLM282" s="75"/>
      <c r="QLN282" s="75"/>
      <c r="QLO282" s="75"/>
      <c r="QLP282" s="75"/>
      <c r="QLQ282" s="75"/>
      <c r="QLR282" s="75"/>
      <c r="QLS282" s="75"/>
      <c r="QLT282" s="75"/>
      <c r="QLU282" s="75"/>
      <c r="QLV282" s="75"/>
      <c r="QLW282" s="75"/>
      <c r="QLX282" s="75"/>
      <c r="QLY282" s="75"/>
      <c r="QLZ282" s="75"/>
      <c r="QMA282" s="75"/>
      <c r="QMB282" s="75"/>
      <c r="QMC282" s="75"/>
      <c r="QMD282" s="75"/>
      <c r="QME282" s="75"/>
      <c r="QMF282" s="75"/>
      <c r="QMG282" s="75"/>
      <c r="QMH282" s="75"/>
      <c r="QMI282" s="75"/>
      <c r="QMJ282" s="75"/>
      <c r="QMK282" s="75"/>
      <c r="QML282" s="75"/>
      <c r="QMM282" s="75"/>
      <c r="QMN282" s="75"/>
      <c r="QMO282" s="75"/>
      <c r="QMP282" s="75"/>
      <c r="QMQ282" s="75"/>
      <c r="QMR282" s="75"/>
      <c r="QMS282" s="75"/>
      <c r="QMT282" s="75"/>
      <c r="QMU282" s="75"/>
      <c r="QMV282" s="75"/>
      <c r="QMW282" s="75"/>
      <c r="QMX282" s="75"/>
      <c r="QMY282" s="75"/>
      <c r="QMZ282" s="75"/>
      <c r="QNA282" s="75"/>
      <c r="QNB282" s="75"/>
      <c r="QNC282" s="75"/>
      <c r="QND282" s="75"/>
      <c r="QNE282" s="75"/>
      <c r="QNF282" s="75"/>
      <c r="QNG282" s="75"/>
      <c r="QNH282" s="75"/>
      <c r="QNI282" s="75"/>
      <c r="QNJ282" s="75"/>
      <c r="QNK282" s="75"/>
      <c r="QNL282" s="75"/>
      <c r="QNM282" s="75"/>
      <c r="QNN282" s="75"/>
      <c r="QNO282" s="75"/>
      <c r="QNP282" s="75"/>
      <c r="QNQ282" s="75"/>
      <c r="QNR282" s="75"/>
      <c r="QNS282" s="75"/>
      <c r="QNT282" s="75"/>
      <c r="QNU282" s="75"/>
      <c r="QNV282" s="75"/>
      <c r="QNW282" s="75"/>
      <c r="QNX282" s="75"/>
      <c r="QNY282" s="75"/>
      <c r="QNZ282" s="75"/>
      <c r="QOA282" s="75"/>
      <c r="QOB282" s="75"/>
      <c r="QOC282" s="75"/>
      <c r="QOD282" s="75"/>
      <c r="QOE282" s="75"/>
      <c r="QOF282" s="75"/>
      <c r="QOG282" s="75"/>
      <c r="QOH282" s="75"/>
      <c r="QOI282" s="75"/>
      <c r="QOJ282" s="75"/>
      <c r="QOK282" s="75"/>
      <c r="QOL282" s="75"/>
      <c r="QOM282" s="75"/>
      <c r="QON282" s="75"/>
      <c r="QOO282" s="75"/>
      <c r="QOP282" s="75"/>
      <c r="QOQ282" s="75"/>
      <c r="QOR282" s="75"/>
      <c r="QOS282" s="75"/>
      <c r="QOT282" s="75"/>
      <c r="QOU282" s="75"/>
      <c r="QOV282" s="75"/>
      <c r="QOW282" s="75"/>
      <c r="QOX282" s="75"/>
      <c r="QOY282" s="75"/>
      <c r="QOZ282" s="75"/>
      <c r="QPA282" s="75"/>
      <c r="QPB282" s="75"/>
      <c r="QPC282" s="75"/>
      <c r="QPD282" s="75"/>
      <c r="QPE282" s="75"/>
      <c r="QPF282" s="75"/>
      <c r="QPG282" s="75"/>
      <c r="QPH282" s="75"/>
      <c r="QPI282" s="75"/>
      <c r="QPJ282" s="75"/>
      <c r="QPK282" s="75"/>
      <c r="QPL282" s="75"/>
      <c r="QPM282" s="75"/>
      <c r="QPN282" s="75"/>
      <c r="QPO282" s="75"/>
      <c r="QPP282" s="75"/>
      <c r="QPQ282" s="75"/>
      <c r="QPR282" s="75"/>
      <c r="QPS282" s="75"/>
      <c r="QPT282" s="75"/>
      <c r="QPU282" s="75"/>
      <c r="QPV282" s="75"/>
      <c r="QPW282" s="75"/>
      <c r="QPX282" s="75"/>
      <c r="QPY282" s="75"/>
      <c r="QPZ282" s="75"/>
      <c r="QQA282" s="75"/>
      <c r="QQB282" s="75"/>
      <c r="QQC282" s="75"/>
      <c r="QQD282" s="75"/>
      <c r="QQE282" s="75"/>
      <c r="QQF282" s="75"/>
      <c r="QQG282" s="75"/>
      <c r="QQH282" s="75"/>
      <c r="QQI282" s="75"/>
      <c r="QQJ282" s="75"/>
      <c r="QQK282" s="75"/>
      <c r="QQL282" s="75"/>
      <c r="QQM282" s="75"/>
      <c r="QQN282" s="75"/>
      <c r="QQO282" s="75"/>
      <c r="QQP282" s="75"/>
      <c r="QQQ282" s="75"/>
      <c r="QQR282" s="75"/>
      <c r="QQS282" s="75"/>
      <c r="QQT282" s="75"/>
      <c r="QQU282" s="75"/>
      <c r="QQV282" s="75"/>
      <c r="QQW282" s="75"/>
      <c r="QQX282" s="75"/>
      <c r="QQY282" s="75"/>
      <c r="QQZ282" s="75"/>
      <c r="QRA282" s="75"/>
      <c r="QRB282" s="75"/>
      <c r="QRC282" s="75"/>
      <c r="QRD282" s="75"/>
      <c r="QRE282" s="75"/>
      <c r="QRF282" s="75"/>
      <c r="QRG282" s="75"/>
      <c r="QRH282" s="75"/>
      <c r="QRI282" s="75"/>
      <c r="QRJ282" s="75"/>
      <c r="QRK282" s="75"/>
      <c r="QRL282" s="75"/>
      <c r="QRM282" s="75"/>
      <c r="QRN282" s="75"/>
      <c r="QRO282" s="75"/>
      <c r="QRP282" s="75"/>
      <c r="QRQ282" s="75"/>
      <c r="QRR282" s="75"/>
      <c r="QRS282" s="75"/>
      <c r="QRT282" s="75"/>
      <c r="QRU282" s="75"/>
      <c r="QRV282" s="75"/>
      <c r="QRW282" s="75"/>
      <c r="QRX282" s="75"/>
      <c r="QRY282" s="75"/>
      <c r="QRZ282" s="75"/>
      <c r="QSA282" s="75"/>
      <c r="QSB282" s="75"/>
      <c r="QSC282" s="75"/>
      <c r="QSD282" s="75"/>
      <c r="QSE282" s="75"/>
      <c r="QSF282" s="75"/>
      <c r="QSG282" s="75"/>
      <c r="QSH282" s="75"/>
      <c r="QSI282" s="75"/>
      <c r="QSJ282" s="75"/>
      <c r="QSK282" s="75"/>
      <c r="QSL282" s="75"/>
      <c r="QSM282" s="75"/>
      <c r="QSN282" s="75"/>
      <c r="QSO282" s="75"/>
      <c r="QSP282" s="75"/>
      <c r="QSQ282" s="75"/>
      <c r="QSR282" s="75"/>
      <c r="QSS282" s="75"/>
      <c r="QST282" s="75"/>
      <c r="QSU282" s="75"/>
      <c r="QSV282" s="75"/>
      <c r="QSW282" s="75"/>
      <c r="QSX282" s="75"/>
      <c r="QSY282" s="75"/>
      <c r="QSZ282" s="75"/>
      <c r="QTA282" s="75"/>
      <c r="QTB282" s="75"/>
      <c r="QTC282" s="75"/>
      <c r="QTD282" s="75"/>
      <c r="QTE282" s="75"/>
      <c r="QTF282" s="75"/>
      <c r="QTG282" s="75"/>
      <c r="QTH282" s="75"/>
      <c r="QTI282" s="75"/>
      <c r="QTJ282" s="75"/>
      <c r="QTK282" s="75"/>
      <c r="QTL282" s="75"/>
      <c r="QTM282" s="75"/>
      <c r="QTN282" s="75"/>
      <c r="QTO282" s="75"/>
      <c r="QTP282" s="75"/>
      <c r="QTQ282" s="75"/>
      <c r="QTR282" s="75"/>
      <c r="QTS282" s="75"/>
      <c r="QTT282" s="75"/>
      <c r="QTU282" s="75"/>
      <c r="QTV282" s="75"/>
      <c r="QTW282" s="75"/>
      <c r="QTX282" s="75"/>
      <c r="QTY282" s="75"/>
      <c r="QTZ282" s="75"/>
      <c r="QUA282" s="75"/>
      <c r="QUB282" s="75"/>
      <c r="QUC282" s="75"/>
      <c r="QUD282" s="75"/>
      <c r="QUE282" s="75"/>
      <c r="QUF282" s="75"/>
      <c r="QUG282" s="75"/>
      <c r="QUH282" s="75"/>
      <c r="QUI282" s="75"/>
      <c r="QUJ282" s="75"/>
      <c r="QUK282" s="75"/>
      <c r="QUL282" s="75"/>
      <c r="QUM282" s="75"/>
      <c r="QUN282" s="75"/>
      <c r="QUO282" s="75"/>
      <c r="QUP282" s="75"/>
      <c r="QUQ282" s="75"/>
      <c r="QUR282" s="75"/>
      <c r="QUS282" s="75"/>
      <c r="QUT282" s="75"/>
      <c r="QUU282" s="75"/>
      <c r="QUV282" s="75"/>
      <c r="QUW282" s="75"/>
      <c r="QUX282" s="75"/>
      <c r="QUY282" s="75"/>
      <c r="QUZ282" s="75"/>
      <c r="QVA282" s="75"/>
      <c r="QVB282" s="75"/>
      <c r="QVC282" s="75"/>
      <c r="QVD282" s="75"/>
      <c r="QVE282" s="75"/>
      <c r="QVF282" s="75"/>
      <c r="QVG282" s="75"/>
      <c r="QVH282" s="75"/>
      <c r="QVI282" s="75"/>
      <c r="QVJ282" s="75"/>
      <c r="QVK282" s="75"/>
      <c r="QVL282" s="75"/>
      <c r="QVM282" s="75"/>
      <c r="QVN282" s="75"/>
      <c r="QVO282" s="75"/>
      <c r="QVP282" s="75"/>
      <c r="QVQ282" s="75"/>
      <c r="QVR282" s="75"/>
      <c r="QVS282" s="75"/>
      <c r="QVT282" s="75"/>
      <c r="QVU282" s="75"/>
      <c r="QVV282" s="75"/>
      <c r="QVW282" s="75"/>
      <c r="QVX282" s="75"/>
      <c r="QVY282" s="75"/>
      <c r="QVZ282" s="75"/>
      <c r="QWA282" s="75"/>
      <c r="QWB282" s="75"/>
      <c r="QWC282" s="75"/>
      <c r="QWD282" s="75"/>
      <c r="QWE282" s="75"/>
      <c r="QWF282" s="75"/>
      <c r="QWG282" s="75"/>
      <c r="QWH282" s="75"/>
      <c r="QWI282" s="75"/>
      <c r="QWJ282" s="75"/>
      <c r="QWK282" s="75"/>
      <c r="QWL282" s="75"/>
      <c r="QWM282" s="75"/>
      <c r="QWN282" s="75"/>
      <c r="QWO282" s="75"/>
      <c r="QWP282" s="75"/>
      <c r="QWQ282" s="75"/>
      <c r="QWR282" s="75"/>
      <c r="QWS282" s="75"/>
      <c r="QWT282" s="75"/>
      <c r="QWU282" s="75"/>
      <c r="QWV282" s="75"/>
      <c r="QWW282" s="75"/>
      <c r="QWX282" s="75"/>
      <c r="QWY282" s="75"/>
      <c r="QWZ282" s="75"/>
      <c r="QXA282" s="75"/>
      <c r="QXB282" s="75"/>
      <c r="QXC282" s="75"/>
      <c r="QXD282" s="75"/>
      <c r="QXE282" s="75"/>
      <c r="QXF282" s="75"/>
      <c r="QXG282" s="75"/>
      <c r="QXH282" s="75"/>
      <c r="QXI282" s="75"/>
      <c r="QXJ282" s="75"/>
      <c r="QXK282" s="75"/>
      <c r="QXL282" s="75"/>
      <c r="QXM282" s="75"/>
      <c r="QXN282" s="75"/>
      <c r="QXO282" s="75"/>
      <c r="QXP282" s="75"/>
      <c r="QXQ282" s="75"/>
      <c r="QXR282" s="75"/>
      <c r="QXS282" s="75"/>
      <c r="QXT282" s="75"/>
      <c r="QXU282" s="75"/>
      <c r="QXV282" s="75"/>
      <c r="QXW282" s="75"/>
      <c r="QXX282" s="75"/>
      <c r="QXY282" s="75"/>
      <c r="QXZ282" s="75"/>
      <c r="QYA282" s="75"/>
      <c r="QYB282" s="75"/>
      <c r="QYC282" s="75"/>
      <c r="QYD282" s="75"/>
      <c r="QYE282" s="75"/>
      <c r="QYF282" s="75"/>
      <c r="QYG282" s="75"/>
      <c r="QYH282" s="75"/>
      <c r="QYI282" s="75"/>
      <c r="QYJ282" s="75"/>
      <c r="QYK282" s="75"/>
      <c r="QYL282" s="75"/>
      <c r="QYM282" s="75"/>
      <c r="QYN282" s="75"/>
      <c r="QYO282" s="75"/>
      <c r="QYP282" s="75"/>
      <c r="QYQ282" s="75"/>
      <c r="QYR282" s="75"/>
      <c r="QYS282" s="75"/>
      <c r="QYT282" s="75"/>
      <c r="QYU282" s="75"/>
      <c r="QYV282" s="75"/>
      <c r="QYW282" s="75"/>
      <c r="QYX282" s="75"/>
      <c r="QYY282" s="75"/>
      <c r="QYZ282" s="75"/>
      <c r="QZA282" s="75"/>
      <c r="QZB282" s="75"/>
      <c r="QZC282" s="75"/>
      <c r="QZD282" s="75"/>
      <c r="QZE282" s="75"/>
      <c r="QZF282" s="75"/>
      <c r="QZG282" s="75"/>
      <c r="QZH282" s="75"/>
      <c r="QZI282" s="75"/>
      <c r="QZJ282" s="75"/>
      <c r="QZK282" s="75"/>
      <c r="QZL282" s="75"/>
      <c r="QZM282" s="75"/>
      <c r="QZN282" s="75"/>
      <c r="QZO282" s="75"/>
      <c r="QZP282" s="75"/>
      <c r="QZQ282" s="75"/>
      <c r="QZR282" s="75"/>
      <c r="QZS282" s="75"/>
      <c r="QZT282" s="75"/>
      <c r="QZU282" s="75"/>
      <c r="QZV282" s="75"/>
      <c r="QZW282" s="75"/>
      <c r="QZX282" s="75"/>
      <c r="QZY282" s="75"/>
      <c r="QZZ282" s="75"/>
      <c r="RAA282" s="75"/>
      <c r="RAB282" s="75"/>
      <c r="RAC282" s="75"/>
      <c r="RAD282" s="75"/>
      <c r="RAE282" s="75"/>
      <c r="RAF282" s="75"/>
      <c r="RAG282" s="75"/>
      <c r="RAH282" s="75"/>
      <c r="RAI282" s="75"/>
      <c r="RAJ282" s="75"/>
      <c r="RAK282" s="75"/>
      <c r="RAL282" s="75"/>
      <c r="RAM282" s="75"/>
      <c r="RAN282" s="75"/>
      <c r="RAO282" s="75"/>
      <c r="RAP282" s="75"/>
      <c r="RAQ282" s="75"/>
      <c r="RAR282" s="75"/>
      <c r="RAS282" s="75"/>
      <c r="RAT282" s="75"/>
      <c r="RAU282" s="75"/>
      <c r="RAV282" s="75"/>
      <c r="RAW282" s="75"/>
      <c r="RAX282" s="75"/>
      <c r="RAY282" s="75"/>
      <c r="RAZ282" s="75"/>
      <c r="RBA282" s="75"/>
      <c r="RBB282" s="75"/>
      <c r="RBC282" s="75"/>
      <c r="RBD282" s="75"/>
      <c r="RBE282" s="75"/>
      <c r="RBF282" s="75"/>
      <c r="RBG282" s="75"/>
      <c r="RBH282" s="75"/>
      <c r="RBI282" s="75"/>
      <c r="RBJ282" s="75"/>
      <c r="RBK282" s="75"/>
      <c r="RBL282" s="75"/>
      <c r="RBM282" s="75"/>
      <c r="RBN282" s="75"/>
      <c r="RBO282" s="75"/>
      <c r="RBP282" s="75"/>
      <c r="RBQ282" s="75"/>
      <c r="RBR282" s="75"/>
      <c r="RBS282" s="75"/>
      <c r="RBT282" s="75"/>
      <c r="RBU282" s="75"/>
      <c r="RBV282" s="75"/>
      <c r="RBW282" s="75"/>
      <c r="RBX282" s="75"/>
      <c r="RBY282" s="75"/>
      <c r="RBZ282" s="75"/>
      <c r="RCA282" s="75"/>
      <c r="RCB282" s="75"/>
      <c r="RCC282" s="75"/>
      <c r="RCD282" s="75"/>
      <c r="RCE282" s="75"/>
      <c r="RCF282" s="75"/>
      <c r="RCG282" s="75"/>
      <c r="RCH282" s="75"/>
      <c r="RCI282" s="75"/>
      <c r="RCJ282" s="75"/>
      <c r="RCK282" s="75"/>
      <c r="RCL282" s="75"/>
      <c r="RCM282" s="75"/>
      <c r="RCN282" s="75"/>
      <c r="RCO282" s="75"/>
      <c r="RCP282" s="75"/>
      <c r="RCQ282" s="75"/>
      <c r="RCR282" s="75"/>
      <c r="RCS282" s="75"/>
      <c r="RCT282" s="75"/>
      <c r="RCU282" s="75"/>
      <c r="RCV282" s="75"/>
      <c r="RCW282" s="75"/>
      <c r="RCX282" s="75"/>
      <c r="RCY282" s="75"/>
      <c r="RCZ282" s="75"/>
      <c r="RDA282" s="75"/>
      <c r="RDB282" s="75"/>
      <c r="RDC282" s="75"/>
      <c r="RDD282" s="75"/>
      <c r="RDE282" s="75"/>
      <c r="RDF282" s="75"/>
      <c r="RDG282" s="75"/>
      <c r="RDH282" s="75"/>
      <c r="RDI282" s="75"/>
      <c r="RDJ282" s="75"/>
      <c r="RDK282" s="75"/>
      <c r="RDL282" s="75"/>
      <c r="RDM282" s="75"/>
      <c r="RDN282" s="75"/>
      <c r="RDO282" s="75"/>
      <c r="RDP282" s="75"/>
      <c r="RDQ282" s="75"/>
      <c r="RDR282" s="75"/>
      <c r="RDS282" s="75"/>
      <c r="RDT282" s="75"/>
      <c r="RDU282" s="75"/>
      <c r="RDV282" s="75"/>
      <c r="RDW282" s="75"/>
      <c r="RDX282" s="75"/>
      <c r="RDY282" s="75"/>
      <c r="RDZ282" s="75"/>
      <c r="REA282" s="75"/>
      <c r="REB282" s="75"/>
      <c r="REC282" s="75"/>
      <c r="RED282" s="75"/>
      <c r="REE282" s="75"/>
      <c r="REF282" s="75"/>
      <c r="REG282" s="75"/>
      <c r="REH282" s="75"/>
      <c r="REI282" s="75"/>
      <c r="REJ282" s="75"/>
      <c r="REK282" s="75"/>
      <c r="REL282" s="75"/>
      <c r="REM282" s="75"/>
      <c r="REN282" s="75"/>
      <c r="REO282" s="75"/>
      <c r="REP282" s="75"/>
      <c r="REQ282" s="75"/>
      <c r="RER282" s="75"/>
      <c r="RES282" s="75"/>
      <c r="RET282" s="75"/>
      <c r="REU282" s="75"/>
      <c r="REV282" s="75"/>
      <c r="REW282" s="75"/>
      <c r="REX282" s="75"/>
      <c r="REY282" s="75"/>
      <c r="REZ282" s="75"/>
      <c r="RFA282" s="75"/>
      <c r="RFB282" s="75"/>
      <c r="RFC282" s="75"/>
      <c r="RFD282" s="75"/>
      <c r="RFE282" s="75"/>
      <c r="RFF282" s="75"/>
      <c r="RFG282" s="75"/>
      <c r="RFH282" s="75"/>
      <c r="RFI282" s="75"/>
      <c r="RFJ282" s="75"/>
      <c r="RFK282" s="75"/>
      <c r="RFL282" s="75"/>
      <c r="RFM282" s="75"/>
      <c r="RFN282" s="75"/>
      <c r="RFO282" s="75"/>
      <c r="RFP282" s="75"/>
      <c r="RFQ282" s="75"/>
      <c r="RFR282" s="75"/>
      <c r="RFS282" s="75"/>
      <c r="RFT282" s="75"/>
      <c r="RFU282" s="75"/>
      <c r="RFV282" s="75"/>
      <c r="RFW282" s="75"/>
      <c r="RFX282" s="75"/>
      <c r="RFY282" s="75"/>
      <c r="RFZ282" s="75"/>
      <c r="RGA282" s="75"/>
      <c r="RGB282" s="75"/>
      <c r="RGC282" s="75"/>
      <c r="RGD282" s="75"/>
      <c r="RGE282" s="75"/>
      <c r="RGF282" s="75"/>
      <c r="RGG282" s="75"/>
      <c r="RGH282" s="75"/>
      <c r="RGI282" s="75"/>
      <c r="RGJ282" s="75"/>
      <c r="RGK282" s="75"/>
      <c r="RGL282" s="75"/>
      <c r="RGM282" s="75"/>
      <c r="RGN282" s="75"/>
      <c r="RGO282" s="75"/>
      <c r="RGP282" s="75"/>
      <c r="RGQ282" s="75"/>
      <c r="RGR282" s="75"/>
      <c r="RGS282" s="75"/>
      <c r="RGT282" s="75"/>
      <c r="RGU282" s="75"/>
      <c r="RGV282" s="75"/>
      <c r="RGW282" s="75"/>
      <c r="RGX282" s="75"/>
      <c r="RGY282" s="75"/>
      <c r="RGZ282" s="75"/>
      <c r="RHA282" s="75"/>
      <c r="RHB282" s="75"/>
      <c r="RHC282" s="75"/>
      <c r="RHD282" s="75"/>
      <c r="RHE282" s="75"/>
      <c r="RHF282" s="75"/>
      <c r="RHG282" s="75"/>
      <c r="RHH282" s="75"/>
      <c r="RHI282" s="75"/>
      <c r="RHJ282" s="75"/>
      <c r="RHK282" s="75"/>
      <c r="RHL282" s="75"/>
      <c r="RHM282" s="75"/>
      <c r="RHN282" s="75"/>
      <c r="RHO282" s="75"/>
      <c r="RHP282" s="75"/>
      <c r="RHQ282" s="75"/>
      <c r="RHR282" s="75"/>
      <c r="RHS282" s="75"/>
      <c r="RHT282" s="75"/>
      <c r="RHU282" s="75"/>
      <c r="RHV282" s="75"/>
      <c r="RHW282" s="75"/>
      <c r="RHX282" s="75"/>
      <c r="RHY282" s="75"/>
      <c r="RHZ282" s="75"/>
      <c r="RIA282" s="75"/>
      <c r="RIB282" s="75"/>
      <c r="RIC282" s="75"/>
      <c r="RID282" s="75"/>
      <c r="RIE282" s="75"/>
      <c r="RIF282" s="75"/>
      <c r="RIG282" s="75"/>
      <c r="RIH282" s="75"/>
      <c r="RII282" s="75"/>
      <c r="RIJ282" s="75"/>
      <c r="RIK282" s="75"/>
      <c r="RIL282" s="75"/>
      <c r="RIM282" s="75"/>
      <c r="RIN282" s="75"/>
      <c r="RIO282" s="75"/>
      <c r="RIP282" s="75"/>
      <c r="RIQ282" s="75"/>
      <c r="RIR282" s="75"/>
      <c r="RIS282" s="75"/>
      <c r="RIT282" s="75"/>
      <c r="RIU282" s="75"/>
      <c r="RIV282" s="75"/>
      <c r="RIW282" s="75"/>
      <c r="RIX282" s="75"/>
      <c r="RIY282" s="75"/>
      <c r="RIZ282" s="75"/>
      <c r="RJA282" s="75"/>
      <c r="RJB282" s="75"/>
      <c r="RJC282" s="75"/>
      <c r="RJD282" s="75"/>
      <c r="RJE282" s="75"/>
      <c r="RJF282" s="75"/>
      <c r="RJG282" s="75"/>
      <c r="RJH282" s="75"/>
      <c r="RJI282" s="75"/>
      <c r="RJJ282" s="75"/>
      <c r="RJK282" s="75"/>
      <c r="RJL282" s="75"/>
      <c r="RJM282" s="75"/>
      <c r="RJN282" s="75"/>
      <c r="RJO282" s="75"/>
      <c r="RJP282" s="75"/>
      <c r="RJQ282" s="75"/>
      <c r="RJR282" s="75"/>
      <c r="RJS282" s="75"/>
      <c r="RJT282" s="75"/>
      <c r="RJU282" s="75"/>
      <c r="RJV282" s="75"/>
      <c r="RJW282" s="75"/>
      <c r="RJX282" s="75"/>
      <c r="RJY282" s="75"/>
      <c r="RJZ282" s="75"/>
      <c r="RKA282" s="75"/>
      <c r="RKB282" s="75"/>
      <c r="RKC282" s="75"/>
      <c r="RKD282" s="75"/>
      <c r="RKE282" s="75"/>
      <c r="RKF282" s="75"/>
      <c r="RKG282" s="75"/>
      <c r="RKH282" s="75"/>
      <c r="RKI282" s="75"/>
      <c r="RKJ282" s="75"/>
      <c r="RKK282" s="75"/>
      <c r="RKL282" s="75"/>
      <c r="RKM282" s="75"/>
      <c r="RKN282" s="75"/>
      <c r="RKO282" s="75"/>
      <c r="RKP282" s="75"/>
      <c r="RKQ282" s="75"/>
      <c r="RKR282" s="75"/>
      <c r="RKS282" s="75"/>
      <c r="RKT282" s="75"/>
      <c r="RKU282" s="75"/>
      <c r="RKV282" s="75"/>
      <c r="RKW282" s="75"/>
      <c r="RKX282" s="75"/>
      <c r="RKY282" s="75"/>
      <c r="RKZ282" s="75"/>
      <c r="RLA282" s="75"/>
      <c r="RLB282" s="75"/>
      <c r="RLC282" s="75"/>
      <c r="RLD282" s="75"/>
      <c r="RLE282" s="75"/>
      <c r="RLF282" s="75"/>
      <c r="RLG282" s="75"/>
      <c r="RLH282" s="75"/>
      <c r="RLI282" s="75"/>
      <c r="RLJ282" s="75"/>
      <c r="RLK282" s="75"/>
      <c r="RLL282" s="75"/>
      <c r="RLM282" s="75"/>
      <c r="RLN282" s="75"/>
      <c r="RLO282" s="75"/>
      <c r="RLP282" s="75"/>
      <c r="RLQ282" s="75"/>
      <c r="RLR282" s="75"/>
      <c r="RLS282" s="75"/>
      <c r="RLT282" s="75"/>
      <c r="RLU282" s="75"/>
      <c r="RLV282" s="75"/>
      <c r="RLW282" s="75"/>
      <c r="RLX282" s="75"/>
      <c r="RLY282" s="75"/>
      <c r="RLZ282" s="75"/>
      <c r="RMA282" s="75"/>
      <c r="RMB282" s="75"/>
      <c r="RMC282" s="75"/>
      <c r="RMD282" s="75"/>
      <c r="RME282" s="75"/>
      <c r="RMF282" s="75"/>
      <c r="RMG282" s="75"/>
      <c r="RMH282" s="75"/>
      <c r="RMI282" s="75"/>
      <c r="RMJ282" s="75"/>
      <c r="RMK282" s="75"/>
      <c r="RML282" s="75"/>
      <c r="RMM282" s="75"/>
      <c r="RMN282" s="75"/>
      <c r="RMO282" s="75"/>
      <c r="RMP282" s="75"/>
      <c r="RMQ282" s="75"/>
      <c r="RMR282" s="75"/>
      <c r="RMS282" s="75"/>
      <c r="RMT282" s="75"/>
      <c r="RMU282" s="75"/>
      <c r="RMV282" s="75"/>
      <c r="RMW282" s="75"/>
      <c r="RMX282" s="75"/>
      <c r="RMY282" s="75"/>
      <c r="RMZ282" s="75"/>
      <c r="RNA282" s="75"/>
      <c r="RNB282" s="75"/>
      <c r="RNC282" s="75"/>
      <c r="RND282" s="75"/>
      <c r="RNE282" s="75"/>
      <c r="RNF282" s="75"/>
      <c r="RNG282" s="75"/>
      <c r="RNH282" s="75"/>
      <c r="RNI282" s="75"/>
      <c r="RNJ282" s="75"/>
      <c r="RNK282" s="75"/>
      <c r="RNL282" s="75"/>
      <c r="RNM282" s="75"/>
      <c r="RNN282" s="75"/>
      <c r="RNO282" s="75"/>
      <c r="RNP282" s="75"/>
      <c r="RNQ282" s="75"/>
      <c r="RNR282" s="75"/>
      <c r="RNS282" s="75"/>
      <c r="RNT282" s="75"/>
      <c r="RNU282" s="75"/>
      <c r="RNV282" s="75"/>
      <c r="RNW282" s="75"/>
      <c r="RNX282" s="75"/>
      <c r="RNY282" s="75"/>
      <c r="RNZ282" s="75"/>
      <c r="ROA282" s="75"/>
      <c r="ROB282" s="75"/>
      <c r="ROC282" s="75"/>
      <c r="ROD282" s="75"/>
      <c r="ROE282" s="75"/>
      <c r="ROF282" s="75"/>
      <c r="ROG282" s="75"/>
      <c r="ROH282" s="75"/>
      <c r="ROI282" s="75"/>
      <c r="ROJ282" s="75"/>
      <c r="ROK282" s="75"/>
      <c r="ROL282" s="75"/>
      <c r="ROM282" s="75"/>
      <c r="RON282" s="75"/>
      <c r="ROO282" s="75"/>
      <c r="ROP282" s="75"/>
      <c r="ROQ282" s="75"/>
      <c r="ROR282" s="75"/>
      <c r="ROS282" s="75"/>
      <c r="ROT282" s="75"/>
      <c r="ROU282" s="75"/>
      <c r="ROV282" s="75"/>
      <c r="ROW282" s="75"/>
      <c r="ROX282" s="75"/>
      <c r="ROY282" s="75"/>
      <c r="ROZ282" s="75"/>
      <c r="RPA282" s="75"/>
      <c r="RPB282" s="75"/>
      <c r="RPC282" s="75"/>
      <c r="RPD282" s="75"/>
      <c r="RPE282" s="75"/>
      <c r="RPF282" s="75"/>
      <c r="RPG282" s="75"/>
      <c r="RPH282" s="75"/>
      <c r="RPI282" s="75"/>
      <c r="RPJ282" s="75"/>
      <c r="RPK282" s="75"/>
      <c r="RPL282" s="75"/>
      <c r="RPM282" s="75"/>
      <c r="RPN282" s="75"/>
      <c r="RPO282" s="75"/>
      <c r="RPP282" s="75"/>
      <c r="RPQ282" s="75"/>
      <c r="RPR282" s="75"/>
      <c r="RPS282" s="75"/>
      <c r="RPT282" s="75"/>
      <c r="RPU282" s="75"/>
      <c r="RPV282" s="75"/>
      <c r="RPW282" s="75"/>
      <c r="RPX282" s="75"/>
      <c r="RPY282" s="75"/>
      <c r="RPZ282" s="75"/>
      <c r="RQA282" s="75"/>
      <c r="RQB282" s="75"/>
      <c r="RQC282" s="75"/>
      <c r="RQD282" s="75"/>
      <c r="RQE282" s="75"/>
      <c r="RQF282" s="75"/>
      <c r="RQG282" s="75"/>
      <c r="RQH282" s="75"/>
      <c r="RQI282" s="75"/>
      <c r="RQJ282" s="75"/>
      <c r="RQK282" s="75"/>
      <c r="RQL282" s="75"/>
      <c r="RQM282" s="75"/>
      <c r="RQN282" s="75"/>
      <c r="RQO282" s="75"/>
      <c r="RQP282" s="75"/>
      <c r="RQQ282" s="75"/>
      <c r="RQR282" s="75"/>
      <c r="RQS282" s="75"/>
      <c r="RQT282" s="75"/>
      <c r="RQU282" s="75"/>
      <c r="RQV282" s="75"/>
      <c r="RQW282" s="75"/>
      <c r="RQX282" s="75"/>
      <c r="RQY282" s="75"/>
      <c r="RQZ282" s="75"/>
      <c r="RRA282" s="75"/>
      <c r="RRB282" s="75"/>
      <c r="RRC282" s="75"/>
      <c r="RRD282" s="75"/>
      <c r="RRE282" s="75"/>
      <c r="RRF282" s="75"/>
      <c r="RRG282" s="75"/>
      <c r="RRH282" s="75"/>
      <c r="RRI282" s="75"/>
      <c r="RRJ282" s="75"/>
      <c r="RRK282" s="75"/>
      <c r="RRL282" s="75"/>
      <c r="RRM282" s="75"/>
      <c r="RRN282" s="75"/>
      <c r="RRO282" s="75"/>
      <c r="RRP282" s="75"/>
      <c r="RRQ282" s="75"/>
      <c r="RRR282" s="75"/>
      <c r="RRS282" s="75"/>
      <c r="RRT282" s="75"/>
      <c r="RRU282" s="75"/>
      <c r="RRV282" s="75"/>
      <c r="RRW282" s="75"/>
      <c r="RRX282" s="75"/>
      <c r="RRY282" s="75"/>
      <c r="RRZ282" s="75"/>
      <c r="RSA282" s="75"/>
      <c r="RSB282" s="75"/>
      <c r="RSC282" s="75"/>
      <c r="RSD282" s="75"/>
      <c r="RSE282" s="75"/>
      <c r="RSF282" s="75"/>
      <c r="RSG282" s="75"/>
      <c r="RSH282" s="75"/>
      <c r="RSI282" s="75"/>
      <c r="RSJ282" s="75"/>
      <c r="RSK282" s="75"/>
      <c r="RSL282" s="75"/>
      <c r="RSM282" s="75"/>
      <c r="RSN282" s="75"/>
      <c r="RSO282" s="75"/>
      <c r="RSP282" s="75"/>
      <c r="RSQ282" s="75"/>
      <c r="RSR282" s="75"/>
      <c r="RSS282" s="75"/>
      <c r="RST282" s="75"/>
      <c r="RSU282" s="75"/>
      <c r="RSV282" s="75"/>
      <c r="RSW282" s="75"/>
      <c r="RSX282" s="75"/>
      <c r="RSY282" s="75"/>
      <c r="RSZ282" s="75"/>
      <c r="RTA282" s="75"/>
      <c r="RTB282" s="75"/>
      <c r="RTC282" s="75"/>
      <c r="RTD282" s="75"/>
      <c r="RTE282" s="75"/>
      <c r="RTF282" s="75"/>
      <c r="RTG282" s="75"/>
      <c r="RTH282" s="75"/>
      <c r="RTI282" s="75"/>
      <c r="RTJ282" s="75"/>
      <c r="RTK282" s="75"/>
      <c r="RTL282" s="75"/>
      <c r="RTM282" s="75"/>
      <c r="RTN282" s="75"/>
      <c r="RTO282" s="75"/>
      <c r="RTP282" s="75"/>
      <c r="RTQ282" s="75"/>
      <c r="RTR282" s="75"/>
      <c r="RTS282" s="75"/>
      <c r="RTT282" s="75"/>
      <c r="RTU282" s="75"/>
      <c r="RTV282" s="75"/>
      <c r="RTW282" s="75"/>
      <c r="RTX282" s="75"/>
      <c r="RTY282" s="75"/>
      <c r="RTZ282" s="75"/>
      <c r="RUA282" s="75"/>
      <c r="RUB282" s="75"/>
      <c r="RUC282" s="75"/>
      <c r="RUD282" s="75"/>
      <c r="RUE282" s="75"/>
      <c r="RUF282" s="75"/>
      <c r="RUG282" s="75"/>
      <c r="RUH282" s="75"/>
      <c r="RUI282" s="75"/>
      <c r="RUJ282" s="75"/>
      <c r="RUK282" s="75"/>
      <c r="RUL282" s="75"/>
      <c r="RUM282" s="75"/>
      <c r="RUN282" s="75"/>
      <c r="RUO282" s="75"/>
      <c r="RUP282" s="75"/>
      <c r="RUQ282" s="75"/>
      <c r="RUR282" s="75"/>
      <c r="RUS282" s="75"/>
      <c r="RUT282" s="75"/>
      <c r="RUU282" s="75"/>
      <c r="RUV282" s="75"/>
      <c r="RUW282" s="75"/>
      <c r="RUX282" s="75"/>
      <c r="RUY282" s="75"/>
      <c r="RUZ282" s="75"/>
      <c r="RVA282" s="75"/>
      <c r="RVB282" s="75"/>
      <c r="RVC282" s="75"/>
      <c r="RVD282" s="75"/>
      <c r="RVE282" s="75"/>
      <c r="RVF282" s="75"/>
      <c r="RVG282" s="75"/>
      <c r="RVH282" s="75"/>
      <c r="RVI282" s="75"/>
      <c r="RVJ282" s="75"/>
      <c r="RVK282" s="75"/>
      <c r="RVL282" s="75"/>
      <c r="RVM282" s="75"/>
      <c r="RVN282" s="75"/>
      <c r="RVO282" s="75"/>
      <c r="RVP282" s="75"/>
      <c r="RVQ282" s="75"/>
      <c r="RVR282" s="75"/>
      <c r="RVS282" s="75"/>
      <c r="RVT282" s="75"/>
      <c r="RVU282" s="75"/>
      <c r="RVV282" s="75"/>
      <c r="RVW282" s="75"/>
      <c r="RVX282" s="75"/>
      <c r="RVY282" s="75"/>
      <c r="RVZ282" s="75"/>
      <c r="RWA282" s="75"/>
      <c r="RWB282" s="75"/>
      <c r="RWC282" s="75"/>
      <c r="RWD282" s="75"/>
      <c r="RWE282" s="75"/>
      <c r="RWF282" s="75"/>
      <c r="RWG282" s="75"/>
      <c r="RWH282" s="75"/>
      <c r="RWI282" s="75"/>
      <c r="RWJ282" s="75"/>
      <c r="RWK282" s="75"/>
      <c r="RWL282" s="75"/>
      <c r="RWM282" s="75"/>
      <c r="RWN282" s="75"/>
      <c r="RWO282" s="75"/>
      <c r="RWP282" s="75"/>
      <c r="RWQ282" s="75"/>
      <c r="RWR282" s="75"/>
      <c r="RWS282" s="75"/>
      <c r="RWT282" s="75"/>
      <c r="RWU282" s="75"/>
      <c r="RWV282" s="75"/>
      <c r="RWW282" s="75"/>
      <c r="RWX282" s="75"/>
      <c r="RWY282" s="75"/>
      <c r="RWZ282" s="75"/>
      <c r="RXA282" s="75"/>
      <c r="RXB282" s="75"/>
      <c r="RXC282" s="75"/>
      <c r="RXD282" s="75"/>
      <c r="RXE282" s="75"/>
      <c r="RXF282" s="75"/>
      <c r="RXG282" s="75"/>
      <c r="RXH282" s="75"/>
      <c r="RXI282" s="75"/>
      <c r="RXJ282" s="75"/>
      <c r="RXK282" s="75"/>
      <c r="RXL282" s="75"/>
      <c r="RXM282" s="75"/>
      <c r="RXN282" s="75"/>
      <c r="RXO282" s="75"/>
      <c r="RXP282" s="75"/>
      <c r="RXQ282" s="75"/>
      <c r="RXR282" s="75"/>
      <c r="RXS282" s="75"/>
      <c r="RXT282" s="75"/>
      <c r="RXU282" s="75"/>
      <c r="RXV282" s="75"/>
      <c r="RXW282" s="75"/>
      <c r="RXX282" s="75"/>
      <c r="RXY282" s="75"/>
      <c r="RXZ282" s="75"/>
      <c r="RYA282" s="75"/>
      <c r="RYB282" s="75"/>
      <c r="RYC282" s="75"/>
      <c r="RYD282" s="75"/>
      <c r="RYE282" s="75"/>
      <c r="RYF282" s="75"/>
      <c r="RYG282" s="75"/>
      <c r="RYH282" s="75"/>
      <c r="RYI282" s="75"/>
      <c r="RYJ282" s="75"/>
      <c r="RYK282" s="75"/>
      <c r="RYL282" s="75"/>
      <c r="RYM282" s="75"/>
      <c r="RYN282" s="75"/>
      <c r="RYO282" s="75"/>
      <c r="RYP282" s="75"/>
      <c r="RYQ282" s="75"/>
      <c r="RYR282" s="75"/>
      <c r="RYS282" s="75"/>
      <c r="RYT282" s="75"/>
      <c r="RYU282" s="75"/>
      <c r="RYV282" s="75"/>
      <c r="RYW282" s="75"/>
      <c r="RYX282" s="75"/>
      <c r="RYY282" s="75"/>
      <c r="RYZ282" s="75"/>
      <c r="RZA282" s="75"/>
      <c r="RZB282" s="75"/>
      <c r="RZC282" s="75"/>
      <c r="RZD282" s="75"/>
      <c r="RZE282" s="75"/>
      <c r="RZF282" s="75"/>
      <c r="RZG282" s="75"/>
      <c r="RZH282" s="75"/>
      <c r="RZI282" s="75"/>
      <c r="RZJ282" s="75"/>
      <c r="RZK282" s="75"/>
      <c r="RZL282" s="75"/>
      <c r="RZM282" s="75"/>
      <c r="RZN282" s="75"/>
      <c r="RZO282" s="75"/>
      <c r="RZP282" s="75"/>
      <c r="RZQ282" s="75"/>
      <c r="RZR282" s="75"/>
      <c r="RZS282" s="75"/>
      <c r="RZT282" s="75"/>
      <c r="RZU282" s="75"/>
      <c r="RZV282" s="75"/>
      <c r="RZW282" s="75"/>
      <c r="RZX282" s="75"/>
      <c r="RZY282" s="75"/>
      <c r="RZZ282" s="75"/>
      <c r="SAA282" s="75"/>
      <c r="SAB282" s="75"/>
      <c r="SAC282" s="75"/>
      <c r="SAD282" s="75"/>
      <c r="SAE282" s="75"/>
      <c r="SAF282" s="75"/>
      <c r="SAG282" s="75"/>
      <c r="SAH282" s="75"/>
      <c r="SAI282" s="75"/>
      <c r="SAJ282" s="75"/>
      <c r="SAK282" s="75"/>
      <c r="SAL282" s="75"/>
      <c r="SAM282" s="75"/>
      <c r="SAN282" s="75"/>
      <c r="SAO282" s="75"/>
      <c r="SAP282" s="75"/>
      <c r="SAQ282" s="75"/>
      <c r="SAR282" s="75"/>
      <c r="SAS282" s="75"/>
      <c r="SAT282" s="75"/>
      <c r="SAU282" s="75"/>
      <c r="SAV282" s="75"/>
      <c r="SAW282" s="75"/>
      <c r="SAX282" s="75"/>
      <c r="SAY282" s="75"/>
      <c r="SAZ282" s="75"/>
      <c r="SBA282" s="75"/>
      <c r="SBB282" s="75"/>
      <c r="SBC282" s="75"/>
      <c r="SBD282" s="75"/>
      <c r="SBE282" s="75"/>
      <c r="SBF282" s="75"/>
      <c r="SBG282" s="75"/>
      <c r="SBH282" s="75"/>
      <c r="SBI282" s="75"/>
      <c r="SBJ282" s="75"/>
      <c r="SBK282" s="75"/>
      <c r="SBL282" s="75"/>
      <c r="SBM282" s="75"/>
      <c r="SBN282" s="75"/>
      <c r="SBO282" s="75"/>
      <c r="SBP282" s="75"/>
      <c r="SBQ282" s="75"/>
      <c r="SBR282" s="75"/>
      <c r="SBS282" s="75"/>
      <c r="SBT282" s="75"/>
      <c r="SBU282" s="75"/>
      <c r="SBV282" s="75"/>
      <c r="SBW282" s="75"/>
      <c r="SBX282" s="75"/>
      <c r="SBY282" s="75"/>
      <c r="SBZ282" s="75"/>
      <c r="SCA282" s="75"/>
      <c r="SCB282" s="75"/>
      <c r="SCC282" s="75"/>
      <c r="SCD282" s="75"/>
      <c r="SCE282" s="75"/>
      <c r="SCF282" s="75"/>
      <c r="SCG282" s="75"/>
      <c r="SCH282" s="75"/>
      <c r="SCI282" s="75"/>
      <c r="SCJ282" s="75"/>
      <c r="SCK282" s="75"/>
      <c r="SCL282" s="75"/>
      <c r="SCM282" s="75"/>
      <c r="SCN282" s="75"/>
      <c r="SCO282" s="75"/>
      <c r="SCP282" s="75"/>
      <c r="SCQ282" s="75"/>
      <c r="SCR282" s="75"/>
      <c r="SCS282" s="75"/>
      <c r="SCT282" s="75"/>
      <c r="SCU282" s="75"/>
      <c r="SCV282" s="75"/>
      <c r="SCW282" s="75"/>
      <c r="SCX282" s="75"/>
      <c r="SCY282" s="75"/>
      <c r="SCZ282" s="75"/>
      <c r="SDA282" s="75"/>
      <c r="SDB282" s="75"/>
      <c r="SDC282" s="75"/>
      <c r="SDD282" s="75"/>
      <c r="SDE282" s="75"/>
      <c r="SDF282" s="75"/>
      <c r="SDG282" s="75"/>
      <c r="SDH282" s="75"/>
      <c r="SDI282" s="75"/>
      <c r="SDJ282" s="75"/>
      <c r="SDK282" s="75"/>
      <c r="SDL282" s="75"/>
      <c r="SDM282" s="75"/>
      <c r="SDN282" s="75"/>
      <c r="SDO282" s="75"/>
      <c r="SDP282" s="75"/>
      <c r="SDQ282" s="75"/>
      <c r="SDR282" s="75"/>
      <c r="SDS282" s="75"/>
      <c r="SDT282" s="75"/>
      <c r="SDU282" s="75"/>
      <c r="SDV282" s="75"/>
      <c r="SDW282" s="75"/>
      <c r="SDX282" s="75"/>
      <c r="SDY282" s="75"/>
      <c r="SDZ282" s="75"/>
      <c r="SEA282" s="75"/>
      <c r="SEB282" s="75"/>
      <c r="SEC282" s="75"/>
      <c r="SED282" s="75"/>
      <c r="SEE282" s="75"/>
      <c r="SEF282" s="75"/>
      <c r="SEG282" s="75"/>
      <c r="SEH282" s="75"/>
      <c r="SEI282" s="75"/>
      <c r="SEJ282" s="75"/>
      <c r="SEK282" s="75"/>
      <c r="SEL282" s="75"/>
      <c r="SEM282" s="75"/>
      <c r="SEN282" s="75"/>
      <c r="SEO282" s="75"/>
      <c r="SEP282" s="75"/>
      <c r="SEQ282" s="75"/>
      <c r="SER282" s="75"/>
      <c r="SES282" s="75"/>
      <c r="SET282" s="75"/>
      <c r="SEU282" s="75"/>
      <c r="SEV282" s="75"/>
      <c r="SEW282" s="75"/>
      <c r="SEX282" s="75"/>
      <c r="SEY282" s="75"/>
      <c r="SEZ282" s="75"/>
      <c r="SFA282" s="75"/>
      <c r="SFB282" s="75"/>
      <c r="SFC282" s="75"/>
      <c r="SFD282" s="75"/>
      <c r="SFE282" s="75"/>
      <c r="SFF282" s="75"/>
      <c r="SFG282" s="75"/>
      <c r="SFH282" s="75"/>
      <c r="SFI282" s="75"/>
      <c r="SFJ282" s="75"/>
      <c r="SFK282" s="75"/>
      <c r="SFL282" s="75"/>
      <c r="SFM282" s="75"/>
      <c r="SFN282" s="75"/>
      <c r="SFO282" s="75"/>
      <c r="SFP282" s="75"/>
      <c r="SFQ282" s="75"/>
      <c r="SFR282" s="75"/>
      <c r="SFS282" s="75"/>
      <c r="SFT282" s="75"/>
      <c r="SFU282" s="75"/>
      <c r="SFV282" s="75"/>
      <c r="SFW282" s="75"/>
      <c r="SFX282" s="75"/>
      <c r="SFY282" s="75"/>
      <c r="SFZ282" s="75"/>
      <c r="SGA282" s="75"/>
      <c r="SGB282" s="75"/>
      <c r="SGC282" s="75"/>
      <c r="SGD282" s="75"/>
      <c r="SGE282" s="75"/>
      <c r="SGF282" s="75"/>
      <c r="SGG282" s="75"/>
      <c r="SGH282" s="75"/>
      <c r="SGI282" s="75"/>
      <c r="SGJ282" s="75"/>
      <c r="SGK282" s="75"/>
      <c r="SGL282" s="75"/>
      <c r="SGM282" s="75"/>
      <c r="SGN282" s="75"/>
      <c r="SGO282" s="75"/>
      <c r="SGP282" s="75"/>
      <c r="SGQ282" s="75"/>
      <c r="SGR282" s="75"/>
      <c r="SGS282" s="75"/>
      <c r="SGT282" s="75"/>
      <c r="SGU282" s="75"/>
      <c r="SGV282" s="75"/>
      <c r="SGW282" s="75"/>
      <c r="SGX282" s="75"/>
      <c r="SGY282" s="75"/>
      <c r="SGZ282" s="75"/>
      <c r="SHA282" s="75"/>
      <c r="SHB282" s="75"/>
      <c r="SHC282" s="75"/>
      <c r="SHD282" s="75"/>
      <c r="SHE282" s="75"/>
      <c r="SHF282" s="75"/>
      <c r="SHG282" s="75"/>
      <c r="SHH282" s="75"/>
      <c r="SHI282" s="75"/>
      <c r="SHJ282" s="75"/>
      <c r="SHK282" s="75"/>
      <c r="SHL282" s="75"/>
      <c r="SHM282" s="75"/>
      <c r="SHN282" s="75"/>
      <c r="SHO282" s="75"/>
      <c r="SHP282" s="75"/>
      <c r="SHQ282" s="75"/>
      <c r="SHR282" s="75"/>
      <c r="SHS282" s="75"/>
      <c r="SHT282" s="75"/>
      <c r="SHU282" s="75"/>
      <c r="SHV282" s="75"/>
      <c r="SHW282" s="75"/>
      <c r="SHX282" s="75"/>
      <c r="SHY282" s="75"/>
      <c r="SHZ282" s="75"/>
      <c r="SIA282" s="75"/>
      <c r="SIB282" s="75"/>
      <c r="SIC282" s="75"/>
      <c r="SID282" s="75"/>
      <c r="SIE282" s="75"/>
      <c r="SIF282" s="75"/>
      <c r="SIG282" s="75"/>
      <c r="SIH282" s="75"/>
      <c r="SII282" s="75"/>
      <c r="SIJ282" s="75"/>
      <c r="SIK282" s="75"/>
      <c r="SIL282" s="75"/>
      <c r="SIM282" s="75"/>
      <c r="SIN282" s="75"/>
      <c r="SIO282" s="75"/>
      <c r="SIP282" s="75"/>
      <c r="SIQ282" s="75"/>
      <c r="SIR282" s="75"/>
      <c r="SIS282" s="75"/>
      <c r="SIT282" s="75"/>
      <c r="SIU282" s="75"/>
      <c r="SIV282" s="75"/>
      <c r="SIW282" s="75"/>
      <c r="SIX282" s="75"/>
      <c r="SIY282" s="75"/>
      <c r="SIZ282" s="75"/>
      <c r="SJA282" s="75"/>
      <c r="SJB282" s="75"/>
      <c r="SJC282" s="75"/>
      <c r="SJD282" s="75"/>
      <c r="SJE282" s="75"/>
      <c r="SJF282" s="75"/>
      <c r="SJG282" s="75"/>
      <c r="SJH282" s="75"/>
      <c r="SJI282" s="75"/>
      <c r="SJJ282" s="75"/>
      <c r="SJK282" s="75"/>
      <c r="SJL282" s="75"/>
      <c r="SJM282" s="75"/>
      <c r="SJN282" s="75"/>
      <c r="SJO282" s="75"/>
      <c r="SJP282" s="75"/>
      <c r="SJQ282" s="75"/>
      <c r="SJR282" s="75"/>
      <c r="SJS282" s="75"/>
      <c r="SJT282" s="75"/>
      <c r="SJU282" s="75"/>
      <c r="SJV282" s="75"/>
      <c r="SJW282" s="75"/>
      <c r="SJX282" s="75"/>
      <c r="SJY282" s="75"/>
      <c r="SJZ282" s="75"/>
      <c r="SKA282" s="75"/>
      <c r="SKB282" s="75"/>
      <c r="SKC282" s="75"/>
      <c r="SKD282" s="75"/>
      <c r="SKE282" s="75"/>
      <c r="SKF282" s="75"/>
      <c r="SKG282" s="75"/>
      <c r="SKH282" s="75"/>
      <c r="SKI282" s="75"/>
      <c r="SKJ282" s="75"/>
      <c r="SKK282" s="75"/>
      <c r="SKL282" s="75"/>
      <c r="SKM282" s="75"/>
      <c r="SKN282" s="75"/>
      <c r="SKO282" s="75"/>
      <c r="SKP282" s="75"/>
      <c r="SKQ282" s="75"/>
      <c r="SKR282" s="75"/>
      <c r="SKS282" s="75"/>
      <c r="SKT282" s="75"/>
      <c r="SKU282" s="75"/>
      <c r="SKV282" s="75"/>
      <c r="SKW282" s="75"/>
      <c r="SKX282" s="75"/>
      <c r="SKY282" s="75"/>
      <c r="SKZ282" s="75"/>
      <c r="SLA282" s="75"/>
      <c r="SLB282" s="75"/>
      <c r="SLC282" s="75"/>
      <c r="SLD282" s="75"/>
      <c r="SLE282" s="75"/>
      <c r="SLF282" s="75"/>
      <c r="SLG282" s="75"/>
      <c r="SLH282" s="75"/>
      <c r="SLI282" s="75"/>
      <c r="SLJ282" s="75"/>
      <c r="SLK282" s="75"/>
      <c r="SLL282" s="75"/>
      <c r="SLM282" s="75"/>
      <c r="SLN282" s="75"/>
      <c r="SLO282" s="75"/>
      <c r="SLP282" s="75"/>
      <c r="SLQ282" s="75"/>
      <c r="SLR282" s="75"/>
      <c r="SLS282" s="75"/>
      <c r="SLT282" s="75"/>
      <c r="SLU282" s="75"/>
      <c r="SLV282" s="75"/>
      <c r="SLW282" s="75"/>
      <c r="SLX282" s="75"/>
      <c r="SLY282" s="75"/>
      <c r="SLZ282" s="75"/>
      <c r="SMA282" s="75"/>
      <c r="SMB282" s="75"/>
      <c r="SMC282" s="75"/>
      <c r="SMD282" s="75"/>
      <c r="SME282" s="75"/>
      <c r="SMF282" s="75"/>
      <c r="SMG282" s="75"/>
      <c r="SMH282" s="75"/>
      <c r="SMI282" s="75"/>
      <c r="SMJ282" s="75"/>
      <c r="SMK282" s="75"/>
      <c r="SML282" s="75"/>
      <c r="SMM282" s="75"/>
      <c r="SMN282" s="75"/>
      <c r="SMO282" s="75"/>
      <c r="SMP282" s="75"/>
      <c r="SMQ282" s="75"/>
      <c r="SMR282" s="75"/>
      <c r="SMS282" s="75"/>
      <c r="SMT282" s="75"/>
      <c r="SMU282" s="75"/>
      <c r="SMV282" s="75"/>
      <c r="SMW282" s="75"/>
      <c r="SMX282" s="75"/>
      <c r="SMY282" s="75"/>
      <c r="SMZ282" s="75"/>
      <c r="SNA282" s="75"/>
      <c r="SNB282" s="75"/>
      <c r="SNC282" s="75"/>
      <c r="SND282" s="75"/>
      <c r="SNE282" s="75"/>
      <c r="SNF282" s="75"/>
      <c r="SNG282" s="75"/>
      <c r="SNH282" s="75"/>
      <c r="SNI282" s="75"/>
      <c r="SNJ282" s="75"/>
      <c r="SNK282" s="75"/>
      <c r="SNL282" s="75"/>
      <c r="SNM282" s="75"/>
      <c r="SNN282" s="75"/>
      <c r="SNO282" s="75"/>
      <c r="SNP282" s="75"/>
      <c r="SNQ282" s="75"/>
      <c r="SNR282" s="75"/>
      <c r="SNS282" s="75"/>
      <c r="SNT282" s="75"/>
      <c r="SNU282" s="75"/>
      <c r="SNV282" s="75"/>
      <c r="SNW282" s="75"/>
      <c r="SNX282" s="75"/>
      <c r="SNY282" s="75"/>
      <c r="SNZ282" s="75"/>
      <c r="SOA282" s="75"/>
      <c r="SOB282" s="75"/>
      <c r="SOC282" s="75"/>
      <c r="SOD282" s="75"/>
      <c r="SOE282" s="75"/>
      <c r="SOF282" s="75"/>
      <c r="SOG282" s="75"/>
      <c r="SOH282" s="75"/>
      <c r="SOI282" s="75"/>
      <c r="SOJ282" s="75"/>
      <c r="SOK282" s="75"/>
      <c r="SOL282" s="75"/>
      <c r="SOM282" s="75"/>
      <c r="SON282" s="75"/>
      <c r="SOO282" s="75"/>
      <c r="SOP282" s="75"/>
      <c r="SOQ282" s="75"/>
      <c r="SOR282" s="75"/>
      <c r="SOS282" s="75"/>
      <c r="SOT282" s="75"/>
      <c r="SOU282" s="75"/>
      <c r="SOV282" s="75"/>
      <c r="SOW282" s="75"/>
      <c r="SOX282" s="75"/>
      <c r="SOY282" s="75"/>
      <c r="SOZ282" s="75"/>
      <c r="SPA282" s="75"/>
      <c r="SPB282" s="75"/>
      <c r="SPC282" s="75"/>
      <c r="SPD282" s="75"/>
      <c r="SPE282" s="75"/>
      <c r="SPF282" s="75"/>
      <c r="SPG282" s="75"/>
      <c r="SPH282" s="75"/>
      <c r="SPI282" s="75"/>
      <c r="SPJ282" s="75"/>
      <c r="SPK282" s="75"/>
      <c r="SPL282" s="75"/>
      <c r="SPM282" s="75"/>
      <c r="SPN282" s="75"/>
      <c r="SPO282" s="75"/>
      <c r="SPP282" s="75"/>
      <c r="SPQ282" s="75"/>
      <c r="SPR282" s="75"/>
      <c r="SPS282" s="75"/>
      <c r="SPT282" s="75"/>
      <c r="SPU282" s="75"/>
      <c r="SPV282" s="75"/>
      <c r="SPW282" s="75"/>
      <c r="SPX282" s="75"/>
      <c r="SPY282" s="75"/>
      <c r="SPZ282" s="75"/>
      <c r="SQA282" s="75"/>
      <c r="SQB282" s="75"/>
      <c r="SQC282" s="75"/>
      <c r="SQD282" s="75"/>
      <c r="SQE282" s="75"/>
      <c r="SQF282" s="75"/>
      <c r="SQG282" s="75"/>
      <c r="SQH282" s="75"/>
      <c r="SQI282" s="75"/>
      <c r="SQJ282" s="75"/>
      <c r="SQK282" s="75"/>
      <c r="SQL282" s="75"/>
      <c r="SQM282" s="75"/>
      <c r="SQN282" s="75"/>
      <c r="SQO282" s="75"/>
      <c r="SQP282" s="75"/>
      <c r="SQQ282" s="75"/>
      <c r="SQR282" s="75"/>
      <c r="SQS282" s="75"/>
      <c r="SQT282" s="75"/>
      <c r="SQU282" s="75"/>
      <c r="SQV282" s="75"/>
      <c r="SQW282" s="75"/>
      <c r="SQX282" s="75"/>
      <c r="SQY282" s="75"/>
      <c r="SQZ282" s="75"/>
      <c r="SRA282" s="75"/>
      <c r="SRB282" s="75"/>
      <c r="SRC282" s="75"/>
      <c r="SRD282" s="75"/>
      <c r="SRE282" s="75"/>
      <c r="SRF282" s="75"/>
      <c r="SRG282" s="75"/>
      <c r="SRH282" s="75"/>
      <c r="SRI282" s="75"/>
      <c r="SRJ282" s="75"/>
      <c r="SRK282" s="75"/>
      <c r="SRL282" s="75"/>
      <c r="SRM282" s="75"/>
      <c r="SRN282" s="75"/>
      <c r="SRO282" s="75"/>
      <c r="SRP282" s="75"/>
      <c r="SRQ282" s="75"/>
      <c r="SRR282" s="75"/>
      <c r="SRS282" s="75"/>
      <c r="SRT282" s="75"/>
      <c r="SRU282" s="75"/>
      <c r="SRV282" s="75"/>
      <c r="SRW282" s="75"/>
      <c r="SRX282" s="75"/>
      <c r="SRY282" s="75"/>
      <c r="SRZ282" s="75"/>
      <c r="SSA282" s="75"/>
      <c r="SSB282" s="75"/>
      <c r="SSC282" s="75"/>
      <c r="SSD282" s="75"/>
      <c r="SSE282" s="75"/>
      <c r="SSF282" s="75"/>
      <c r="SSG282" s="75"/>
      <c r="SSH282" s="75"/>
      <c r="SSI282" s="75"/>
      <c r="SSJ282" s="75"/>
      <c r="SSK282" s="75"/>
      <c r="SSL282" s="75"/>
      <c r="SSM282" s="75"/>
      <c r="SSN282" s="75"/>
      <c r="SSO282" s="75"/>
      <c r="SSP282" s="75"/>
      <c r="SSQ282" s="75"/>
      <c r="SSR282" s="75"/>
      <c r="SSS282" s="75"/>
      <c r="SST282" s="75"/>
      <c r="SSU282" s="75"/>
      <c r="SSV282" s="75"/>
      <c r="SSW282" s="75"/>
      <c r="SSX282" s="75"/>
      <c r="SSY282" s="75"/>
      <c r="SSZ282" s="75"/>
      <c r="STA282" s="75"/>
      <c r="STB282" s="75"/>
      <c r="STC282" s="75"/>
      <c r="STD282" s="75"/>
      <c r="STE282" s="75"/>
      <c r="STF282" s="75"/>
      <c r="STG282" s="75"/>
      <c r="STH282" s="75"/>
      <c r="STI282" s="75"/>
      <c r="STJ282" s="75"/>
      <c r="STK282" s="75"/>
      <c r="STL282" s="75"/>
      <c r="STM282" s="75"/>
      <c r="STN282" s="75"/>
      <c r="STO282" s="75"/>
      <c r="STP282" s="75"/>
      <c r="STQ282" s="75"/>
      <c r="STR282" s="75"/>
      <c r="STS282" s="75"/>
      <c r="STT282" s="75"/>
      <c r="STU282" s="75"/>
      <c r="STV282" s="75"/>
      <c r="STW282" s="75"/>
      <c r="STX282" s="75"/>
      <c r="STY282" s="75"/>
      <c r="STZ282" s="75"/>
      <c r="SUA282" s="75"/>
      <c r="SUB282" s="75"/>
      <c r="SUC282" s="75"/>
      <c r="SUD282" s="75"/>
      <c r="SUE282" s="75"/>
      <c r="SUF282" s="75"/>
      <c r="SUG282" s="75"/>
      <c r="SUH282" s="75"/>
      <c r="SUI282" s="75"/>
      <c r="SUJ282" s="75"/>
      <c r="SUK282" s="75"/>
      <c r="SUL282" s="75"/>
      <c r="SUM282" s="75"/>
      <c r="SUN282" s="75"/>
      <c r="SUO282" s="75"/>
      <c r="SUP282" s="75"/>
      <c r="SUQ282" s="75"/>
      <c r="SUR282" s="75"/>
      <c r="SUS282" s="75"/>
      <c r="SUT282" s="75"/>
      <c r="SUU282" s="75"/>
      <c r="SUV282" s="75"/>
      <c r="SUW282" s="75"/>
      <c r="SUX282" s="75"/>
      <c r="SUY282" s="75"/>
      <c r="SUZ282" s="75"/>
      <c r="SVA282" s="75"/>
      <c r="SVB282" s="75"/>
      <c r="SVC282" s="75"/>
      <c r="SVD282" s="75"/>
      <c r="SVE282" s="75"/>
      <c r="SVF282" s="75"/>
      <c r="SVG282" s="75"/>
      <c r="SVH282" s="75"/>
      <c r="SVI282" s="75"/>
      <c r="SVJ282" s="75"/>
      <c r="SVK282" s="75"/>
      <c r="SVL282" s="75"/>
      <c r="SVM282" s="75"/>
      <c r="SVN282" s="75"/>
      <c r="SVO282" s="75"/>
      <c r="SVP282" s="75"/>
      <c r="SVQ282" s="75"/>
      <c r="SVR282" s="75"/>
      <c r="SVS282" s="75"/>
      <c r="SVT282" s="75"/>
      <c r="SVU282" s="75"/>
      <c r="SVV282" s="75"/>
      <c r="SVW282" s="75"/>
      <c r="SVX282" s="75"/>
      <c r="SVY282" s="75"/>
      <c r="SVZ282" s="75"/>
      <c r="SWA282" s="75"/>
      <c r="SWB282" s="75"/>
      <c r="SWC282" s="75"/>
      <c r="SWD282" s="75"/>
      <c r="SWE282" s="75"/>
      <c r="SWF282" s="75"/>
      <c r="SWG282" s="75"/>
      <c r="SWH282" s="75"/>
      <c r="SWI282" s="75"/>
      <c r="SWJ282" s="75"/>
      <c r="SWK282" s="75"/>
      <c r="SWL282" s="75"/>
      <c r="SWM282" s="75"/>
      <c r="SWN282" s="75"/>
      <c r="SWO282" s="75"/>
      <c r="SWP282" s="75"/>
      <c r="SWQ282" s="75"/>
      <c r="SWR282" s="75"/>
      <c r="SWS282" s="75"/>
      <c r="SWT282" s="75"/>
      <c r="SWU282" s="75"/>
      <c r="SWV282" s="75"/>
      <c r="SWW282" s="75"/>
      <c r="SWX282" s="75"/>
      <c r="SWY282" s="75"/>
      <c r="SWZ282" s="75"/>
      <c r="SXA282" s="75"/>
      <c r="SXB282" s="75"/>
      <c r="SXC282" s="75"/>
      <c r="SXD282" s="75"/>
      <c r="SXE282" s="75"/>
      <c r="SXF282" s="75"/>
      <c r="SXG282" s="75"/>
      <c r="SXH282" s="75"/>
      <c r="SXI282" s="75"/>
      <c r="SXJ282" s="75"/>
      <c r="SXK282" s="75"/>
      <c r="SXL282" s="75"/>
      <c r="SXM282" s="75"/>
      <c r="SXN282" s="75"/>
      <c r="SXO282" s="75"/>
      <c r="SXP282" s="75"/>
      <c r="SXQ282" s="75"/>
      <c r="SXR282" s="75"/>
      <c r="SXS282" s="75"/>
      <c r="SXT282" s="75"/>
      <c r="SXU282" s="75"/>
      <c r="SXV282" s="75"/>
      <c r="SXW282" s="75"/>
      <c r="SXX282" s="75"/>
      <c r="SXY282" s="75"/>
      <c r="SXZ282" s="75"/>
      <c r="SYA282" s="75"/>
      <c r="SYB282" s="75"/>
      <c r="SYC282" s="75"/>
      <c r="SYD282" s="75"/>
      <c r="SYE282" s="75"/>
      <c r="SYF282" s="75"/>
      <c r="SYG282" s="75"/>
      <c r="SYH282" s="75"/>
      <c r="SYI282" s="75"/>
      <c r="SYJ282" s="75"/>
      <c r="SYK282" s="75"/>
      <c r="SYL282" s="75"/>
      <c r="SYM282" s="75"/>
      <c r="SYN282" s="75"/>
      <c r="SYO282" s="75"/>
      <c r="SYP282" s="75"/>
      <c r="SYQ282" s="75"/>
      <c r="SYR282" s="75"/>
      <c r="SYS282" s="75"/>
      <c r="SYT282" s="75"/>
      <c r="SYU282" s="75"/>
      <c r="SYV282" s="75"/>
      <c r="SYW282" s="75"/>
      <c r="SYX282" s="75"/>
      <c r="SYY282" s="75"/>
      <c r="SYZ282" s="75"/>
      <c r="SZA282" s="75"/>
      <c r="SZB282" s="75"/>
      <c r="SZC282" s="75"/>
      <c r="SZD282" s="75"/>
      <c r="SZE282" s="75"/>
      <c r="SZF282" s="75"/>
      <c r="SZG282" s="75"/>
      <c r="SZH282" s="75"/>
      <c r="SZI282" s="75"/>
      <c r="SZJ282" s="75"/>
      <c r="SZK282" s="75"/>
      <c r="SZL282" s="75"/>
      <c r="SZM282" s="75"/>
      <c r="SZN282" s="75"/>
      <c r="SZO282" s="75"/>
      <c r="SZP282" s="75"/>
      <c r="SZQ282" s="75"/>
      <c r="SZR282" s="75"/>
      <c r="SZS282" s="75"/>
      <c r="SZT282" s="75"/>
      <c r="SZU282" s="75"/>
      <c r="SZV282" s="75"/>
      <c r="SZW282" s="75"/>
      <c r="SZX282" s="75"/>
      <c r="SZY282" s="75"/>
      <c r="SZZ282" s="75"/>
      <c r="TAA282" s="75"/>
      <c r="TAB282" s="75"/>
      <c r="TAC282" s="75"/>
      <c r="TAD282" s="75"/>
      <c r="TAE282" s="75"/>
      <c r="TAF282" s="75"/>
      <c r="TAG282" s="75"/>
      <c r="TAH282" s="75"/>
      <c r="TAI282" s="75"/>
      <c r="TAJ282" s="75"/>
      <c r="TAK282" s="75"/>
      <c r="TAL282" s="75"/>
      <c r="TAM282" s="75"/>
      <c r="TAN282" s="75"/>
      <c r="TAO282" s="75"/>
      <c r="TAP282" s="75"/>
      <c r="TAQ282" s="75"/>
      <c r="TAR282" s="75"/>
      <c r="TAS282" s="75"/>
      <c r="TAT282" s="75"/>
      <c r="TAU282" s="75"/>
      <c r="TAV282" s="75"/>
      <c r="TAW282" s="75"/>
      <c r="TAX282" s="75"/>
      <c r="TAY282" s="75"/>
      <c r="TAZ282" s="75"/>
      <c r="TBA282" s="75"/>
      <c r="TBB282" s="75"/>
      <c r="TBC282" s="75"/>
      <c r="TBD282" s="75"/>
      <c r="TBE282" s="75"/>
      <c r="TBF282" s="75"/>
      <c r="TBG282" s="75"/>
      <c r="TBH282" s="75"/>
      <c r="TBI282" s="75"/>
      <c r="TBJ282" s="75"/>
      <c r="TBK282" s="75"/>
      <c r="TBL282" s="75"/>
      <c r="TBM282" s="75"/>
      <c r="TBN282" s="75"/>
      <c r="TBO282" s="75"/>
      <c r="TBP282" s="75"/>
      <c r="TBQ282" s="75"/>
      <c r="TBR282" s="75"/>
      <c r="TBS282" s="75"/>
      <c r="TBT282" s="75"/>
      <c r="TBU282" s="75"/>
      <c r="TBV282" s="75"/>
      <c r="TBW282" s="75"/>
      <c r="TBX282" s="75"/>
      <c r="TBY282" s="75"/>
      <c r="TBZ282" s="75"/>
      <c r="TCA282" s="75"/>
      <c r="TCB282" s="75"/>
      <c r="TCC282" s="75"/>
      <c r="TCD282" s="75"/>
      <c r="TCE282" s="75"/>
      <c r="TCF282" s="75"/>
      <c r="TCG282" s="75"/>
      <c r="TCH282" s="75"/>
      <c r="TCI282" s="75"/>
      <c r="TCJ282" s="75"/>
      <c r="TCK282" s="75"/>
      <c r="TCL282" s="75"/>
      <c r="TCM282" s="75"/>
      <c r="TCN282" s="75"/>
      <c r="TCO282" s="75"/>
      <c r="TCP282" s="75"/>
      <c r="TCQ282" s="75"/>
      <c r="TCR282" s="75"/>
      <c r="TCS282" s="75"/>
      <c r="TCT282" s="75"/>
      <c r="TCU282" s="75"/>
      <c r="TCV282" s="75"/>
      <c r="TCW282" s="75"/>
      <c r="TCX282" s="75"/>
      <c r="TCY282" s="75"/>
      <c r="TCZ282" s="75"/>
      <c r="TDA282" s="75"/>
      <c r="TDB282" s="75"/>
      <c r="TDC282" s="75"/>
      <c r="TDD282" s="75"/>
      <c r="TDE282" s="75"/>
      <c r="TDF282" s="75"/>
      <c r="TDG282" s="75"/>
      <c r="TDH282" s="75"/>
      <c r="TDI282" s="75"/>
      <c r="TDJ282" s="75"/>
      <c r="TDK282" s="75"/>
      <c r="TDL282" s="75"/>
      <c r="TDM282" s="75"/>
      <c r="TDN282" s="75"/>
      <c r="TDO282" s="75"/>
      <c r="TDP282" s="75"/>
      <c r="TDQ282" s="75"/>
      <c r="TDR282" s="75"/>
      <c r="TDS282" s="75"/>
      <c r="TDT282" s="75"/>
      <c r="TDU282" s="75"/>
      <c r="TDV282" s="75"/>
      <c r="TDW282" s="75"/>
      <c r="TDX282" s="75"/>
      <c r="TDY282" s="75"/>
      <c r="TDZ282" s="75"/>
      <c r="TEA282" s="75"/>
      <c r="TEB282" s="75"/>
      <c r="TEC282" s="75"/>
      <c r="TED282" s="75"/>
      <c r="TEE282" s="75"/>
      <c r="TEF282" s="75"/>
      <c r="TEG282" s="75"/>
      <c r="TEH282" s="75"/>
      <c r="TEI282" s="75"/>
      <c r="TEJ282" s="75"/>
      <c r="TEK282" s="75"/>
      <c r="TEL282" s="75"/>
      <c r="TEM282" s="75"/>
      <c r="TEN282" s="75"/>
      <c r="TEO282" s="75"/>
      <c r="TEP282" s="75"/>
      <c r="TEQ282" s="75"/>
      <c r="TER282" s="75"/>
      <c r="TES282" s="75"/>
      <c r="TET282" s="75"/>
      <c r="TEU282" s="75"/>
      <c r="TEV282" s="75"/>
      <c r="TEW282" s="75"/>
      <c r="TEX282" s="75"/>
      <c r="TEY282" s="75"/>
      <c r="TEZ282" s="75"/>
      <c r="TFA282" s="75"/>
      <c r="TFB282" s="75"/>
      <c r="TFC282" s="75"/>
      <c r="TFD282" s="75"/>
      <c r="TFE282" s="75"/>
      <c r="TFF282" s="75"/>
      <c r="TFG282" s="75"/>
      <c r="TFH282" s="75"/>
      <c r="TFI282" s="75"/>
      <c r="TFJ282" s="75"/>
      <c r="TFK282" s="75"/>
      <c r="TFL282" s="75"/>
      <c r="TFM282" s="75"/>
      <c r="TFN282" s="75"/>
      <c r="TFO282" s="75"/>
      <c r="TFP282" s="75"/>
      <c r="TFQ282" s="75"/>
      <c r="TFR282" s="75"/>
      <c r="TFS282" s="75"/>
      <c r="TFT282" s="75"/>
      <c r="TFU282" s="75"/>
      <c r="TFV282" s="75"/>
      <c r="TFW282" s="75"/>
      <c r="TFX282" s="75"/>
      <c r="TFY282" s="75"/>
      <c r="TFZ282" s="75"/>
      <c r="TGA282" s="75"/>
      <c r="TGB282" s="75"/>
      <c r="TGC282" s="75"/>
      <c r="TGD282" s="75"/>
      <c r="TGE282" s="75"/>
      <c r="TGF282" s="75"/>
      <c r="TGG282" s="75"/>
      <c r="TGH282" s="75"/>
      <c r="TGI282" s="75"/>
      <c r="TGJ282" s="75"/>
      <c r="TGK282" s="75"/>
      <c r="TGL282" s="75"/>
      <c r="TGM282" s="75"/>
      <c r="TGN282" s="75"/>
      <c r="TGO282" s="75"/>
      <c r="TGP282" s="75"/>
      <c r="TGQ282" s="75"/>
      <c r="TGR282" s="75"/>
      <c r="TGS282" s="75"/>
      <c r="TGT282" s="75"/>
      <c r="TGU282" s="75"/>
      <c r="TGV282" s="75"/>
      <c r="TGW282" s="75"/>
      <c r="TGX282" s="75"/>
      <c r="TGY282" s="75"/>
      <c r="TGZ282" s="75"/>
      <c r="THA282" s="75"/>
      <c r="THB282" s="75"/>
      <c r="THC282" s="75"/>
      <c r="THD282" s="75"/>
      <c r="THE282" s="75"/>
      <c r="THF282" s="75"/>
      <c r="THG282" s="75"/>
      <c r="THH282" s="75"/>
      <c r="THI282" s="75"/>
      <c r="THJ282" s="75"/>
      <c r="THK282" s="75"/>
      <c r="THL282" s="75"/>
      <c r="THM282" s="75"/>
      <c r="THN282" s="75"/>
      <c r="THO282" s="75"/>
      <c r="THP282" s="75"/>
      <c r="THQ282" s="75"/>
      <c r="THR282" s="75"/>
      <c r="THS282" s="75"/>
      <c r="THT282" s="75"/>
      <c r="THU282" s="75"/>
      <c r="THV282" s="75"/>
      <c r="THW282" s="75"/>
      <c r="THX282" s="75"/>
      <c r="THY282" s="75"/>
      <c r="THZ282" s="75"/>
      <c r="TIA282" s="75"/>
      <c r="TIB282" s="75"/>
      <c r="TIC282" s="75"/>
      <c r="TID282" s="75"/>
      <c r="TIE282" s="75"/>
      <c r="TIF282" s="75"/>
      <c r="TIG282" s="75"/>
      <c r="TIH282" s="75"/>
      <c r="TII282" s="75"/>
      <c r="TIJ282" s="75"/>
      <c r="TIK282" s="75"/>
      <c r="TIL282" s="75"/>
      <c r="TIM282" s="75"/>
      <c r="TIN282" s="75"/>
      <c r="TIO282" s="75"/>
      <c r="TIP282" s="75"/>
      <c r="TIQ282" s="75"/>
      <c r="TIR282" s="75"/>
      <c r="TIS282" s="75"/>
      <c r="TIT282" s="75"/>
      <c r="TIU282" s="75"/>
      <c r="TIV282" s="75"/>
      <c r="TIW282" s="75"/>
      <c r="TIX282" s="75"/>
      <c r="TIY282" s="75"/>
      <c r="TIZ282" s="75"/>
      <c r="TJA282" s="75"/>
      <c r="TJB282" s="75"/>
      <c r="TJC282" s="75"/>
      <c r="TJD282" s="75"/>
      <c r="TJE282" s="75"/>
      <c r="TJF282" s="75"/>
      <c r="TJG282" s="75"/>
      <c r="TJH282" s="75"/>
      <c r="TJI282" s="75"/>
      <c r="TJJ282" s="75"/>
      <c r="TJK282" s="75"/>
      <c r="TJL282" s="75"/>
      <c r="TJM282" s="75"/>
      <c r="TJN282" s="75"/>
      <c r="TJO282" s="75"/>
      <c r="TJP282" s="75"/>
      <c r="TJQ282" s="75"/>
      <c r="TJR282" s="75"/>
      <c r="TJS282" s="75"/>
      <c r="TJT282" s="75"/>
      <c r="TJU282" s="75"/>
      <c r="TJV282" s="75"/>
      <c r="TJW282" s="75"/>
      <c r="TJX282" s="75"/>
      <c r="TJY282" s="75"/>
      <c r="TJZ282" s="75"/>
      <c r="TKA282" s="75"/>
      <c r="TKB282" s="75"/>
      <c r="TKC282" s="75"/>
      <c r="TKD282" s="75"/>
      <c r="TKE282" s="75"/>
      <c r="TKF282" s="75"/>
      <c r="TKG282" s="75"/>
      <c r="TKH282" s="75"/>
      <c r="TKI282" s="75"/>
      <c r="TKJ282" s="75"/>
      <c r="TKK282" s="75"/>
      <c r="TKL282" s="75"/>
      <c r="TKM282" s="75"/>
      <c r="TKN282" s="75"/>
      <c r="TKO282" s="75"/>
      <c r="TKP282" s="75"/>
      <c r="TKQ282" s="75"/>
      <c r="TKR282" s="75"/>
      <c r="TKS282" s="75"/>
      <c r="TKT282" s="75"/>
      <c r="TKU282" s="75"/>
      <c r="TKV282" s="75"/>
      <c r="TKW282" s="75"/>
      <c r="TKX282" s="75"/>
      <c r="TKY282" s="75"/>
      <c r="TKZ282" s="75"/>
      <c r="TLA282" s="75"/>
      <c r="TLB282" s="75"/>
      <c r="TLC282" s="75"/>
      <c r="TLD282" s="75"/>
      <c r="TLE282" s="75"/>
      <c r="TLF282" s="75"/>
      <c r="TLG282" s="75"/>
      <c r="TLH282" s="75"/>
      <c r="TLI282" s="75"/>
      <c r="TLJ282" s="75"/>
      <c r="TLK282" s="75"/>
      <c r="TLL282" s="75"/>
      <c r="TLM282" s="75"/>
      <c r="TLN282" s="75"/>
      <c r="TLO282" s="75"/>
      <c r="TLP282" s="75"/>
      <c r="TLQ282" s="75"/>
      <c r="TLR282" s="75"/>
      <c r="TLS282" s="75"/>
      <c r="TLT282" s="75"/>
      <c r="TLU282" s="75"/>
      <c r="TLV282" s="75"/>
      <c r="TLW282" s="75"/>
      <c r="TLX282" s="75"/>
      <c r="TLY282" s="75"/>
      <c r="TLZ282" s="75"/>
      <c r="TMA282" s="75"/>
      <c r="TMB282" s="75"/>
      <c r="TMC282" s="75"/>
      <c r="TMD282" s="75"/>
      <c r="TME282" s="75"/>
      <c r="TMF282" s="75"/>
      <c r="TMG282" s="75"/>
      <c r="TMH282" s="75"/>
      <c r="TMI282" s="75"/>
      <c r="TMJ282" s="75"/>
      <c r="TMK282" s="75"/>
      <c r="TML282" s="75"/>
      <c r="TMM282" s="75"/>
      <c r="TMN282" s="75"/>
      <c r="TMO282" s="75"/>
      <c r="TMP282" s="75"/>
      <c r="TMQ282" s="75"/>
      <c r="TMR282" s="75"/>
      <c r="TMS282" s="75"/>
      <c r="TMT282" s="75"/>
      <c r="TMU282" s="75"/>
      <c r="TMV282" s="75"/>
      <c r="TMW282" s="75"/>
      <c r="TMX282" s="75"/>
      <c r="TMY282" s="75"/>
      <c r="TMZ282" s="75"/>
      <c r="TNA282" s="75"/>
      <c r="TNB282" s="75"/>
      <c r="TNC282" s="75"/>
      <c r="TND282" s="75"/>
      <c r="TNE282" s="75"/>
      <c r="TNF282" s="75"/>
      <c r="TNG282" s="75"/>
      <c r="TNH282" s="75"/>
      <c r="TNI282" s="75"/>
      <c r="TNJ282" s="75"/>
      <c r="TNK282" s="75"/>
      <c r="TNL282" s="75"/>
      <c r="TNM282" s="75"/>
      <c r="TNN282" s="75"/>
      <c r="TNO282" s="75"/>
      <c r="TNP282" s="75"/>
      <c r="TNQ282" s="75"/>
      <c r="TNR282" s="75"/>
      <c r="TNS282" s="75"/>
      <c r="TNT282" s="75"/>
      <c r="TNU282" s="75"/>
      <c r="TNV282" s="75"/>
      <c r="TNW282" s="75"/>
      <c r="TNX282" s="75"/>
      <c r="TNY282" s="75"/>
      <c r="TNZ282" s="75"/>
      <c r="TOA282" s="75"/>
      <c r="TOB282" s="75"/>
      <c r="TOC282" s="75"/>
      <c r="TOD282" s="75"/>
      <c r="TOE282" s="75"/>
      <c r="TOF282" s="75"/>
      <c r="TOG282" s="75"/>
      <c r="TOH282" s="75"/>
      <c r="TOI282" s="75"/>
      <c r="TOJ282" s="75"/>
      <c r="TOK282" s="75"/>
      <c r="TOL282" s="75"/>
      <c r="TOM282" s="75"/>
      <c r="TON282" s="75"/>
      <c r="TOO282" s="75"/>
      <c r="TOP282" s="75"/>
      <c r="TOQ282" s="75"/>
      <c r="TOR282" s="75"/>
      <c r="TOS282" s="75"/>
      <c r="TOT282" s="75"/>
      <c r="TOU282" s="75"/>
      <c r="TOV282" s="75"/>
      <c r="TOW282" s="75"/>
      <c r="TOX282" s="75"/>
      <c r="TOY282" s="75"/>
      <c r="TOZ282" s="75"/>
      <c r="TPA282" s="75"/>
      <c r="TPB282" s="75"/>
      <c r="TPC282" s="75"/>
      <c r="TPD282" s="75"/>
      <c r="TPE282" s="75"/>
      <c r="TPF282" s="75"/>
      <c r="TPG282" s="75"/>
      <c r="TPH282" s="75"/>
      <c r="TPI282" s="75"/>
      <c r="TPJ282" s="75"/>
      <c r="TPK282" s="75"/>
      <c r="TPL282" s="75"/>
      <c r="TPM282" s="75"/>
      <c r="TPN282" s="75"/>
      <c r="TPO282" s="75"/>
      <c r="TPP282" s="75"/>
      <c r="TPQ282" s="75"/>
      <c r="TPR282" s="75"/>
      <c r="TPS282" s="75"/>
      <c r="TPT282" s="75"/>
      <c r="TPU282" s="75"/>
      <c r="TPV282" s="75"/>
      <c r="TPW282" s="75"/>
      <c r="TPX282" s="75"/>
      <c r="TPY282" s="75"/>
      <c r="TPZ282" s="75"/>
      <c r="TQA282" s="75"/>
      <c r="TQB282" s="75"/>
      <c r="TQC282" s="75"/>
      <c r="TQD282" s="75"/>
      <c r="TQE282" s="75"/>
      <c r="TQF282" s="75"/>
      <c r="TQG282" s="75"/>
      <c r="TQH282" s="75"/>
      <c r="TQI282" s="75"/>
      <c r="TQJ282" s="75"/>
      <c r="TQK282" s="75"/>
      <c r="TQL282" s="75"/>
      <c r="TQM282" s="75"/>
      <c r="TQN282" s="75"/>
      <c r="TQO282" s="75"/>
      <c r="TQP282" s="75"/>
      <c r="TQQ282" s="75"/>
      <c r="TQR282" s="75"/>
      <c r="TQS282" s="75"/>
      <c r="TQT282" s="75"/>
      <c r="TQU282" s="75"/>
      <c r="TQV282" s="75"/>
      <c r="TQW282" s="75"/>
      <c r="TQX282" s="75"/>
      <c r="TQY282" s="75"/>
      <c r="TQZ282" s="75"/>
      <c r="TRA282" s="75"/>
      <c r="TRB282" s="75"/>
      <c r="TRC282" s="75"/>
      <c r="TRD282" s="75"/>
      <c r="TRE282" s="75"/>
      <c r="TRF282" s="75"/>
      <c r="TRG282" s="75"/>
      <c r="TRH282" s="75"/>
      <c r="TRI282" s="75"/>
      <c r="TRJ282" s="75"/>
      <c r="TRK282" s="75"/>
      <c r="TRL282" s="75"/>
      <c r="TRM282" s="75"/>
      <c r="TRN282" s="75"/>
      <c r="TRO282" s="75"/>
      <c r="TRP282" s="75"/>
      <c r="TRQ282" s="75"/>
      <c r="TRR282" s="75"/>
      <c r="TRS282" s="75"/>
      <c r="TRT282" s="75"/>
      <c r="TRU282" s="75"/>
      <c r="TRV282" s="75"/>
      <c r="TRW282" s="75"/>
      <c r="TRX282" s="75"/>
      <c r="TRY282" s="75"/>
      <c r="TRZ282" s="75"/>
      <c r="TSA282" s="75"/>
      <c r="TSB282" s="75"/>
      <c r="TSC282" s="75"/>
      <c r="TSD282" s="75"/>
      <c r="TSE282" s="75"/>
      <c r="TSF282" s="75"/>
      <c r="TSG282" s="75"/>
      <c r="TSH282" s="75"/>
      <c r="TSI282" s="75"/>
      <c r="TSJ282" s="75"/>
      <c r="TSK282" s="75"/>
      <c r="TSL282" s="75"/>
      <c r="TSM282" s="75"/>
      <c r="TSN282" s="75"/>
      <c r="TSO282" s="75"/>
      <c r="TSP282" s="75"/>
      <c r="TSQ282" s="75"/>
      <c r="TSR282" s="75"/>
      <c r="TSS282" s="75"/>
      <c r="TST282" s="75"/>
      <c r="TSU282" s="75"/>
      <c r="TSV282" s="75"/>
      <c r="TSW282" s="75"/>
      <c r="TSX282" s="75"/>
      <c r="TSY282" s="75"/>
      <c r="TSZ282" s="75"/>
      <c r="TTA282" s="75"/>
      <c r="TTB282" s="75"/>
      <c r="TTC282" s="75"/>
      <c r="TTD282" s="75"/>
      <c r="TTE282" s="75"/>
      <c r="TTF282" s="75"/>
      <c r="TTG282" s="75"/>
      <c r="TTH282" s="75"/>
      <c r="TTI282" s="75"/>
      <c r="TTJ282" s="75"/>
      <c r="TTK282" s="75"/>
      <c r="TTL282" s="75"/>
      <c r="TTM282" s="75"/>
      <c r="TTN282" s="75"/>
      <c r="TTO282" s="75"/>
      <c r="TTP282" s="75"/>
      <c r="TTQ282" s="75"/>
      <c r="TTR282" s="75"/>
      <c r="TTS282" s="75"/>
      <c r="TTT282" s="75"/>
      <c r="TTU282" s="75"/>
      <c r="TTV282" s="75"/>
      <c r="TTW282" s="75"/>
      <c r="TTX282" s="75"/>
      <c r="TTY282" s="75"/>
      <c r="TTZ282" s="75"/>
      <c r="TUA282" s="75"/>
      <c r="TUB282" s="75"/>
      <c r="TUC282" s="75"/>
      <c r="TUD282" s="75"/>
      <c r="TUE282" s="75"/>
      <c r="TUF282" s="75"/>
      <c r="TUG282" s="75"/>
      <c r="TUH282" s="75"/>
      <c r="TUI282" s="75"/>
      <c r="TUJ282" s="75"/>
      <c r="TUK282" s="75"/>
      <c r="TUL282" s="75"/>
      <c r="TUM282" s="75"/>
      <c r="TUN282" s="75"/>
      <c r="TUO282" s="75"/>
      <c r="TUP282" s="75"/>
      <c r="TUQ282" s="75"/>
      <c r="TUR282" s="75"/>
      <c r="TUS282" s="75"/>
      <c r="TUT282" s="75"/>
      <c r="TUU282" s="75"/>
      <c r="TUV282" s="75"/>
      <c r="TUW282" s="75"/>
      <c r="TUX282" s="75"/>
      <c r="TUY282" s="75"/>
      <c r="TUZ282" s="75"/>
      <c r="TVA282" s="75"/>
      <c r="TVB282" s="75"/>
      <c r="TVC282" s="75"/>
      <c r="TVD282" s="75"/>
      <c r="TVE282" s="75"/>
      <c r="TVF282" s="75"/>
      <c r="TVG282" s="75"/>
      <c r="TVH282" s="75"/>
      <c r="TVI282" s="75"/>
      <c r="TVJ282" s="75"/>
      <c r="TVK282" s="75"/>
      <c r="TVL282" s="75"/>
      <c r="TVM282" s="75"/>
      <c r="TVN282" s="75"/>
      <c r="TVO282" s="75"/>
      <c r="TVP282" s="75"/>
      <c r="TVQ282" s="75"/>
      <c r="TVR282" s="75"/>
      <c r="TVS282" s="75"/>
      <c r="TVT282" s="75"/>
      <c r="TVU282" s="75"/>
      <c r="TVV282" s="75"/>
      <c r="TVW282" s="75"/>
      <c r="TVX282" s="75"/>
      <c r="TVY282" s="75"/>
      <c r="TVZ282" s="75"/>
      <c r="TWA282" s="75"/>
      <c r="TWB282" s="75"/>
      <c r="TWC282" s="75"/>
      <c r="TWD282" s="75"/>
      <c r="TWE282" s="75"/>
      <c r="TWF282" s="75"/>
      <c r="TWG282" s="75"/>
      <c r="TWH282" s="75"/>
      <c r="TWI282" s="75"/>
      <c r="TWJ282" s="75"/>
      <c r="TWK282" s="75"/>
      <c r="TWL282" s="75"/>
      <c r="TWM282" s="75"/>
      <c r="TWN282" s="75"/>
      <c r="TWO282" s="75"/>
      <c r="TWP282" s="75"/>
      <c r="TWQ282" s="75"/>
      <c r="TWR282" s="75"/>
      <c r="TWS282" s="75"/>
      <c r="TWT282" s="75"/>
      <c r="TWU282" s="75"/>
      <c r="TWV282" s="75"/>
      <c r="TWW282" s="75"/>
      <c r="TWX282" s="75"/>
      <c r="TWY282" s="75"/>
      <c r="TWZ282" s="75"/>
      <c r="TXA282" s="75"/>
      <c r="TXB282" s="75"/>
      <c r="TXC282" s="75"/>
      <c r="TXD282" s="75"/>
      <c r="TXE282" s="75"/>
      <c r="TXF282" s="75"/>
      <c r="TXG282" s="75"/>
      <c r="TXH282" s="75"/>
      <c r="TXI282" s="75"/>
      <c r="TXJ282" s="75"/>
      <c r="TXK282" s="75"/>
      <c r="TXL282" s="75"/>
      <c r="TXM282" s="75"/>
      <c r="TXN282" s="75"/>
      <c r="TXO282" s="75"/>
      <c r="TXP282" s="75"/>
      <c r="TXQ282" s="75"/>
      <c r="TXR282" s="75"/>
      <c r="TXS282" s="75"/>
      <c r="TXT282" s="75"/>
      <c r="TXU282" s="75"/>
      <c r="TXV282" s="75"/>
      <c r="TXW282" s="75"/>
      <c r="TXX282" s="75"/>
      <c r="TXY282" s="75"/>
      <c r="TXZ282" s="75"/>
      <c r="TYA282" s="75"/>
      <c r="TYB282" s="75"/>
      <c r="TYC282" s="75"/>
      <c r="TYD282" s="75"/>
      <c r="TYE282" s="75"/>
      <c r="TYF282" s="75"/>
      <c r="TYG282" s="75"/>
      <c r="TYH282" s="75"/>
      <c r="TYI282" s="75"/>
      <c r="TYJ282" s="75"/>
      <c r="TYK282" s="75"/>
      <c r="TYL282" s="75"/>
      <c r="TYM282" s="75"/>
      <c r="TYN282" s="75"/>
      <c r="TYO282" s="75"/>
      <c r="TYP282" s="75"/>
      <c r="TYQ282" s="75"/>
      <c r="TYR282" s="75"/>
      <c r="TYS282" s="75"/>
      <c r="TYT282" s="75"/>
      <c r="TYU282" s="75"/>
      <c r="TYV282" s="75"/>
      <c r="TYW282" s="75"/>
      <c r="TYX282" s="75"/>
      <c r="TYY282" s="75"/>
      <c r="TYZ282" s="75"/>
      <c r="TZA282" s="75"/>
      <c r="TZB282" s="75"/>
      <c r="TZC282" s="75"/>
      <c r="TZD282" s="75"/>
      <c r="TZE282" s="75"/>
      <c r="TZF282" s="75"/>
      <c r="TZG282" s="75"/>
      <c r="TZH282" s="75"/>
      <c r="TZI282" s="75"/>
      <c r="TZJ282" s="75"/>
      <c r="TZK282" s="75"/>
      <c r="TZL282" s="75"/>
      <c r="TZM282" s="75"/>
      <c r="TZN282" s="75"/>
      <c r="TZO282" s="75"/>
      <c r="TZP282" s="75"/>
      <c r="TZQ282" s="75"/>
      <c r="TZR282" s="75"/>
      <c r="TZS282" s="75"/>
      <c r="TZT282" s="75"/>
      <c r="TZU282" s="75"/>
      <c r="TZV282" s="75"/>
      <c r="TZW282" s="75"/>
      <c r="TZX282" s="75"/>
      <c r="TZY282" s="75"/>
      <c r="TZZ282" s="75"/>
      <c r="UAA282" s="75"/>
      <c r="UAB282" s="75"/>
      <c r="UAC282" s="75"/>
      <c r="UAD282" s="75"/>
      <c r="UAE282" s="75"/>
      <c r="UAF282" s="75"/>
      <c r="UAG282" s="75"/>
      <c r="UAH282" s="75"/>
      <c r="UAI282" s="75"/>
      <c r="UAJ282" s="75"/>
      <c r="UAK282" s="75"/>
      <c r="UAL282" s="75"/>
      <c r="UAM282" s="75"/>
      <c r="UAN282" s="75"/>
      <c r="UAO282" s="75"/>
      <c r="UAP282" s="75"/>
      <c r="UAQ282" s="75"/>
      <c r="UAR282" s="75"/>
      <c r="UAS282" s="75"/>
      <c r="UAT282" s="75"/>
      <c r="UAU282" s="75"/>
      <c r="UAV282" s="75"/>
      <c r="UAW282" s="75"/>
      <c r="UAX282" s="75"/>
      <c r="UAY282" s="75"/>
      <c r="UAZ282" s="75"/>
      <c r="UBA282" s="75"/>
      <c r="UBB282" s="75"/>
      <c r="UBC282" s="75"/>
      <c r="UBD282" s="75"/>
      <c r="UBE282" s="75"/>
      <c r="UBF282" s="75"/>
      <c r="UBG282" s="75"/>
      <c r="UBH282" s="75"/>
      <c r="UBI282" s="75"/>
      <c r="UBJ282" s="75"/>
      <c r="UBK282" s="75"/>
      <c r="UBL282" s="75"/>
      <c r="UBM282" s="75"/>
      <c r="UBN282" s="75"/>
      <c r="UBO282" s="75"/>
      <c r="UBP282" s="75"/>
      <c r="UBQ282" s="75"/>
      <c r="UBR282" s="75"/>
      <c r="UBS282" s="75"/>
      <c r="UBT282" s="75"/>
      <c r="UBU282" s="75"/>
      <c r="UBV282" s="75"/>
      <c r="UBW282" s="75"/>
      <c r="UBX282" s="75"/>
      <c r="UBY282" s="75"/>
      <c r="UBZ282" s="75"/>
      <c r="UCA282" s="75"/>
      <c r="UCB282" s="75"/>
      <c r="UCC282" s="75"/>
      <c r="UCD282" s="75"/>
      <c r="UCE282" s="75"/>
      <c r="UCF282" s="75"/>
      <c r="UCG282" s="75"/>
      <c r="UCH282" s="75"/>
      <c r="UCI282" s="75"/>
      <c r="UCJ282" s="75"/>
      <c r="UCK282" s="75"/>
      <c r="UCL282" s="75"/>
      <c r="UCM282" s="75"/>
      <c r="UCN282" s="75"/>
      <c r="UCO282" s="75"/>
      <c r="UCP282" s="75"/>
      <c r="UCQ282" s="75"/>
      <c r="UCR282" s="75"/>
      <c r="UCS282" s="75"/>
      <c r="UCT282" s="75"/>
      <c r="UCU282" s="75"/>
      <c r="UCV282" s="75"/>
      <c r="UCW282" s="75"/>
      <c r="UCX282" s="75"/>
      <c r="UCY282" s="75"/>
      <c r="UCZ282" s="75"/>
      <c r="UDA282" s="75"/>
      <c r="UDB282" s="75"/>
      <c r="UDC282" s="75"/>
      <c r="UDD282" s="75"/>
      <c r="UDE282" s="75"/>
      <c r="UDF282" s="75"/>
      <c r="UDG282" s="75"/>
      <c r="UDH282" s="75"/>
      <c r="UDI282" s="75"/>
      <c r="UDJ282" s="75"/>
      <c r="UDK282" s="75"/>
      <c r="UDL282" s="75"/>
      <c r="UDM282" s="75"/>
      <c r="UDN282" s="75"/>
      <c r="UDO282" s="75"/>
      <c r="UDP282" s="75"/>
      <c r="UDQ282" s="75"/>
      <c r="UDR282" s="75"/>
      <c r="UDS282" s="75"/>
      <c r="UDT282" s="75"/>
      <c r="UDU282" s="75"/>
      <c r="UDV282" s="75"/>
      <c r="UDW282" s="75"/>
      <c r="UDX282" s="75"/>
      <c r="UDY282" s="75"/>
      <c r="UDZ282" s="75"/>
      <c r="UEA282" s="75"/>
      <c r="UEB282" s="75"/>
      <c r="UEC282" s="75"/>
      <c r="UED282" s="75"/>
      <c r="UEE282" s="75"/>
      <c r="UEF282" s="75"/>
      <c r="UEG282" s="75"/>
      <c r="UEH282" s="75"/>
      <c r="UEI282" s="75"/>
      <c r="UEJ282" s="75"/>
      <c r="UEK282" s="75"/>
      <c r="UEL282" s="75"/>
      <c r="UEM282" s="75"/>
      <c r="UEN282" s="75"/>
      <c r="UEO282" s="75"/>
      <c r="UEP282" s="75"/>
      <c r="UEQ282" s="75"/>
      <c r="UER282" s="75"/>
      <c r="UES282" s="75"/>
      <c r="UET282" s="75"/>
      <c r="UEU282" s="75"/>
      <c r="UEV282" s="75"/>
      <c r="UEW282" s="75"/>
      <c r="UEX282" s="75"/>
      <c r="UEY282" s="75"/>
      <c r="UEZ282" s="75"/>
      <c r="UFA282" s="75"/>
      <c r="UFB282" s="75"/>
      <c r="UFC282" s="75"/>
      <c r="UFD282" s="75"/>
      <c r="UFE282" s="75"/>
      <c r="UFF282" s="75"/>
      <c r="UFG282" s="75"/>
      <c r="UFH282" s="75"/>
      <c r="UFI282" s="75"/>
      <c r="UFJ282" s="75"/>
      <c r="UFK282" s="75"/>
      <c r="UFL282" s="75"/>
      <c r="UFM282" s="75"/>
      <c r="UFN282" s="75"/>
      <c r="UFO282" s="75"/>
      <c r="UFP282" s="75"/>
      <c r="UFQ282" s="75"/>
      <c r="UFR282" s="75"/>
      <c r="UFS282" s="75"/>
      <c r="UFT282" s="75"/>
      <c r="UFU282" s="75"/>
      <c r="UFV282" s="75"/>
      <c r="UFW282" s="75"/>
      <c r="UFX282" s="75"/>
      <c r="UFY282" s="75"/>
      <c r="UFZ282" s="75"/>
      <c r="UGA282" s="75"/>
      <c r="UGB282" s="75"/>
      <c r="UGC282" s="75"/>
      <c r="UGD282" s="75"/>
      <c r="UGE282" s="75"/>
      <c r="UGF282" s="75"/>
      <c r="UGG282" s="75"/>
      <c r="UGH282" s="75"/>
      <c r="UGI282" s="75"/>
      <c r="UGJ282" s="75"/>
      <c r="UGK282" s="75"/>
      <c r="UGL282" s="75"/>
      <c r="UGM282" s="75"/>
      <c r="UGN282" s="75"/>
      <c r="UGO282" s="75"/>
      <c r="UGP282" s="75"/>
      <c r="UGQ282" s="75"/>
      <c r="UGR282" s="75"/>
      <c r="UGS282" s="75"/>
      <c r="UGT282" s="75"/>
      <c r="UGU282" s="75"/>
      <c r="UGV282" s="75"/>
      <c r="UGW282" s="75"/>
      <c r="UGX282" s="75"/>
      <c r="UGY282" s="75"/>
      <c r="UGZ282" s="75"/>
      <c r="UHA282" s="75"/>
      <c r="UHB282" s="75"/>
      <c r="UHC282" s="75"/>
      <c r="UHD282" s="75"/>
      <c r="UHE282" s="75"/>
      <c r="UHF282" s="75"/>
      <c r="UHG282" s="75"/>
      <c r="UHH282" s="75"/>
      <c r="UHI282" s="75"/>
      <c r="UHJ282" s="75"/>
      <c r="UHK282" s="75"/>
      <c r="UHL282" s="75"/>
      <c r="UHM282" s="75"/>
      <c r="UHN282" s="75"/>
      <c r="UHO282" s="75"/>
      <c r="UHP282" s="75"/>
      <c r="UHQ282" s="75"/>
      <c r="UHR282" s="75"/>
      <c r="UHS282" s="75"/>
      <c r="UHT282" s="75"/>
      <c r="UHU282" s="75"/>
      <c r="UHV282" s="75"/>
      <c r="UHW282" s="75"/>
      <c r="UHX282" s="75"/>
      <c r="UHY282" s="75"/>
      <c r="UHZ282" s="75"/>
      <c r="UIA282" s="75"/>
      <c r="UIB282" s="75"/>
      <c r="UIC282" s="75"/>
      <c r="UID282" s="75"/>
      <c r="UIE282" s="75"/>
      <c r="UIF282" s="75"/>
      <c r="UIG282" s="75"/>
      <c r="UIH282" s="75"/>
      <c r="UII282" s="75"/>
      <c r="UIJ282" s="75"/>
      <c r="UIK282" s="75"/>
      <c r="UIL282" s="75"/>
      <c r="UIM282" s="75"/>
      <c r="UIN282" s="75"/>
      <c r="UIO282" s="75"/>
      <c r="UIP282" s="75"/>
      <c r="UIQ282" s="75"/>
      <c r="UIR282" s="75"/>
      <c r="UIS282" s="75"/>
      <c r="UIT282" s="75"/>
      <c r="UIU282" s="75"/>
      <c r="UIV282" s="75"/>
      <c r="UIW282" s="75"/>
      <c r="UIX282" s="75"/>
      <c r="UIY282" s="75"/>
      <c r="UIZ282" s="75"/>
      <c r="UJA282" s="75"/>
      <c r="UJB282" s="75"/>
      <c r="UJC282" s="75"/>
      <c r="UJD282" s="75"/>
      <c r="UJE282" s="75"/>
      <c r="UJF282" s="75"/>
      <c r="UJG282" s="75"/>
      <c r="UJH282" s="75"/>
      <c r="UJI282" s="75"/>
      <c r="UJJ282" s="75"/>
      <c r="UJK282" s="75"/>
      <c r="UJL282" s="75"/>
      <c r="UJM282" s="75"/>
      <c r="UJN282" s="75"/>
      <c r="UJO282" s="75"/>
      <c r="UJP282" s="75"/>
      <c r="UJQ282" s="75"/>
      <c r="UJR282" s="75"/>
      <c r="UJS282" s="75"/>
      <c r="UJT282" s="75"/>
      <c r="UJU282" s="75"/>
      <c r="UJV282" s="75"/>
      <c r="UJW282" s="75"/>
      <c r="UJX282" s="75"/>
      <c r="UJY282" s="75"/>
      <c r="UJZ282" s="75"/>
      <c r="UKA282" s="75"/>
      <c r="UKB282" s="75"/>
      <c r="UKC282" s="75"/>
      <c r="UKD282" s="75"/>
      <c r="UKE282" s="75"/>
      <c r="UKF282" s="75"/>
      <c r="UKG282" s="75"/>
      <c r="UKH282" s="75"/>
      <c r="UKI282" s="75"/>
      <c r="UKJ282" s="75"/>
      <c r="UKK282" s="75"/>
      <c r="UKL282" s="75"/>
      <c r="UKM282" s="75"/>
      <c r="UKN282" s="75"/>
      <c r="UKO282" s="75"/>
      <c r="UKP282" s="75"/>
      <c r="UKQ282" s="75"/>
      <c r="UKR282" s="75"/>
      <c r="UKS282" s="75"/>
      <c r="UKT282" s="75"/>
      <c r="UKU282" s="75"/>
      <c r="UKV282" s="75"/>
      <c r="UKW282" s="75"/>
      <c r="UKX282" s="75"/>
      <c r="UKY282" s="75"/>
      <c r="UKZ282" s="75"/>
      <c r="ULA282" s="75"/>
      <c r="ULB282" s="75"/>
      <c r="ULC282" s="75"/>
      <c r="ULD282" s="75"/>
      <c r="ULE282" s="75"/>
      <c r="ULF282" s="75"/>
      <c r="ULG282" s="75"/>
      <c r="ULH282" s="75"/>
      <c r="ULI282" s="75"/>
      <c r="ULJ282" s="75"/>
      <c r="ULK282" s="75"/>
      <c r="ULL282" s="75"/>
      <c r="ULM282" s="75"/>
      <c r="ULN282" s="75"/>
      <c r="ULO282" s="75"/>
      <c r="ULP282" s="75"/>
      <c r="ULQ282" s="75"/>
      <c r="ULR282" s="75"/>
      <c r="ULS282" s="75"/>
      <c r="ULT282" s="75"/>
      <c r="ULU282" s="75"/>
      <c r="ULV282" s="75"/>
      <c r="ULW282" s="75"/>
      <c r="ULX282" s="75"/>
      <c r="ULY282" s="75"/>
      <c r="ULZ282" s="75"/>
      <c r="UMA282" s="75"/>
      <c r="UMB282" s="75"/>
      <c r="UMC282" s="75"/>
      <c r="UMD282" s="75"/>
      <c r="UME282" s="75"/>
      <c r="UMF282" s="75"/>
      <c r="UMG282" s="75"/>
      <c r="UMH282" s="75"/>
      <c r="UMI282" s="75"/>
      <c r="UMJ282" s="75"/>
      <c r="UMK282" s="75"/>
      <c r="UML282" s="75"/>
      <c r="UMM282" s="75"/>
      <c r="UMN282" s="75"/>
      <c r="UMO282" s="75"/>
      <c r="UMP282" s="75"/>
      <c r="UMQ282" s="75"/>
      <c r="UMR282" s="75"/>
      <c r="UMS282" s="75"/>
      <c r="UMT282" s="75"/>
      <c r="UMU282" s="75"/>
      <c r="UMV282" s="75"/>
      <c r="UMW282" s="75"/>
      <c r="UMX282" s="75"/>
      <c r="UMY282" s="75"/>
      <c r="UMZ282" s="75"/>
      <c r="UNA282" s="75"/>
      <c r="UNB282" s="75"/>
      <c r="UNC282" s="75"/>
      <c r="UND282" s="75"/>
      <c r="UNE282" s="75"/>
      <c r="UNF282" s="75"/>
      <c r="UNG282" s="75"/>
      <c r="UNH282" s="75"/>
      <c r="UNI282" s="75"/>
      <c r="UNJ282" s="75"/>
      <c r="UNK282" s="75"/>
      <c r="UNL282" s="75"/>
      <c r="UNM282" s="75"/>
      <c r="UNN282" s="75"/>
      <c r="UNO282" s="75"/>
      <c r="UNP282" s="75"/>
      <c r="UNQ282" s="75"/>
      <c r="UNR282" s="75"/>
      <c r="UNS282" s="75"/>
      <c r="UNT282" s="75"/>
      <c r="UNU282" s="75"/>
      <c r="UNV282" s="75"/>
      <c r="UNW282" s="75"/>
      <c r="UNX282" s="75"/>
      <c r="UNY282" s="75"/>
      <c r="UNZ282" s="75"/>
      <c r="UOA282" s="75"/>
      <c r="UOB282" s="75"/>
      <c r="UOC282" s="75"/>
      <c r="UOD282" s="75"/>
      <c r="UOE282" s="75"/>
      <c r="UOF282" s="75"/>
      <c r="UOG282" s="75"/>
      <c r="UOH282" s="75"/>
      <c r="UOI282" s="75"/>
      <c r="UOJ282" s="75"/>
      <c r="UOK282" s="75"/>
      <c r="UOL282" s="75"/>
      <c r="UOM282" s="75"/>
      <c r="UON282" s="75"/>
      <c r="UOO282" s="75"/>
      <c r="UOP282" s="75"/>
      <c r="UOQ282" s="75"/>
      <c r="UOR282" s="75"/>
      <c r="UOS282" s="75"/>
      <c r="UOT282" s="75"/>
      <c r="UOU282" s="75"/>
      <c r="UOV282" s="75"/>
      <c r="UOW282" s="75"/>
      <c r="UOX282" s="75"/>
      <c r="UOY282" s="75"/>
      <c r="UOZ282" s="75"/>
      <c r="UPA282" s="75"/>
      <c r="UPB282" s="75"/>
      <c r="UPC282" s="75"/>
      <c r="UPD282" s="75"/>
      <c r="UPE282" s="75"/>
      <c r="UPF282" s="75"/>
      <c r="UPG282" s="75"/>
      <c r="UPH282" s="75"/>
      <c r="UPI282" s="75"/>
      <c r="UPJ282" s="75"/>
      <c r="UPK282" s="75"/>
      <c r="UPL282" s="75"/>
      <c r="UPM282" s="75"/>
      <c r="UPN282" s="75"/>
      <c r="UPO282" s="75"/>
      <c r="UPP282" s="75"/>
      <c r="UPQ282" s="75"/>
      <c r="UPR282" s="75"/>
      <c r="UPS282" s="75"/>
      <c r="UPT282" s="75"/>
      <c r="UPU282" s="75"/>
      <c r="UPV282" s="75"/>
      <c r="UPW282" s="75"/>
      <c r="UPX282" s="75"/>
      <c r="UPY282" s="75"/>
      <c r="UPZ282" s="75"/>
      <c r="UQA282" s="75"/>
      <c r="UQB282" s="75"/>
      <c r="UQC282" s="75"/>
      <c r="UQD282" s="75"/>
      <c r="UQE282" s="75"/>
      <c r="UQF282" s="75"/>
      <c r="UQG282" s="75"/>
      <c r="UQH282" s="75"/>
      <c r="UQI282" s="75"/>
      <c r="UQJ282" s="75"/>
      <c r="UQK282" s="75"/>
      <c r="UQL282" s="75"/>
      <c r="UQM282" s="75"/>
      <c r="UQN282" s="75"/>
      <c r="UQO282" s="75"/>
      <c r="UQP282" s="75"/>
      <c r="UQQ282" s="75"/>
      <c r="UQR282" s="75"/>
      <c r="UQS282" s="75"/>
      <c r="UQT282" s="75"/>
      <c r="UQU282" s="75"/>
      <c r="UQV282" s="75"/>
      <c r="UQW282" s="75"/>
      <c r="UQX282" s="75"/>
      <c r="UQY282" s="75"/>
      <c r="UQZ282" s="75"/>
      <c r="URA282" s="75"/>
      <c r="URB282" s="75"/>
      <c r="URC282" s="75"/>
      <c r="URD282" s="75"/>
      <c r="URE282" s="75"/>
      <c r="URF282" s="75"/>
      <c r="URG282" s="75"/>
      <c r="URH282" s="75"/>
      <c r="URI282" s="75"/>
      <c r="URJ282" s="75"/>
      <c r="URK282" s="75"/>
      <c r="URL282" s="75"/>
      <c r="URM282" s="75"/>
      <c r="URN282" s="75"/>
      <c r="URO282" s="75"/>
      <c r="URP282" s="75"/>
      <c r="URQ282" s="75"/>
      <c r="URR282" s="75"/>
      <c r="URS282" s="75"/>
      <c r="URT282" s="75"/>
      <c r="URU282" s="75"/>
      <c r="URV282" s="75"/>
      <c r="URW282" s="75"/>
      <c r="URX282" s="75"/>
      <c r="URY282" s="75"/>
      <c r="URZ282" s="75"/>
      <c r="USA282" s="75"/>
      <c r="USB282" s="75"/>
      <c r="USC282" s="75"/>
      <c r="USD282" s="75"/>
      <c r="USE282" s="75"/>
      <c r="USF282" s="75"/>
      <c r="USG282" s="75"/>
      <c r="USH282" s="75"/>
      <c r="USI282" s="75"/>
      <c r="USJ282" s="75"/>
      <c r="USK282" s="75"/>
      <c r="USL282" s="75"/>
      <c r="USM282" s="75"/>
      <c r="USN282" s="75"/>
      <c r="USO282" s="75"/>
      <c r="USP282" s="75"/>
      <c r="USQ282" s="75"/>
      <c r="USR282" s="75"/>
      <c r="USS282" s="75"/>
      <c r="UST282" s="75"/>
      <c r="USU282" s="75"/>
      <c r="USV282" s="75"/>
      <c r="USW282" s="75"/>
      <c r="USX282" s="75"/>
      <c r="USY282" s="75"/>
      <c r="USZ282" s="75"/>
      <c r="UTA282" s="75"/>
      <c r="UTB282" s="75"/>
      <c r="UTC282" s="75"/>
      <c r="UTD282" s="75"/>
      <c r="UTE282" s="75"/>
      <c r="UTF282" s="75"/>
      <c r="UTG282" s="75"/>
      <c r="UTH282" s="75"/>
      <c r="UTI282" s="75"/>
      <c r="UTJ282" s="75"/>
      <c r="UTK282" s="75"/>
      <c r="UTL282" s="75"/>
      <c r="UTM282" s="75"/>
      <c r="UTN282" s="75"/>
      <c r="UTO282" s="75"/>
      <c r="UTP282" s="75"/>
      <c r="UTQ282" s="75"/>
      <c r="UTR282" s="75"/>
      <c r="UTS282" s="75"/>
      <c r="UTT282" s="75"/>
      <c r="UTU282" s="75"/>
      <c r="UTV282" s="75"/>
      <c r="UTW282" s="75"/>
      <c r="UTX282" s="75"/>
      <c r="UTY282" s="75"/>
      <c r="UTZ282" s="75"/>
      <c r="UUA282" s="75"/>
      <c r="UUB282" s="75"/>
      <c r="UUC282" s="75"/>
      <c r="UUD282" s="75"/>
      <c r="UUE282" s="75"/>
      <c r="UUF282" s="75"/>
      <c r="UUG282" s="75"/>
      <c r="UUH282" s="75"/>
      <c r="UUI282" s="75"/>
      <c r="UUJ282" s="75"/>
      <c r="UUK282" s="75"/>
      <c r="UUL282" s="75"/>
      <c r="UUM282" s="75"/>
      <c r="UUN282" s="75"/>
      <c r="UUO282" s="75"/>
      <c r="UUP282" s="75"/>
      <c r="UUQ282" s="75"/>
      <c r="UUR282" s="75"/>
      <c r="UUS282" s="75"/>
      <c r="UUT282" s="75"/>
      <c r="UUU282" s="75"/>
      <c r="UUV282" s="75"/>
      <c r="UUW282" s="75"/>
      <c r="UUX282" s="75"/>
      <c r="UUY282" s="75"/>
      <c r="UUZ282" s="75"/>
      <c r="UVA282" s="75"/>
      <c r="UVB282" s="75"/>
      <c r="UVC282" s="75"/>
      <c r="UVD282" s="75"/>
      <c r="UVE282" s="75"/>
      <c r="UVF282" s="75"/>
      <c r="UVG282" s="75"/>
      <c r="UVH282" s="75"/>
      <c r="UVI282" s="75"/>
      <c r="UVJ282" s="75"/>
      <c r="UVK282" s="75"/>
      <c r="UVL282" s="75"/>
      <c r="UVM282" s="75"/>
      <c r="UVN282" s="75"/>
      <c r="UVO282" s="75"/>
      <c r="UVP282" s="75"/>
      <c r="UVQ282" s="75"/>
      <c r="UVR282" s="75"/>
      <c r="UVS282" s="75"/>
      <c r="UVT282" s="75"/>
      <c r="UVU282" s="75"/>
      <c r="UVV282" s="75"/>
      <c r="UVW282" s="75"/>
      <c r="UVX282" s="75"/>
      <c r="UVY282" s="75"/>
      <c r="UVZ282" s="75"/>
      <c r="UWA282" s="75"/>
      <c r="UWB282" s="75"/>
      <c r="UWC282" s="75"/>
      <c r="UWD282" s="75"/>
      <c r="UWE282" s="75"/>
      <c r="UWF282" s="75"/>
      <c r="UWG282" s="75"/>
      <c r="UWH282" s="75"/>
      <c r="UWI282" s="75"/>
      <c r="UWJ282" s="75"/>
      <c r="UWK282" s="75"/>
      <c r="UWL282" s="75"/>
      <c r="UWM282" s="75"/>
      <c r="UWN282" s="75"/>
      <c r="UWO282" s="75"/>
      <c r="UWP282" s="75"/>
      <c r="UWQ282" s="75"/>
      <c r="UWR282" s="75"/>
      <c r="UWS282" s="75"/>
      <c r="UWT282" s="75"/>
      <c r="UWU282" s="75"/>
      <c r="UWV282" s="75"/>
      <c r="UWW282" s="75"/>
      <c r="UWX282" s="75"/>
      <c r="UWY282" s="75"/>
      <c r="UWZ282" s="75"/>
      <c r="UXA282" s="75"/>
      <c r="UXB282" s="75"/>
      <c r="UXC282" s="75"/>
      <c r="UXD282" s="75"/>
      <c r="UXE282" s="75"/>
      <c r="UXF282" s="75"/>
      <c r="UXG282" s="75"/>
      <c r="UXH282" s="75"/>
      <c r="UXI282" s="75"/>
      <c r="UXJ282" s="75"/>
      <c r="UXK282" s="75"/>
      <c r="UXL282" s="75"/>
      <c r="UXM282" s="75"/>
      <c r="UXN282" s="75"/>
      <c r="UXO282" s="75"/>
      <c r="UXP282" s="75"/>
      <c r="UXQ282" s="75"/>
      <c r="UXR282" s="75"/>
      <c r="UXS282" s="75"/>
      <c r="UXT282" s="75"/>
      <c r="UXU282" s="75"/>
      <c r="UXV282" s="75"/>
      <c r="UXW282" s="75"/>
      <c r="UXX282" s="75"/>
      <c r="UXY282" s="75"/>
      <c r="UXZ282" s="75"/>
      <c r="UYA282" s="75"/>
      <c r="UYB282" s="75"/>
      <c r="UYC282" s="75"/>
      <c r="UYD282" s="75"/>
      <c r="UYE282" s="75"/>
      <c r="UYF282" s="75"/>
      <c r="UYG282" s="75"/>
      <c r="UYH282" s="75"/>
      <c r="UYI282" s="75"/>
      <c r="UYJ282" s="75"/>
      <c r="UYK282" s="75"/>
      <c r="UYL282" s="75"/>
      <c r="UYM282" s="75"/>
      <c r="UYN282" s="75"/>
      <c r="UYO282" s="75"/>
      <c r="UYP282" s="75"/>
      <c r="UYQ282" s="75"/>
      <c r="UYR282" s="75"/>
      <c r="UYS282" s="75"/>
      <c r="UYT282" s="75"/>
      <c r="UYU282" s="75"/>
      <c r="UYV282" s="75"/>
      <c r="UYW282" s="75"/>
      <c r="UYX282" s="75"/>
      <c r="UYY282" s="75"/>
      <c r="UYZ282" s="75"/>
      <c r="UZA282" s="75"/>
      <c r="UZB282" s="75"/>
      <c r="UZC282" s="75"/>
      <c r="UZD282" s="75"/>
      <c r="UZE282" s="75"/>
      <c r="UZF282" s="75"/>
      <c r="UZG282" s="75"/>
      <c r="UZH282" s="75"/>
      <c r="UZI282" s="75"/>
      <c r="UZJ282" s="75"/>
      <c r="UZK282" s="75"/>
      <c r="UZL282" s="75"/>
      <c r="UZM282" s="75"/>
      <c r="UZN282" s="75"/>
      <c r="UZO282" s="75"/>
      <c r="UZP282" s="75"/>
      <c r="UZQ282" s="75"/>
      <c r="UZR282" s="75"/>
      <c r="UZS282" s="75"/>
      <c r="UZT282" s="75"/>
      <c r="UZU282" s="75"/>
      <c r="UZV282" s="75"/>
      <c r="UZW282" s="75"/>
      <c r="UZX282" s="75"/>
      <c r="UZY282" s="75"/>
      <c r="UZZ282" s="75"/>
      <c r="VAA282" s="75"/>
      <c r="VAB282" s="75"/>
      <c r="VAC282" s="75"/>
      <c r="VAD282" s="75"/>
      <c r="VAE282" s="75"/>
      <c r="VAF282" s="75"/>
      <c r="VAG282" s="75"/>
      <c r="VAH282" s="75"/>
      <c r="VAI282" s="75"/>
      <c r="VAJ282" s="75"/>
      <c r="VAK282" s="75"/>
      <c r="VAL282" s="75"/>
      <c r="VAM282" s="75"/>
      <c r="VAN282" s="75"/>
      <c r="VAO282" s="75"/>
      <c r="VAP282" s="75"/>
      <c r="VAQ282" s="75"/>
      <c r="VAR282" s="75"/>
      <c r="VAS282" s="75"/>
      <c r="VAT282" s="75"/>
      <c r="VAU282" s="75"/>
      <c r="VAV282" s="75"/>
      <c r="VAW282" s="75"/>
      <c r="VAX282" s="75"/>
      <c r="VAY282" s="75"/>
      <c r="VAZ282" s="75"/>
      <c r="VBA282" s="75"/>
      <c r="VBB282" s="75"/>
      <c r="VBC282" s="75"/>
      <c r="VBD282" s="75"/>
      <c r="VBE282" s="75"/>
      <c r="VBF282" s="75"/>
      <c r="VBG282" s="75"/>
      <c r="VBH282" s="75"/>
      <c r="VBI282" s="75"/>
      <c r="VBJ282" s="75"/>
      <c r="VBK282" s="75"/>
      <c r="VBL282" s="75"/>
      <c r="VBM282" s="75"/>
      <c r="VBN282" s="75"/>
      <c r="VBO282" s="75"/>
      <c r="VBP282" s="75"/>
      <c r="VBQ282" s="75"/>
      <c r="VBR282" s="75"/>
      <c r="VBS282" s="75"/>
      <c r="VBT282" s="75"/>
      <c r="VBU282" s="75"/>
      <c r="VBV282" s="75"/>
      <c r="VBW282" s="75"/>
      <c r="VBX282" s="75"/>
      <c r="VBY282" s="75"/>
      <c r="VBZ282" s="75"/>
      <c r="VCA282" s="75"/>
      <c r="VCB282" s="75"/>
      <c r="VCC282" s="75"/>
      <c r="VCD282" s="75"/>
      <c r="VCE282" s="75"/>
      <c r="VCF282" s="75"/>
      <c r="VCG282" s="75"/>
      <c r="VCH282" s="75"/>
      <c r="VCI282" s="75"/>
      <c r="VCJ282" s="75"/>
      <c r="VCK282" s="75"/>
      <c r="VCL282" s="75"/>
      <c r="VCM282" s="75"/>
      <c r="VCN282" s="75"/>
      <c r="VCO282" s="75"/>
      <c r="VCP282" s="75"/>
      <c r="VCQ282" s="75"/>
      <c r="VCR282" s="75"/>
      <c r="VCS282" s="75"/>
      <c r="VCT282" s="75"/>
      <c r="VCU282" s="75"/>
      <c r="VCV282" s="75"/>
      <c r="VCW282" s="75"/>
      <c r="VCX282" s="75"/>
      <c r="VCY282" s="75"/>
      <c r="VCZ282" s="75"/>
      <c r="VDA282" s="75"/>
      <c r="VDB282" s="75"/>
      <c r="VDC282" s="75"/>
      <c r="VDD282" s="75"/>
      <c r="VDE282" s="75"/>
      <c r="VDF282" s="75"/>
      <c r="VDG282" s="75"/>
      <c r="VDH282" s="75"/>
      <c r="VDI282" s="75"/>
      <c r="VDJ282" s="75"/>
      <c r="VDK282" s="75"/>
      <c r="VDL282" s="75"/>
      <c r="VDM282" s="75"/>
      <c r="VDN282" s="75"/>
      <c r="VDO282" s="75"/>
      <c r="VDP282" s="75"/>
      <c r="VDQ282" s="75"/>
      <c r="VDR282" s="75"/>
      <c r="VDS282" s="75"/>
      <c r="VDT282" s="75"/>
      <c r="VDU282" s="75"/>
      <c r="VDV282" s="75"/>
      <c r="VDW282" s="75"/>
      <c r="VDX282" s="75"/>
      <c r="VDY282" s="75"/>
      <c r="VDZ282" s="75"/>
      <c r="VEA282" s="75"/>
      <c r="VEB282" s="75"/>
      <c r="VEC282" s="75"/>
      <c r="VED282" s="75"/>
      <c r="VEE282" s="75"/>
      <c r="VEF282" s="75"/>
      <c r="VEG282" s="75"/>
      <c r="VEH282" s="75"/>
      <c r="VEI282" s="75"/>
      <c r="VEJ282" s="75"/>
      <c r="VEK282" s="75"/>
      <c r="VEL282" s="75"/>
      <c r="VEM282" s="75"/>
      <c r="VEN282" s="75"/>
      <c r="VEO282" s="75"/>
      <c r="VEP282" s="75"/>
      <c r="VEQ282" s="75"/>
      <c r="VER282" s="75"/>
      <c r="VES282" s="75"/>
      <c r="VET282" s="75"/>
      <c r="VEU282" s="75"/>
      <c r="VEV282" s="75"/>
      <c r="VEW282" s="75"/>
      <c r="VEX282" s="75"/>
      <c r="VEY282" s="75"/>
      <c r="VEZ282" s="75"/>
      <c r="VFA282" s="75"/>
      <c r="VFB282" s="75"/>
      <c r="VFC282" s="75"/>
      <c r="VFD282" s="75"/>
      <c r="VFE282" s="75"/>
      <c r="VFF282" s="75"/>
      <c r="VFG282" s="75"/>
      <c r="VFH282" s="75"/>
      <c r="VFI282" s="75"/>
      <c r="VFJ282" s="75"/>
      <c r="VFK282" s="75"/>
      <c r="VFL282" s="75"/>
      <c r="VFM282" s="75"/>
      <c r="VFN282" s="75"/>
      <c r="VFO282" s="75"/>
      <c r="VFP282" s="75"/>
      <c r="VFQ282" s="75"/>
      <c r="VFR282" s="75"/>
      <c r="VFS282" s="75"/>
      <c r="VFT282" s="75"/>
      <c r="VFU282" s="75"/>
      <c r="VFV282" s="75"/>
      <c r="VFW282" s="75"/>
      <c r="VFX282" s="75"/>
      <c r="VFY282" s="75"/>
      <c r="VFZ282" s="75"/>
      <c r="VGA282" s="75"/>
      <c r="VGB282" s="75"/>
      <c r="VGC282" s="75"/>
      <c r="VGD282" s="75"/>
      <c r="VGE282" s="75"/>
      <c r="VGF282" s="75"/>
      <c r="VGG282" s="75"/>
      <c r="VGH282" s="75"/>
      <c r="VGI282" s="75"/>
      <c r="VGJ282" s="75"/>
      <c r="VGK282" s="75"/>
      <c r="VGL282" s="75"/>
      <c r="VGM282" s="75"/>
      <c r="VGN282" s="75"/>
      <c r="VGO282" s="75"/>
      <c r="VGP282" s="75"/>
      <c r="VGQ282" s="75"/>
      <c r="VGR282" s="75"/>
      <c r="VGS282" s="75"/>
      <c r="VGT282" s="75"/>
      <c r="VGU282" s="75"/>
      <c r="VGV282" s="75"/>
      <c r="VGW282" s="75"/>
      <c r="VGX282" s="75"/>
      <c r="VGY282" s="75"/>
      <c r="VGZ282" s="75"/>
      <c r="VHA282" s="75"/>
      <c r="VHB282" s="75"/>
      <c r="VHC282" s="75"/>
      <c r="VHD282" s="75"/>
      <c r="VHE282" s="75"/>
      <c r="VHF282" s="75"/>
      <c r="VHG282" s="75"/>
      <c r="VHH282" s="75"/>
      <c r="VHI282" s="75"/>
      <c r="VHJ282" s="75"/>
      <c r="VHK282" s="75"/>
      <c r="VHL282" s="75"/>
      <c r="VHM282" s="75"/>
      <c r="VHN282" s="75"/>
      <c r="VHO282" s="75"/>
      <c r="VHP282" s="75"/>
      <c r="VHQ282" s="75"/>
      <c r="VHR282" s="75"/>
      <c r="VHS282" s="75"/>
      <c r="VHT282" s="75"/>
      <c r="VHU282" s="75"/>
      <c r="VHV282" s="75"/>
      <c r="VHW282" s="75"/>
      <c r="VHX282" s="75"/>
      <c r="VHY282" s="75"/>
      <c r="VHZ282" s="75"/>
      <c r="VIA282" s="75"/>
      <c r="VIB282" s="75"/>
      <c r="VIC282" s="75"/>
      <c r="VID282" s="75"/>
      <c r="VIE282" s="75"/>
      <c r="VIF282" s="75"/>
      <c r="VIG282" s="75"/>
      <c r="VIH282" s="75"/>
      <c r="VII282" s="75"/>
      <c r="VIJ282" s="75"/>
      <c r="VIK282" s="75"/>
      <c r="VIL282" s="75"/>
      <c r="VIM282" s="75"/>
      <c r="VIN282" s="75"/>
      <c r="VIO282" s="75"/>
      <c r="VIP282" s="75"/>
      <c r="VIQ282" s="75"/>
      <c r="VIR282" s="75"/>
      <c r="VIS282" s="75"/>
      <c r="VIT282" s="75"/>
      <c r="VIU282" s="75"/>
      <c r="VIV282" s="75"/>
      <c r="VIW282" s="75"/>
      <c r="VIX282" s="75"/>
      <c r="VIY282" s="75"/>
      <c r="VIZ282" s="75"/>
      <c r="VJA282" s="75"/>
      <c r="VJB282" s="75"/>
      <c r="VJC282" s="75"/>
      <c r="VJD282" s="75"/>
      <c r="VJE282" s="75"/>
      <c r="VJF282" s="75"/>
      <c r="VJG282" s="75"/>
      <c r="VJH282" s="75"/>
      <c r="VJI282" s="75"/>
      <c r="VJJ282" s="75"/>
      <c r="VJK282" s="75"/>
      <c r="VJL282" s="75"/>
      <c r="VJM282" s="75"/>
      <c r="VJN282" s="75"/>
      <c r="VJO282" s="75"/>
      <c r="VJP282" s="75"/>
      <c r="VJQ282" s="75"/>
      <c r="VJR282" s="75"/>
      <c r="VJS282" s="75"/>
      <c r="VJT282" s="75"/>
      <c r="VJU282" s="75"/>
      <c r="VJV282" s="75"/>
      <c r="VJW282" s="75"/>
      <c r="VJX282" s="75"/>
      <c r="VJY282" s="75"/>
      <c r="VJZ282" s="75"/>
      <c r="VKA282" s="75"/>
      <c r="VKB282" s="75"/>
      <c r="VKC282" s="75"/>
      <c r="VKD282" s="75"/>
      <c r="VKE282" s="75"/>
      <c r="VKF282" s="75"/>
      <c r="VKG282" s="75"/>
      <c r="VKH282" s="75"/>
      <c r="VKI282" s="75"/>
      <c r="VKJ282" s="75"/>
      <c r="VKK282" s="75"/>
      <c r="VKL282" s="75"/>
      <c r="VKM282" s="75"/>
      <c r="VKN282" s="75"/>
      <c r="VKO282" s="75"/>
      <c r="VKP282" s="75"/>
      <c r="VKQ282" s="75"/>
      <c r="VKR282" s="75"/>
      <c r="VKS282" s="75"/>
      <c r="VKT282" s="75"/>
      <c r="VKU282" s="75"/>
      <c r="VKV282" s="75"/>
      <c r="VKW282" s="75"/>
      <c r="VKX282" s="75"/>
      <c r="VKY282" s="75"/>
      <c r="VKZ282" s="75"/>
      <c r="VLA282" s="75"/>
      <c r="VLB282" s="75"/>
      <c r="VLC282" s="75"/>
      <c r="VLD282" s="75"/>
      <c r="VLE282" s="75"/>
      <c r="VLF282" s="75"/>
      <c r="VLG282" s="75"/>
      <c r="VLH282" s="75"/>
      <c r="VLI282" s="75"/>
      <c r="VLJ282" s="75"/>
      <c r="VLK282" s="75"/>
      <c r="VLL282" s="75"/>
      <c r="VLM282" s="75"/>
      <c r="VLN282" s="75"/>
      <c r="VLO282" s="75"/>
      <c r="VLP282" s="75"/>
      <c r="VLQ282" s="75"/>
      <c r="VLR282" s="75"/>
      <c r="VLS282" s="75"/>
      <c r="VLT282" s="75"/>
      <c r="VLU282" s="75"/>
      <c r="VLV282" s="75"/>
      <c r="VLW282" s="75"/>
      <c r="VLX282" s="75"/>
      <c r="VLY282" s="75"/>
      <c r="VLZ282" s="75"/>
      <c r="VMA282" s="75"/>
      <c r="VMB282" s="75"/>
      <c r="VMC282" s="75"/>
      <c r="VMD282" s="75"/>
      <c r="VME282" s="75"/>
      <c r="VMF282" s="75"/>
      <c r="VMG282" s="75"/>
      <c r="VMH282" s="75"/>
      <c r="VMI282" s="75"/>
      <c r="VMJ282" s="75"/>
      <c r="VMK282" s="75"/>
      <c r="VML282" s="75"/>
      <c r="VMM282" s="75"/>
      <c r="VMN282" s="75"/>
      <c r="VMO282" s="75"/>
      <c r="VMP282" s="75"/>
      <c r="VMQ282" s="75"/>
      <c r="VMR282" s="75"/>
      <c r="VMS282" s="75"/>
      <c r="VMT282" s="75"/>
      <c r="VMU282" s="75"/>
      <c r="VMV282" s="75"/>
      <c r="VMW282" s="75"/>
      <c r="VMX282" s="75"/>
      <c r="VMY282" s="75"/>
      <c r="VMZ282" s="75"/>
      <c r="VNA282" s="75"/>
      <c r="VNB282" s="75"/>
      <c r="VNC282" s="75"/>
      <c r="VND282" s="75"/>
      <c r="VNE282" s="75"/>
      <c r="VNF282" s="75"/>
      <c r="VNG282" s="75"/>
      <c r="VNH282" s="75"/>
      <c r="VNI282" s="75"/>
      <c r="VNJ282" s="75"/>
      <c r="VNK282" s="75"/>
      <c r="VNL282" s="75"/>
      <c r="VNM282" s="75"/>
      <c r="VNN282" s="75"/>
      <c r="VNO282" s="75"/>
      <c r="VNP282" s="75"/>
      <c r="VNQ282" s="75"/>
      <c r="VNR282" s="75"/>
      <c r="VNS282" s="75"/>
      <c r="VNT282" s="75"/>
      <c r="VNU282" s="75"/>
      <c r="VNV282" s="75"/>
      <c r="VNW282" s="75"/>
      <c r="VNX282" s="75"/>
      <c r="VNY282" s="75"/>
      <c r="VNZ282" s="75"/>
      <c r="VOA282" s="75"/>
      <c r="VOB282" s="75"/>
      <c r="VOC282" s="75"/>
      <c r="VOD282" s="75"/>
      <c r="VOE282" s="75"/>
      <c r="VOF282" s="75"/>
      <c r="VOG282" s="75"/>
      <c r="VOH282" s="75"/>
      <c r="VOI282" s="75"/>
      <c r="VOJ282" s="75"/>
      <c r="VOK282" s="75"/>
      <c r="VOL282" s="75"/>
      <c r="VOM282" s="75"/>
      <c r="VON282" s="75"/>
      <c r="VOO282" s="75"/>
      <c r="VOP282" s="75"/>
      <c r="VOQ282" s="75"/>
      <c r="VOR282" s="75"/>
      <c r="VOS282" s="75"/>
      <c r="VOT282" s="75"/>
      <c r="VOU282" s="75"/>
      <c r="VOV282" s="75"/>
      <c r="VOW282" s="75"/>
      <c r="VOX282" s="75"/>
      <c r="VOY282" s="75"/>
      <c r="VOZ282" s="75"/>
      <c r="VPA282" s="75"/>
      <c r="VPB282" s="75"/>
      <c r="VPC282" s="75"/>
      <c r="VPD282" s="75"/>
      <c r="VPE282" s="75"/>
      <c r="VPF282" s="75"/>
      <c r="VPG282" s="75"/>
      <c r="VPH282" s="75"/>
      <c r="VPI282" s="75"/>
      <c r="VPJ282" s="75"/>
      <c r="VPK282" s="75"/>
      <c r="VPL282" s="75"/>
      <c r="VPM282" s="75"/>
      <c r="VPN282" s="75"/>
      <c r="VPO282" s="75"/>
      <c r="VPP282" s="75"/>
      <c r="VPQ282" s="75"/>
      <c r="VPR282" s="75"/>
      <c r="VPS282" s="75"/>
      <c r="VPT282" s="75"/>
      <c r="VPU282" s="75"/>
      <c r="VPV282" s="75"/>
      <c r="VPW282" s="75"/>
      <c r="VPX282" s="75"/>
      <c r="VPY282" s="75"/>
      <c r="VPZ282" s="75"/>
      <c r="VQA282" s="75"/>
      <c r="VQB282" s="75"/>
      <c r="VQC282" s="75"/>
      <c r="VQD282" s="75"/>
      <c r="VQE282" s="75"/>
      <c r="VQF282" s="75"/>
      <c r="VQG282" s="75"/>
      <c r="VQH282" s="75"/>
      <c r="VQI282" s="75"/>
      <c r="VQJ282" s="75"/>
      <c r="VQK282" s="75"/>
      <c r="VQL282" s="75"/>
      <c r="VQM282" s="75"/>
      <c r="VQN282" s="75"/>
      <c r="VQO282" s="75"/>
      <c r="VQP282" s="75"/>
      <c r="VQQ282" s="75"/>
      <c r="VQR282" s="75"/>
      <c r="VQS282" s="75"/>
      <c r="VQT282" s="75"/>
      <c r="VQU282" s="75"/>
      <c r="VQV282" s="75"/>
      <c r="VQW282" s="75"/>
      <c r="VQX282" s="75"/>
      <c r="VQY282" s="75"/>
      <c r="VQZ282" s="75"/>
      <c r="VRA282" s="75"/>
      <c r="VRB282" s="75"/>
      <c r="VRC282" s="75"/>
      <c r="VRD282" s="75"/>
      <c r="VRE282" s="75"/>
      <c r="VRF282" s="75"/>
      <c r="VRG282" s="75"/>
      <c r="VRH282" s="75"/>
      <c r="VRI282" s="75"/>
      <c r="VRJ282" s="75"/>
      <c r="VRK282" s="75"/>
      <c r="VRL282" s="75"/>
      <c r="VRM282" s="75"/>
      <c r="VRN282" s="75"/>
      <c r="VRO282" s="75"/>
      <c r="VRP282" s="75"/>
      <c r="VRQ282" s="75"/>
      <c r="VRR282" s="75"/>
      <c r="VRS282" s="75"/>
      <c r="VRT282" s="75"/>
      <c r="VRU282" s="75"/>
      <c r="VRV282" s="75"/>
      <c r="VRW282" s="75"/>
      <c r="VRX282" s="75"/>
      <c r="VRY282" s="75"/>
      <c r="VRZ282" s="75"/>
      <c r="VSA282" s="75"/>
      <c r="VSB282" s="75"/>
      <c r="VSC282" s="75"/>
      <c r="VSD282" s="75"/>
      <c r="VSE282" s="75"/>
      <c r="VSF282" s="75"/>
      <c r="VSG282" s="75"/>
      <c r="VSH282" s="75"/>
      <c r="VSI282" s="75"/>
      <c r="VSJ282" s="75"/>
      <c r="VSK282" s="75"/>
      <c r="VSL282" s="75"/>
      <c r="VSM282" s="75"/>
      <c r="VSN282" s="75"/>
      <c r="VSO282" s="75"/>
      <c r="VSP282" s="75"/>
      <c r="VSQ282" s="75"/>
      <c r="VSR282" s="75"/>
      <c r="VSS282" s="75"/>
      <c r="VST282" s="75"/>
      <c r="VSU282" s="75"/>
      <c r="VSV282" s="75"/>
      <c r="VSW282" s="75"/>
      <c r="VSX282" s="75"/>
      <c r="VSY282" s="75"/>
      <c r="VSZ282" s="75"/>
      <c r="VTA282" s="75"/>
      <c r="VTB282" s="75"/>
      <c r="VTC282" s="75"/>
      <c r="VTD282" s="75"/>
      <c r="VTE282" s="75"/>
      <c r="VTF282" s="75"/>
      <c r="VTG282" s="75"/>
      <c r="VTH282" s="75"/>
      <c r="VTI282" s="75"/>
      <c r="VTJ282" s="75"/>
      <c r="VTK282" s="75"/>
      <c r="VTL282" s="75"/>
      <c r="VTM282" s="75"/>
      <c r="VTN282" s="75"/>
      <c r="VTO282" s="75"/>
      <c r="VTP282" s="75"/>
      <c r="VTQ282" s="75"/>
      <c r="VTR282" s="75"/>
      <c r="VTS282" s="75"/>
      <c r="VTT282" s="75"/>
      <c r="VTU282" s="75"/>
      <c r="VTV282" s="75"/>
      <c r="VTW282" s="75"/>
      <c r="VTX282" s="75"/>
      <c r="VTY282" s="75"/>
      <c r="VTZ282" s="75"/>
      <c r="VUA282" s="75"/>
      <c r="VUB282" s="75"/>
      <c r="VUC282" s="75"/>
      <c r="VUD282" s="75"/>
      <c r="VUE282" s="75"/>
      <c r="VUF282" s="75"/>
      <c r="VUG282" s="75"/>
      <c r="VUH282" s="75"/>
      <c r="VUI282" s="75"/>
      <c r="VUJ282" s="75"/>
      <c r="VUK282" s="75"/>
      <c r="VUL282" s="75"/>
      <c r="VUM282" s="75"/>
      <c r="VUN282" s="75"/>
      <c r="VUO282" s="75"/>
      <c r="VUP282" s="75"/>
      <c r="VUQ282" s="75"/>
      <c r="VUR282" s="75"/>
      <c r="VUS282" s="75"/>
      <c r="VUT282" s="75"/>
      <c r="VUU282" s="75"/>
      <c r="VUV282" s="75"/>
      <c r="VUW282" s="75"/>
      <c r="VUX282" s="75"/>
      <c r="VUY282" s="75"/>
      <c r="VUZ282" s="75"/>
      <c r="VVA282" s="75"/>
      <c r="VVB282" s="75"/>
      <c r="VVC282" s="75"/>
      <c r="VVD282" s="75"/>
      <c r="VVE282" s="75"/>
      <c r="VVF282" s="75"/>
      <c r="VVG282" s="75"/>
      <c r="VVH282" s="75"/>
      <c r="VVI282" s="75"/>
      <c r="VVJ282" s="75"/>
      <c r="VVK282" s="75"/>
      <c r="VVL282" s="75"/>
      <c r="VVM282" s="75"/>
      <c r="VVN282" s="75"/>
      <c r="VVO282" s="75"/>
      <c r="VVP282" s="75"/>
      <c r="VVQ282" s="75"/>
      <c r="VVR282" s="75"/>
      <c r="VVS282" s="75"/>
      <c r="VVT282" s="75"/>
      <c r="VVU282" s="75"/>
      <c r="VVV282" s="75"/>
      <c r="VVW282" s="75"/>
      <c r="VVX282" s="75"/>
      <c r="VVY282" s="75"/>
      <c r="VVZ282" s="75"/>
      <c r="VWA282" s="75"/>
      <c r="VWB282" s="75"/>
      <c r="VWC282" s="75"/>
      <c r="VWD282" s="75"/>
      <c r="VWE282" s="75"/>
      <c r="VWF282" s="75"/>
      <c r="VWG282" s="75"/>
      <c r="VWH282" s="75"/>
      <c r="VWI282" s="75"/>
      <c r="VWJ282" s="75"/>
      <c r="VWK282" s="75"/>
      <c r="VWL282" s="75"/>
      <c r="VWM282" s="75"/>
      <c r="VWN282" s="75"/>
      <c r="VWO282" s="75"/>
      <c r="VWP282" s="75"/>
      <c r="VWQ282" s="75"/>
      <c r="VWR282" s="75"/>
      <c r="VWS282" s="75"/>
      <c r="VWT282" s="75"/>
      <c r="VWU282" s="75"/>
      <c r="VWV282" s="75"/>
      <c r="VWW282" s="75"/>
      <c r="VWX282" s="75"/>
      <c r="VWY282" s="75"/>
      <c r="VWZ282" s="75"/>
      <c r="VXA282" s="75"/>
      <c r="VXB282" s="75"/>
      <c r="VXC282" s="75"/>
      <c r="VXD282" s="75"/>
      <c r="VXE282" s="75"/>
      <c r="VXF282" s="75"/>
      <c r="VXG282" s="75"/>
      <c r="VXH282" s="75"/>
      <c r="VXI282" s="75"/>
      <c r="VXJ282" s="75"/>
      <c r="VXK282" s="75"/>
      <c r="VXL282" s="75"/>
      <c r="VXM282" s="75"/>
      <c r="VXN282" s="75"/>
      <c r="VXO282" s="75"/>
      <c r="VXP282" s="75"/>
      <c r="VXQ282" s="75"/>
      <c r="VXR282" s="75"/>
      <c r="VXS282" s="75"/>
      <c r="VXT282" s="75"/>
      <c r="VXU282" s="75"/>
      <c r="VXV282" s="75"/>
      <c r="VXW282" s="75"/>
      <c r="VXX282" s="75"/>
      <c r="VXY282" s="75"/>
      <c r="VXZ282" s="75"/>
      <c r="VYA282" s="75"/>
      <c r="VYB282" s="75"/>
      <c r="VYC282" s="75"/>
      <c r="VYD282" s="75"/>
      <c r="VYE282" s="75"/>
      <c r="VYF282" s="75"/>
      <c r="VYG282" s="75"/>
      <c r="VYH282" s="75"/>
      <c r="VYI282" s="75"/>
      <c r="VYJ282" s="75"/>
      <c r="VYK282" s="75"/>
      <c r="VYL282" s="75"/>
      <c r="VYM282" s="75"/>
      <c r="VYN282" s="75"/>
      <c r="VYO282" s="75"/>
      <c r="VYP282" s="75"/>
      <c r="VYQ282" s="75"/>
      <c r="VYR282" s="75"/>
      <c r="VYS282" s="75"/>
      <c r="VYT282" s="75"/>
      <c r="VYU282" s="75"/>
      <c r="VYV282" s="75"/>
      <c r="VYW282" s="75"/>
      <c r="VYX282" s="75"/>
      <c r="VYY282" s="75"/>
      <c r="VYZ282" s="75"/>
      <c r="VZA282" s="75"/>
      <c r="VZB282" s="75"/>
      <c r="VZC282" s="75"/>
      <c r="VZD282" s="75"/>
      <c r="VZE282" s="75"/>
      <c r="VZF282" s="75"/>
      <c r="VZG282" s="75"/>
      <c r="VZH282" s="75"/>
      <c r="VZI282" s="75"/>
      <c r="VZJ282" s="75"/>
      <c r="VZK282" s="75"/>
      <c r="VZL282" s="75"/>
      <c r="VZM282" s="75"/>
      <c r="VZN282" s="75"/>
      <c r="VZO282" s="75"/>
      <c r="VZP282" s="75"/>
      <c r="VZQ282" s="75"/>
      <c r="VZR282" s="75"/>
      <c r="VZS282" s="75"/>
      <c r="VZT282" s="75"/>
      <c r="VZU282" s="75"/>
      <c r="VZV282" s="75"/>
      <c r="VZW282" s="75"/>
      <c r="VZX282" s="75"/>
      <c r="VZY282" s="75"/>
      <c r="VZZ282" s="75"/>
      <c r="WAA282" s="75"/>
      <c r="WAB282" s="75"/>
      <c r="WAC282" s="75"/>
      <c r="WAD282" s="75"/>
      <c r="WAE282" s="75"/>
      <c r="WAF282" s="75"/>
      <c r="WAG282" s="75"/>
      <c r="WAH282" s="75"/>
      <c r="WAI282" s="75"/>
      <c r="WAJ282" s="75"/>
      <c r="WAK282" s="75"/>
      <c r="WAL282" s="75"/>
      <c r="WAM282" s="75"/>
      <c r="WAN282" s="75"/>
      <c r="WAO282" s="75"/>
      <c r="WAP282" s="75"/>
      <c r="WAQ282" s="75"/>
      <c r="WAR282" s="75"/>
      <c r="WAS282" s="75"/>
      <c r="WAT282" s="75"/>
      <c r="WAU282" s="75"/>
      <c r="WAV282" s="75"/>
      <c r="WAW282" s="75"/>
      <c r="WAX282" s="75"/>
      <c r="WAY282" s="75"/>
      <c r="WAZ282" s="75"/>
      <c r="WBA282" s="75"/>
      <c r="WBB282" s="75"/>
      <c r="WBC282" s="75"/>
      <c r="WBD282" s="75"/>
      <c r="WBE282" s="75"/>
      <c r="WBF282" s="75"/>
      <c r="WBG282" s="75"/>
      <c r="WBH282" s="75"/>
      <c r="WBI282" s="75"/>
      <c r="WBJ282" s="75"/>
      <c r="WBK282" s="75"/>
      <c r="WBL282" s="75"/>
      <c r="WBM282" s="75"/>
      <c r="WBN282" s="75"/>
      <c r="WBO282" s="75"/>
      <c r="WBP282" s="75"/>
      <c r="WBQ282" s="75"/>
      <c r="WBR282" s="75"/>
      <c r="WBS282" s="75"/>
      <c r="WBT282" s="75"/>
      <c r="WBU282" s="75"/>
      <c r="WBV282" s="75"/>
      <c r="WBW282" s="75"/>
      <c r="WBX282" s="75"/>
      <c r="WBY282" s="75"/>
      <c r="WBZ282" s="75"/>
      <c r="WCA282" s="75"/>
      <c r="WCB282" s="75"/>
      <c r="WCC282" s="75"/>
      <c r="WCD282" s="75"/>
      <c r="WCE282" s="75"/>
      <c r="WCF282" s="75"/>
      <c r="WCG282" s="75"/>
      <c r="WCH282" s="75"/>
      <c r="WCI282" s="75"/>
      <c r="WCJ282" s="75"/>
      <c r="WCK282" s="75"/>
      <c r="WCL282" s="75"/>
      <c r="WCM282" s="75"/>
      <c r="WCN282" s="75"/>
      <c r="WCO282" s="75"/>
      <c r="WCP282" s="75"/>
      <c r="WCQ282" s="75"/>
      <c r="WCR282" s="75"/>
      <c r="WCS282" s="75"/>
      <c r="WCT282" s="75"/>
      <c r="WCU282" s="75"/>
      <c r="WCV282" s="75"/>
      <c r="WCW282" s="75"/>
      <c r="WCX282" s="75"/>
      <c r="WCY282" s="75"/>
      <c r="WCZ282" s="75"/>
      <c r="WDA282" s="75"/>
      <c r="WDB282" s="75"/>
      <c r="WDC282" s="75"/>
      <c r="WDD282" s="75"/>
      <c r="WDE282" s="75"/>
      <c r="WDF282" s="75"/>
      <c r="WDG282" s="75"/>
      <c r="WDH282" s="75"/>
      <c r="WDI282" s="75"/>
      <c r="WDJ282" s="75"/>
      <c r="WDK282" s="75"/>
      <c r="WDL282" s="75"/>
      <c r="WDM282" s="75"/>
      <c r="WDN282" s="75"/>
      <c r="WDO282" s="75"/>
      <c r="WDP282" s="75"/>
      <c r="WDQ282" s="75"/>
      <c r="WDR282" s="75"/>
      <c r="WDS282" s="75"/>
      <c r="WDT282" s="75"/>
      <c r="WDU282" s="75"/>
      <c r="WDV282" s="75"/>
      <c r="WDW282" s="75"/>
      <c r="WDX282" s="75"/>
      <c r="WDY282" s="75"/>
      <c r="WDZ282" s="75"/>
      <c r="WEA282" s="75"/>
      <c r="WEB282" s="75"/>
      <c r="WEC282" s="75"/>
      <c r="WED282" s="75"/>
      <c r="WEE282" s="75"/>
      <c r="WEF282" s="75"/>
      <c r="WEG282" s="75"/>
      <c r="WEH282" s="75"/>
      <c r="WEI282" s="75"/>
      <c r="WEJ282" s="75"/>
      <c r="WEK282" s="75"/>
      <c r="WEL282" s="75"/>
      <c r="WEM282" s="75"/>
      <c r="WEN282" s="75"/>
      <c r="WEO282" s="75"/>
      <c r="WEP282" s="75"/>
      <c r="WEQ282" s="75"/>
      <c r="WER282" s="75"/>
      <c r="WES282" s="75"/>
      <c r="WET282" s="75"/>
      <c r="WEU282" s="75"/>
      <c r="WEV282" s="75"/>
      <c r="WEW282" s="75"/>
      <c r="WEX282" s="75"/>
      <c r="WEY282" s="75"/>
      <c r="WEZ282" s="75"/>
      <c r="WFA282" s="75"/>
      <c r="WFB282" s="75"/>
      <c r="WFC282" s="75"/>
      <c r="WFD282" s="75"/>
      <c r="WFE282" s="75"/>
      <c r="WFF282" s="75"/>
      <c r="WFG282" s="75"/>
      <c r="WFH282" s="75"/>
      <c r="WFI282" s="75"/>
      <c r="WFJ282" s="75"/>
      <c r="WFK282" s="75"/>
      <c r="WFL282" s="75"/>
      <c r="WFM282" s="75"/>
      <c r="WFN282" s="75"/>
      <c r="WFO282" s="75"/>
      <c r="WFP282" s="75"/>
      <c r="WFQ282" s="75"/>
      <c r="WFR282" s="75"/>
      <c r="WFS282" s="75"/>
      <c r="WFT282" s="75"/>
      <c r="WFU282" s="75"/>
      <c r="WFV282" s="75"/>
      <c r="WFW282" s="75"/>
      <c r="WFX282" s="75"/>
      <c r="WFY282" s="75"/>
      <c r="WFZ282" s="75"/>
      <c r="WGA282" s="75"/>
      <c r="WGB282" s="75"/>
      <c r="WGC282" s="75"/>
      <c r="WGD282" s="75"/>
      <c r="WGE282" s="75"/>
      <c r="WGF282" s="75"/>
      <c r="WGG282" s="75"/>
      <c r="WGH282" s="75"/>
      <c r="WGI282" s="75"/>
      <c r="WGJ282" s="75"/>
      <c r="WGK282" s="75"/>
      <c r="WGL282" s="75"/>
      <c r="WGM282" s="75"/>
      <c r="WGN282" s="75"/>
      <c r="WGO282" s="75"/>
      <c r="WGP282" s="75"/>
      <c r="WGQ282" s="75"/>
      <c r="WGR282" s="75"/>
      <c r="WGS282" s="75"/>
      <c r="WGT282" s="75"/>
      <c r="WGU282" s="75"/>
      <c r="WGV282" s="75"/>
      <c r="WGW282" s="75"/>
      <c r="WGX282" s="75"/>
      <c r="WGY282" s="75"/>
      <c r="WGZ282" s="75"/>
      <c r="WHA282" s="75"/>
      <c r="WHB282" s="75"/>
      <c r="WHC282" s="75"/>
      <c r="WHD282" s="75"/>
      <c r="WHE282" s="75"/>
      <c r="WHF282" s="75"/>
      <c r="WHG282" s="75"/>
      <c r="WHH282" s="75"/>
      <c r="WHI282" s="75"/>
      <c r="WHJ282" s="75"/>
      <c r="WHK282" s="75"/>
      <c r="WHL282" s="75"/>
      <c r="WHM282" s="75"/>
      <c r="WHN282" s="75"/>
      <c r="WHO282" s="75"/>
      <c r="WHP282" s="75"/>
      <c r="WHQ282" s="75"/>
      <c r="WHR282" s="75"/>
      <c r="WHS282" s="75"/>
      <c r="WHT282" s="75"/>
      <c r="WHU282" s="75"/>
      <c r="WHV282" s="75"/>
      <c r="WHW282" s="75"/>
      <c r="WHX282" s="75"/>
      <c r="WHY282" s="75"/>
      <c r="WHZ282" s="75"/>
      <c r="WIA282" s="75"/>
      <c r="WIB282" s="75"/>
      <c r="WIC282" s="75"/>
      <c r="WID282" s="75"/>
      <c r="WIE282" s="75"/>
      <c r="WIF282" s="75"/>
      <c r="WIG282" s="75"/>
      <c r="WIH282" s="75"/>
      <c r="WII282" s="75"/>
      <c r="WIJ282" s="75"/>
      <c r="WIK282" s="75"/>
      <c r="WIL282" s="75"/>
      <c r="WIM282" s="75"/>
      <c r="WIN282" s="75"/>
      <c r="WIO282" s="75"/>
      <c r="WIP282" s="75"/>
      <c r="WIQ282" s="75"/>
      <c r="WIR282" s="75"/>
      <c r="WIS282" s="75"/>
      <c r="WIT282" s="75"/>
      <c r="WIU282" s="75"/>
      <c r="WIV282" s="75"/>
      <c r="WIW282" s="75"/>
      <c r="WIX282" s="75"/>
      <c r="WIY282" s="75"/>
      <c r="WIZ282" s="75"/>
      <c r="WJA282" s="75"/>
      <c r="WJB282" s="75"/>
      <c r="WJC282" s="75"/>
      <c r="WJD282" s="75"/>
      <c r="WJE282" s="75"/>
      <c r="WJF282" s="75"/>
      <c r="WJG282" s="75"/>
      <c r="WJH282" s="75"/>
      <c r="WJI282" s="75"/>
      <c r="WJJ282" s="75"/>
      <c r="WJK282" s="75"/>
      <c r="WJL282" s="75"/>
      <c r="WJM282" s="75"/>
      <c r="WJN282" s="75"/>
      <c r="WJO282" s="75"/>
      <c r="WJP282" s="75"/>
      <c r="WJQ282" s="75"/>
      <c r="WJR282" s="75"/>
      <c r="WJS282" s="75"/>
      <c r="WJT282" s="75"/>
      <c r="WJU282" s="75"/>
      <c r="WJV282" s="75"/>
      <c r="WJW282" s="75"/>
      <c r="WJX282" s="75"/>
      <c r="WJY282" s="75"/>
      <c r="WJZ282" s="75"/>
      <c r="WKA282" s="75"/>
      <c r="WKB282" s="75"/>
      <c r="WKC282" s="75"/>
      <c r="WKD282" s="75"/>
      <c r="WKE282" s="75"/>
      <c r="WKF282" s="75"/>
      <c r="WKG282" s="75"/>
      <c r="WKH282" s="75"/>
      <c r="WKI282" s="75"/>
      <c r="WKJ282" s="75"/>
      <c r="WKK282" s="75"/>
      <c r="WKL282" s="75"/>
      <c r="WKM282" s="75"/>
      <c r="WKN282" s="75"/>
      <c r="WKO282" s="75"/>
      <c r="WKP282" s="75"/>
      <c r="WKQ282" s="75"/>
      <c r="WKR282" s="75"/>
      <c r="WKS282" s="75"/>
      <c r="WKT282" s="75"/>
      <c r="WKU282" s="75"/>
      <c r="WKV282" s="75"/>
      <c r="WKW282" s="75"/>
      <c r="WKX282" s="75"/>
      <c r="WKY282" s="75"/>
      <c r="WKZ282" s="75"/>
      <c r="WLA282" s="75"/>
      <c r="WLB282" s="75"/>
      <c r="WLC282" s="75"/>
      <c r="WLD282" s="75"/>
      <c r="WLE282" s="75"/>
      <c r="WLF282" s="75"/>
      <c r="WLG282" s="75"/>
      <c r="WLH282" s="75"/>
      <c r="WLI282" s="75"/>
      <c r="WLJ282" s="75"/>
      <c r="WLK282" s="75"/>
      <c r="WLL282" s="75"/>
      <c r="WLM282" s="75"/>
      <c r="WLN282" s="75"/>
      <c r="WLO282" s="75"/>
      <c r="WLP282" s="75"/>
      <c r="WLQ282" s="75"/>
      <c r="WLR282" s="75"/>
      <c r="WLS282" s="75"/>
      <c r="WLT282" s="75"/>
      <c r="WLU282" s="75"/>
      <c r="WLV282" s="75"/>
      <c r="WLW282" s="75"/>
      <c r="WLX282" s="75"/>
      <c r="WLY282" s="75"/>
      <c r="WLZ282" s="75"/>
      <c r="WMA282" s="75"/>
      <c r="WMB282" s="75"/>
      <c r="WMC282" s="75"/>
      <c r="WMD282" s="75"/>
      <c r="WME282" s="75"/>
      <c r="WMF282" s="75"/>
      <c r="WMG282" s="75"/>
      <c r="WMH282" s="75"/>
      <c r="WMI282" s="75"/>
      <c r="WMJ282" s="75"/>
      <c r="WMK282" s="75"/>
      <c r="WML282" s="75"/>
      <c r="WMM282" s="75"/>
      <c r="WMN282" s="75"/>
      <c r="WMO282" s="75"/>
      <c r="WMP282" s="75"/>
      <c r="WMQ282" s="75"/>
      <c r="WMR282" s="75"/>
      <c r="WMS282" s="75"/>
      <c r="WMT282" s="75"/>
      <c r="WMU282" s="75"/>
      <c r="WMV282" s="75"/>
      <c r="WMW282" s="75"/>
      <c r="WMX282" s="75"/>
      <c r="WMY282" s="75"/>
      <c r="WMZ282" s="75"/>
      <c r="WNA282" s="75"/>
      <c r="WNB282" s="75"/>
      <c r="WNC282" s="75"/>
      <c r="WND282" s="75"/>
      <c r="WNE282" s="75"/>
      <c r="WNF282" s="75"/>
      <c r="WNG282" s="75"/>
      <c r="WNH282" s="75"/>
      <c r="WNI282" s="75"/>
      <c r="WNJ282" s="75"/>
      <c r="WNK282" s="75"/>
      <c r="WNL282" s="75"/>
      <c r="WNM282" s="75"/>
      <c r="WNN282" s="75"/>
      <c r="WNO282" s="75"/>
      <c r="WNP282" s="75"/>
      <c r="WNQ282" s="75"/>
      <c r="WNR282" s="75"/>
      <c r="WNS282" s="75"/>
      <c r="WNT282" s="75"/>
      <c r="WNU282" s="75"/>
      <c r="WNV282" s="75"/>
      <c r="WNW282" s="75"/>
      <c r="WNX282" s="75"/>
      <c r="WNY282" s="75"/>
      <c r="WNZ282" s="75"/>
      <c r="WOA282" s="75"/>
      <c r="WOB282" s="75"/>
      <c r="WOC282" s="75"/>
      <c r="WOD282" s="75"/>
      <c r="WOE282" s="75"/>
      <c r="WOF282" s="75"/>
      <c r="WOG282" s="75"/>
      <c r="WOH282" s="75"/>
      <c r="WOI282" s="75"/>
      <c r="WOJ282" s="75"/>
      <c r="WOK282" s="75"/>
      <c r="WOL282" s="75"/>
      <c r="WOM282" s="75"/>
      <c r="WON282" s="75"/>
      <c r="WOO282" s="75"/>
      <c r="WOP282" s="75"/>
      <c r="WOQ282" s="75"/>
      <c r="WOR282" s="75"/>
      <c r="WOS282" s="75"/>
      <c r="WOT282" s="75"/>
      <c r="WOU282" s="75"/>
      <c r="WOV282" s="75"/>
      <c r="WOW282" s="75"/>
      <c r="WOX282" s="75"/>
      <c r="WOY282" s="75"/>
      <c r="WOZ282" s="75"/>
      <c r="WPA282" s="75"/>
      <c r="WPB282" s="75"/>
      <c r="WPC282" s="75"/>
      <c r="WPD282" s="75"/>
      <c r="WPE282" s="75"/>
      <c r="WPF282" s="75"/>
      <c r="WPG282" s="75"/>
      <c r="WPH282" s="75"/>
      <c r="WPI282" s="75"/>
      <c r="WPJ282" s="75"/>
      <c r="WPK282" s="75"/>
      <c r="WPL282" s="75"/>
      <c r="WPM282" s="75"/>
      <c r="WPN282" s="75"/>
      <c r="WPO282" s="75"/>
      <c r="WPP282" s="75"/>
      <c r="WPQ282" s="75"/>
      <c r="WPR282" s="75"/>
      <c r="WPS282" s="75"/>
      <c r="WPT282" s="75"/>
      <c r="WPU282" s="75"/>
      <c r="WPV282" s="75"/>
      <c r="WPW282" s="75"/>
      <c r="WPX282" s="75"/>
      <c r="WPY282" s="75"/>
      <c r="WPZ282" s="75"/>
      <c r="WQA282" s="75"/>
      <c r="WQB282" s="75"/>
      <c r="WQC282" s="75"/>
      <c r="WQD282" s="75"/>
      <c r="WQE282" s="75"/>
      <c r="WQF282" s="75"/>
      <c r="WQG282" s="75"/>
      <c r="WQH282" s="75"/>
      <c r="WQI282" s="75"/>
      <c r="WQJ282" s="75"/>
      <c r="WQK282" s="75"/>
      <c r="WQL282" s="75"/>
      <c r="WQM282" s="75"/>
      <c r="WQN282" s="75"/>
      <c r="WQO282" s="75"/>
      <c r="WQP282" s="75"/>
      <c r="WQQ282" s="75"/>
      <c r="WQR282" s="75"/>
      <c r="WQS282" s="75"/>
      <c r="WQT282" s="75"/>
      <c r="WQU282" s="75"/>
      <c r="WQV282" s="75"/>
      <c r="WQW282" s="75"/>
      <c r="WQX282" s="75"/>
      <c r="WQY282" s="75"/>
      <c r="WQZ282" s="75"/>
      <c r="WRA282" s="75"/>
      <c r="WRB282" s="75"/>
      <c r="WRC282" s="75"/>
      <c r="WRD282" s="75"/>
      <c r="WRE282" s="75"/>
      <c r="WRF282" s="75"/>
      <c r="WRG282" s="75"/>
      <c r="WRH282" s="75"/>
      <c r="WRI282" s="75"/>
      <c r="WRJ282" s="75"/>
      <c r="WRK282" s="75"/>
      <c r="WRL282" s="75"/>
      <c r="WRM282" s="75"/>
      <c r="WRN282" s="75"/>
      <c r="WRO282" s="75"/>
      <c r="WRP282" s="75"/>
      <c r="WRQ282" s="75"/>
      <c r="WRR282" s="75"/>
      <c r="WRS282" s="75"/>
      <c r="WRT282" s="75"/>
      <c r="WRU282" s="75"/>
      <c r="WRV282" s="75"/>
      <c r="WRW282" s="75"/>
      <c r="WRX282" s="75"/>
      <c r="WRY282" s="75"/>
      <c r="WRZ282" s="75"/>
      <c r="WSA282" s="75"/>
      <c r="WSB282" s="75"/>
      <c r="WSC282" s="75"/>
      <c r="WSD282" s="75"/>
      <c r="WSE282" s="75"/>
      <c r="WSF282" s="75"/>
      <c r="WSG282" s="75"/>
      <c r="WSH282" s="75"/>
      <c r="WSI282" s="75"/>
      <c r="WSJ282" s="75"/>
      <c r="WSK282" s="75"/>
      <c r="WSL282" s="75"/>
      <c r="WSM282" s="75"/>
      <c r="WSN282" s="75"/>
      <c r="WSO282" s="75"/>
      <c r="WSP282" s="75"/>
      <c r="WSQ282" s="75"/>
      <c r="WSR282" s="75"/>
      <c r="WSS282" s="75"/>
      <c r="WST282" s="75"/>
      <c r="WSU282" s="75"/>
      <c r="WSV282" s="75"/>
      <c r="WSW282" s="75"/>
      <c r="WSX282" s="75"/>
      <c r="WSY282" s="75"/>
      <c r="WSZ282" s="75"/>
      <c r="WTA282" s="75"/>
      <c r="WTB282" s="75"/>
      <c r="WTC282" s="75"/>
      <c r="WTD282" s="75"/>
      <c r="WTE282" s="75"/>
      <c r="WTF282" s="75"/>
      <c r="WTG282" s="75"/>
      <c r="WTH282" s="75"/>
      <c r="WTI282" s="75"/>
      <c r="WTJ282" s="75"/>
      <c r="WTK282" s="75"/>
      <c r="WTL282" s="75"/>
      <c r="WTM282" s="75"/>
      <c r="WTN282" s="75"/>
      <c r="WTO282" s="75"/>
      <c r="WTP282" s="75"/>
      <c r="WTQ282" s="75"/>
      <c r="WTR282" s="75"/>
      <c r="WTS282" s="75"/>
      <c r="WTT282" s="75"/>
      <c r="WTU282" s="75"/>
      <c r="WTV282" s="75"/>
      <c r="WTW282" s="75"/>
      <c r="WTX282" s="75"/>
      <c r="WTY282" s="75"/>
      <c r="WTZ282" s="75"/>
      <c r="WUA282" s="75"/>
      <c r="WUB282" s="75"/>
      <c r="WUC282" s="75"/>
      <c r="WUD282" s="75"/>
      <c r="WUE282" s="75"/>
      <c r="WUF282" s="75"/>
      <c r="WUG282" s="75"/>
      <c r="WUH282" s="75"/>
      <c r="WUI282" s="75"/>
      <c r="WUJ282" s="75"/>
      <c r="WUK282" s="75"/>
      <c r="WUL282" s="75"/>
      <c r="WUM282" s="75"/>
      <c r="WUN282" s="75"/>
      <c r="WUO282" s="75"/>
      <c r="WUP282" s="75"/>
      <c r="WUQ282" s="75"/>
      <c r="WUR282" s="75"/>
      <c r="WUS282" s="75"/>
      <c r="WUT282" s="75"/>
      <c r="WUU282" s="75"/>
      <c r="WUV282" s="75"/>
      <c r="WUW282" s="75"/>
      <c r="WUX282" s="75"/>
      <c r="WUY282" s="75"/>
      <c r="WUZ282" s="75"/>
      <c r="WVA282" s="75"/>
      <c r="WVB282" s="75"/>
      <c r="WVC282" s="75"/>
      <c r="WVD282" s="75"/>
      <c r="WVE282" s="75"/>
      <c r="WVF282" s="75"/>
      <c r="WVG282" s="75"/>
      <c r="WVH282" s="75"/>
      <c r="WVI282" s="75"/>
      <c r="WVJ282" s="75"/>
      <c r="WVK282" s="75"/>
      <c r="WVL282" s="75"/>
      <c r="WVM282" s="75"/>
      <c r="WVN282" s="75"/>
      <c r="WVO282" s="75"/>
      <c r="WVP282" s="75"/>
      <c r="WVQ282" s="75"/>
      <c r="WVR282" s="75"/>
      <c r="WVS282" s="75"/>
      <c r="WVT282" s="75"/>
      <c r="WVU282" s="75"/>
      <c r="WVV282" s="75"/>
      <c r="WVW282" s="75"/>
      <c r="WVX282" s="75"/>
      <c r="WVY282" s="75"/>
      <c r="WVZ282" s="75"/>
      <c r="WWA282" s="75"/>
      <c r="WWB282" s="75"/>
      <c r="WWC282" s="75"/>
      <c r="WWD282" s="75"/>
      <c r="WWE282" s="75"/>
      <c r="WWF282" s="75"/>
      <c r="WWG282" s="75"/>
      <c r="WWH282" s="75"/>
      <c r="WWI282" s="75"/>
      <c r="WWJ282" s="75"/>
      <c r="WWK282" s="75"/>
      <c r="WWL282" s="75"/>
      <c r="WWM282" s="75"/>
      <c r="WWN282" s="75"/>
      <c r="WWO282" s="75"/>
      <c r="WWP282" s="75"/>
      <c r="WWQ282" s="75"/>
      <c r="WWR282" s="75"/>
      <c r="WWS282" s="75"/>
      <c r="WWT282" s="75"/>
      <c r="WWU282" s="75"/>
      <c r="WWV282" s="75"/>
      <c r="WWW282" s="75"/>
      <c r="WWX282" s="75"/>
      <c r="WWY282" s="75"/>
      <c r="WWZ282" s="75"/>
      <c r="WXA282" s="75"/>
      <c r="WXB282" s="75"/>
      <c r="WXC282" s="75"/>
      <c r="WXD282" s="75"/>
      <c r="WXE282" s="75"/>
      <c r="WXF282" s="75"/>
      <c r="WXG282" s="75"/>
      <c r="WXH282" s="75"/>
      <c r="WXI282" s="75"/>
      <c r="WXJ282" s="75"/>
      <c r="WXK282" s="75"/>
      <c r="WXL282" s="75"/>
      <c r="WXM282" s="75"/>
      <c r="WXN282" s="75"/>
      <c r="WXO282" s="75"/>
      <c r="WXP282" s="75"/>
      <c r="WXQ282" s="75"/>
      <c r="WXR282" s="75"/>
      <c r="WXS282" s="75"/>
      <c r="WXT282" s="75"/>
      <c r="WXU282" s="75"/>
      <c r="WXV282" s="75"/>
      <c r="WXW282" s="75"/>
      <c r="WXX282" s="75"/>
      <c r="WXY282" s="75"/>
      <c r="WXZ282" s="75"/>
      <c r="WYA282" s="75"/>
      <c r="WYB282" s="75"/>
      <c r="WYC282" s="75"/>
      <c r="WYD282" s="75"/>
      <c r="WYE282" s="75"/>
      <c r="WYF282" s="75"/>
      <c r="WYG282" s="75"/>
      <c r="WYH282" s="75"/>
      <c r="WYI282" s="75"/>
      <c r="WYJ282" s="75"/>
      <c r="WYK282" s="75"/>
      <c r="WYL282" s="75"/>
      <c r="WYM282" s="75"/>
      <c r="WYN282" s="75"/>
      <c r="WYO282" s="75"/>
      <c r="WYP282" s="75"/>
      <c r="WYQ282" s="75"/>
      <c r="WYR282" s="75"/>
      <c r="WYS282" s="75"/>
      <c r="WYT282" s="75"/>
      <c r="WYU282" s="75"/>
      <c r="WYV282" s="75"/>
      <c r="WYW282" s="75"/>
      <c r="WYX282" s="75"/>
      <c r="WYY282" s="75"/>
      <c r="WYZ282" s="75"/>
      <c r="WZA282" s="75"/>
      <c r="WZB282" s="75"/>
      <c r="WZC282" s="75"/>
      <c r="WZD282" s="75"/>
      <c r="WZE282" s="75"/>
      <c r="WZF282" s="75"/>
      <c r="WZG282" s="75"/>
      <c r="WZH282" s="75"/>
      <c r="WZI282" s="75"/>
      <c r="WZJ282" s="75"/>
      <c r="WZK282" s="75"/>
      <c r="WZL282" s="75"/>
      <c r="WZM282" s="75"/>
      <c r="WZN282" s="75"/>
      <c r="WZO282" s="75"/>
      <c r="WZP282" s="75"/>
      <c r="WZQ282" s="75"/>
      <c r="WZR282" s="75"/>
      <c r="WZS282" s="75"/>
      <c r="WZT282" s="75"/>
      <c r="WZU282" s="75"/>
      <c r="WZV282" s="75"/>
      <c r="WZW282" s="75"/>
      <c r="WZX282" s="75"/>
      <c r="WZY282" s="75"/>
      <c r="WZZ282" s="75"/>
      <c r="XAA282" s="75"/>
      <c r="XAB282" s="75"/>
      <c r="XAC282" s="75"/>
      <c r="XAD282" s="75"/>
      <c r="XAE282" s="75"/>
      <c r="XAF282" s="75"/>
      <c r="XAG282" s="75"/>
      <c r="XAH282" s="75"/>
      <c r="XAI282" s="75"/>
      <c r="XAJ282" s="75"/>
      <c r="XAK282" s="75"/>
      <c r="XAL282" s="75"/>
      <c r="XAM282" s="75"/>
      <c r="XAN282" s="75"/>
      <c r="XAO282" s="75"/>
      <c r="XAP282" s="75"/>
      <c r="XAQ282" s="75"/>
      <c r="XAR282" s="75"/>
      <c r="XAS282" s="75"/>
      <c r="XAT282" s="75"/>
      <c r="XAU282" s="75"/>
      <c r="XAV282" s="75"/>
      <c r="XAW282" s="75"/>
      <c r="XAX282" s="75"/>
      <c r="XAY282" s="75"/>
      <c r="XAZ282" s="75"/>
      <c r="XBA282" s="75"/>
      <c r="XBB282" s="75"/>
      <c r="XBC282" s="75"/>
      <c r="XBD282" s="75"/>
      <c r="XBE282" s="75"/>
      <c r="XBF282" s="75"/>
      <c r="XBG282" s="75"/>
      <c r="XBH282" s="75"/>
      <c r="XBI282" s="75"/>
      <c r="XBJ282" s="75"/>
      <c r="XBK282" s="75"/>
      <c r="XBL282" s="75"/>
      <c r="XBM282" s="75"/>
      <c r="XBN282" s="75"/>
      <c r="XBO282" s="75"/>
      <c r="XBP282" s="75"/>
      <c r="XBQ282" s="75"/>
      <c r="XBR282" s="75"/>
      <c r="XBS282" s="75"/>
      <c r="XBT282" s="75"/>
      <c r="XBU282" s="75"/>
      <c r="XBV282" s="75"/>
      <c r="XBW282" s="75"/>
      <c r="XBX282" s="75"/>
      <c r="XBY282" s="75"/>
      <c r="XBZ282" s="75"/>
      <c r="XCA282" s="75"/>
      <c r="XCB282" s="75"/>
      <c r="XCC282" s="75"/>
      <c r="XCD282" s="75"/>
      <c r="XCE282" s="75"/>
      <c r="XCF282" s="75"/>
      <c r="XCG282" s="75"/>
      <c r="XCH282" s="75"/>
      <c r="XCI282" s="75"/>
      <c r="XCJ282" s="75"/>
      <c r="XCK282" s="75"/>
      <c r="XCL282" s="75"/>
      <c r="XCM282" s="75"/>
      <c r="XCN282" s="75"/>
      <c r="XCO282" s="75"/>
      <c r="XCP282" s="75"/>
      <c r="XCQ282" s="75"/>
      <c r="XCR282" s="75"/>
      <c r="XCS282" s="75"/>
      <c r="XCT282" s="75"/>
      <c r="XCU282" s="75"/>
      <c r="XCV282" s="75"/>
      <c r="XCW282" s="75"/>
      <c r="XCX282" s="75"/>
      <c r="XCY282" s="75"/>
      <c r="XCZ282" s="75"/>
      <c r="XDA282" s="75"/>
      <c r="XDB282" s="75"/>
      <c r="XDC282" s="75"/>
      <c r="XDD282" s="75"/>
      <c r="XDE282" s="75"/>
      <c r="XDF282" s="75"/>
      <c r="XDG282" s="75"/>
      <c r="XDH282" s="75"/>
      <c r="XDI282" s="75"/>
      <c r="XDJ282" s="75"/>
      <c r="XDK282" s="75"/>
      <c r="XDL282" s="75"/>
      <c r="XDM282" s="75"/>
      <c r="XDN282" s="75"/>
      <c r="XDO282" s="75"/>
      <c r="XDP282" s="75"/>
      <c r="XDQ282" s="75"/>
      <c r="XDR282" s="75"/>
      <c r="XDS282" s="75"/>
      <c r="XDT282" s="75"/>
      <c r="XDU282" s="75"/>
      <c r="XDV282" s="75"/>
      <c r="XDW282" s="75"/>
      <c r="XDX282" s="75"/>
      <c r="XDY282" s="75"/>
      <c r="XDZ282" s="75"/>
      <c r="XEA282" s="75"/>
      <c r="XEB282" s="75"/>
      <c r="XEC282" s="75"/>
      <c r="XED282" s="75"/>
      <c r="XEE282" s="75"/>
      <c r="XEF282" s="75"/>
      <c r="XEG282" s="75"/>
      <c r="XEH282" s="75"/>
      <c r="XEI282" s="75"/>
      <c r="XEJ282" s="75"/>
      <c r="XEK282" s="75"/>
      <c r="XEL282" s="75"/>
      <c r="XEM282" s="75"/>
      <c r="XEN282" s="75"/>
      <c r="XEO282" s="75"/>
      <c r="XEP282" s="75"/>
      <c r="XEQ282" s="75"/>
      <c r="XER282" s="75"/>
    </row>
    <row r="283" spans="1:16374" s="14" customFormat="1" ht="31.5" x14ac:dyDescent="0.25">
      <c r="A283" s="228" t="s">
        <v>140</v>
      </c>
      <c r="B283" s="227" t="s">
        <v>70</v>
      </c>
      <c r="C283" s="227" t="s">
        <v>79</v>
      </c>
      <c r="D283" s="227" t="s">
        <v>892</v>
      </c>
      <c r="E283" s="232" t="s">
        <v>141</v>
      </c>
      <c r="F283" s="30">
        <v>500</v>
      </c>
      <c r="G283" s="76"/>
      <c r="H283" s="76"/>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c r="CK283" s="75"/>
      <c r="CL283" s="75"/>
      <c r="CM283" s="75"/>
      <c r="CN283" s="75"/>
      <c r="CO283" s="75"/>
      <c r="CP283" s="75"/>
      <c r="CQ283" s="75"/>
      <c r="CR283" s="75"/>
      <c r="CS283" s="75"/>
      <c r="CT283" s="75"/>
      <c r="CU283" s="75"/>
      <c r="CV283" s="75"/>
      <c r="CW283" s="75"/>
      <c r="CX283" s="75"/>
      <c r="CY283" s="75"/>
      <c r="CZ283" s="75"/>
      <c r="DA283" s="75"/>
      <c r="DB283" s="75"/>
      <c r="DC283" s="75"/>
      <c r="DD283" s="75"/>
      <c r="DE283" s="75"/>
      <c r="DF283" s="75"/>
      <c r="DG283" s="75"/>
      <c r="DH283" s="75"/>
      <c r="DI283" s="75"/>
      <c r="DJ283" s="75"/>
      <c r="DK283" s="75"/>
      <c r="DL283" s="75"/>
      <c r="DM283" s="75"/>
      <c r="DN283" s="75"/>
      <c r="DO283" s="75"/>
      <c r="DP283" s="75"/>
      <c r="DQ283" s="75"/>
      <c r="DR283" s="75"/>
      <c r="DS283" s="75"/>
      <c r="DT283" s="75"/>
      <c r="DU283" s="75"/>
      <c r="DV283" s="75"/>
      <c r="DW283" s="75"/>
      <c r="DX283" s="75"/>
      <c r="DY283" s="75"/>
      <c r="DZ283" s="75"/>
      <c r="EA283" s="75"/>
      <c r="EB283" s="75"/>
      <c r="EC283" s="75"/>
      <c r="ED283" s="75"/>
      <c r="EE283" s="75"/>
      <c r="EF283" s="75"/>
      <c r="EG283" s="75"/>
      <c r="EH283" s="75"/>
      <c r="EI283" s="75"/>
      <c r="EJ283" s="75"/>
      <c r="EK283" s="75"/>
      <c r="EL283" s="75"/>
      <c r="EM283" s="75"/>
      <c r="EN283" s="75"/>
      <c r="EO283" s="75"/>
      <c r="EP283" s="75"/>
      <c r="EQ283" s="75"/>
      <c r="ER283" s="75"/>
      <c r="ES283" s="75"/>
      <c r="ET283" s="75"/>
      <c r="EU283" s="75"/>
      <c r="EV283" s="75"/>
      <c r="EW283" s="75"/>
      <c r="EX283" s="75"/>
      <c r="EY283" s="75"/>
      <c r="EZ283" s="75"/>
      <c r="FA283" s="75"/>
      <c r="FB283" s="75"/>
      <c r="FC283" s="75"/>
      <c r="FD283" s="75"/>
      <c r="FE283" s="75"/>
      <c r="FF283" s="75"/>
      <c r="FG283" s="75"/>
      <c r="FH283" s="75"/>
      <c r="FI283" s="75"/>
      <c r="FJ283" s="75"/>
      <c r="FK283" s="75"/>
      <c r="FL283" s="75"/>
      <c r="FM283" s="75"/>
      <c r="FN283" s="75"/>
      <c r="FO283" s="75"/>
      <c r="FP283" s="75"/>
      <c r="FQ283" s="75"/>
      <c r="FR283" s="75"/>
      <c r="FS283" s="75"/>
      <c r="FT283" s="75"/>
      <c r="FU283" s="75"/>
      <c r="FV283" s="75"/>
      <c r="FW283" s="75"/>
      <c r="FX283" s="75"/>
      <c r="FY283" s="75"/>
      <c r="FZ283" s="75"/>
      <c r="GA283" s="75"/>
      <c r="GB283" s="75"/>
      <c r="GC283" s="75"/>
      <c r="GD283" s="75"/>
      <c r="GE283" s="75"/>
      <c r="GF283" s="75"/>
      <c r="GG283" s="75"/>
      <c r="GH283" s="75"/>
      <c r="GI283" s="75"/>
      <c r="GJ283" s="75"/>
      <c r="GK283" s="75"/>
      <c r="GL283" s="75"/>
      <c r="GM283" s="75"/>
      <c r="GN283" s="75"/>
      <c r="GO283" s="75"/>
      <c r="GP283" s="75"/>
      <c r="GQ283" s="75"/>
      <c r="GR283" s="75"/>
      <c r="GS283" s="75"/>
      <c r="GT283" s="75"/>
      <c r="GU283" s="75"/>
      <c r="GV283" s="75"/>
      <c r="GW283" s="75"/>
      <c r="GX283" s="75"/>
      <c r="GY283" s="75"/>
      <c r="GZ283" s="75"/>
      <c r="HA283" s="75"/>
      <c r="HB283" s="75"/>
      <c r="HC283" s="75"/>
      <c r="HD283" s="75"/>
      <c r="HE283" s="75"/>
      <c r="HF283" s="75"/>
      <c r="HG283" s="75"/>
      <c r="HH283" s="75"/>
      <c r="HI283" s="75"/>
      <c r="HJ283" s="75"/>
      <c r="HK283" s="75"/>
      <c r="HL283" s="75"/>
      <c r="HM283" s="75"/>
      <c r="HN283" s="75"/>
      <c r="HO283" s="75"/>
      <c r="HP283" s="75"/>
      <c r="HQ283" s="75"/>
      <c r="HR283" s="75"/>
      <c r="HS283" s="75"/>
      <c r="HT283" s="75"/>
      <c r="HU283" s="75"/>
      <c r="HV283" s="75"/>
      <c r="HW283" s="75"/>
      <c r="HX283" s="75"/>
      <c r="HY283" s="75"/>
      <c r="HZ283" s="75"/>
      <c r="IA283" s="75"/>
      <c r="IB283" s="75"/>
      <c r="IC283" s="75"/>
      <c r="ID283" s="75"/>
      <c r="IE283" s="75"/>
      <c r="IF283" s="75"/>
      <c r="IG283" s="75"/>
      <c r="IH283" s="75"/>
      <c r="II283" s="75"/>
      <c r="IJ283" s="75"/>
      <c r="IK283" s="75"/>
      <c r="IL283" s="75"/>
      <c r="IM283" s="75"/>
      <c r="IN283" s="75"/>
      <c r="IO283" s="75"/>
      <c r="IP283" s="75"/>
      <c r="IQ283" s="75"/>
      <c r="IR283" s="75"/>
      <c r="IS283" s="75"/>
      <c r="IT283" s="75"/>
      <c r="IU283" s="75"/>
      <c r="IV283" s="75"/>
      <c r="IW283" s="75"/>
      <c r="IX283" s="75"/>
      <c r="IY283" s="75"/>
      <c r="IZ283" s="75"/>
      <c r="JA283" s="75"/>
      <c r="JB283" s="75"/>
      <c r="JC283" s="75"/>
      <c r="JD283" s="75"/>
      <c r="JE283" s="75"/>
      <c r="JF283" s="75"/>
      <c r="JG283" s="75"/>
      <c r="JH283" s="75"/>
      <c r="JI283" s="75"/>
      <c r="JJ283" s="75"/>
      <c r="JK283" s="75"/>
      <c r="JL283" s="75"/>
      <c r="JM283" s="75"/>
      <c r="JN283" s="75"/>
      <c r="JO283" s="75"/>
      <c r="JP283" s="75"/>
      <c r="JQ283" s="75"/>
      <c r="JR283" s="75"/>
      <c r="JS283" s="75"/>
      <c r="JT283" s="75"/>
      <c r="JU283" s="75"/>
      <c r="JV283" s="75"/>
      <c r="JW283" s="75"/>
      <c r="JX283" s="75"/>
      <c r="JY283" s="75"/>
      <c r="JZ283" s="75"/>
      <c r="KA283" s="75"/>
      <c r="KB283" s="75"/>
      <c r="KC283" s="75"/>
      <c r="KD283" s="75"/>
      <c r="KE283" s="75"/>
      <c r="KF283" s="75"/>
      <c r="KG283" s="75"/>
      <c r="KH283" s="75"/>
      <c r="KI283" s="75"/>
      <c r="KJ283" s="75"/>
      <c r="KK283" s="75"/>
      <c r="KL283" s="75"/>
      <c r="KM283" s="75"/>
      <c r="KN283" s="75"/>
      <c r="KO283" s="75"/>
      <c r="KP283" s="75"/>
      <c r="KQ283" s="75"/>
      <c r="KR283" s="75"/>
      <c r="KS283" s="75"/>
      <c r="KT283" s="75"/>
      <c r="KU283" s="75"/>
      <c r="KV283" s="75"/>
      <c r="KW283" s="75"/>
      <c r="KX283" s="75"/>
      <c r="KY283" s="75"/>
      <c r="KZ283" s="75"/>
      <c r="LA283" s="75"/>
      <c r="LB283" s="75"/>
      <c r="LC283" s="75"/>
      <c r="LD283" s="75"/>
      <c r="LE283" s="75"/>
      <c r="LF283" s="75"/>
      <c r="LG283" s="75"/>
      <c r="LH283" s="75"/>
      <c r="LI283" s="75"/>
      <c r="LJ283" s="75"/>
      <c r="LK283" s="75"/>
      <c r="LL283" s="75"/>
      <c r="LM283" s="75"/>
      <c r="LN283" s="75"/>
      <c r="LO283" s="75"/>
      <c r="LP283" s="75"/>
      <c r="LQ283" s="75"/>
      <c r="LR283" s="75"/>
      <c r="LS283" s="75"/>
      <c r="LT283" s="75"/>
      <c r="LU283" s="75"/>
      <c r="LV283" s="75"/>
      <c r="LW283" s="75"/>
      <c r="LX283" s="75"/>
      <c r="LY283" s="75"/>
      <c r="LZ283" s="75"/>
      <c r="MA283" s="75"/>
      <c r="MB283" s="75"/>
      <c r="MC283" s="75"/>
      <c r="MD283" s="75"/>
      <c r="ME283" s="75"/>
      <c r="MF283" s="75"/>
      <c r="MG283" s="75"/>
      <c r="MH283" s="75"/>
      <c r="MI283" s="75"/>
      <c r="MJ283" s="75"/>
      <c r="MK283" s="75"/>
      <c r="ML283" s="75"/>
      <c r="MM283" s="75"/>
      <c r="MN283" s="75"/>
      <c r="MO283" s="75"/>
      <c r="MP283" s="75"/>
      <c r="MQ283" s="75"/>
      <c r="MR283" s="75"/>
      <c r="MS283" s="75"/>
      <c r="MT283" s="75"/>
      <c r="MU283" s="75"/>
      <c r="MV283" s="75"/>
      <c r="MW283" s="75"/>
      <c r="MX283" s="75"/>
      <c r="MY283" s="75"/>
      <c r="MZ283" s="75"/>
      <c r="NA283" s="75"/>
      <c r="NB283" s="75"/>
      <c r="NC283" s="75"/>
      <c r="ND283" s="75"/>
      <c r="NE283" s="75"/>
      <c r="NF283" s="75"/>
      <c r="NG283" s="75"/>
      <c r="NH283" s="75"/>
      <c r="NI283" s="75"/>
      <c r="NJ283" s="75"/>
      <c r="NK283" s="75"/>
      <c r="NL283" s="75"/>
      <c r="NM283" s="75"/>
      <c r="NN283" s="75"/>
      <c r="NO283" s="75"/>
      <c r="NP283" s="75"/>
      <c r="NQ283" s="75"/>
      <c r="NR283" s="75"/>
      <c r="NS283" s="75"/>
      <c r="NT283" s="75"/>
      <c r="NU283" s="75"/>
      <c r="NV283" s="75"/>
      <c r="NW283" s="75"/>
      <c r="NX283" s="75"/>
      <c r="NY283" s="75"/>
      <c r="NZ283" s="75"/>
      <c r="OA283" s="75"/>
      <c r="OB283" s="75"/>
      <c r="OC283" s="75"/>
      <c r="OD283" s="75"/>
      <c r="OE283" s="75"/>
      <c r="OF283" s="75"/>
      <c r="OG283" s="75"/>
      <c r="OH283" s="75"/>
      <c r="OI283" s="75"/>
      <c r="OJ283" s="75"/>
      <c r="OK283" s="75"/>
      <c r="OL283" s="75"/>
      <c r="OM283" s="75"/>
      <c r="ON283" s="75"/>
      <c r="OO283" s="75"/>
      <c r="OP283" s="75"/>
      <c r="OQ283" s="75"/>
      <c r="OR283" s="75"/>
      <c r="OS283" s="75"/>
      <c r="OT283" s="75"/>
      <c r="OU283" s="75"/>
      <c r="OV283" s="75"/>
      <c r="OW283" s="75"/>
      <c r="OX283" s="75"/>
      <c r="OY283" s="75"/>
      <c r="OZ283" s="75"/>
      <c r="PA283" s="75"/>
      <c r="PB283" s="75"/>
      <c r="PC283" s="75"/>
      <c r="PD283" s="75"/>
      <c r="PE283" s="75"/>
      <c r="PF283" s="75"/>
      <c r="PG283" s="75"/>
      <c r="PH283" s="75"/>
      <c r="PI283" s="75"/>
      <c r="PJ283" s="75"/>
      <c r="PK283" s="75"/>
      <c r="PL283" s="75"/>
      <c r="PM283" s="75"/>
      <c r="PN283" s="75"/>
      <c r="PO283" s="75"/>
      <c r="PP283" s="75"/>
      <c r="PQ283" s="75"/>
      <c r="PR283" s="75"/>
      <c r="PS283" s="75"/>
      <c r="PT283" s="75"/>
      <c r="PU283" s="75"/>
      <c r="PV283" s="75"/>
      <c r="PW283" s="75"/>
      <c r="PX283" s="75"/>
      <c r="PY283" s="75"/>
      <c r="PZ283" s="75"/>
      <c r="QA283" s="75"/>
      <c r="QB283" s="75"/>
      <c r="QC283" s="75"/>
      <c r="QD283" s="75"/>
      <c r="QE283" s="75"/>
      <c r="QF283" s="75"/>
      <c r="QG283" s="75"/>
      <c r="QH283" s="75"/>
      <c r="QI283" s="75"/>
      <c r="QJ283" s="75"/>
      <c r="QK283" s="75"/>
      <c r="QL283" s="75"/>
      <c r="QM283" s="75"/>
      <c r="QN283" s="75"/>
      <c r="QO283" s="75"/>
      <c r="QP283" s="75"/>
      <c r="QQ283" s="75"/>
      <c r="QR283" s="75"/>
      <c r="QS283" s="75"/>
      <c r="QT283" s="75"/>
      <c r="QU283" s="75"/>
      <c r="QV283" s="75"/>
      <c r="QW283" s="75"/>
      <c r="QX283" s="75"/>
      <c r="QY283" s="75"/>
      <c r="QZ283" s="75"/>
      <c r="RA283" s="75"/>
      <c r="RB283" s="75"/>
      <c r="RC283" s="75"/>
      <c r="RD283" s="75"/>
      <c r="RE283" s="75"/>
      <c r="RF283" s="75"/>
      <c r="RG283" s="75"/>
      <c r="RH283" s="75"/>
      <c r="RI283" s="75"/>
      <c r="RJ283" s="75"/>
      <c r="RK283" s="75"/>
      <c r="RL283" s="75"/>
      <c r="RM283" s="75"/>
      <c r="RN283" s="75"/>
      <c r="RO283" s="75"/>
      <c r="RP283" s="75"/>
      <c r="RQ283" s="75"/>
      <c r="RR283" s="75"/>
      <c r="RS283" s="75"/>
      <c r="RT283" s="75"/>
      <c r="RU283" s="75"/>
      <c r="RV283" s="75"/>
      <c r="RW283" s="75"/>
      <c r="RX283" s="75"/>
      <c r="RY283" s="75"/>
      <c r="RZ283" s="75"/>
      <c r="SA283" s="75"/>
      <c r="SB283" s="75"/>
      <c r="SC283" s="75"/>
      <c r="SD283" s="75"/>
      <c r="SE283" s="75"/>
      <c r="SF283" s="75"/>
      <c r="SG283" s="75"/>
      <c r="SH283" s="75"/>
      <c r="SI283" s="75"/>
      <c r="SJ283" s="75"/>
      <c r="SK283" s="75"/>
      <c r="SL283" s="75"/>
      <c r="SM283" s="75"/>
      <c r="SN283" s="75"/>
      <c r="SO283" s="75"/>
      <c r="SP283" s="75"/>
      <c r="SQ283" s="75"/>
      <c r="SR283" s="75"/>
      <c r="SS283" s="75"/>
      <c r="ST283" s="75"/>
      <c r="SU283" s="75"/>
      <c r="SV283" s="75"/>
      <c r="SW283" s="75"/>
      <c r="SX283" s="75"/>
      <c r="SY283" s="75"/>
      <c r="SZ283" s="75"/>
      <c r="TA283" s="75"/>
      <c r="TB283" s="75"/>
      <c r="TC283" s="75"/>
      <c r="TD283" s="75"/>
      <c r="TE283" s="75"/>
      <c r="TF283" s="75"/>
      <c r="TG283" s="75"/>
      <c r="TH283" s="75"/>
      <c r="TI283" s="75"/>
      <c r="TJ283" s="75"/>
      <c r="TK283" s="75"/>
      <c r="TL283" s="75"/>
      <c r="TM283" s="75"/>
      <c r="TN283" s="75"/>
      <c r="TO283" s="75"/>
      <c r="TP283" s="75"/>
      <c r="TQ283" s="75"/>
      <c r="TR283" s="75"/>
      <c r="TS283" s="75"/>
      <c r="TT283" s="75"/>
      <c r="TU283" s="75"/>
      <c r="TV283" s="75"/>
      <c r="TW283" s="75"/>
      <c r="TX283" s="75"/>
      <c r="TY283" s="75"/>
      <c r="TZ283" s="75"/>
      <c r="UA283" s="75"/>
      <c r="UB283" s="75"/>
      <c r="UC283" s="75"/>
      <c r="UD283" s="75"/>
      <c r="UE283" s="75"/>
      <c r="UF283" s="75"/>
      <c r="UG283" s="75"/>
      <c r="UH283" s="75"/>
      <c r="UI283" s="75"/>
      <c r="UJ283" s="75"/>
      <c r="UK283" s="75"/>
      <c r="UL283" s="75"/>
      <c r="UM283" s="75"/>
      <c r="UN283" s="75"/>
      <c r="UO283" s="75"/>
      <c r="UP283" s="75"/>
      <c r="UQ283" s="75"/>
      <c r="UR283" s="75"/>
      <c r="US283" s="75"/>
      <c r="UT283" s="75"/>
      <c r="UU283" s="75"/>
      <c r="UV283" s="75"/>
      <c r="UW283" s="75"/>
      <c r="UX283" s="75"/>
      <c r="UY283" s="75"/>
      <c r="UZ283" s="75"/>
      <c r="VA283" s="75"/>
      <c r="VB283" s="75"/>
      <c r="VC283" s="75"/>
      <c r="VD283" s="75"/>
      <c r="VE283" s="75"/>
      <c r="VF283" s="75"/>
      <c r="VG283" s="75"/>
      <c r="VH283" s="75"/>
      <c r="VI283" s="75"/>
      <c r="VJ283" s="75"/>
      <c r="VK283" s="75"/>
      <c r="VL283" s="75"/>
      <c r="VM283" s="75"/>
      <c r="VN283" s="75"/>
      <c r="VO283" s="75"/>
      <c r="VP283" s="75"/>
      <c r="VQ283" s="75"/>
      <c r="VR283" s="75"/>
      <c r="VS283" s="75"/>
      <c r="VT283" s="75"/>
      <c r="VU283" s="75"/>
      <c r="VV283" s="75"/>
      <c r="VW283" s="75"/>
      <c r="VX283" s="75"/>
      <c r="VY283" s="75"/>
      <c r="VZ283" s="75"/>
      <c r="WA283" s="75"/>
      <c r="WB283" s="75"/>
      <c r="WC283" s="75"/>
      <c r="WD283" s="75"/>
      <c r="WE283" s="75"/>
      <c r="WF283" s="75"/>
      <c r="WG283" s="75"/>
      <c r="WH283" s="75"/>
      <c r="WI283" s="75"/>
      <c r="WJ283" s="75"/>
      <c r="WK283" s="75"/>
      <c r="WL283" s="75"/>
      <c r="WM283" s="75"/>
      <c r="WN283" s="75"/>
      <c r="WO283" s="75"/>
      <c r="WP283" s="75"/>
      <c r="WQ283" s="75"/>
      <c r="WR283" s="75"/>
      <c r="WS283" s="75"/>
      <c r="WT283" s="75"/>
      <c r="WU283" s="75"/>
      <c r="WV283" s="75"/>
      <c r="WW283" s="75"/>
      <c r="WX283" s="75"/>
      <c r="WY283" s="75"/>
      <c r="WZ283" s="75"/>
      <c r="XA283" s="75"/>
      <c r="XB283" s="75"/>
      <c r="XC283" s="75"/>
      <c r="XD283" s="75"/>
      <c r="XE283" s="75"/>
      <c r="XF283" s="75"/>
      <c r="XG283" s="75"/>
      <c r="XH283" s="75"/>
      <c r="XI283" s="75"/>
      <c r="XJ283" s="75"/>
      <c r="XK283" s="75"/>
      <c r="XL283" s="75"/>
      <c r="XM283" s="75"/>
      <c r="XN283" s="75"/>
      <c r="XO283" s="75"/>
      <c r="XP283" s="75"/>
      <c r="XQ283" s="75"/>
      <c r="XR283" s="75"/>
      <c r="XS283" s="75"/>
      <c r="XT283" s="75"/>
      <c r="XU283" s="75"/>
      <c r="XV283" s="75"/>
      <c r="XW283" s="75"/>
      <c r="XX283" s="75"/>
      <c r="XY283" s="75"/>
      <c r="XZ283" s="75"/>
      <c r="YA283" s="75"/>
      <c r="YB283" s="75"/>
      <c r="YC283" s="75"/>
      <c r="YD283" s="75"/>
      <c r="YE283" s="75"/>
      <c r="YF283" s="75"/>
      <c r="YG283" s="75"/>
      <c r="YH283" s="75"/>
      <c r="YI283" s="75"/>
      <c r="YJ283" s="75"/>
      <c r="YK283" s="75"/>
      <c r="YL283" s="75"/>
      <c r="YM283" s="75"/>
      <c r="YN283" s="75"/>
      <c r="YO283" s="75"/>
      <c r="YP283" s="75"/>
      <c r="YQ283" s="75"/>
      <c r="YR283" s="75"/>
      <c r="YS283" s="75"/>
      <c r="YT283" s="75"/>
      <c r="YU283" s="75"/>
      <c r="YV283" s="75"/>
      <c r="YW283" s="75"/>
      <c r="YX283" s="75"/>
      <c r="YY283" s="75"/>
      <c r="YZ283" s="75"/>
      <c r="ZA283" s="75"/>
      <c r="ZB283" s="75"/>
      <c r="ZC283" s="75"/>
      <c r="ZD283" s="75"/>
      <c r="ZE283" s="75"/>
      <c r="ZF283" s="75"/>
      <c r="ZG283" s="75"/>
      <c r="ZH283" s="75"/>
      <c r="ZI283" s="75"/>
      <c r="ZJ283" s="75"/>
      <c r="ZK283" s="75"/>
      <c r="ZL283" s="75"/>
      <c r="ZM283" s="75"/>
      <c r="ZN283" s="75"/>
      <c r="ZO283" s="75"/>
      <c r="ZP283" s="75"/>
      <c r="ZQ283" s="75"/>
      <c r="ZR283" s="75"/>
      <c r="ZS283" s="75"/>
      <c r="ZT283" s="75"/>
      <c r="ZU283" s="75"/>
      <c r="ZV283" s="75"/>
      <c r="ZW283" s="75"/>
      <c r="ZX283" s="75"/>
      <c r="ZY283" s="75"/>
      <c r="ZZ283" s="75"/>
      <c r="AAA283" s="75"/>
      <c r="AAB283" s="75"/>
      <c r="AAC283" s="75"/>
      <c r="AAD283" s="75"/>
      <c r="AAE283" s="75"/>
      <c r="AAF283" s="75"/>
      <c r="AAG283" s="75"/>
      <c r="AAH283" s="75"/>
      <c r="AAI283" s="75"/>
      <c r="AAJ283" s="75"/>
      <c r="AAK283" s="75"/>
      <c r="AAL283" s="75"/>
      <c r="AAM283" s="75"/>
      <c r="AAN283" s="75"/>
      <c r="AAO283" s="75"/>
      <c r="AAP283" s="75"/>
      <c r="AAQ283" s="75"/>
      <c r="AAR283" s="75"/>
      <c r="AAS283" s="75"/>
      <c r="AAT283" s="75"/>
      <c r="AAU283" s="75"/>
      <c r="AAV283" s="75"/>
      <c r="AAW283" s="75"/>
      <c r="AAX283" s="75"/>
      <c r="AAY283" s="75"/>
      <c r="AAZ283" s="75"/>
      <c r="ABA283" s="75"/>
      <c r="ABB283" s="75"/>
      <c r="ABC283" s="75"/>
      <c r="ABD283" s="75"/>
      <c r="ABE283" s="75"/>
      <c r="ABF283" s="75"/>
      <c r="ABG283" s="75"/>
      <c r="ABH283" s="75"/>
      <c r="ABI283" s="75"/>
      <c r="ABJ283" s="75"/>
      <c r="ABK283" s="75"/>
      <c r="ABL283" s="75"/>
      <c r="ABM283" s="75"/>
      <c r="ABN283" s="75"/>
      <c r="ABO283" s="75"/>
      <c r="ABP283" s="75"/>
      <c r="ABQ283" s="75"/>
      <c r="ABR283" s="75"/>
      <c r="ABS283" s="75"/>
      <c r="ABT283" s="75"/>
      <c r="ABU283" s="75"/>
      <c r="ABV283" s="75"/>
      <c r="ABW283" s="75"/>
      <c r="ABX283" s="75"/>
      <c r="ABY283" s="75"/>
      <c r="ABZ283" s="75"/>
      <c r="ACA283" s="75"/>
      <c r="ACB283" s="75"/>
      <c r="ACC283" s="75"/>
      <c r="ACD283" s="75"/>
      <c r="ACE283" s="75"/>
      <c r="ACF283" s="75"/>
      <c r="ACG283" s="75"/>
      <c r="ACH283" s="75"/>
      <c r="ACI283" s="75"/>
      <c r="ACJ283" s="75"/>
      <c r="ACK283" s="75"/>
      <c r="ACL283" s="75"/>
      <c r="ACM283" s="75"/>
      <c r="ACN283" s="75"/>
      <c r="ACO283" s="75"/>
      <c r="ACP283" s="75"/>
      <c r="ACQ283" s="75"/>
      <c r="ACR283" s="75"/>
      <c r="ACS283" s="75"/>
      <c r="ACT283" s="75"/>
      <c r="ACU283" s="75"/>
      <c r="ACV283" s="75"/>
      <c r="ACW283" s="75"/>
      <c r="ACX283" s="75"/>
      <c r="ACY283" s="75"/>
      <c r="ACZ283" s="75"/>
      <c r="ADA283" s="75"/>
      <c r="ADB283" s="75"/>
      <c r="ADC283" s="75"/>
      <c r="ADD283" s="75"/>
      <c r="ADE283" s="75"/>
      <c r="ADF283" s="75"/>
      <c r="ADG283" s="75"/>
      <c r="ADH283" s="75"/>
      <c r="ADI283" s="75"/>
      <c r="ADJ283" s="75"/>
      <c r="ADK283" s="75"/>
      <c r="ADL283" s="75"/>
      <c r="ADM283" s="75"/>
      <c r="ADN283" s="75"/>
      <c r="ADO283" s="75"/>
      <c r="ADP283" s="75"/>
      <c r="ADQ283" s="75"/>
      <c r="ADR283" s="75"/>
      <c r="ADS283" s="75"/>
      <c r="ADT283" s="75"/>
      <c r="ADU283" s="75"/>
      <c r="ADV283" s="75"/>
      <c r="ADW283" s="75"/>
      <c r="ADX283" s="75"/>
      <c r="ADY283" s="75"/>
      <c r="ADZ283" s="75"/>
      <c r="AEA283" s="75"/>
      <c r="AEB283" s="75"/>
      <c r="AEC283" s="75"/>
      <c r="AED283" s="75"/>
      <c r="AEE283" s="75"/>
      <c r="AEF283" s="75"/>
      <c r="AEG283" s="75"/>
      <c r="AEH283" s="75"/>
      <c r="AEI283" s="75"/>
      <c r="AEJ283" s="75"/>
      <c r="AEK283" s="75"/>
      <c r="AEL283" s="75"/>
      <c r="AEM283" s="75"/>
      <c r="AEN283" s="75"/>
      <c r="AEO283" s="75"/>
      <c r="AEP283" s="75"/>
      <c r="AEQ283" s="75"/>
      <c r="AER283" s="75"/>
      <c r="AES283" s="75"/>
      <c r="AET283" s="75"/>
      <c r="AEU283" s="75"/>
      <c r="AEV283" s="75"/>
      <c r="AEW283" s="75"/>
      <c r="AEX283" s="75"/>
      <c r="AEY283" s="75"/>
      <c r="AEZ283" s="75"/>
      <c r="AFA283" s="75"/>
      <c r="AFB283" s="75"/>
      <c r="AFC283" s="75"/>
      <c r="AFD283" s="75"/>
      <c r="AFE283" s="75"/>
      <c r="AFF283" s="75"/>
      <c r="AFG283" s="75"/>
      <c r="AFH283" s="75"/>
      <c r="AFI283" s="75"/>
      <c r="AFJ283" s="75"/>
      <c r="AFK283" s="75"/>
      <c r="AFL283" s="75"/>
      <c r="AFM283" s="75"/>
      <c r="AFN283" s="75"/>
      <c r="AFO283" s="75"/>
      <c r="AFP283" s="75"/>
      <c r="AFQ283" s="75"/>
      <c r="AFR283" s="75"/>
      <c r="AFS283" s="75"/>
      <c r="AFT283" s="75"/>
      <c r="AFU283" s="75"/>
      <c r="AFV283" s="75"/>
      <c r="AFW283" s="75"/>
      <c r="AFX283" s="75"/>
      <c r="AFY283" s="75"/>
      <c r="AFZ283" s="75"/>
      <c r="AGA283" s="75"/>
      <c r="AGB283" s="75"/>
      <c r="AGC283" s="75"/>
      <c r="AGD283" s="75"/>
      <c r="AGE283" s="75"/>
      <c r="AGF283" s="75"/>
      <c r="AGG283" s="75"/>
      <c r="AGH283" s="75"/>
      <c r="AGI283" s="75"/>
      <c r="AGJ283" s="75"/>
      <c r="AGK283" s="75"/>
      <c r="AGL283" s="75"/>
      <c r="AGM283" s="75"/>
      <c r="AGN283" s="75"/>
      <c r="AGO283" s="75"/>
      <c r="AGP283" s="75"/>
      <c r="AGQ283" s="75"/>
      <c r="AGR283" s="75"/>
      <c r="AGS283" s="75"/>
      <c r="AGT283" s="75"/>
      <c r="AGU283" s="75"/>
      <c r="AGV283" s="75"/>
      <c r="AGW283" s="75"/>
      <c r="AGX283" s="75"/>
      <c r="AGY283" s="75"/>
      <c r="AGZ283" s="75"/>
      <c r="AHA283" s="75"/>
      <c r="AHB283" s="75"/>
      <c r="AHC283" s="75"/>
      <c r="AHD283" s="75"/>
      <c r="AHE283" s="75"/>
      <c r="AHF283" s="75"/>
      <c r="AHG283" s="75"/>
      <c r="AHH283" s="75"/>
      <c r="AHI283" s="75"/>
      <c r="AHJ283" s="75"/>
      <c r="AHK283" s="75"/>
      <c r="AHL283" s="75"/>
      <c r="AHM283" s="75"/>
      <c r="AHN283" s="75"/>
      <c r="AHO283" s="75"/>
      <c r="AHP283" s="75"/>
      <c r="AHQ283" s="75"/>
      <c r="AHR283" s="75"/>
      <c r="AHS283" s="75"/>
      <c r="AHT283" s="75"/>
      <c r="AHU283" s="75"/>
      <c r="AHV283" s="75"/>
      <c r="AHW283" s="75"/>
      <c r="AHX283" s="75"/>
      <c r="AHY283" s="75"/>
      <c r="AHZ283" s="75"/>
      <c r="AIA283" s="75"/>
      <c r="AIB283" s="75"/>
      <c r="AIC283" s="75"/>
      <c r="AID283" s="75"/>
      <c r="AIE283" s="75"/>
      <c r="AIF283" s="75"/>
      <c r="AIG283" s="75"/>
      <c r="AIH283" s="75"/>
      <c r="AII283" s="75"/>
      <c r="AIJ283" s="75"/>
      <c r="AIK283" s="75"/>
      <c r="AIL283" s="75"/>
      <c r="AIM283" s="75"/>
      <c r="AIN283" s="75"/>
      <c r="AIO283" s="75"/>
      <c r="AIP283" s="75"/>
      <c r="AIQ283" s="75"/>
      <c r="AIR283" s="75"/>
      <c r="AIS283" s="75"/>
      <c r="AIT283" s="75"/>
      <c r="AIU283" s="75"/>
      <c r="AIV283" s="75"/>
      <c r="AIW283" s="75"/>
      <c r="AIX283" s="75"/>
      <c r="AIY283" s="75"/>
      <c r="AIZ283" s="75"/>
      <c r="AJA283" s="75"/>
      <c r="AJB283" s="75"/>
      <c r="AJC283" s="75"/>
      <c r="AJD283" s="75"/>
      <c r="AJE283" s="75"/>
      <c r="AJF283" s="75"/>
      <c r="AJG283" s="75"/>
      <c r="AJH283" s="75"/>
      <c r="AJI283" s="75"/>
      <c r="AJJ283" s="75"/>
      <c r="AJK283" s="75"/>
      <c r="AJL283" s="75"/>
      <c r="AJM283" s="75"/>
      <c r="AJN283" s="75"/>
      <c r="AJO283" s="75"/>
      <c r="AJP283" s="75"/>
      <c r="AJQ283" s="75"/>
      <c r="AJR283" s="75"/>
      <c r="AJS283" s="75"/>
      <c r="AJT283" s="75"/>
      <c r="AJU283" s="75"/>
      <c r="AJV283" s="75"/>
      <c r="AJW283" s="75"/>
      <c r="AJX283" s="75"/>
      <c r="AJY283" s="75"/>
      <c r="AJZ283" s="75"/>
      <c r="AKA283" s="75"/>
      <c r="AKB283" s="75"/>
      <c r="AKC283" s="75"/>
      <c r="AKD283" s="75"/>
      <c r="AKE283" s="75"/>
      <c r="AKF283" s="75"/>
      <c r="AKG283" s="75"/>
      <c r="AKH283" s="75"/>
      <c r="AKI283" s="75"/>
      <c r="AKJ283" s="75"/>
      <c r="AKK283" s="75"/>
      <c r="AKL283" s="75"/>
      <c r="AKM283" s="75"/>
      <c r="AKN283" s="75"/>
      <c r="AKO283" s="75"/>
      <c r="AKP283" s="75"/>
      <c r="AKQ283" s="75"/>
      <c r="AKR283" s="75"/>
      <c r="AKS283" s="75"/>
      <c r="AKT283" s="75"/>
      <c r="AKU283" s="75"/>
      <c r="AKV283" s="75"/>
      <c r="AKW283" s="75"/>
      <c r="AKX283" s="75"/>
      <c r="AKY283" s="75"/>
      <c r="AKZ283" s="75"/>
      <c r="ALA283" s="75"/>
      <c r="ALB283" s="75"/>
      <c r="ALC283" s="75"/>
      <c r="ALD283" s="75"/>
      <c r="ALE283" s="75"/>
      <c r="ALF283" s="75"/>
      <c r="ALG283" s="75"/>
      <c r="ALH283" s="75"/>
      <c r="ALI283" s="75"/>
      <c r="ALJ283" s="75"/>
      <c r="ALK283" s="75"/>
      <c r="ALL283" s="75"/>
      <c r="ALM283" s="75"/>
      <c r="ALN283" s="75"/>
      <c r="ALO283" s="75"/>
      <c r="ALP283" s="75"/>
      <c r="ALQ283" s="75"/>
      <c r="ALR283" s="75"/>
      <c r="ALS283" s="75"/>
      <c r="ALT283" s="75"/>
      <c r="ALU283" s="75"/>
      <c r="ALV283" s="75"/>
      <c r="ALW283" s="75"/>
      <c r="ALX283" s="75"/>
      <c r="ALY283" s="75"/>
      <c r="ALZ283" s="75"/>
      <c r="AMA283" s="75"/>
      <c r="AMB283" s="75"/>
      <c r="AMC283" s="75"/>
      <c r="AMD283" s="75"/>
      <c r="AME283" s="75"/>
      <c r="AMF283" s="75"/>
      <c r="AMG283" s="75"/>
      <c r="AMH283" s="75"/>
      <c r="AMI283" s="75"/>
      <c r="AMJ283" s="75"/>
      <c r="AMK283" s="75"/>
      <c r="AML283" s="75"/>
      <c r="AMM283" s="75"/>
      <c r="AMN283" s="75"/>
      <c r="AMO283" s="75"/>
      <c r="AMP283" s="75"/>
      <c r="AMQ283" s="75"/>
      <c r="AMR283" s="75"/>
      <c r="AMS283" s="75"/>
      <c r="AMT283" s="75"/>
      <c r="AMU283" s="75"/>
      <c r="AMV283" s="75"/>
      <c r="AMW283" s="75"/>
      <c r="AMX283" s="75"/>
      <c r="AMY283" s="75"/>
      <c r="AMZ283" s="75"/>
      <c r="ANA283" s="75"/>
      <c r="ANB283" s="75"/>
      <c r="ANC283" s="75"/>
      <c r="AND283" s="75"/>
      <c r="ANE283" s="75"/>
      <c r="ANF283" s="75"/>
      <c r="ANG283" s="75"/>
      <c r="ANH283" s="75"/>
      <c r="ANI283" s="75"/>
      <c r="ANJ283" s="75"/>
      <c r="ANK283" s="75"/>
      <c r="ANL283" s="75"/>
      <c r="ANM283" s="75"/>
      <c r="ANN283" s="75"/>
      <c r="ANO283" s="75"/>
      <c r="ANP283" s="75"/>
      <c r="ANQ283" s="75"/>
      <c r="ANR283" s="75"/>
      <c r="ANS283" s="75"/>
      <c r="ANT283" s="75"/>
      <c r="ANU283" s="75"/>
      <c r="ANV283" s="75"/>
      <c r="ANW283" s="75"/>
      <c r="ANX283" s="75"/>
      <c r="ANY283" s="75"/>
      <c r="ANZ283" s="75"/>
      <c r="AOA283" s="75"/>
      <c r="AOB283" s="75"/>
      <c r="AOC283" s="75"/>
      <c r="AOD283" s="75"/>
      <c r="AOE283" s="75"/>
      <c r="AOF283" s="75"/>
      <c r="AOG283" s="75"/>
      <c r="AOH283" s="75"/>
      <c r="AOI283" s="75"/>
      <c r="AOJ283" s="75"/>
      <c r="AOK283" s="75"/>
      <c r="AOL283" s="75"/>
      <c r="AOM283" s="75"/>
      <c r="AON283" s="75"/>
      <c r="AOO283" s="75"/>
      <c r="AOP283" s="75"/>
      <c r="AOQ283" s="75"/>
      <c r="AOR283" s="75"/>
      <c r="AOS283" s="75"/>
      <c r="AOT283" s="75"/>
      <c r="AOU283" s="75"/>
      <c r="AOV283" s="75"/>
      <c r="AOW283" s="75"/>
      <c r="AOX283" s="75"/>
      <c r="AOY283" s="75"/>
      <c r="AOZ283" s="75"/>
      <c r="APA283" s="75"/>
      <c r="APB283" s="75"/>
      <c r="APC283" s="75"/>
      <c r="APD283" s="75"/>
      <c r="APE283" s="75"/>
      <c r="APF283" s="75"/>
      <c r="APG283" s="75"/>
      <c r="APH283" s="75"/>
      <c r="API283" s="75"/>
      <c r="APJ283" s="75"/>
      <c r="APK283" s="75"/>
      <c r="APL283" s="75"/>
      <c r="APM283" s="75"/>
      <c r="APN283" s="75"/>
      <c r="APO283" s="75"/>
      <c r="APP283" s="75"/>
      <c r="APQ283" s="75"/>
      <c r="APR283" s="75"/>
      <c r="APS283" s="75"/>
      <c r="APT283" s="75"/>
      <c r="APU283" s="75"/>
      <c r="APV283" s="75"/>
      <c r="APW283" s="75"/>
      <c r="APX283" s="75"/>
      <c r="APY283" s="75"/>
      <c r="APZ283" s="75"/>
      <c r="AQA283" s="75"/>
      <c r="AQB283" s="75"/>
      <c r="AQC283" s="75"/>
      <c r="AQD283" s="75"/>
      <c r="AQE283" s="75"/>
      <c r="AQF283" s="75"/>
      <c r="AQG283" s="75"/>
      <c r="AQH283" s="75"/>
      <c r="AQI283" s="75"/>
      <c r="AQJ283" s="75"/>
      <c r="AQK283" s="75"/>
      <c r="AQL283" s="75"/>
      <c r="AQM283" s="75"/>
      <c r="AQN283" s="75"/>
      <c r="AQO283" s="75"/>
      <c r="AQP283" s="75"/>
      <c r="AQQ283" s="75"/>
      <c r="AQR283" s="75"/>
      <c r="AQS283" s="75"/>
      <c r="AQT283" s="75"/>
      <c r="AQU283" s="75"/>
      <c r="AQV283" s="75"/>
      <c r="AQW283" s="75"/>
      <c r="AQX283" s="75"/>
      <c r="AQY283" s="75"/>
      <c r="AQZ283" s="75"/>
      <c r="ARA283" s="75"/>
      <c r="ARB283" s="75"/>
      <c r="ARC283" s="75"/>
      <c r="ARD283" s="75"/>
      <c r="ARE283" s="75"/>
      <c r="ARF283" s="75"/>
      <c r="ARG283" s="75"/>
      <c r="ARH283" s="75"/>
      <c r="ARI283" s="75"/>
      <c r="ARJ283" s="75"/>
      <c r="ARK283" s="75"/>
      <c r="ARL283" s="75"/>
      <c r="ARM283" s="75"/>
      <c r="ARN283" s="75"/>
      <c r="ARO283" s="75"/>
      <c r="ARP283" s="75"/>
      <c r="ARQ283" s="75"/>
      <c r="ARR283" s="75"/>
      <c r="ARS283" s="75"/>
      <c r="ART283" s="75"/>
      <c r="ARU283" s="75"/>
      <c r="ARV283" s="75"/>
      <c r="ARW283" s="75"/>
      <c r="ARX283" s="75"/>
      <c r="ARY283" s="75"/>
      <c r="ARZ283" s="75"/>
      <c r="ASA283" s="75"/>
      <c r="ASB283" s="75"/>
      <c r="ASC283" s="75"/>
      <c r="ASD283" s="75"/>
      <c r="ASE283" s="75"/>
      <c r="ASF283" s="75"/>
      <c r="ASG283" s="75"/>
      <c r="ASH283" s="75"/>
      <c r="ASI283" s="75"/>
      <c r="ASJ283" s="75"/>
      <c r="ASK283" s="75"/>
      <c r="ASL283" s="75"/>
      <c r="ASM283" s="75"/>
      <c r="ASN283" s="75"/>
      <c r="ASO283" s="75"/>
      <c r="ASP283" s="75"/>
      <c r="ASQ283" s="75"/>
      <c r="ASR283" s="75"/>
      <c r="ASS283" s="75"/>
      <c r="AST283" s="75"/>
      <c r="ASU283" s="75"/>
      <c r="ASV283" s="75"/>
      <c r="ASW283" s="75"/>
      <c r="ASX283" s="75"/>
      <c r="ASY283" s="75"/>
      <c r="ASZ283" s="75"/>
      <c r="ATA283" s="75"/>
      <c r="ATB283" s="75"/>
      <c r="ATC283" s="75"/>
      <c r="ATD283" s="75"/>
      <c r="ATE283" s="75"/>
      <c r="ATF283" s="75"/>
      <c r="ATG283" s="75"/>
      <c r="ATH283" s="75"/>
      <c r="ATI283" s="75"/>
      <c r="ATJ283" s="75"/>
      <c r="ATK283" s="75"/>
      <c r="ATL283" s="75"/>
      <c r="ATM283" s="75"/>
      <c r="ATN283" s="75"/>
      <c r="ATO283" s="75"/>
      <c r="ATP283" s="75"/>
      <c r="ATQ283" s="75"/>
      <c r="ATR283" s="75"/>
      <c r="ATS283" s="75"/>
      <c r="ATT283" s="75"/>
      <c r="ATU283" s="75"/>
      <c r="ATV283" s="75"/>
      <c r="ATW283" s="75"/>
      <c r="ATX283" s="75"/>
      <c r="ATY283" s="75"/>
      <c r="ATZ283" s="75"/>
      <c r="AUA283" s="75"/>
      <c r="AUB283" s="75"/>
      <c r="AUC283" s="75"/>
      <c r="AUD283" s="75"/>
      <c r="AUE283" s="75"/>
      <c r="AUF283" s="75"/>
      <c r="AUG283" s="75"/>
      <c r="AUH283" s="75"/>
      <c r="AUI283" s="75"/>
      <c r="AUJ283" s="75"/>
      <c r="AUK283" s="75"/>
      <c r="AUL283" s="75"/>
      <c r="AUM283" s="75"/>
      <c r="AUN283" s="75"/>
      <c r="AUO283" s="75"/>
      <c r="AUP283" s="75"/>
      <c r="AUQ283" s="75"/>
      <c r="AUR283" s="75"/>
      <c r="AUS283" s="75"/>
      <c r="AUT283" s="75"/>
      <c r="AUU283" s="75"/>
      <c r="AUV283" s="75"/>
      <c r="AUW283" s="75"/>
      <c r="AUX283" s="75"/>
      <c r="AUY283" s="75"/>
      <c r="AUZ283" s="75"/>
      <c r="AVA283" s="75"/>
      <c r="AVB283" s="75"/>
      <c r="AVC283" s="75"/>
      <c r="AVD283" s="75"/>
      <c r="AVE283" s="75"/>
      <c r="AVF283" s="75"/>
      <c r="AVG283" s="75"/>
      <c r="AVH283" s="75"/>
      <c r="AVI283" s="75"/>
      <c r="AVJ283" s="75"/>
      <c r="AVK283" s="75"/>
      <c r="AVL283" s="75"/>
      <c r="AVM283" s="75"/>
      <c r="AVN283" s="75"/>
      <c r="AVO283" s="75"/>
      <c r="AVP283" s="75"/>
      <c r="AVQ283" s="75"/>
      <c r="AVR283" s="75"/>
      <c r="AVS283" s="75"/>
      <c r="AVT283" s="75"/>
      <c r="AVU283" s="75"/>
      <c r="AVV283" s="75"/>
      <c r="AVW283" s="75"/>
      <c r="AVX283" s="75"/>
      <c r="AVY283" s="75"/>
      <c r="AVZ283" s="75"/>
      <c r="AWA283" s="75"/>
      <c r="AWB283" s="75"/>
      <c r="AWC283" s="75"/>
      <c r="AWD283" s="75"/>
      <c r="AWE283" s="75"/>
      <c r="AWF283" s="75"/>
      <c r="AWG283" s="75"/>
      <c r="AWH283" s="75"/>
      <c r="AWI283" s="75"/>
      <c r="AWJ283" s="75"/>
      <c r="AWK283" s="75"/>
      <c r="AWL283" s="75"/>
      <c r="AWM283" s="75"/>
      <c r="AWN283" s="75"/>
      <c r="AWO283" s="75"/>
      <c r="AWP283" s="75"/>
      <c r="AWQ283" s="75"/>
      <c r="AWR283" s="75"/>
      <c r="AWS283" s="75"/>
      <c r="AWT283" s="75"/>
      <c r="AWU283" s="75"/>
      <c r="AWV283" s="75"/>
      <c r="AWW283" s="75"/>
      <c r="AWX283" s="75"/>
      <c r="AWY283" s="75"/>
      <c r="AWZ283" s="75"/>
      <c r="AXA283" s="75"/>
      <c r="AXB283" s="75"/>
      <c r="AXC283" s="75"/>
      <c r="AXD283" s="75"/>
      <c r="AXE283" s="75"/>
      <c r="AXF283" s="75"/>
      <c r="AXG283" s="75"/>
      <c r="AXH283" s="75"/>
      <c r="AXI283" s="75"/>
      <c r="AXJ283" s="75"/>
      <c r="AXK283" s="75"/>
      <c r="AXL283" s="75"/>
      <c r="AXM283" s="75"/>
      <c r="AXN283" s="75"/>
      <c r="AXO283" s="75"/>
      <c r="AXP283" s="75"/>
      <c r="AXQ283" s="75"/>
      <c r="AXR283" s="75"/>
      <c r="AXS283" s="75"/>
      <c r="AXT283" s="75"/>
      <c r="AXU283" s="75"/>
      <c r="AXV283" s="75"/>
      <c r="AXW283" s="75"/>
      <c r="AXX283" s="75"/>
      <c r="AXY283" s="75"/>
      <c r="AXZ283" s="75"/>
      <c r="AYA283" s="75"/>
      <c r="AYB283" s="75"/>
      <c r="AYC283" s="75"/>
      <c r="AYD283" s="75"/>
      <c r="AYE283" s="75"/>
      <c r="AYF283" s="75"/>
      <c r="AYG283" s="75"/>
      <c r="AYH283" s="75"/>
      <c r="AYI283" s="75"/>
      <c r="AYJ283" s="75"/>
      <c r="AYK283" s="75"/>
      <c r="AYL283" s="75"/>
      <c r="AYM283" s="75"/>
      <c r="AYN283" s="75"/>
      <c r="AYO283" s="75"/>
      <c r="AYP283" s="75"/>
      <c r="AYQ283" s="75"/>
      <c r="AYR283" s="75"/>
      <c r="AYS283" s="75"/>
      <c r="AYT283" s="75"/>
      <c r="AYU283" s="75"/>
      <c r="AYV283" s="75"/>
      <c r="AYW283" s="75"/>
      <c r="AYX283" s="75"/>
      <c r="AYY283" s="75"/>
      <c r="AYZ283" s="75"/>
      <c r="AZA283" s="75"/>
      <c r="AZB283" s="75"/>
      <c r="AZC283" s="75"/>
      <c r="AZD283" s="75"/>
      <c r="AZE283" s="75"/>
      <c r="AZF283" s="75"/>
      <c r="AZG283" s="75"/>
      <c r="AZH283" s="75"/>
      <c r="AZI283" s="75"/>
      <c r="AZJ283" s="75"/>
      <c r="AZK283" s="75"/>
      <c r="AZL283" s="75"/>
      <c r="AZM283" s="75"/>
      <c r="AZN283" s="75"/>
      <c r="AZO283" s="75"/>
      <c r="AZP283" s="75"/>
      <c r="AZQ283" s="75"/>
      <c r="AZR283" s="75"/>
      <c r="AZS283" s="75"/>
      <c r="AZT283" s="75"/>
      <c r="AZU283" s="75"/>
      <c r="AZV283" s="75"/>
      <c r="AZW283" s="75"/>
      <c r="AZX283" s="75"/>
      <c r="AZY283" s="75"/>
      <c r="AZZ283" s="75"/>
      <c r="BAA283" s="75"/>
      <c r="BAB283" s="75"/>
      <c r="BAC283" s="75"/>
      <c r="BAD283" s="75"/>
      <c r="BAE283" s="75"/>
      <c r="BAF283" s="75"/>
      <c r="BAG283" s="75"/>
      <c r="BAH283" s="75"/>
      <c r="BAI283" s="75"/>
      <c r="BAJ283" s="75"/>
      <c r="BAK283" s="75"/>
      <c r="BAL283" s="75"/>
      <c r="BAM283" s="75"/>
      <c r="BAN283" s="75"/>
      <c r="BAO283" s="75"/>
      <c r="BAP283" s="75"/>
      <c r="BAQ283" s="75"/>
      <c r="BAR283" s="75"/>
      <c r="BAS283" s="75"/>
      <c r="BAT283" s="75"/>
      <c r="BAU283" s="75"/>
      <c r="BAV283" s="75"/>
      <c r="BAW283" s="75"/>
      <c r="BAX283" s="75"/>
      <c r="BAY283" s="75"/>
      <c r="BAZ283" s="75"/>
      <c r="BBA283" s="75"/>
      <c r="BBB283" s="75"/>
      <c r="BBC283" s="75"/>
      <c r="BBD283" s="75"/>
      <c r="BBE283" s="75"/>
      <c r="BBF283" s="75"/>
      <c r="BBG283" s="75"/>
      <c r="BBH283" s="75"/>
      <c r="BBI283" s="75"/>
      <c r="BBJ283" s="75"/>
      <c r="BBK283" s="75"/>
      <c r="BBL283" s="75"/>
      <c r="BBM283" s="75"/>
      <c r="BBN283" s="75"/>
      <c r="BBO283" s="75"/>
      <c r="BBP283" s="75"/>
      <c r="BBQ283" s="75"/>
      <c r="BBR283" s="75"/>
      <c r="BBS283" s="75"/>
      <c r="BBT283" s="75"/>
      <c r="BBU283" s="75"/>
      <c r="BBV283" s="75"/>
      <c r="BBW283" s="75"/>
      <c r="BBX283" s="75"/>
      <c r="BBY283" s="75"/>
      <c r="BBZ283" s="75"/>
      <c r="BCA283" s="75"/>
      <c r="BCB283" s="75"/>
      <c r="BCC283" s="75"/>
      <c r="BCD283" s="75"/>
      <c r="BCE283" s="75"/>
      <c r="BCF283" s="75"/>
      <c r="BCG283" s="75"/>
      <c r="BCH283" s="75"/>
      <c r="BCI283" s="75"/>
      <c r="BCJ283" s="75"/>
      <c r="BCK283" s="75"/>
      <c r="BCL283" s="75"/>
      <c r="BCM283" s="75"/>
      <c r="BCN283" s="75"/>
      <c r="BCO283" s="75"/>
      <c r="BCP283" s="75"/>
      <c r="BCQ283" s="75"/>
      <c r="BCR283" s="75"/>
      <c r="BCS283" s="75"/>
      <c r="BCT283" s="75"/>
      <c r="BCU283" s="75"/>
      <c r="BCV283" s="75"/>
      <c r="BCW283" s="75"/>
      <c r="BCX283" s="75"/>
      <c r="BCY283" s="75"/>
      <c r="BCZ283" s="75"/>
      <c r="BDA283" s="75"/>
      <c r="BDB283" s="75"/>
      <c r="BDC283" s="75"/>
      <c r="BDD283" s="75"/>
      <c r="BDE283" s="75"/>
      <c r="BDF283" s="75"/>
      <c r="BDG283" s="75"/>
      <c r="BDH283" s="75"/>
      <c r="BDI283" s="75"/>
      <c r="BDJ283" s="75"/>
      <c r="BDK283" s="75"/>
      <c r="BDL283" s="75"/>
      <c r="BDM283" s="75"/>
      <c r="BDN283" s="75"/>
      <c r="BDO283" s="75"/>
      <c r="BDP283" s="75"/>
      <c r="BDQ283" s="75"/>
      <c r="BDR283" s="75"/>
      <c r="BDS283" s="75"/>
      <c r="BDT283" s="75"/>
      <c r="BDU283" s="75"/>
      <c r="BDV283" s="75"/>
      <c r="BDW283" s="75"/>
      <c r="BDX283" s="75"/>
      <c r="BDY283" s="75"/>
      <c r="BDZ283" s="75"/>
      <c r="BEA283" s="75"/>
      <c r="BEB283" s="75"/>
      <c r="BEC283" s="75"/>
      <c r="BED283" s="75"/>
      <c r="BEE283" s="75"/>
      <c r="BEF283" s="75"/>
      <c r="BEG283" s="75"/>
      <c r="BEH283" s="75"/>
      <c r="BEI283" s="75"/>
      <c r="BEJ283" s="75"/>
      <c r="BEK283" s="75"/>
      <c r="BEL283" s="75"/>
      <c r="BEM283" s="75"/>
      <c r="BEN283" s="75"/>
      <c r="BEO283" s="75"/>
      <c r="BEP283" s="75"/>
      <c r="BEQ283" s="75"/>
      <c r="BER283" s="75"/>
      <c r="BES283" s="75"/>
      <c r="BET283" s="75"/>
      <c r="BEU283" s="75"/>
      <c r="BEV283" s="75"/>
      <c r="BEW283" s="75"/>
      <c r="BEX283" s="75"/>
      <c r="BEY283" s="75"/>
      <c r="BEZ283" s="75"/>
      <c r="BFA283" s="75"/>
      <c r="BFB283" s="75"/>
      <c r="BFC283" s="75"/>
      <c r="BFD283" s="75"/>
      <c r="BFE283" s="75"/>
      <c r="BFF283" s="75"/>
      <c r="BFG283" s="75"/>
      <c r="BFH283" s="75"/>
      <c r="BFI283" s="75"/>
      <c r="BFJ283" s="75"/>
      <c r="BFK283" s="75"/>
      <c r="BFL283" s="75"/>
      <c r="BFM283" s="75"/>
      <c r="BFN283" s="75"/>
      <c r="BFO283" s="75"/>
      <c r="BFP283" s="75"/>
      <c r="BFQ283" s="75"/>
      <c r="BFR283" s="75"/>
      <c r="BFS283" s="75"/>
      <c r="BFT283" s="75"/>
      <c r="BFU283" s="75"/>
      <c r="BFV283" s="75"/>
      <c r="BFW283" s="75"/>
      <c r="BFX283" s="75"/>
      <c r="BFY283" s="75"/>
      <c r="BFZ283" s="75"/>
      <c r="BGA283" s="75"/>
      <c r="BGB283" s="75"/>
      <c r="BGC283" s="75"/>
      <c r="BGD283" s="75"/>
      <c r="BGE283" s="75"/>
      <c r="BGF283" s="75"/>
      <c r="BGG283" s="75"/>
      <c r="BGH283" s="75"/>
      <c r="BGI283" s="75"/>
      <c r="BGJ283" s="75"/>
      <c r="BGK283" s="75"/>
      <c r="BGL283" s="75"/>
      <c r="BGM283" s="75"/>
      <c r="BGN283" s="75"/>
      <c r="BGO283" s="75"/>
      <c r="BGP283" s="75"/>
      <c r="BGQ283" s="75"/>
      <c r="BGR283" s="75"/>
      <c r="BGS283" s="75"/>
      <c r="BGT283" s="75"/>
      <c r="BGU283" s="75"/>
      <c r="BGV283" s="75"/>
      <c r="BGW283" s="75"/>
      <c r="BGX283" s="75"/>
      <c r="BGY283" s="75"/>
      <c r="BGZ283" s="75"/>
      <c r="BHA283" s="75"/>
      <c r="BHB283" s="75"/>
      <c r="BHC283" s="75"/>
      <c r="BHD283" s="75"/>
      <c r="BHE283" s="75"/>
      <c r="BHF283" s="75"/>
      <c r="BHG283" s="75"/>
      <c r="BHH283" s="75"/>
      <c r="BHI283" s="75"/>
      <c r="BHJ283" s="75"/>
      <c r="BHK283" s="75"/>
      <c r="BHL283" s="75"/>
      <c r="BHM283" s="75"/>
      <c r="BHN283" s="75"/>
      <c r="BHO283" s="75"/>
      <c r="BHP283" s="75"/>
      <c r="BHQ283" s="75"/>
      <c r="BHR283" s="75"/>
      <c r="BHS283" s="75"/>
      <c r="BHT283" s="75"/>
      <c r="BHU283" s="75"/>
      <c r="BHV283" s="75"/>
      <c r="BHW283" s="75"/>
      <c r="BHX283" s="75"/>
      <c r="BHY283" s="75"/>
      <c r="BHZ283" s="75"/>
      <c r="BIA283" s="75"/>
      <c r="BIB283" s="75"/>
      <c r="BIC283" s="75"/>
      <c r="BID283" s="75"/>
      <c r="BIE283" s="75"/>
      <c r="BIF283" s="75"/>
      <c r="BIG283" s="75"/>
      <c r="BIH283" s="75"/>
      <c r="BII283" s="75"/>
      <c r="BIJ283" s="75"/>
      <c r="BIK283" s="75"/>
      <c r="BIL283" s="75"/>
      <c r="BIM283" s="75"/>
      <c r="BIN283" s="75"/>
      <c r="BIO283" s="75"/>
      <c r="BIP283" s="75"/>
      <c r="BIQ283" s="75"/>
      <c r="BIR283" s="75"/>
      <c r="BIS283" s="75"/>
      <c r="BIT283" s="75"/>
      <c r="BIU283" s="75"/>
      <c r="BIV283" s="75"/>
      <c r="BIW283" s="75"/>
      <c r="BIX283" s="75"/>
      <c r="BIY283" s="75"/>
      <c r="BIZ283" s="75"/>
      <c r="BJA283" s="75"/>
      <c r="BJB283" s="75"/>
      <c r="BJC283" s="75"/>
      <c r="BJD283" s="75"/>
      <c r="BJE283" s="75"/>
      <c r="BJF283" s="75"/>
      <c r="BJG283" s="75"/>
      <c r="BJH283" s="75"/>
      <c r="BJI283" s="75"/>
      <c r="BJJ283" s="75"/>
      <c r="BJK283" s="75"/>
      <c r="BJL283" s="75"/>
      <c r="BJM283" s="75"/>
      <c r="BJN283" s="75"/>
      <c r="BJO283" s="75"/>
      <c r="BJP283" s="75"/>
      <c r="BJQ283" s="75"/>
      <c r="BJR283" s="75"/>
      <c r="BJS283" s="75"/>
      <c r="BJT283" s="75"/>
      <c r="BJU283" s="75"/>
      <c r="BJV283" s="75"/>
      <c r="BJW283" s="75"/>
      <c r="BJX283" s="75"/>
      <c r="BJY283" s="75"/>
      <c r="BJZ283" s="75"/>
      <c r="BKA283" s="75"/>
      <c r="BKB283" s="75"/>
      <c r="BKC283" s="75"/>
      <c r="BKD283" s="75"/>
      <c r="BKE283" s="75"/>
      <c r="BKF283" s="75"/>
      <c r="BKG283" s="75"/>
      <c r="BKH283" s="75"/>
      <c r="BKI283" s="75"/>
      <c r="BKJ283" s="75"/>
      <c r="BKK283" s="75"/>
      <c r="BKL283" s="75"/>
      <c r="BKM283" s="75"/>
      <c r="BKN283" s="75"/>
      <c r="BKO283" s="75"/>
      <c r="BKP283" s="75"/>
      <c r="BKQ283" s="75"/>
      <c r="BKR283" s="75"/>
      <c r="BKS283" s="75"/>
      <c r="BKT283" s="75"/>
      <c r="BKU283" s="75"/>
      <c r="BKV283" s="75"/>
      <c r="BKW283" s="75"/>
      <c r="BKX283" s="75"/>
      <c r="BKY283" s="75"/>
      <c r="BKZ283" s="75"/>
      <c r="BLA283" s="75"/>
      <c r="BLB283" s="75"/>
      <c r="BLC283" s="75"/>
      <c r="BLD283" s="75"/>
      <c r="BLE283" s="75"/>
      <c r="BLF283" s="75"/>
      <c r="BLG283" s="75"/>
      <c r="BLH283" s="75"/>
      <c r="BLI283" s="75"/>
      <c r="BLJ283" s="75"/>
      <c r="BLK283" s="75"/>
      <c r="BLL283" s="75"/>
      <c r="BLM283" s="75"/>
      <c r="BLN283" s="75"/>
      <c r="BLO283" s="75"/>
      <c r="BLP283" s="75"/>
      <c r="BLQ283" s="75"/>
      <c r="BLR283" s="75"/>
      <c r="BLS283" s="75"/>
      <c r="BLT283" s="75"/>
      <c r="BLU283" s="75"/>
      <c r="BLV283" s="75"/>
      <c r="BLW283" s="75"/>
      <c r="BLX283" s="75"/>
      <c r="BLY283" s="75"/>
      <c r="BLZ283" s="75"/>
      <c r="BMA283" s="75"/>
      <c r="BMB283" s="75"/>
      <c r="BMC283" s="75"/>
      <c r="BMD283" s="75"/>
      <c r="BME283" s="75"/>
      <c r="BMF283" s="75"/>
      <c r="BMG283" s="75"/>
      <c r="BMH283" s="75"/>
      <c r="BMI283" s="75"/>
      <c r="BMJ283" s="75"/>
      <c r="BMK283" s="75"/>
      <c r="BML283" s="75"/>
      <c r="BMM283" s="75"/>
      <c r="BMN283" s="75"/>
      <c r="BMO283" s="75"/>
      <c r="BMP283" s="75"/>
      <c r="BMQ283" s="75"/>
      <c r="BMR283" s="75"/>
      <c r="BMS283" s="75"/>
      <c r="BMT283" s="75"/>
      <c r="BMU283" s="75"/>
      <c r="BMV283" s="75"/>
      <c r="BMW283" s="75"/>
      <c r="BMX283" s="75"/>
      <c r="BMY283" s="75"/>
      <c r="BMZ283" s="75"/>
      <c r="BNA283" s="75"/>
      <c r="BNB283" s="75"/>
      <c r="BNC283" s="75"/>
      <c r="BND283" s="75"/>
      <c r="BNE283" s="75"/>
      <c r="BNF283" s="75"/>
      <c r="BNG283" s="75"/>
      <c r="BNH283" s="75"/>
      <c r="BNI283" s="75"/>
      <c r="BNJ283" s="75"/>
      <c r="BNK283" s="75"/>
      <c r="BNL283" s="75"/>
      <c r="BNM283" s="75"/>
      <c r="BNN283" s="75"/>
      <c r="BNO283" s="75"/>
      <c r="BNP283" s="75"/>
      <c r="BNQ283" s="75"/>
      <c r="BNR283" s="75"/>
      <c r="BNS283" s="75"/>
      <c r="BNT283" s="75"/>
      <c r="BNU283" s="75"/>
      <c r="BNV283" s="75"/>
      <c r="BNW283" s="75"/>
      <c r="BNX283" s="75"/>
      <c r="BNY283" s="75"/>
      <c r="BNZ283" s="75"/>
      <c r="BOA283" s="75"/>
      <c r="BOB283" s="75"/>
      <c r="BOC283" s="75"/>
      <c r="BOD283" s="75"/>
      <c r="BOE283" s="75"/>
      <c r="BOF283" s="75"/>
      <c r="BOG283" s="75"/>
      <c r="BOH283" s="75"/>
      <c r="BOI283" s="75"/>
      <c r="BOJ283" s="75"/>
      <c r="BOK283" s="75"/>
      <c r="BOL283" s="75"/>
      <c r="BOM283" s="75"/>
      <c r="BON283" s="75"/>
      <c r="BOO283" s="75"/>
      <c r="BOP283" s="75"/>
      <c r="BOQ283" s="75"/>
      <c r="BOR283" s="75"/>
      <c r="BOS283" s="75"/>
      <c r="BOT283" s="75"/>
      <c r="BOU283" s="75"/>
      <c r="BOV283" s="75"/>
      <c r="BOW283" s="75"/>
      <c r="BOX283" s="75"/>
      <c r="BOY283" s="75"/>
      <c r="BOZ283" s="75"/>
      <c r="BPA283" s="75"/>
      <c r="BPB283" s="75"/>
      <c r="BPC283" s="75"/>
      <c r="BPD283" s="75"/>
      <c r="BPE283" s="75"/>
      <c r="BPF283" s="75"/>
      <c r="BPG283" s="75"/>
      <c r="BPH283" s="75"/>
      <c r="BPI283" s="75"/>
      <c r="BPJ283" s="75"/>
      <c r="BPK283" s="75"/>
      <c r="BPL283" s="75"/>
      <c r="BPM283" s="75"/>
      <c r="BPN283" s="75"/>
      <c r="BPO283" s="75"/>
      <c r="BPP283" s="75"/>
      <c r="BPQ283" s="75"/>
      <c r="BPR283" s="75"/>
      <c r="BPS283" s="75"/>
      <c r="BPT283" s="75"/>
      <c r="BPU283" s="75"/>
      <c r="BPV283" s="75"/>
      <c r="BPW283" s="75"/>
      <c r="BPX283" s="75"/>
      <c r="BPY283" s="75"/>
      <c r="BPZ283" s="75"/>
      <c r="BQA283" s="75"/>
      <c r="BQB283" s="75"/>
      <c r="BQC283" s="75"/>
      <c r="BQD283" s="75"/>
      <c r="BQE283" s="75"/>
      <c r="BQF283" s="75"/>
      <c r="BQG283" s="75"/>
      <c r="BQH283" s="75"/>
      <c r="BQI283" s="75"/>
      <c r="BQJ283" s="75"/>
      <c r="BQK283" s="75"/>
      <c r="BQL283" s="75"/>
      <c r="BQM283" s="75"/>
      <c r="BQN283" s="75"/>
      <c r="BQO283" s="75"/>
      <c r="BQP283" s="75"/>
      <c r="BQQ283" s="75"/>
      <c r="BQR283" s="75"/>
      <c r="BQS283" s="75"/>
      <c r="BQT283" s="75"/>
      <c r="BQU283" s="75"/>
      <c r="BQV283" s="75"/>
      <c r="BQW283" s="75"/>
      <c r="BQX283" s="75"/>
      <c r="BQY283" s="75"/>
      <c r="BQZ283" s="75"/>
      <c r="BRA283" s="75"/>
      <c r="BRB283" s="75"/>
      <c r="BRC283" s="75"/>
      <c r="BRD283" s="75"/>
      <c r="BRE283" s="75"/>
      <c r="BRF283" s="75"/>
      <c r="BRG283" s="75"/>
      <c r="BRH283" s="75"/>
      <c r="BRI283" s="75"/>
      <c r="BRJ283" s="75"/>
      <c r="BRK283" s="75"/>
      <c r="BRL283" s="75"/>
      <c r="BRM283" s="75"/>
      <c r="BRN283" s="75"/>
      <c r="BRO283" s="75"/>
      <c r="BRP283" s="75"/>
      <c r="BRQ283" s="75"/>
      <c r="BRR283" s="75"/>
      <c r="BRS283" s="75"/>
      <c r="BRT283" s="75"/>
      <c r="BRU283" s="75"/>
      <c r="BRV283" s="75"/>
      <c r="BRW283" s="75"/>
      <c r="BRX283" s="75"/>
      <c r="BRY283" s="75"/>
      <c r="BRZ283" s="75"/>
      <c r="BSA283" s="75"/>
      <c r="BSB283" s="75"/>
      <c r="BSC283" s="75"/>
      <c r="BSD283" s="75"/>
      <c r="BSE283" s="75"/>
      <c r="BSF283" s="75"/>
      <c r="BSG283" s="75"/>
      <c r="BSH283" s="75"/>
      <c r="BSI283" s="75"/>
      <c r="BSJ283" s="75"/>
      <c r="BSK283" s="75"/>
      <c r="BSL283" s="75"/>
      <c r="BSM283" s="75"/>
      <c r="BSN283" s="75"/>
      <c r="BSO283" s="75"/>
      <c r="BSP283" s="75"/>
      <c r="BSQ283" s="75"/>
      <c r="BSR283" s="75"/>
      <c r="BSS283" s="75"/>
      <c r="BST283" s="75"/>
      <c r="BSU283" s="75"/>
      <c r="BSV283" s="75"/>
      <c r="BSW283" s="75"/>
      <c r="BSX283" s="75"/>
      <c r="BSY283" s="75"/>
      <c r="BSZ283" s="75"/>
      <c r="BTA283" s="75"/>
      <c r="BTB283" s="75"/>
      <c r="BTC283" s="75"/>
      <c r="BTD283" s="75"/>
      <c r="BTE283" s="75"/>
      <c r="BTF283" s="75"/>
      <c r="BTG283" s="75"/>
      <c r="BTH283" s="75"/>
      <c r="BTI283" s="75"/>
      <c r="BTJ283" s="75"/>
      <c r="BTK283" s="75"/>
      <c r="BTL283" s="75"/>
      <c r="BTM283" s="75"/>
      <c r="BTN283" s="75"/>
      <c r="BTO283" s="75"/>
      <c r="BTP283" s="75"/>
      <c r="BTQ283" s="75"/>
      <c r="BTR283" s="75"/>
      <c r="BTS283" s="75"/>
      <c r="BTT283" s="75"/>
      <c r="BTU283" s="75"/>
      <c r="BTV283" s="75"/>
      <c r="BTW283" s="75"/>
      <c r="BTX283" s="75"/>
      <c r="BTY283" s="75"/>
      <c r="BTZ283" s="75"/>
      <c r="BUA283" s="75"/>
      <c r="BUB283" s="75"/>
      <c r="BUC283" s="75"/>
      <c r="BUD283" s="75"/>
      <c r="BUE283" s="75"/>
      <c r="BUF283" s="75"/>
      <c r="BUG283" s="75"/>
      <c r="BUH283" s="75"/>
      <c r="BUI283" s="75"/>
      <c r="BUJ283" s="75"/>
      <c r="BUK283" s="75"/>
      <c r="BUL283" s="75"/>
      <c r="BUM283" s="75"/>
      <c r="BUN283" s="75"/>
      <c r="BUO283" s="75"/>
      <c r="BUP283" s="75"/>
      <c r="BUQ283" s="75"/>
      <c r="BUR283" s="75"/>
      <c r="BUS283" s="75"/>
      <c r="BUT283" s="75"/>
      <c r="BUU283" s="75"/>
      <c r="BUV283" s="75"/>
      <c r="BUW283" s="75"/>
      <c r="BUX283" s="75"/>
      <c r="BUY283" s="75"/>
      <c r="BUZ283" s="75"/>
      <c r="BVA283" s="75"/>
      <c r="BVB283" s="75"/>
      <c r="BVC283" s="75"/>
      <c r="BVD283" s="75"/>
      <c r="BVE283" s="75"/>
      <c r="BVF283" s="75"/>
      <c r="BVG283" s="75"/>
      <c r="BVH283" s="75"/>
      <c r="BVI283" s="75"/>
      <c r="BVJ283" s="75"/>
      <c r="BVK283" s="75"/>
      <c r="BVL283" s="75"/>
      <c r="BVM283" s="75"/>
      <c r="BVN283" s="75"/>
      <c r="BVO283" s="75"/>
      <c r="BVP283" s="75"/>
      <c r="BVQ283" s="75"/>
      <c r="BVR283" s="75"/>
      <c r="BVS283" s="75"/>
      <c r="BVT283" s="75"/>
      <c r="BVU283" s="75"/>
      <c r="BVV283" s="75"/>
      <c r="BVW283" s="75"/>
      <c r="BVX283" s="75"/>
      <c r="BVY283" s="75"/>
      <c r="BVZ283" s="75"/>
      <c r="BWA283" s="75"/>
      <c r="BWB283" s="75"/>
      <c r="BWC283" s="75"/>
      <c r="BWD283" s="75"/>
      <c r="BWE283" s="75"/>
      <c r="BWF283" s="75"/>
      <c r="BWG283" s="75"/>
      <c r="BWH283" s="75"/>
      <c r="BWI283" s="75"/>
      <c r="BWJ283" s="75"/>
      <c r="BWK283" s="75"/>
      <c r="BWL283" s="75"/>
      <c r="BWM283" s="75"/>
      <c r="BWN283" s="75"/>
      <c r="BWO283" s="75"/>
      <c r="BWP283" s="75"/>
      <c r="BWQ283" s="75"/>
      <c r="BWR283" s="75"/>
      <c r="BWS283" s="75"/>
      <c r="BWT283" s="75"/>
      <c r="BWU283" s="75"/>
      <c r="BWV283" s="75"/>
      <c r="BWW283" s="75"/>
      <c r="BWX283" s="75"/>
      <c r="BWY283" s="75"/>
      <c r="BWZ283" s="75"/>
      <c r="BXA283" s="75"/>
      <c r="BXB283" s="75"/>
      <c r="BXC283" s="75"/>
      <c r="BXD283" s="75"/>
      <c r="BXE283" s="75"/>
      <c r="BXF283" s="75"/>
      <c r="BXG283" s="75"/>
      <c r="BXH283" s="75"/>
      <c r="BXI283" s="75"/>
      <c r="BXJ283" s="75"/>
      <c r="BXK283" s="75"/>
      <c r="BXL283" s="75"/>
      <c r="BXM283" s="75"/>
      <c r="BXN283" s="75"/>
      <c r="BXO283" s="75"/>
      <c r="BXP283" s="75"/>
      <c r="BXQ283" s="75"/>
      <c r="BXR283" s="75"/>
      <c r="BXS283" s="75"/>
      <c r="BXT283" s="75"/>
      <c r="BXU283" s="75"/>
      <c r="BXV283" s="75"/>
      <c r="BXW283" s="75"/>
      <c r="BXX283" s="75"/>
      <c r="BXY283" s="75"/>
      <c r="BXZ283" s="75"/>
      <c r="BYA283" s="75"/>
      <c r="BYB283" s="75"/>
      <c r="BYC283" s="75"/>
      <c r="BYD283" s="75"/>
      <c r="BYE283" s="75"/>
      <c r="BYF283" s="75"/>
      <c r="BYG283" s="75"/>
      <c r="BYH283" s="75"/>
      <c r="BYI283" s="75"/>
      <c r="BYJ283" s="75"/>
      <c r="BYK283" s="75"/>
      <c r="BYL283" s="75"/>
      <c r="BYM283" s="75"/>
      <c r="BYN283" s="75"/>
      <c r="BYO283" s="75"/>
      <c r="BYP283" s="75"/>
      <c r="BYQ283" s="75"/>
      <c r="BYR283" s="75"/>
      <c r="BYS283" s="75"/>
      <c r="BYT283" s="75"/>
      <c r="BYU283" s="75"/>
      <c r="BYV283" s="75"/>
      <c r="BYW283" s="75"/>
      <c r="BYX283" s="75"/>
      <c r="BYY283" s="75"/>
      <c r="BYZ283" s="75"/>
      <c r="BZA283" s="75"/>
      <c r="BZB283" s="75"/>
      <c r="BZC283" s="75"/>
      <c r="BZD283" s="75"/>
      <c r="BZE283" s="75"/>
      <c r="BZF283" s="75"/>
      <c r="BZG283" s="75"/>
      <c r="BZH283" s="75"/>
      <c r="BZI283" s="75"/>
      <c r="BZJ283" s="75"/>
      <c r="BZK283" s="75"/>
      <c r="BZL283" s="75"/>
      <c r="BZM283" s="75"/>
      <c r="BZN283" s="75"/>
      <c r="BZO283" s="75"/>
      <c r="BZP283" s="75"/>
      <c r="BZQ283" s="75"/>
      <c r="BZR283" s="75"/>
      <c r="BZS283" s="75"/>
      <c r="BZT283" s="75"/>
      <c r="BZU283" s="75"/>
      <c r="BZV283" s="75"/>
      <c r="BZW283" s="75"/>
      <c r="BZX283" s="75"/>
      <c r="BZY283" s="75"/>
      <c r="BZZ283" s="75"/>
      <c r="CAA283" s="75"/>
      <c r="CAB283" s="75"/>
      <c r="CAC283" s="75"/>
      <c r="CAD283" s="75"/>
      <c r="CAE283" s="75"/>
      <c r="CAF283" s="75"/>
      <c r="CAG283" s="75"/>
      <c r="CAH283" s="75"/>
      <c r="CAI283" s="75"/>
      <c r="CAJ283" s="75"/>
      <c r="CAK283" s="75"/>
      <c r="CAL283" s="75"/>
      <c r="CAM283" s="75"/>
      <c r="CAN283" s="75"/>
      <c r="CAO283" s="75"/>
      <c r="CAP283" s="75"/>
      <c r="CAQ283" s="75"/>
      <c r="CAR283" s="75"/>
      <c r="CAS283" s="75"/>
      <c r="CAT283" s="75"/>
      <c r="CAU283" s="75"/>
      <c r="CAV283" s="75"/>
      <c r="CAW283" s="75"/>
      <c r="CAX283" s="75"/>
      <c r="CAY283" s="75"/>
      <c r="CAZ283" s="75"/>
      <c r="CBA283" s="75"/>
      <c r="CBB283" s="75"/>
      <c r="CBC283" s="75"/>
      <c r="CBD283" s="75"/>
      <c r="CBE283" s="75"/>
      <c r="CBF283" s="75"/>
      <c r="CBG283" s="75"/>
      <c r="CBH283" s="75"/>
      <c r="CBI283" s="75"/>
      <c r="CBJ283" s="75"/>
      <c r="CBK283" s="75"/>
      <c r="CBL283" s="75"/>
      <c r="CBM283" s="75"/>
      <c r="CBN283" s="75"/>
      <c r="CBO283" s="75"/>
      <c r="CBP283" s="75"/>
      <c r="CBQ283" s="75"/>
      <c r="CBR283" s="75"/>
      <c r="CBS283" s="75"/>
      <c r="CBT283" s="75"/>
      <c r="CBU283" s="75"/>
      <c r="CBV283" s="75"/>
      <c r="CBW283" s="75"/>
      <c r="CBX283" s="75"/>
      <c r="CBY283" s="75"/>
      <c r="CBZ283" s="75"/>
      <c r="CCA283" s="75"/>
      <c r="CCB283" s="75"/>
      <c r="CCC283" s="75"/>
      <c r="CCD283" s="75"/>
      <c r="CCE283" s="75"/>
      <c r="CCF283" s="75"/>
      <c r="CCG283" s="75"/>
      <c r="CCH283" s="75"/>
      <c r="CCI283" s="75"/>
      <c r="CCJ283" s="75"/>
      <c r="CCK283" s="75"/>
      <c r="CCL283" s="75"/>
      <c r="CCM283" s="75"/>
      <c r="CCN283" s="75"/>
      <c r="CCO283" s="75"/>
      <c r="CCP283" s="75"/>
      <c r="CCQ283" s="75"/>
      <c r="CCR283" s="75"/>
      <c r="CCS283" s="75"/>
      <c r="CCT283" s="75"/>
      <c r="CCU283" s="75"/>
      <c r="CCV283" s="75"/>
      <c r="CCW283" s="75"/>
      <c r="CCX283" s="75"/>
      <c r="CCY283" s="75"/>
      <c r="CCZ283" s="75"/>
      <c r="CDA283" s="75"/>
      <c r="CDB283" s="75"/>
      <c r="CDC283" s="75"/>
      <c r="CDD283" s="75"/>
      <c r="CDE283" s="75"/>
      <c r="CDF283" s="75"/>
      <c r="CDG283" s="75"/>
      <c r="CDH283" s="75"/>
      <c r="CDI283" s="75"/>
      <c r="CDJ283" s="75"/>
      <c r="CDK283" s="75"/>
      <c r="CDL283" s="75"/>
      <c r="CDM283" s="75"/>
      <c r="CDN283" s="75"/>
      <c r="CDO283" s="75"/>
      <c r="CDP283" s="75"/>
      <c r="CDQ283" s="75"/>
      <c r="CDR283" s="75"/>
      <c r="CDS283" s="75"/>
      <c r="CDT283" s="75"/>
      <c r="CDU283" s="75"/>
      <c r="CDV283" s="75"/>
      <c r="CDW283" s="75"/>
      <c r="CDX283" s="75"/>
      <c r="CDY283" s="75"/>
      <c r="CDZ283" s="75"/>
      <c r="CEA283" s="75"/>
      <c r="CEB283" s="75"/>
      <c r="CEC283" s="75"/>
      <c r="CED283" s="75"/>
      <c r="CEE283" s="75"/>
      <c r="CEF283" s="75"/>
      <c r="CEG283" s="75"/>
      <c r="CEH283" s="75"/>
      <c r="CEI283" s="75"/>
      <c r="CEJ283" s="75"/>
      <c r="CEK283" s="75"/>
      <c r="CEL283" s="75"/>
      <c r="CEM283" s="75"/>
      <c r="CEN283" s="75"/>
      <c r="CEO283" s="75"/>
      <c r="CEP283" s="75"/>
      <c r="CEQ283" s="75"/>
      <c r="CER283" s="75"/>
      <c r="CES283" s="75"/>
      <c r="CET283" s="75"/>
      <c r="CEU283" s="75"/>
      <c r="CEV283" s="75"/>
      <c r="CEW283" s="75"/>
      <c r="CEX283" s="75"/>
      <c r="CEY283" s="75"/>
      <c r="CEZ283" s="75"/>
      <c r="CFA283" s="75"/>
      <c r="CFB283" s="75"/>
      <c r="CFC283" s="75"/>
      <c r="CFD283" s="75"/>
      <c r="CFE283" s="75"/>
      <c r="CFF283" s="75"/>
      <c r="CFG283" s="75"/>
      <c r="CFH283" s="75"/>
      <c r="CFI283" s="75"/>
      <c r="CFJ283" s="75"/>
      <c r="CFK283" s="75"/>
      <c r="CFL283" s="75"/>
      <c r="CFM283" s="75"/>
      <c r="CFN283" s="75"/>
      <c r="CFO283" s="75"/>
      <c r="CFP283" s="75"/>
      <c r="CFQ283" s="75"/>
      <c r="CFR283" s="75"/>
      <c r="CFS283" s="75"/>
      <c r="CFT283" s="75"/>
      <c r="CFU283" s="75"/>
      <c r="CFV283" s="75"/>
      <c r="CFW283" s="75"/>
      <c r="CFX283" s="75"/>
      <c r="CFY283" s="75"/>
      <c r="CFZ283" s="75"/>
      <c r="CGA283" s="75"/>
      <c r="CGB283" s="75"/>
      <c r="CGC283" s="75"/>
      <c r="CGD283" s="75"/>
      <c r="CGE283" s="75"/>
      <c r="CGF283" s="75"/>
      <c r="CGG283" s="75"/>
      <c r="CGH283" s="75"/>
      <c r="CGI283" s="75"/>
      <c r="CGJ283" s="75"/>
      <c r="CGK283" s="75"/>
      <c r="CGL283" s="75"/>
      <c r="CGM283" s="75"/>
      <c r="CGN283" s="75"/>
      <c r="CGO283" s="75"/>
      <c r="CGP283" s="75"/>
      <c r="CGQ283" s="75"/>
      <c r="CGR283" s="75"/>
      <c r="CGS283" s="75"/>
      <c r="CGT283" s="75"/>
      <c r="CGU283" s="75"/>
      <c r="CGV283" s="75"/>
      <c r="CGW283" s="75"/>
      <c r="CGX283" s="75"/>
      <c r="CGY283" s="75"/>
      <c r="CGZ283" s="75"/>
      <c r="CHA283" s="75"/>
      <c r="CHB283" s="75"/>
      <c r="CHC283" s="75"/>
      <c r="CHD283" s="75"/>
      <c r="CHE283" s="75"/>
      <c r="CHF283" s="75"/>
      <c r="CHG283" s="75"/>
      <c r="CHH283" s="75"/>
      <c r="CHI283" s="75"/>
      <c r="CHJ283" s="75"/>
      <c r="CHK283" s="75"/>
      <c r="CHL283" s="75"/>
      <c r="CHM283" s="75"/>
      <c r="CHN283" s="75"/>
      <c r="CHO283" s="75"/>
      <c r="CHP283" s="75"/>
      <c r="CHQ283" s="75"/>
      <c r="CHR283" s="75"/>
      <c r="CHS283" s="75"/>
      <c r="CHT283" s="75"/>
      <c r="CHU283" s="75"/>
      <c r="CHV283" s="75"/>
      <c r="CHW283" s="75"/>
      <c r="CHX283" s="75"/>
      <c r="CHY283" s="75"/>
      <c r="CHZ283" s="75"/>
      <c r="CIA283" s="75"/>
      <c r="CIB283" s="75"/>
      <c r="CIC283" s="75"/>
      <c r="CID283" s="75"/>
      <c r="CIE283" s="75"/>
      <c r="CIF283" s="75"/>
      <c r="CIG283" s="75"/>
      <c r="CIH283" s="75"/>
      <c r="CII283" s="75"/>
      <c r="CIJ283" s="75"/>
      <c r="CIK283" s="75"/>
      <c r="CIL283" s="75"/>
      <c r="CIM283" s="75"/>
      <c r="CIN283" s="75"/>
      <c r="CIO283" s="75"/>
      <c r="CIP283" s="75"/>
      <c r="CIQ283" s="75"/>
      <c r="CIR283" s="75"/>
      <c r="CIS283" s="75"/>
      <c r="CIT283" s="75"/>
      <c r="CIU283" s="75"/>
      <c r="CIV283" s="75"/>
      <c r="CIW283" s="75"/>
      <c r="CIX283" s="75"/>
      <c r="CIY283" s="75"/>
      <c r="CIZ283" s="75"/>
      <c r="CJA283" s="75"/>
      <c r="CJB283" s="75"/>
      <c r="CJC283" s="75"/>
      <c r="CJD283" s="75"/>
      <c r="CJE283" s="75"/>
      <c r="CJF283" s="75"/>
      <c r="CJG283" s="75"/>
      <c r="CJH283" s="75"/>
      <c r="CJI283" s="75"/>
      <c r="CJJ283" s="75"/>
      <c r="CJK283" s="75"/>
      <c r="CJL283" s="75"/>
      <c r="CJM283" s="75"/>
      <c r="CJN283" s="75"/>
      <c r="CJO283" s="75"/>
      <c r="CJP283" s="75"/>
      <c r="CJQ283" s="75"/>
      <c r="CJR283" s="75"/>
      <c r="CJS283" s="75"/>
      <c r="CJT283" s="75"/>
      <c r="CJU283" s="75"/>
      <c r="CJV283" s="75"/>
      <c r="CJW283" s="75"/>
      <c r="CJX283" s="75"/>
      <c r="CJY283" s="75"/>
      <c r="CJZ283" s="75"/>
      <c r="CKA283" s="75"/>
      <c r="CKB283" s="75"/>
      <c r="CKC283" s="75"/>
      <c r="CKD283" s="75"/>
      <c r="CKE283" s="75"/>
      <c r="CKF283" s="75"/>
      <c r="CKG283" s="75"/>
      <c r="CKH283" s="75"/>
      <c r="CKI283" s="75"/>
      <c r="CKJ283" s="75"/>
      <c r="CKK283" s="75"/>
      <c r="CKL283" s="75"/>
      <c r="CKM283" s="75"/>
      <c r="CKN283" s="75"/>
      <c r="CKO283" s="75"/>
      <c r="CKP283" s="75"/>
      <c r="CKQ283" s="75"/>
      <c r="CKR283" s="75"/>
      <c r="CKS283" s="75"/>
      <c r="CKT283" s="75"/>
      <c r="CKU283" s="75"/>
      <c r="CKV283" s="75"/>
      <c r="CKW283" s="75"/>
      <c r="CKX283" s="75"/>
      <c r="CKY283" s="75"/>
      <c r="CKZ283" s="75"/>
      <c r="CLA283" s="75"/>
      <c r="CLB283" s="75"/>
      <c r="CLC283" s="75"/>
      <c r="CLD283" s="75"/>
      <c r="CLE283" s="75"/>
      <c r="CLF283" s="75"/>
      <c r="CLG283" s="75"/>
      <c r="CLH283" s="75"/>
      <c r="CLI283" s="75"/>
      <c r="CLJ283" s="75"/>
      <c r="CLK283" s="75"/>
      <c r="CLL283" s="75"/>
      <c r="CLM283" s="75"/>
      <c r="CLN283" s="75"/>
      <c r="CLO283" s="75"/>
      <c r="CLP283" s="75"/>
      <c r="CLQ283" s="75"/>
      <c r="CLR283" s="75"/>
      <c r="CLS283" s="75"/>
      <c r="CLT283" s="75"/>
      <c r="CLU283" s="75"/>
      <c r="CLV283" s="75"/>
      <c r="CLW283" s="75"/>
      <c r="CLX283" s="75"/>
      <c r="CLY283" s="75"/>
      <c r="CLZ283" s="75"/>
      <c r="CMA283" s="75"/>
      <c r="CMB283" s="75"/>
      <c r="CMC283" s="75"/>
      <c r="CMD283" s="75"/>
      <c r="CME283" s="75"/>
      <c r="CMF283" s="75"/>
      <c r="CMG283" s="75"/>
      <c r="CMH283" s="75"/>
      <c r="CMI283" s="75"/>
      <c r="CMJ283" s="75"/>
      <c r="CMK283" s="75"/>
      <c r="CML283" s="75"/>
      <c r="CMM283" s="75"/>
      <c r="CMN283" s="75"/>
      <c r="CMO283" s="75"/>
      <c r="CMP283" s="75"/>
      <c r="CMQ283" s="75"/>
      <c r="CMR283" s="75"/>
      <c r="CMS283" s="75"/>
      <c r="CMT283" s="75"/>
      <c r="CMU283" s="75"/>
      <c r="CMV283" s="75"/>
      <c r="CMW283" s="75"/>
      <c r="CMX283" s="75"/>
      <c r="CMY283" s="75"/>
      <c r="CMZ283" s="75"/>
      <c r="CNA283" s="75"/>
      <c r="CNB283" s="75"/>
      <c r="CNC283" s="75"/>
      <c r="CND283" s="75"/>
      <c r="CNE283" s="75"/>
      <c r="CNF283" s="75"/>
      <c r="CNG283" s="75"/>
      <c r="CNH283" s="75"/>
      <c r="CNI283" s="75"/>
      <c r="CNJ283" s="75"/>
      <c r="CNK283" s="75"/>
      <c r="CNL283" s="75"/>
      <c r="CNM283" s="75"/>
      <c r="CNN283" s="75"/>
      <c r="CNO283" s="75"/>
      <c r="CNP283" s="75"/>
      <c r="CNQ283" s="75"/>
      <c r="CNR283" s="75"/>
      <c r="CNS283" s="75"/>
      <c r="CNT283" s="75"/>
      <c r="CNU283" s="75"/>
      <c r="CNV283" s="75"/>
      <c r="CNW283" s="75"/>
      <c r="CNX283" s="75"/>
      <c r="CNY283" s="75"/>
      <c r="CNZ283" s="75"/>
      <c r="COA283" s="75"/>
      <c r="COB283" s="75"/>
      <c r="COC283" s="75"/>
      <c r="COD283" s="75"/>
      <c r="COE283" s="75"/>
      <c r="COF283" s="75"/>
      <c r="COG283" s="75"/>
      <c r="COH283" s="75"/>
      <c r="COI283" s="75"/>
      <c r="COJ283" s="75"/>
      <c r="COK283" s="75"/>
      <c r="COL283" s="75"/>
      <c r="COM283" s="75"/>
      <c r="CON283" s="75"/>
      <c r="COO283" s="75"/>
      <c r="COP283" s="75"/>
      <c r="COQ283" s="75"/>
      <c r="COR283" s="75"/>
      <c r="COS283" s="75"/>
      <c r="COT283" s="75"/>
      <c r="COU283" s="75"/>
      <c r="COV283" s="75"/>
      <c r="COW283" s="75"/>
      <c r="COX283" s="75"/>
      <c r="COY283" s="75"/>
      <c r="COZ283" s="75"/>
      <c r="CPA283" s="75"/>
      <c r="CPB283" s="75"/>
      <c r="CPC283" s="75"/>
      <c r="CPD283" s="75"/>
      <c r="CPE283" s="75"/>
      <c r="CPF283" s="75"/>
      <c r="CPG283" s="75"/>
      <c r="CPH283" s="75"/>
      <c r="CPI283" s="75"/>
      <c r="CPJ283" s="75"/>
      <c r="CPK283" s="75"/>
      <c r="CPL283" s="75"/>
      <c r="CPM283" s="75"/>
      <c r="CPN283" s="75"/>
      <c r="CPO283" s="75"/>
      <c r="CPP283" s="75"/>
      <c r="CPQ283" s="75"/>
      <c r="CPR283" s="75"/>
      <c r="CPS283" s="75"/>
      <c r="CPT283" s="75"/>
      <c r="CPU283" s="75"/>
      <c r="CPV283" s="75"/>
      <c r="CPW283" s="75"/>
      <c r="CPX283" s="75"/>
      <c r="CPY283" s="75"/>
      <c r="CPZ283" s="75"/>
      <c r="CQA283" s="75"/>
      <c r="CQB283" s="75"/>
      <c r="CQC283" s="75"/>
      <c r="CQD283" s="75"/>
      <c r="CQE283" s="75"/>
      <c r="CQF283" s="75"/>
      <c r="CQG283" s="75"/>
      <c r="CQH283" s="75"/>
      <c r="CQI283" s="75"/>
      <c r="CQJ283" s="75"/>
      <c r="CQK283" s="75"/>
      <c r="CQL283" s="75"/>
      <c r="CQM283" s="75"/>
      <c r="CQN283" s="75"/>
      <c r="CQO283" s="75"/>
      <c r="CQP283" s="75"/>
      <c r="CQQ283" s="75"/>
      <c r="CQR283" s="75"/>
      <c r="CQS283" s="75"/>
      <c r="CQT283" s="75"/>
      <c r="CQU283" s="75"/>
      <c r="CQV283" s="75"/>
      <c r="CQW283" s="75"/>
      <c r="CQX283" s="75"/>
      <c r="CQY283" s="75"/>
      <c r="CQZ283" s="75"/>
      <c r="CRA283" s="75"/>
      <c r="CRB283" s="75"/>
      <c r="CRC283" s="75"/>
      <c r="CRD283" s="75"/>
      <c r="CRE283" s="75"/>
      <c r="CRF283" s="75"/>
      <c r="CRG283" s="75"/>
      <c r="CRH283" s="75"/>
      <c r="CRI283" s="75"/>
      <c r="CRJ283" s="75"/>
      <c r="CRK283" s="75"/>
      <c r="CRL283" s="75"/>
      <c r="CRM283" s="75"/>
      <c r="CRN283" s="75"/>
      <c r="CRO283" s="75"/>
      <c r="CRP283" s="75"/>
      <c r="CRQ283" s="75"/>
      <c r="CRR283" s="75"/>
      <c r="CRS283" s="75"/>
      <c r="CRT283" s="75"/>
      <c r="CRU283" s="75"/>
      <c r="CRV283" s="75"/>
      <c r="CRW283" s="75"/>
      <c r="CRX283" s="75"/>
      <c r="CRY283" s="75"/>
      <c r="CRZ283" s="75"/>
      <c r="CSA283" s="75"/>
      <c r="CSB283" s="75"/>
      <c r="CSC283" s="75"/>
      <c r="CSD283" s="75"/>
      <c r="CSE283" s="75"/>
      <c r="CSF283" s="75"/>
      <c r="CSG283" s="75"/>
      <c r="CSH283" s="75"/>
      <c r="CSI283" s="75"/>
      <c r="CSJ283" s="75"/>
      <c r="CSK283" s="75"/>
      <c r="CSL283" s="75"/>
      <c r="CSM283" s="75"/>
      <c r="CSN283" s="75"/>
      <c r="CSO283" s="75"/>
      <c r="CSP283" s="75"/>
      <c r="CSQ283" s="75"/>
      <c r="CSR283" s="75"/>
      <c r="CSS283" s="75"/>
      <c r="CST283" s="75"/>
      <c r="CSU283" s="75"/>
      <c r="CSV283" s="75"/>
      <c r="CSW283" s="75"/>
      <c r="CSX283" s="75"/>
      <c r="CSY283" s="75"/>
      <c r="CSZ283" s="75"/>
      <c r="CTA283" s="75"/>
      <c r="CTB283" s="75"/>
      <c r="CTC283" s="75"/>
      <c r="CTD283" s="75"/>
      <c r="CTE283" s="75"/>
      <c r="CTF283" s="75"/>
      <c r="CTG283" s="75"/>
      <c r="CTH283" s="75"/>
      <c r="CTI283" s="75"/>
      <c r="CTJ283" s="75"/>
      <c r="CTK283" s="75"/>
      <c r="CTL283" s="75"/>
      <c r="CTM283" s="75"/>
      <c r="CTN283" s="75"/>
      <c r="CTO283" s="75"/>
      <c r="CTP283" s="75"/>
      <c r="CTQ283" s="75"/>
      <c r="CTR283" s="75"/>
      <c r="CTS283" s="75"/>
      <c r="CTT283" s="75"/>
      <c r="CTU283" s="75"/>
      <c r="CTV283" s="75"/>
      <c r="CTW283" s="75"/>
      <c r="CTX283" s="75"/>
      <c r="CTY283" s="75"/>
      <c r="CTZ283" s="75"/>
      <c r="CUA283" s="75"/>
      <c r="CUB283" s="75"/>
      <c r="CUC283" s="75"/>
      <c r="CUD283" s="75"/>
      <c r="CUE283" s="75"/>
      <c r="CUF283" s="75"/>
      <c r="CUG283" s="75"/>
      <c r="CUH283" s="75"/>
      <c r="CUI283" s="75"/>
      <c r="CUJ283" s="75"/>
      <c r="CUK283" s="75"/>
      <c r="CUL283" s="75"/>
      <c r="CUM283" s="75"/>
      <c r="CUN283" s="75"/>
      <c r="CUO283" s="75"/>
      <c r="CUP283" s="75"/>
      <c r="CUQ283" s="75"/>
      <c r="CUR283" s="75"/>
      <c r="CUS283" s="75"/>
      <c r="CUT283" s="75"/>
      <c r="CUU283" s="75"/>
      <c r="CUV283" s="75"/>
      <c r="CUW283" s="75"/>
      <c r="CUX283" s="75"/>
      <c r="CUY283" s="75"/>
      <c r="CUZ283" s="75"/>
      <c r="CVA283" s="75"/>
      <c r="CVB283" s="75"/>
      <c r="CVC283" s="75"/>
      <c r="CVD283" s="75"/>
      <c r="CVE283" s="75"/>
      <c r="CVF283" s="75"/>
      <c r="CVG283" s="75"/>
      <c r="CVH283" s="75"/>
      <c r="CVI283" s="75"/>
      <c r="CVJ283" s="75"/>
      <c r="CVK283" s="75"/>
      <c r="CVL283" s="75"/>
      <c r="CVM283" s="75"/>
      <c r="CVN283" s="75"/>
      <c r="CVO283" s="75"/>
      <c r="CVP283" s="75"/>
      <c r="CVQ283" s="75"/>
      <c r="CVR283" s="75"/>
      <c r="CVS283" s="75"/>
      <c r="CVT283" s="75"/>
      <c r="CVU283" s="75"/>
      <c r="CVV283" s="75"/>
      <c r="CVW283" s="75"/>
      <c r="CVX283" s="75"/>
      <c r="CVY283" s="75"/>
      <c r="CVZ283" s="75"/>
      <c r="CWA283" s="75"/>
      <c r="CWB283" s="75"/>
      <c r="CWC283" s="75"/>
      <c r="CWD283" s="75"/>
      <c r="CWE283" s="75"/>
      <c r="CWF283" s="75"/>
      <c r="CWG283" s="75"/>
      <c r="CWH283" s="75"/>
      <c r="CWI283" s="75"/>
      <c r="CWJ283" s="75"/>
      <c r="CWK283" s="75"/>
      <c r="CWL283" s="75"/>
      <c r="CWM283" s="75"/>
      <c r="CWN283" s="75"/>
      <c r="CWO283" s="75"/>
      <c r="CWP283" s="75"/>
      <c r="CWQ283" s="75"/>
      <c r="CWR283" s="75"/>
      <c r="CWS283" s="75"/>
      <c r="CWT283" s="75"/>
      <c r="CWU283" s="75"/>
      <c r="CWV283" s="75"/>
      <c r="CWW283" s="75"/>
      <c r="CWX283" s="75"/>
      <c r="CWY283" s="75"/>
      <c r="CWZ283" s="75"/>
      <c r="CXA283" s="75"/>
      <c r="CXB283" s="75"/>
      <c r="CXC283" s="75"/>
      <c r="CXD283" s="75"/>
      <c r="CXE283" s="75"/>
      <c r="CXF283" s="75"/>
      <c r="CXG283" s="75"/>
      <c r="CXH283" s="75"/>
      <c r="CXI283" s="75"/>
      <c r="CXJ283" s="75"/>
      <c r="CXK283" s="75"/>
      <c r="CXL283" s="75"/>
      <c r="CXM283" s="75"/>
      <c r="CXN283" s="75"/>
      <c r="CXO283" s="75"/>
      <c r="CXP283" s="75"/>
      <c r="CXQ283" s="75"/>
      <c r="CXR283" s="75"/>
      <c r="CXS283" s="75"/>
      <c r="CXT283" s="75"/>
      <c r="CXU283" s="75"/>
      <c r="CXV283" s="75"/>
      <c r="CXW283" s="75"/>
      <c r="CXX283" s="75"/>
      <c r="CXY283" s="75"/>
      <c r="CXZ283" s="75"/>
      <c r="CYA283" s="75"/>
      <c r="CYB283" s="75"/>
      <c r="CYC283" s="75"/>
      <c r="CYD283" s="75"/>
      <c r="CYE283" s="75"/>
      <c r="CYF283" s="75"/>
      <c r="CYG283" s="75"/>
      <c r="CYH283" s="75"/>
      <c r="CYI283" s="75"/>
      <c r="CYJ283" s="75"/>
      <c r="CYK283" s="75"/>
      <c r="CYL283" s="75"/>
      <c r="CYM283" s="75"/>
      <c r="CYN283" s="75"/>
      <c r="CYO283" s="75"/>
      <c r="CYP283" s="75"/>
      <c r="CYQ283" s="75"/>
      <c r="CYR283" s="75"/>
      <c r="CYS283" s="75"/>
      <c r="CYT283" s="75"/>
      <c r="CYU283" s="75"/>
      <c r="CYV283" s="75"/>
      <c r="CYW283" s="75"/>
      <c r="CYX283" s="75"/>
      <c r="CYY283" s="75"/>
      <c r="CYZ283" s="75"/>
      <c r="CZA283" s="75"/>
      <c r="CZB283" s="75"/>
      <c r="CZC283" s="75"/>
      <c r="CZD283" s="75"/>
      <c r="CZE283" s="75"/>
      <c r="CZF283" s="75"/>
      <c r="CZG283" s="75"/>
      <c r="CZH283" s="75"/>
      <c r="CZI283" s="75"/>
      <c r="CZJ283" s="75"/>
      <c r="CZK283" s="75"/>
      <c r="CZL283" s="75"/>
      <c r="CZM283" s="75"/>
      <c r="CZN283" s="75"/>
      <c r="CZO283" s="75"/>
      <c r="CZP283" s="75"/>
      <c r="CZQ283" s="75"/>
      <c r="CZR283" s="75"/>
      <c r="CZS283" s="75"/>
      <c r="CZT283" s="75"/>
      <c r="CZU283" s="75"/>
      <c r="CZV283" s="75"/>
      <c r="CZW283" s="75"/>
      <c r="CZX283" s="75"/>
      <c r="CZY283" s="75"/>
      <c r="CZZ283" s="75"/>
      <c r="DAA283" s="75"/>
      <c r="DAB283" s="75"/>
      <c r="DAC283" s="75"/>
      <c r="DAD283" s="75"/>
      <c r="DAE283" s="75"/>
      <c r="DAF283" s="75"/>
      <c r="DAG283" s="75"/>
      <c r="DAH283" s="75"/>
      <c r="DAI283" s="75"/>
      <c r="DAJ283" s="75"/>
      <c r="DAK283" s="75"/>
      <c r="DAL283" s="75"/>
      <c r="DAM283" s="75"/>
      <c r="DAN283" s="75"/>
      <c r="DAO283" s="75"/>
      <c r="DAP283" s="75"/>
      <c r="DAQ283" s="75"/>
      <c r="DAR283" s="75"/>
      <c r="DAS283" s="75"/>
      <c r="DAT283" s="75"/>
      <c r="DAU283" s="75"/>
      <c r="DAV283" s="75"/>
      <c r="DAW283" s="75"/>
      <c r="DAX283" s="75"/>
      <c r="DAY283" s="75"/>
      <c r="DAZ283" s="75"/>
      <c r="DBA283" s="75"/>
      <c r="DBB283" s="75"/>
      <c r="DBC283" s="75"/>
      <c r="DBD283" s="75"/>
      <c r="DBE283" s="75"/>
      <c r="DBF283" s="75"/>
      <c r="DBG283" s="75"/>
      <c r="DBH283" s="75"/>
      <c r="DBI283" s="75"/>
      <c r="DBJ283" s="75"/>
      <c r="DBK283" s="75"/>
      <c r="DBL283" s="75"/>
      <c r="DBM283" s="75"/>
      <c r="DBN283" s="75"/>
      <c r="DBO283" s="75"/>
      <c r="DBP283" s="75"/>
      <c r="DBQ283" s="75"/>
      <c r="DBR283" s="75"/>
      <c r="DBS283" s="75"/>
      <c r="DBT283" s="75"/>
      <c r="DBU283" s="75"/>
      <c r="DBV283" s="75"/>
      <c r="DBW283" s="75"/>
      <c r="DBX283" s="75"/>
      <c r="DBY283" s="75"/>
      <c r="DBZ283" s="75"/>
      <c r="DCA283" s="75"/>
      <c r="DCB283" s="75"/>
      <c r="DCC283" s="75"/>
      <c r="DCD283" s="75"/>
      <c r="DCE283" s="75"/>
      <c r="DCF283" s="75"/>
      <c r="DCG283" s="75"/>
      <c r="DCH283" s="75"/>
      <c r="DCI283" s="75"/>
      <c r="DCJ283" s="75"/>
      <c r="DCK283" s="75"/>
      <c r="DCL283" s="75"/>
      <c r="DCM283" s="75"/>
      <c r="DCN283" s="75"/>
      <c r="DCO283" s="75"/>
      <c r="DCP283" s="75"/>
      <c r="DCQ283" s="75"/>
      <c r="DCR283" s="75"/>
      <c r="DCS283" s="75"/>
      <c r="DCT283" s="75"/>
      <c r="DCU283" s="75"/>
      <c r="DCV283" s="75"/>
      <c r="DCW283" s="75"/>
      <c r="DCX283" s="75"/>
      <c r="DCY283" s="75"/>
      <c r="DCZ283" s="75"/>
      <c r="DDA283" s="75"/>
      <c r="DDB283" s="75"/>
      <c r="DDC283" s="75"/>
      <c r="DDD283" s="75"/>
      <c r="DDE283" s="75"/>
      <c r="DDF283" s="75"/>
      <c r="DDG283" s="75"/>
      <c r="DDH283" s="75"/>
      <c r="DDI283" s="75"/>
      <c r="DDJ283" s="75"/>
      <c r="DDK283" s="75"/>
      <c r="DDL283" s="75"/>
      <c r="DDM283" s="75"/>
      <c r="DDN283" s="75"/>
      <c r="DDO283" s="75"/>
      <c r="DDP283" s="75"/>
      <c r="DDQ283" s="75"/>
      <c r="DDR283" s="75"/>
      <c r="DDS283" s="75"/>
      <c r="DDT283" s="75"/>
      <c r="DDU283" s="75"/>
      <c r="DDV283" s="75"/>
      <c r="DDW283" s="75"/>
      <c r="DDX283" s="75"/>
      <c r="DDY283" s="75"/>
      <c r="DDZ283" s="75"/>
      <c r="DEA283" s="75"/>
      <c r="DEB283" s="75"/>
      <c r="DEC283" s="75"/>
      <c r="DED283" s="75"/>
      <c r="DEE283" s="75"/>
      <c r="DEF283" s="75"/>
      <c r="DEG283" s="75"/>
      <c r="DEH283" s="75"/>
      <c r="DEI283" s="75"/>
      <c r="DEJ283" s="75"/>
      <c r="DEK283" s="75"/>
      <c r="DEL283" s="75"/>
      <c r="DEM283" s="75"/>
      <c r="DEN283" s="75"/>
      <c r="DEO283" s="75"/>
      <c r="DEP283" s="75"/>
      <c r="DEQ283" s="75"/>
      <c r="DER283" s="75"/>
      <c r="DES283" s="75"/>
      <c r="DET283" s="75"/>
      <c r="DEU283" s="75"/>
      <c r="DEV283" s="75"/>
      <c r="DEW283" s="75"/>
      <c r="DEX283" s="75"/>
      <c r="DEY283" s="75"/>
      <c r="DEZ283" s="75"/>
      <c r="DFA283" s="75"/>
      <c r="DFB283" s="75"/>
      <c r="DFC283" s="75"/>
      <c r="DFD283" s="75"/>
      <c r="DFE283" s="75"/>
      <c r="DFF283" s="75"/>
      <c r="DFG283" s="75"/>
      <c r="DFH283" s="75"/>
      <c r="DFI283" s="75"/>
      <c r="DFJ283" s="75"/>
      <c r="DFK283" s="75"/>
      <c r="DFL283" s="75"/>
      <c r="DFM283" s="75"/>
      <c r="DFN283" s="75"/>
      <c r="DFO283" s="75"/>
      <c r="DFP283" s="75"/>
      <c r="DFQ283" s="75"/>
      <c r="DFR283" s="75"/>
      <c r="DFS283" s="75"/>
      <c r="DFT283" s="75"/>
      <c r="DFU283" s="75"/>
      <c r="DFV283" s="75"/>
      <c r="DFW283" s="75"/>
      <c r="DFX283" s="75"/>
      <c r="DFY283" s="75"/>
      <c r="DFZ283" s="75"/>
      <c r="DGA283" s="75"/>
      <c r="DGB283" s="75"/>
      <c r="DGC283" s="75"/>
      <c r="DGD283" s="75"/>
      <c r="DGE283" s="75"/>
      <c r="DGF283" s="75"/>
      <c r="DGG283" s="75"/>
      <c r="DGH283" s="75"/>
      <c r="DGI283" s="75"/>
      <c r="DGJ283" s="75"/>
      <c r="DGK283" s="75"/>
      <c r="DGL283" s="75"/>
      <c r="DGM283" s="75"/>
      <c r="DGN283" s="75"/>
      <c r="DGO283" s="75"/>
      <c r="DGP283" s="75"/>
      <c r="DGQ283" s="75"/>
      <c r="DGR283" s="75"/>
      <c r="DGS283" s="75"/>
      <c r="DGT283" s="75"/>
      <c r="DGU283" s="75"/>
      <c r="DGV283" s="75"/>
      <c r="DGW283" s="75"/>
      <c r="DGX283" s="75"/>
      <c r="DGY283" s="75"/>
      <c r="DGZ283" s="75"/>
      <c r="DHA283" s="75"/>
      <c r="DHB283" s="75"/>
      <c r="DHC283" s="75"/>
      <c r="DHD283" s="75"/>
      <c r="DHE283" s="75"/>
      <c r="DHF283" s="75"/>
      <c r="DHG283" s="75"/>
      <c r="DHH283" s="75"/>
      <c r="DHI283" s="75"/>
      <c r="DHJ283" s="75"/>
      <c r="DHK283" s="75"/>
      <c r="DHL283" s="75"/>
      <c r="DHM283" s="75"/>
      <c r="DHN283" s="75"/>
      <c r="DHO283" s="75"/>
      <c r="DHP283" s="75"/>
      <c r="DHQ283" s="75"/>
      <c r="DHR283" s="75"/>
      <c r="DHS283" s="75"/>
      <c r="DHT283" s="75"/>
      <c r="DHU283" s="75"/>
      <c r="DHV283" s="75"/>
      <c r="DHW283" s="75"/>
      <c r="DHX283" s="75"/>
      <c r="DHY283" s="75"/>
      <c r="DHZ283" s="75"/>
      <c r="DIA283" s="75"/>
      <c r="DIB283" s="75"/>
      <c r="DIC283" s="75"/>
      <c r="DID283" s="75"/>
      <c r="DIE283" s="75"/>
      <c r="DIF283" s="75"/>
      <c r="DIG283" s="75"/>
      <c r="DIH283" s="75"/>
      <c r="DII283" s="75"/>
      <c r="DIJ283" s="75"/>
      <c r="DIK283" s="75"/>
      <c r="DIL283" s="75"/>
      <c r="DIM283" s="75"/>
      <c r="DIN283" s="75"/>
      <c r="DIO283" s="75"/>
      <c r="DIP283" s="75"/>
      <c r="DIQ283" s="75"/>
      <c r="DIR283" s="75"/>
      <c r="DIS283" s="75"/>
      <c r="DIT283" s="75"/>
      <c r="DIU283" s="75"/>
      <c r="DIV283" s="75"/>
      <c r="DIW283" s="75"/>
      <c r="DIX283" s="75"/>
      <c r="DIY283" s="75"/>
      <c r="DIZ283" s="75"/>
      <c r="DJA283" s="75"/>
      <c r="DJB283" s="75"/>
      <c r="DJC283" s="75"/>
      <c r="DJD283" s="75"/>
      <c r="DJE283" s="75"/>
      <c r="DJF283" s="75"/>
      <c r="DJG283" s="75"/>
      <c r="DJH283" s="75"/>
      <c r="DJI283" s="75"/>
      <c r="DJJ283" s="75"/>
      <c r="DJK283" s="75"/>
      <c r="DJL283" s="75"/>
      <c r="DJM283" s="75"/>
      <c r="DJN283" s="75"/>
      <c r="DJO283" s="75"/>
      <c r="DJP283" s="75"/>
      <c r="DJQ283" s="75"/>
      <c r="DJR283" s="75"/>
      <c r="DJS283" s="75"/>
      <c r="DJT283" s="75"/>
      <c r="DJU283" s="75"/>
      <c r="DJV283" s="75"/>
      <c r="DJW283" s="75"/>
      <c r="DJX283" s="75"/>
      <c r="DJY283" s="75"/>
      <c r="DJZ283" s="75"/>
      <c r="DKA283" s="75"/>
      <c r="DKB283" s="75"/>
      <c r="DKC283" s="75"/>
      <c r="DKD283" s="75"/>
      <c r="DKE283" s="75"/>
      <c r="DKF283" s="75"/>
      <c r="DKG283" s="75"/>
      <c r="DKH283" s="75"/>
      <c r="DKI283" s="75"/>
      <c r="DKJ283" s="75"/>
      <c r="DKK283" s="75"/>
      <c r="DKL283" s="75"/>
      <c r="DKM283" s="75"/>
      <c r="DKN283" s="75"/>
      <c r="DKO283" s="75"/>
      <c r="DKP283" s="75"/>
      <c r="DKQ283" s="75"/>
      <c r="DKR283" s="75"/>
      <c r="DKS283" s="75"/>
      <c r="DKT283" s="75"/>
      <c r="DKU283" s="75"/>
      <c r="DKV283" s="75"/>
      <c r="DKW283" s="75"/>
      <c r="DKX283" s="75"/>
      <c r="DKY283" s="75"/>
      <c r="DKZ283" s="75"/>
      <c r="DLA283" s="75"/>
      <c r="DLB283" s="75"/>
      <c r="DLC283" s="75"/>
      <c r="DLD283" s="75"/>
      <c r="DLE283" s="75"/>
      <c r="DLF283" s="75"/>
      <c r="DLG283" s="75"/>
      <c r="DLH283" s="75"/>
      <c r="DLI283" s="75"/>
      <c r="DLJ283" s="75"/>
      <c r="DLK283" s="75"/>
      <c r="DLL283" s="75"/>
      <c r="DLM283" s="75"/>
      <c r="DLN283" s="75"/>
      <c r="DLO283" s="75"/>
      <c r="DLP283" s="75"/>
      <c r="DLQ283" s="75"/>
      <c r="DLR283" s="75"/>
      <c r="DLS283" s="75"/>
      <c r="DLT283" s="75"/>
      <c r="DLU283" s="75"/>
      <c r="DLV283" s="75"/>
      <c r="DLW283" s="75"/>
      <c r="DLX283" s="75"/>
      <c r="DLY283" s="75"/>
      <c r="DLZ283" s="75"/>
      <c r="DMA283" s="75"/>
      <c r="DMB283" s="75"/>
      <c r="DMC283" s="75"/>
      <c r="DMD283" s="75"/>
      <c r="DME283" s="75"/>
      <c r="DMF283" s="75"/>
      <c r="DMG283" s="75"/>
      <c r="DMH283" s="75"/>
      <c r="DMI283" s="75"/>
      <c r="DMJ283" s="75"/>
      <c r="DMK283" s="75"/>
      <c r="DML283" s="75"/>
      <c r="DMM283" s="75"/>
      <c r="DMN283" s="75"/>
      <c r="DMO283" s="75"/>
      <c r="DMP283" s="75"/>
      <c r="DMQ283" s="75"/>
      <c r="DMR283" s="75"/>
      <c r="DMS283" s="75"/>
      <c r="DMT283" s="75"/>
      <c r="DMU283" s="75"/>
      <c r="DMV283" s="75"/>
      <c r="DMW283" s="75"/>
      <c r="DMX283" s="75"/>
      <c r="DMY283" s="75"/>
      <c r="DMZ283" s="75"/>
      <c r="DNA283" s="75"/>
      <c r="DNB283" s="75"/>
      <c r="DNC283" s="75"/>
      <c r="DND283" s="75"/>
      <c r="DNE283" s="75"/>
      <c r="DNF283" s="75"/>
      <c r="DNG283" s="75"/>
      <c r="DNH283" s="75"/>
      <c r="DNI283" s="75"/>
      <c r="DNJ283" s="75"/>
      <c r="DNK283" s="75"/>
      <c r="DNL283" s="75"/>
      <c r="DNM283" s="75"/>
      <c r="DNN283" s="75"/>
      <c r="DNO283" s="75"/>
      <c r="DNP283" s="75"/>
      <c r="DNQ283" s="75"/>
      <c r="DNR283" s="75"/>
      <c r="DNS283" s="75"/>
      <c r="DNT283" s="75"/>
      <c r="DNU283" s="75"/>
      <c r="DNV283" s="75"/>
      <c r="DNW283" s="75"/>
      <c r="DNX283" s="75"/>
      <c r="DNY283" s="75"/>
      <c r="DNZ283" s="75"/>
      <c r="DOA283" s="75"/>
      <c r="DOB283" s="75"/>
      <c r="DOC283" s="75"/>
      <c r="DOD283" s="75"/>
      <c r="DOE283" s="75"/>
      <c r="DOF283" s="75"/>
      <c r="DOG283" s="75"/>
      <c r="DOH283" s="75"/>
      <c r="DOI283" s="75"/>
      <c r="DOJ283" s="75"/>
      <c r="DOK283" s="75"/>
      <c r="DOL283" s="75"/>
      <c r="DOM283" s="75"/>
      <c r="DON283" s="75"/>
      <c r="DOO283" s="75"/>
      <c r="DOP283" s="75"/>
      <c r="DOQ283" s="75"/>
      <c r="DOR283" s="75"/>
      <c r="DOS283" s="75"/>
      <c r="DOT283" s="75"/>
      <c r="DOU283" s="75"/>
      <c r="DOV283" s="75"/>
      <c r="DOW283" s="75"/>
      <c r="DOX283" s="75"/>
      <c r="DOY283" s="75"/>
      <c r="DOZ283" s="75"/>
      <c r="DPA283" s="75"/>
      <c r="DPB283" s="75"/>
      <c r="DPC283" s="75"/>
      <c r="DPD283" s="75"/>
      <c r="DPE283" s="75"/>
      <c r="DPF283" s="75"/>
      <c r="DPG283" s="75"/>
      <c r="DPH283" s="75"/>
      <c r="DPI283" s="75"/>
      <c r="DPJ283" s="75"/>
      <c r="DPK283" s="75"/>
      <c r="DPL283" s="75"/>
      <c r="DPM283" s="75"/>
      <c r="DPN283" s="75"/>
      <c r="DPO283" s="75"/>
      <c r="DPP283" s="75"/>
      <c r="DPQ283" s="75"/>
      <c r="DPR283" s="75"/>
      <c r="DPS283" s="75"/>
      <c r="DPT283" s="75"/>
      <c r="DPU283" s="75"/>
      <c r="DPV283" s="75"/>
      <c r="DPW283" s="75"/>
      <c r="DPX283" s="75"/>
      <c r="DPY283" s="75"/>
      <c r="DPZ283" s="75"/>
      <c r="DQA283" s="75"/>
      <c r="DQB283" s="75"/>
      <c r="DQC283" s="75"/>
      <c r="DQD283" s="75"/>
      <c r="DQE283" s="75"/>
      <c r="DQF283" s="75"/>
      <c r="DQG283" s="75"/>
      <c r="DQH283" s="75"/>
      <c r="DQI283" s="75"/>
      <c r="DQJ283" s="75"/>
      <c r="DQK283" s="75"/>
      <c r="DQL283" s="75"/>
      <c r="DQM283" s="75"/>
      <c r="DQN283" s="75"/>
      <c r="DQO283" s="75"/>
      <c r="DQP283" s="75"/>
      <c r="DQQ283" s="75"/>
      <c r="DQR283" s="75"/>
      <c r="DQS283" s="75"/>
      <c r="DQT283" s="75"/>
      <c r="DQU283" s="75"/>
      <c r="DQV283" s="75"/>
      <c r="DQW283" s="75"/>
      <c r="DQX283" s="75"/>
      <c r="DQY283" s="75"/>
      <c r="DQZ283" s="75"/>
      <c r="DRA283" s="75"/>
      <c r="DRB283" s="75"/>
      <c r="DRC283" s="75"/>
      <c r="DRD283" s="75"/>
      <c r="DRE283" s="75"/>
      <c r="DRF283" s="75"/>
      <c r="DRG283" s="75"/>
      <c r="DRH283" s="75"/>
      <c r="DRI283" s="75"/>
      <c r="DRJ283" s="75"/>
      <c r="DRK283" s="75"/>
      <c r="DRL283" s="75"/>
      <c r="DRM283" s="75"/>
      <c r="DRN283" s="75"/>
      <c r="DRO283" s="75"/>
      <c r="DRP283" s="75"/>
      <c r="DRQ283" s="75"/>
      <c r="DRR283" s="75"/>
      <c r="DRS283" s="75"/>
      <c r="DRT283" s="75"/>
      <c r="DRU283" s="75"/>
      <c r="DRV283" s="75"/>
      <c r="DRW283" s="75"/>
      <c r="DRX283" s="75"/>
      <c r="DRY283" s="75"/>
      <c r="DRZ283" s="75"/>
      <c r="DSA283" s="75"/>
      <c r="DSB283" s="75"/>
      <c r="DSC283" s="75"/>
      <c r="DSD283" s="75"/>
      <c r="DSE283" s="75"/>
      <c r="DSF283" s="75"/>
      <c r="DSG283" s="75"/>
      <c r="DSH283" s="75"/>
      <c r="DSI283" s="75"/>
      <c r="DSJ283" s="75"/>
      <c r="DSK283" s="75"/>
      <c r="DSL283" s="75"/>
      <c r="DSM283" s="75"/>
      <c r="DSN283" s="75"/>
      <c r="DSO283" s="75"/>
      <c r="DSP283" s="75"/>
      <c r="DSQ283" s="75"/>
      <c r="DSR283" s="75"/>
      <c r="DSS283" s="75"/>
      <c r="DST283" s="75"/>
      <c r="DSU283" s="75"/>
      <c r="DSV283" s="75"/>
      <c r="DSW283" s="75"/>
      <c r="DSX283" s="75"/>
      <c r="DSY283" s="75"/>
      <c r="DSZ283" s="75"/>
      <c r="DTA283" s="75"/>
      <c r="DTB283" s="75"/>
      <c r="DTC283" s="75"/>
      <c r="DTD283" s="75"/>
      <c r="DTE283" s="75"/>
      <c r="DTF283" s="75"/>
      <c r="DTG283" s="75"/>
      <c r="DTH283" s="75"/>
      <c r="DTI283" s="75"/>
      <c r="DTJ283" s="75"/>
      <c r="DTK283" s="75"/>
      <c r="DTL283" s="75"/>
      <c r="DTM283" s="75"/>
      <c r="DTN283" s="75"/>
      <c r="DTO283" s="75"/>
      <c r="DTP283" s="75"/>
      <c r="DTQ283" s="75"/>
      <c r="DTR283" s="75"/>
      <c r="DTS283" s="75"/>
      <c r="DTT283" s="75"/>
      <c r="DTU283" s="75"/>
      <c r="DTV283" s="75"/>
      <c r="DTW283" s="75"/>
      <c r="DTX283" s="75"/>
      <c r="DTY283" s="75"/>
      <c r="DTZ283" s="75"/>
      <c r="DUA283" s="75"/>
      <c r="DUB283" s="75"/>
      <c r="DUC283" s="75"/>
      <c r="DUD283" s="75"/>
      <c r="DUE283" s="75"/>
      <c r="DUF283" s="75"/>
      <c r="DUG283" s="75"/>
      <c r="DUH283" s="75"/>
      <c r="DUI283" s="75"/>
      <c r="DUJ283" s="75"/>
      <c r="DUK283" s="75"/>
      <c r="DUL283" s="75"/>
      <c r="DUM283" s="75"/>
      <c r="DUN283" s="75"/>
      <c r="DUO283" s="75"/>
      <c r="DUP283" s="75"/>
      <c r="DUQ283" s="75"/>
      <c r="DUR283" s="75"/>
      <c r="DUS283" s="75"/>
      <c r="DUT283" s="75"/>
      <c r="DUU283" s="75"/>
      <c r="DUV283" s="75"/>
      <c r="DUW283" s="75"/>
      <c r="DUX283" s="75"/>
      <c r="DUY283" s="75"/>
      <c r="DUZ283" s="75"/>
      <c r="DVA283" s="75"/>
      <c r="DVB283" s="75"/>
      <c r="DVC283" s="75"/>
      <c r="DVD283" s="75"/>
      <c r="DVE283" s="75"/>
      <c r="DVF283" s="75"/>
      <c r="DVG283" s="75"/>
      <c r="DVH283" s="75"/>
      <c r="DVI283" s="75"/>
      <c r="DVJ283" s="75"/>
      <c r="DVK283" s="75"/>
      <c r="DVL283" s="75"/>
      <c r="DVM283" s="75"/>
      <c r="DVN283" s="75"/>
      <c r="DVO283" s="75"/>
      <c r="DVP283" s="75"/>
      <c r="DVQ283" s="75"/>
      <c r="DVR283" s="75"/>
      <c r="DVS283" s="75"/>
      <c r="DVT283" s="75"/>
      <c r="DVU283" s="75"/>
      <c r="DVV283" s="75"/>
      <c r="DVW283" s="75"/>
      <c r="DVX283" s="75"/>
      <c r="DVY283" s="75"/>
      <c r="DVZ283" s="75"/>
      <c r="DWA283" s="75"/>
      <c r="DWB283" s="75"/>
      <c r="DWC283" s="75"/>
      <c r="DWD283" s="75"/>
      <c r="DWE283" s="75"/>
      <c r="DWF283" s="75"/>
      <c r="DWG283" s="75"/>
      <c r="DWH283" s="75"/>
      <c r="DWI283" s="75"/>
      <c r="DWJ283" s="75"/>
      <c r="DWK283" s="75"/>
      <c r="DWL283" s="75"/>
      <c r="DWM283" s="75"/>
      <c r="DWN283" s="75"/>
      <c r="DWO283" s="75"/>
      <c r="DWP283" s="75"/>
      <c r="DWQ283" s="75"/>
      <c r="DWR283" s="75"/>
      <c r="DWS283" s="75"/>
      <c r="DWT283" s="75"/>
      <c r="DWU283" s="75"/>
      <c r="DWV283" s="75"/>
      <c r="DWW283" s="75"/>
      <c r="DWX283" s="75"/>
      <c r="DWY283" s="75"/>
      <c r="DWZ283" s="75"/>
      <c r="DXA283" s="75"/>
      <c r="DXB283" s="75"/>
      <c r="DXC283" s="75"/>
      <c r="DXD283" s="75"/>
      <c r="DXE283" s="75"/>
      <c r="DXF283" s="75"/>
      <c r="DXG283" s="75"/>
      <c r="DXH283" s="75"/>
      <c r="DXI283" s="75"/>
      <c r="DXJ283" s="75"/>
      <c r="DXK283" s="75"/>
      <c r="DXL283" s="75"/>
      <c r="DXM283" s="75"/>
      <c r="DXN283" s="75"/>
      <c r="DXO283" s="75"/>
      <c r="DXP283" s="75"/>
      <c r="DXQ283" s="75"/>
      <c r="DXR283" s="75"/>
      <c r="DXS283" s="75"/>
      <c r="DXT283" s="75"/>
      <c r="DXU283" s="75"/>
      <c r="DXV283" s="75"/>
      <c r="DXW283" s="75"/>
      <c r="DXX283" s="75"/>
      <c r="DXY283" s="75"/>
      <c r="DXZ283" s="75"/>
      <c r="DYA283" s="75"/>
      <c r="DYB283" s="75"/>
      <c r="DYC283" s="75"/>
      <c r="DYD283" s="75"/>
      <c r="DYE283" s="75"/>
      <c r="DYF283" s="75"/>
      <c r="DYG283" s="75"/>
      <c r="DYH283" s="75"/>
      <c r="DYI283" s="75"/>
      <c r="DYJ283" s="75"/>
      <c r="DYK283" s="75"/>
      <c r="DYL283" s="75"/>
      <c r="DYM283" s="75"/>
      <c r="DYN283" s="75"/>
      <c r="DYO283" s="75"/>
      <c r="DYP283" s="75"/>
      <c r="DYQ283" s="75"/>
      <c r="DYR283" s="75"/>
      <c r="DYS283" s="75"/>
      <c r="DYT283" s="75"/>
      <c r="DYU283" s="75"/>
      <c r="DYV283" s="75"/>
      <c r="DYW283" s="75"/>
      <c r="DYX283" s="75"/>
      <c r="DYY283" s="75"/>
      <c r="DYZ283" s="75"/>
      <c r="DZA283" s="75"/>
      <c r="DZB283" s="75"/>
      <c r="DZC283" s="75"/>
      <c r="DZD283" s="75"/>
      <c r="DZE283" s="75"/>
      <c r="DZF283" s="75"/>
      <c r="DZG283" s="75"/>
      <c r="DZH283" s="75"/>
      <c r="DZI283" s="75"/>
      <c r="DZJ283" s="75"/>
      <c r="DZK283" s="75"/>
      <c r="DZL283" s="75"/>
      <c r="DZM283" s="75"/>
      <c r="DZN283" s="75"/>
      <c r="DZO283" s="75"/>
      <c r="DZP283" s="75"/>
      <c r="DZQ283" s="75"/>
      <c r="DZR283" s="75"/>
      <c r="DZS283" s="75"/>
      <c r="DZT283" s="75"/>
      <c r="DZU283" s="75"/>
      <c r="DZV283" s="75"/>
      <c r="DZW283" s="75"/>
      <c r="DZX283" s="75"/>
      <c r="DZY283" s="75"/>
      <c r="DZZ283" s="75"/>
      <c r="EAA283" s="75"/>
      <c r="EAB283" s="75"/>
      <c r="EAC283" s="75"/>
      <c r="EAD283" s="75"/>
      <c r="EAE283" s="75"/>
      <c r="EAF283" s="75"/>
      <c r="EAG283" s="75"/>
      <c r="EAH283" s="75"/>
      <c r="EAI283" s="75"/>
      <c r="EAJ283" s="75"/>
      <c r="EAK283" s="75"/>
      <c r="EAL283" s="75"/>
      <c r="EAM283" s="75"/>
      <c r="EAN283" s="75"/>
      <c r="EAO283" s="75"/>
      <c r="EAP283" s="75"/>
      <c r="EAQ283" s="75"/>
      <c r="EAR283" s="75"/>
      <c r="EAS283" s="75"/>
      <c r="EAT283" s="75"/>
      <c r="EAU283" s="75"/>
      <c r="EAV283" s="75"/>
      <c r="EAW283" s="75"/>
      <c r="EAX283" s="75"/>
      <c r="EAY283" s="75"/>
      <c r="EAZ283" s="75"/>
      <c r="EBA283" s="75"/>
      <c r="EBB283" s="75"/>
      <c r="EBC283" s="75"/>
      <c r="EBD283" s="75"/>
      <c r="EBE283" s="75"/>
      <c r="EBF283" s="75"/>
      <c r="EBG283" s="75"/>
      <c r="EBH283" s="75"/>
      <c r="EBI283" s="75"/>
      <c r="EBJ283" s="75"/>
      <c r="EBK283" s="75"/>
      <c r="EBL283" s="75"/>
      <c r="EBM283" s="75"/>
      <c r="EBN283" s="75"/>
      <c r="EBO283" s="75"/>
      <c r="EBP283" s="75"/>
      <c r="EBQ283" s="75"/>
      <c r="EBR283" s="75"/>
      <c r="EBS283" s="75"/>
      <c r="EBT283" s="75"/>
      <c r="EBU283" s="75"/>
      <c r="EBV283" s="75"/>
      <c r="EBW283" s="75"/>
      <c r="EBX283" s="75"/>
      <c r="EBY283" s="75"/>
      <c r="EBZ283" s="75"/>
      <c r="ECA283" s="75"/>
      <c r="ECB283" s="75"/>
      <c r="ECC283" s="75"/>
      <c r="ECD283" s="75"/>
      <c r="ECE283" s="75"/>
      <c r="ECF283" s="75"/>
      <c r="ECG283" s="75"/>
      <c r="ECH283" s="75"/>
      <c r="ECI283" s="75"/>
      <c r="ECJ283" s="75"/>
      <c r="ECK283" s="75"/>
      <c r="ECL283" s="75"/>
      <c r="ECM283" s="75"/>
      <c r="ECN283" s="75"/>
      <c r="ECO283" s="75"/>
      <c r="ECP283" s="75"/>
      <c r="ECQ283" s="75"/>
      <c r="ECR283" s="75"/>
      <c r="ECS283" s="75"/>
      <c r="ECT283" s="75"/>
      <c r="ECU283" s="75"/>
      <c r="ECV283" s="75"/>
      <c r="ECW283" s="75"/>
      <c r="ECX283" s="75"/>
      <c r="ECY283" s="75"/>
      <c r="ECZ283" s="75"/>
      <c r="EDA283" s="75"/>
      <c r="EDB283" s="75"/>
      <c r="EDC283" s="75"/>
      <c r="EDD283" s="75"/>
      <c r="EDE283" s="75"/>
      <c r="EDF283" s="75"/>
      <c r="EDG283" s="75"/>
      <c r="EDH283" s="75"/>
      <c r="EDI283" s="75"/>
      <c r="EDJ283" s="75"/>
      <c r="EDK283" s="75"/>
      <c r="EDL283" s="75"/>
      <c r="EDM283" s="75"/>
      <c r="EDN283" s="75"/>
      <c r="EDO283" s="75"/>
      <c r="EDP283" s="75"/>
      <c r="EDQ283" s="75"/>
      <c r="EDR283" s="75"/>
      <c r="EDS283" s="75"/>
      <c r="EDT283" s="75"/>
      <c r="EDU283" s="75"/>
      <c r="EDV283" s="75"/>
      <c r="EDW283" s="75"/>
      <c r="EDX283" s="75"/>
      <c r="EDY283" s="75"/>
      <c r="EDZ283" s="75"/>
      <c r="EEA283" s="75"/>
      <c r="EEB283" s="75"/>
      <c r="EEC283" s="75"/>
      <c r="EED283" s="75"/>
      <c r="EEE283" s="75"/>
      <c r="EEF283" s="75"/>
      <c r="EEG283" s="75"/>
      <c r="EEH283" s="75"/>
      <c r="EEI283" s="75"/>
      <c r="EEJ283" s="75"/>
      <c r="EEK283" s="75"/>
      <c r="EEL283" s="75"/>
      <c r="EEM283" s="75"/>
      <c r="EEN283" s="75"/>
      <c r="EEO283" s="75"/>
      <c r="EEP283" s="75"/>
      <c r="EEQ283" s="75"/>
      <c r="EER283" s="75"/>
      <c r="EES283" s="75"/>
      <c r="EET283" s="75"/>
      <c r="EEU283" s="75"/>
      <c r="EEV283" s="75"/>
      <c r="EEW283" s="75"/>
      <c r="EEX283" s="75"/>
      <c r="EEY283" s="75"/>
      <c r="EEZ283" s="75"/>
      <c r="EFA283" s="75"/>
      <c r="EFB283" s="75"/>
      <c r="EFC283" s="75"/>
      <c r="EFD283" s="75"/>
      <c r="EFE283" s="75"/>
      <c r="EFF283" s="75"/>
      <c r="EFG283" s="75"/>
      <c r="EFH283" s="75"/>
      <c r="EFI283" s="75"/>
      <c r="EFJ283" s="75"/>
      <c r="EFK283" s="75"/>
      <c r="EFL283" s="75"/>
      <c r="EFM283" s="75"/>
      <c r="EFN283" s="75"/>
      <c r="EFO283" s="75"/>
      <c r="EFP283" s="75"/>
      <c r="EFQ283" s="75"/>
      <c r="EFR283" s="75"/>
      <c r="EFS283" s="75"/>
      <c r="EFT283" s="75"/>
      <c r="EFU283" s="75"/>
      <c r="EFV283" s="75"/>
      <c r="EFW283" s="75"/>
      <c r="EFX283" s="75"/>
      <c r="EFY283" s="75"/>
      <c r="EFZ283" s="75"/>
      <c r="EGA283" s="75"/>
      <c r="EGB283" s="75"/>
      <c r="EGC283" s="75"/>
      <c r="EGD283" s="75"/>
      <c r="EGE283" s="75"/>
      <c r="EGF283" s="75"/>
      <c r="EGG283" s="75"/>
      <c r="EGH283" s="75"/>
      <c r="EGI283" s="75"/>
      <c r="EGJ283" s="75"/>
      <c r="EGK283" s="75"/>
      <c r="EGL283" s="75"/>
      <c r="EGM283" s="75"/>
      <c r="EGN283" s="75"/>
      <c r="EGO283" s="75"/>
      <c r="EGP283" s="75"/>
      <c r="EGQ283" s="75"/>
      <c r="EGR283" s="75"/>
      <c r="EGS283" s="75"/>
      <c r="EGT283" s="75"/>
      <c r="EGU283" s="75"/>
      <c r="EGV283" s="75"/>
      <c r="EGW283" s="75"/>
      <c r="EGX283" s="75"/>
      <c r="EGY283" s="75"/>
      <c r="EGZ283" s="75"/>
      <c r="EHA283" s="75"/>
      <c r="EHB283" s="75"/>
      <c r="EHC283" s="75"/>
      <c r="EHD283" s="75"/>
      <c r="EHE283" s="75"/>
      <c r="EHF283" s="75"/>
      <c r="EHG283" s="75"/>
      <c r="EHH283" s="75"/>
      <c r="EHI283" s="75"/>
      <c r="EHJ283" s="75"/>
      <c r="EHK283" s="75"/>
      <c r="EHL283" s="75"/>
      <c r="EHM283" s="75"/>
      <c r="EHN283" s="75"/>
      <c r="EHO283" s="75"/>
      <c r="EHP283" s="75"/>
      <c r="EHQ283" s="75"/>
      <c r="EHR283" s="75"/>
      <c r="EHS283" s="75"/>
      <c r="EHT283" s="75"/>
      <c r="EHU283" s="75"/>
      <c r="EHV283" s="75"/>
      <c r="EHW283" s="75"/>
      <c r="EHX283" s="75"/>
      <c r="EHY283" s="75"/>
      <c r="EHZ283" s="75"/>
      <c r="EIA283" s="75"/>
      <c r="EIB283" s="75"/>
      <c r="EIC283" s="75"/>
      <c r="EID283" s="75"/>
      <c r="EIE283" s="75"/>
      <c r="EIF283" s="75"/>
      <c r="EIG283" s="75"/>
      <c r="EIH283" s="75"/>
      <c r="EII283" s="75"/>
      <c r="EIJ283" s="75"/>
      <c r="EIK283" s="75"/>
      <c r="EIL283" s="75"/>
      <c r="EIM283" s="75"/>
      <c r="EIN283" s="75"/>
      <c r="EIO283" s="75"/>
      <c r="EIP283" s="75"/>
      <c r="EIQ283" s="75"/>
      <c r="EIR283" s="75"/>
      <c r="EIS283" s="75"/>
      <c r="EIT283" s="75"/>
      <c r="EIU283" s="75"/>
      <c r="EIV283" s="75"/>
      <c r="EIW283" s="75"/>
      <c r="EIX283" s="75"/>
      <c r="EIY283" s="75"/>
      <c r="EIZ283" s="75"/>
      <c r="EJA283" s="75"/>
      <c r="EJB283" s="75"/>
      <c r="EJC283" s="75"/>
      <c r="EJD283" s="75"/>
      <c r="EJE283" s="75"/>
      <c r="EJF283" s="75"/>
      <c r="EJG283" s="75"/>
      <c r="EJH283" s="75"/>
      <c r="EJI283" s="75"/>
      <c r="EJJ283" s="75"/>
      <c r="EJK283" s="75"/>
      <c r="EJL283" s="75"/>
      <c r="EJM283" s="75"/>
      <c r="EJN283" s="75"/>
      <c r="EJO283" s="75"/>
      <c r="EJP283" s="75"/>
      <c r="EJQ283" s="75"/>
      <c r="EJR283" s="75"/>
      <c r="EJS283" s="75"/>
      <c r="EJT283" s="75"/>
      <c r="EJU283" s="75"/>
      <c r="EJV283" s="75"/>
      <c r="EJW283" s="75"/>
      <c r="EJX283" s="75"/>
      <c r="EJY283" s="75"/>
      <c r="EJZ283" s="75"/>
      <c r="EKA283" s="75"/>
      <c r="EKB283" s="75"/>
      <c r="EKC283" s="75"/>
      <c r="EKD283" s="75"/>
      <c r="EKE283" s="75"/>
      <c r="EKF283" s="75"/>
      <c r="EKG283" s="75"/>
      <c r="EKH283" s="75"/>
      <c r="EKI283" s="75"/>
      <c r="EKJ283" s="75"/>
      <c r="EKK283" s="75"/>
      <c r="EKL283" s="75"/>
      <c r="EKM283" s="75"/>
      <c r="EKN283" s="75"/>
      <c r="EKO283" s="75"/>
      <c r="EKP283" s="75"/>
      <c r="EKQ283" s="75"/>
      <c r="EKR283" s="75"/>
      <c r="EKS283" s="75"/>
      <c r="EKT283" s="75"/>
      <c r="EKU283" s="75"/>
      <c r="EKV283" s="75"/>
      <c r="EKW283" s="75"/>
      <c r="EKX283" s="75"/>
      <c r="EKY283" s="75"/>
      <c r="EKZ283" s="75"/>
      <c r="ELA283" s="75"/>
      <c r="ELB283" s="75"/>
      <c r="ELC283" s="75"/>
      <c r="ELD283" s="75"/>
      <c r="ELE283" s="75"/>
      <c r="ELF283" s="75"/>
      <c r="ELG283" s="75"/>
      <c r="ELH283" s="75"/>
      <c r="ELI283" s="75"/>
      <c r="ELJ283" s="75"/>
      <c r="ELK283" s="75"/>
      <c r="ELL283" s="75"/>
      <c r="ELM283" s="75"/>
      <c r="ELN283" s="75"/>
      <c r="ELO283" s="75"/>
      <c r="ELP283" s="75"/>
      <c r="ELQ283" s="75"/>
      <c r="ELR283" s="75"/>
      <c r="ELS283" s="75"/>
      <c r="ELT283" s="75"/>
      <c r="ELU283" s="75"/>
      <c r="ELV283" s="75"/>
      <c r="ELW283" s="75"/>
      <c r="ELX283" s="75"/>
      <c r="ELY283" s="75"/>
      <c r="ELZ283" s="75"/>
      <c r="EMA283" s="75"/>
      <c r="EMB283" s="75"/>
      <c r="EMC283" s="75"/>
      <c r="EMD283" s="75"/>
      <c r="EME283" s="75"/>
      <c r="EMF283" s="75"/>
      <c r="EMG283" s="75"/>
      <c r="EMH283" s="75"/>
      <c r="EMI283" s="75"/>
      <c r="EMJ283" s="75"/>
      <c r="EMK283" s="75"/>
      <c r="EML283" s="75"/>
      <c r="EMM283" s="75"/>
      <c r="EMN283" s="75"/>
      <c r="EMO283" s="75"/>
      <c r="EMP283" s="75"/>
      <c r="EMQ283" s="75"/>
      <c r="EMR283" s="75"/>
      <c r="EMS283" s="75"/>
      <c r="EMT283" s="75"/>
      <c r="EMU283" s="75"/>
      <c r="EMV283" s="75"/>
      <c r="EMW283" s="75"/>
      <c r="EMX283" s="75"/>
      <c r="EMY283" s="75"/>
      <c r="EMZ283" s="75"/>
      <c r="ENA283" s="75"/>
      <c r="ENB283" s="75"/>
      <c r="ENC283" s="75"/>
      <c r="END283" s="75"/>
      <c r="ENE283" s="75"/>
      <c r="ENF283" s="75"/>
      <c r="ENG283" s="75"/>
      <c r="ENH283" s="75"/>
      <c r="ENI283" s="75"/>
      <c r="ENJ283" s="75"/>
      <c r="ENK283" s="75"/>
      <c r="ENL283" s="75"/>
      <c r="ENM283" s="75"/>
      <c r="ENN283" s="75"/>
      <c r="ENO283" s="75"/>
      <c r="ENP283" s="75"/>
      <c r="ENQ283" s="75"/>
      <c r="ENR283" s="75"/>
      <c r="ENS283" s="75"/>
      <c r="ENT283" s="75"/>
      <c r="ENU283" s="75"/>
      <c r="ENV283" s="75"/>
      <c r="ENW283" s="75"/>
      <c r="ENX283" s="75"/>
      <c r="ENY283" s="75"/>
      <c r="ENZ283" s="75"/>
      <c r="EOA283" s="75"/>
      <c r="EOB283" s="75"/>
      <c r="EOC283" s="75"/>
      <c r="EOD283" s="75"/>
      <c r="EOE283" s="75"/>
      <c r="EOF283" s="75"/>
      <c r="EOG283" s="75"/>
      <c r="EOH283" s="75"/>
      <c r="EOI283" s="75"/>
      <c r="EOJ283" s="75"/>
      <c r="EOK283" s="75"/>
      <c r="EOL283" s="75"/>
      <c r="EOM283" s="75"/>
      <c r="EON283" s="75"/>
      <c r="EOO283" s="75"/>
      <c r="EOP283" s="75"/>
      <c r="EOQ283" s="75"/>
      <c r="EOR283" s="75"/>
      <c r="EOS283" s="75"/>
      <c r="EOT283" s="75"/>
      <c r="EOU283" s="75"/>
      <c r="EOV283" s="75"/>
      <c r="EOW283" s="75"/>
      <c r="EOX283" s="75"/>
      <c r="EOY283" s="75"/>
      <c r="EOZ283" s="75"/>
      <c r="EPA283" s="75"/>
      <c r="EPB283" s="75"/>
      <c r="EPC283" s="75"/>
      <c r="EPD283" s="75"/>
      <c r="EPE283" s="75"/>
      <c r="EPF283" s="75"/>
      <c r="EPG283" s="75"/>
      <c r="EPH283" s="75"/>
      <c r="EPI283" s="75"/>
      <c r="EPJ283" s="75"/>
      <c r="EPK283" s="75"/>
      <c r="EPL283" s="75"/>
      <c r="EPM283" s="75"/>
      <c r="EPN283" s="75"/>
      <c r="EPO283" s="75"/>
      <c r="EPP283" s="75"/>
      <c r="EPQ283" s="75"/>
      <c r="EPR283" s="75"/>
      <c r="EPS283" s="75"/>
      <c r="EPT283" s="75"/>
      <c r="EPU283" s="75"/>
      <c r="EPV283" s="75"/>
      <c r="EPW283" s="75"/>
      <c r="EPX283" s="75"/>
      <c r="EPY283" s="75"/>
      <c r="EPZ283" s="75"/>
      <c r="EQA283" s="75"/>
      <c r="EQB283" s="75"/>
      <c r="EQC283" s="75"/>
      <c r="EQD283" s="75"/>
      <c r="EQE283" s="75"/>
      <c r="EQF283" s="75"/>
      <c r="EQG283" s="75"/>
      <c r="EQH283" s="75"/>
      <c r="EQI283" s="75"/>
      <c r="EQJ283" s="75"/>
      <c r="EQK283" s="75"/>
      <c r="EQL283" s="75"/>
      <c r="EQM283" s="75"/>
      <c r="EQN283" s="75"/>
      <c r="EQO283" s="75"/>
      <c r="EQP283" s="75"/>
      <c r="EQQ283" s="75"/>
      <c r="EQR283" s="75"/>
      <c r="EQS283" s="75"/>
      <c r="EQT283" s="75"/>
      <c r="EQU283" s="75"/>
      <c r="EQV283" s="75"/>
      <c r="EQW283" s="75"/>
      <c r="EQX283" s="75"/>
      <c r="EQY283" s="75"/>
      <c r="EQZ283" s="75"/>
      <c r="ERA283" s="75"/>
      <c r="ERB283" s="75"/>
      <c r="ERC283" s="75"/>
      <c r="ERD283" s="75"/>
      <c r="ERE283" s="75"/>
      <c r="ERF283" s="75"/>
      <c r="ERG283" s="75"/>
      <c r="ERH283" s="75"/>
      <c r="ERI283" s="75"/>
      <c r="ERJ283" s="75"/>
      <c r="ERK283" s="75"/>
      <c r="ERL283" s="75"/>
      <c r="ERM283" s="75"/>
      <c r="ERN283" s="75"/>
      <c r="ERO283" s="75"/>
      <c r="ERP283" s="75"/>
      <c r="ERQ283" s="75"/>
      <c r="ERR283" s="75"/>
      <c r="ERS283" s="75"/>
      <c r="ERT283" s="75"/>
      <c r="ERU283" s="75"/>
      <c r="ERV283" s="75"/>
      <c r="ERW283" s="75"/>
      <c r="ERX283" s="75"/>
      <c r="ERY283" s="75"/>
      <c r="ERZ283" s="75"/>
      <c r="ESA283" s="75"/>
      <c r="ESB283" s="75"/>
      <c r="ESC283" s="75"/>
      <c r="ESD283" s="75"/>
      <c r="ESE283" s="75"/>
      <c r="ESF283" s="75"/>
      <c r="ESG283" s="75"/>
      <c r="ESH283" s="75"/>
      <c r="ESI283" s="75"/>
      <c r="ESJ283" s="75"/>
      <c r="ESK283" s="75"/>
      <c r="ESL283" s="75"/>
      <c r="ESM283" s="75"/>
      <c r="ESN283" s="75"/>
      <c r="ESO283" s="75"/>
      <c r="ESP283" s="75"/>
      <c r="ESQ283" s="75"/>
      <c r="ESR283" s="75"/>
      <c r="ESS283" s="75"/>
      <c r="EST283" s="75"/>
      <c r="ESU283" s="75"/>
      <c r="ESV283" s="75"/>
      <c r="ESW283" s="75"/>
      <c r="ESX283" s="75"/>
      <c r="ESY283" s="75"/>
      <c r="ESZ283" s="75"/>
      <c r="ETA283" s="75"/>
      <c r="ETB283" s="75"/>
      <c r="ETC283" s="75"/>
      <c r="ETD283" s="75"/>
      <c r="ETE283" s="75"/>
      <c r="ETF283" s="75"/>
      <c r="ETG283" s="75"/>
      <c r="ETH283" s="75"/>
      <c r="ETI283" s="75"/>
      <c r="ETJ283" s="75"/>
      <c r="ETK283" s="75"/>
      <c r="ETL283" s="75"/>
      <c r="ETM283" s="75"/>
      <c r="ETN283" s="75"/>
      <c r="ETO283" s="75"/>
      <c r="ETP283" s="75"/>
      <c r="ETQ283" s="75"/>
      <c r="ETR283" s="75"/>
      <c r="ETS283" s="75"/>
      <c r="ETT283" s="75"/>
      <c r="ETU283" s="75"/>
      <c r="ETV283" s="75"/>
      <c r="ETW283" s="75"/>
      <c r="ETX283" s="75"/>
      <c r="ETY283" s="75"/>
      <c r="ETZ283" s="75"/>
      <c r="EUA283" s="75"/>
      <c r="EUB283" s="75"/>
      <c r="EUC283" s="75"/>
      <c r="EUD283" s="75"/>
      <c r="EUE283" s="75"/>
      <c r="EUF283" s="75"/>
      <c r="EUG283" s="75"/>
      <c r="EUH283" s="75"/>
      <c r="EUI283" s="75"/>
      <c r="EUJ283" s="75"/>
      <c r="EUK283" s="75"/>
      <c r="EUL283" s="75"/>
      <c r="EUM283" s="75"/>
      <c r="EUN283" s="75"/>
      <c r="EUO283" s="75"/>
      <c r="EUP283" s="75"/>
      <c r="EUQ283" s="75"/>
      <c r="EUR283" s="75"/>
      <c r="EUS283" s="75"/>
      <c r="EUT283" s="75"/>
      <c r="EUU283" s="75"/>
      <c r="EUV283" s="75"/>
      <c r="EUW283" s="75"/>
      <c r="EUX283" s="75"/>
      <c r="EUY283" s="75"/>
      <c r="EUZ283" s="75"/>
      <c r="EVA283" s="75"/>
      <c r="EVB283" s="75"/>
      <c r="EVC283" s="75"/>
      <c r="EVD283" s="75"/>
      <c r="EVE283" s="75"/>
      <c r="EVF283" s="75"/>
      <c r="EVG283" s="75"/>
      <c r="EVH283" s="75"/>
      <c r="EVI283" s="75"/>
      <c r="EVJ283" s="75"/>
      <c r="EVK283" s="75"/>
      <c r="EVL283" s="75"/>
      <c r="EVM283" s="75"/>
      <c r="EVN283" s="75"/>
      <c r="EVO283" s="75"/>
      <c r="EVP283" s="75"/>
      <c r="EVQ283" s="75"/>
      <c r="EVR283" s="75"/>
      <c r="EVS283" s="75"/>
      <c r="EVT283" s="75"/>
      <c r="EVU283" s="75"/>
      <c r="EVV283" s="75"/>
      <c r="EVW283" s="75"/>
      <c r="EVX283" s="75"/>
      <c r="EVY283" s="75"/>
      <c r="EVZ283" s="75"/>
      <c r="EWA283" s="75"/>
      <c r="EWB283" s="75"/>
      <c r="EWC283" s="75"/>
      <c r="EWD283" s="75"/>
      <c r="EWE283" s="75"/>
      <c r="EWF283" s="75"/>
      <c r="EWG283" s="75"/>
      <c r="EWH283" s="75"/>
      <c r="EWI283" s="75"/>
      <c r="EWJ283" s="75"/>
      <c r="EWK283" s="75"/>
      <c r="EWL283" s="75"/>
      <c r="EWM283" s="75"/>
      <c r="EWN283" s="75"/>
      <c r="EWO283" s="75"/>
      <c r="EWP283" s="75"/>
      <c r="EWQ283" s="75"/>
      <c r="EWR283" s="75"/>
      <c r="EWS283" s="75"/>
      <c r="EWT283" s="75"/>
      <c r="EWU283" s="75"/>
      <c r="EWV283" s="75"/>
      <c r="EWW283" s="75"/>
      <c r="EWX283" s="75"/>
      <c r="EWY283" s="75"/>
      <c r="EWZ283" s="75"/>
      <c r="EXA283" s="75"/>
      <c r="EXB283" s="75"/>
      <c r="EXC283" s="75"/>
      <c r="EXD283" s="75"/>
      <c r="EXE283" s="75"/>
      <c r="EXF283" s="75"/>
      <c r="EXG283" s="75"/>
      <c r="EXH283" s="75"/>
      <c r="EXI283" s="75"/>
      <c r="EXJ283" s="75"/>
      <c r="EXK283" s="75"/>
      <c r="EXL283" s="75"/>
      <c r="EXM283" s="75"/>
      <c r="EXN283" s="75"/>
      <c r="EXO283" s="75"/>
      <c r="EXP283" s="75"/>
      <c r="EXQ283" s="75"/>
      <c r="EXR283" s="75"/>
      <c r="EXS283" s="75"/>
      <c r="EXT283" s="75"/>
      <c r="EXU283" s="75"/>
      <c r="EXV283" s="75"/>
      <c r="EXW283" s="75"/>
      <c r="EXX283" s="75"/>
      <c r="EXY283" s="75"/>
      <c r="EXZ283" s="75"/>
      <c r="EYA283" s="75"/>
      <c r="EYB283" s="75"/>
      <c r="EYC283" s="75"/>
      <c r="EYD283" s="75"/>
      <c r="EYE283" s="75"/>
      <c r="EYF283" s="75"/>
      <c r="EYG283" s="75"/>
      <c r="EYH283" s="75"/>
      <c r="EYI283" s="75"/>
      <c r="EYJ283" s="75"/>
      <c r="EYK283" s="75"/>
      <c r="EYL283" s="75"/>
      <c r="EYM283" s="75"/>
      <c r="EYN283" s="75"/>
      <c r="EYO283" s="75"/>
      <c r="EYP283" s="75"/>
      <c r="EYQ283" s="75"/>
      <c r="EYR283" s="75"/>
      <c r="EYS283" s="75"/>
      <c r="EYT283" s="75"/>
      <c r="EYU283" s="75"/>
      <c r="EYV283" s="75"/>
      <c r="EYW283" s="75"/>
      <c r="EYX283" s="75"/>
      <c r="EYY283" s="75"/>
      <c r="EYZ283" s="75"/>
      <c r="EZA283" s="75"/>
      <c r="EZB283" s="75"/>
      <c r="EZC283" s="75"/>
      <c r="EZD283" s="75"/>
      <c r="EZE283" s="75"/>
      <c r="EZF283" s="75"/>
      <c r="EZG283" s="75"/>
      <c r="EZH283" s="75"/>
      <c r="EZI283" s="75"/>
      <c r="EZJ283" s="75"/>
      <c r="EZK283" s="75"/>
      <c r="EZL283" s="75"/>
      <c r="EZM283" s="75"/>
      <c r="EZN283" s="75"/>
      <c r="EZO283" s="75"/>
      <c r="EZP283" s="75"/>
      <c r="EZQ283" s="75"/>
      <c r="EZR283" s="75"/>
      <c r="EZS283" s="75"/>
      <c r="EZT283" s="75"/>
      <c r="EZU283" s="75"/>
      <c r="EZV283" s="75"/>
      <c r="EZW283" s="75"/>
      <c r="EZX283" s="75"/>
      <c r="EZY283" s="75"/>
      <c r="EZZ283" s="75"/>
      <c r="FAA283" s="75"/>
      <c r="FAB283" s="75"/>
      <c r="FAC283" s="75"/>
      <c r="FAD283" s="75"/>
      <c r="FAE283" s="75"/>
      <c r="FAF283" s="75"/>
      <c r="FAG283" s="75"/>
      <c r="FAH283" s="75"/>
      <c r="FAI283" s="75"/>
      <c r="FAJ283" s="75"/>
      <c r="FAK283" s="75"/>
      <c r="FAL283" s="75"/>
      <c r="FAM283" s="75"/>
      <c r="FAN283" s="75"/>
      <c r="FAO283" s="75"/>
      <c r="FAP283" s="75"/>
      <c r="FAQ283" s="75"/>
      <c r="FAR283" s="75"/>
      <c r="FAS283" s="75"/>
      <c r="FAT283" s="75"/>
      <c r="FAU283" s="75"/>
      <c r="FAV283" s="75"/>
      <c r="FAW283" s="75"/>
      <c r="FAX283" s="75"/>
      <c r="FAY283" s="75"/>
      <c r="FAZ283" s="75"/>
      <c r="FBA283" s="75"/>
      <c r="FBB283" s="75"/>
      <c r="FBC283" s="75"/>
      <c r="FBD283" s="75"/>
      <c r="FBE283" s="75"/>
      <c r="FBF283" s="75"/>
      <c r="FBG283" s="75"/>
      <c r="FBH283" s="75"/>
      <c r="FBI283" s="75"/>
      <c r="FBJ283" s="75"/>
      <c r="FBK283" s="75"/>
      <c r="FBL283" s="75"/>
      <c r="FBM283" s="75"/>
      <c r="FBN283" s="75"/>
      <c r="FBO283" s="75"/>
      <c r="FBP283" s="75"/>
      <c r="FBQ283" s="75"/>
      <c r="FBR283" s="75"/>
      <c r="FBS283" s="75"/>
      <c r="FBT283" s="75"/>
      <c r="FBU283" s="75"/>
      <c r="FBV283" s="75"/>
      <c r="FBW283" s="75"/>
      <c r="FBX283" s="75"/>
      <c r="FBY283" s="75"/>
      <c r="FBZ283" s="75"/>
      <c r="FCA283" s="75"/>
      <c r="FCB283" s="75"/>
      <c r="FCC283" s="75"/>
      <c r="FCD283" s="75"/>
      <c r="FCE283" s="75"/>
      <c r="FCF283" s="75"/>
      <c r="FCG283" s="75"/>
      <c r="FCH283" s="75"/>
      <c r="FCI283" s="75"/>
      <c r="FCJ283" s="75"/>
      <c r="FCK283" s="75"/>
      <c r="FCL283" s="75"/>
      <c r="FCM283" s="75"/>
      <c r="FCN283" s="75"/>
      <c r="FCO283" s="75"/>
      <c r="FCP283" s="75"/>
      <c r="FCQ283" s="75"/>
      <c r="FCR283" s="75"/>
      <c r="FCS283" s="75"/>
      <c r="FCT283" s="75"/>
      <c r="FCU283" s="75"/>
      <c r="FCV283" s="75"/>
      <c r="FCW283" s="75"/>
      <c r="FCX283" s="75"/>
      <c r="FCY283" s="75"/>
      <c r="FCZ283" s="75"/>
      <c r="FDA283" s="75"/>
      <c r="FDB283" s="75"/>
      <c r="FDC283" s="75"/>
      <c r="FDD283" s="75"/>
      <c r="FDE283" s="75"/>
      <c r="FDF283" s="75"/>
      <c r="FDG283" s="75"/>
      <c r="FDH283" s="75"/>
      <c r="FDI283" s="75"/>
      <c r="FDJ283" s="75"/>
      <c r="FDK283" s="75"/>
      <c r="FDL283" s="75"/>
      <c r="FDM283" s="75"/>
      <c r="FDN283" s="75"/>
      <c r="FDO283" s="75"/>
      <c r="FDP283" s="75"/>
      <c r="FDQ283" s="75"/>
      <c r="FDR283" s="75"/>
      <c r="FDS283" s="75"/>
      <c r="FDT283" s="75"/>
      <c r="FDU283" s="75"/>
      <c r="FDV283" s="75"/>
      <c r="FDW283" s="75"/>
      <c r="FDX283" s="75"/>
      <c r="FDY283" s="75"/>
      <c r="FDZ283" s="75"/>
      <c r="FEA283" s="75"/>
      <c r="FEB283" s="75"/>
      <c r="FEC283" s="75"/>
      <c r="FED283" s="75"/>
      <c r="FEE283" s="75"/>
      <c r="FEF283" s="75"/>
      <c r="FEG283" s="75"/>
      <c r="FEH283" s="75"/>
      <c r="FEI283" s="75"/>
      <c r="FEJ283" s="75"/>
      <c r="FEK283" s="75"/>
      <c r="FEL283" s="75"/>
      <c r="FEM283" s="75"/>
      <c r="FEN283" s="75"/>
      <c r="FEO283" s="75"/>
      <c r="FEP283" s="75"/>
      <c r="FEQ283" s="75"/>
      <c r="FER283" s="75"/>
      <c r="FES283" s="75"/>
      <c r="FET283" s="75"/>
      <c r="FEU283" s="75"/>
      <c r="FEV283" s="75"/>
      <c r="FEW283" s="75"/>
      <c r="FEX283" s="75"/>
      <c r="FEY283" s="75"/>
      <c r="FEZ283" s="75"/>
      <c r="FFA283" s="75"/>
      <c r="FFB283" s="75"/>
      <c r="FFC283" s="75"/>
      <c r="FFD283" s="75"/>
      <c r="FFE283" s="75"/>
      <c r="FFF283" s="75"/>
      <c r="FFG283" s="75"/>
      <c r="FFH283" s="75"/>
      <c r="FFI283" s="75"/>
      <c r="FFJ283" s="75"/>
      <c r="FFK283" s="75"/>
      <c r="FFL283" s="75"/>
      <c r="FFM283" s="75"/>
      <c r="FFN283" s="75"/>
      <c r="FFO283" s="75"/>
      <c r="FFP283" s="75"/>
      <c r="FFQ283" s="75"/>
      <c r="FFR283" s="75"/>
      <c r="FFS283" s="75"/>
      <c r="FFT283" s="75"/>
      <c r="FFU283" s="75"/>
      <c r="FFV283" s="75"/>
      <c r="FFW283" s="75"/>
      <c r="FFX283" s="75"/>
      <c r="FFY283" s="75"/>
      <c r="FFZ283" s="75"/>
      <c r="FGA283" s="75"/>
      <c r="FGB283" s="75"/>
      <c r="FGC283" s="75"/>
      <c r="FGD283" s="75"/>
      <c r="FGE283" s="75"/>
      <c r="FGF283" s="75"/>
      <c r="FGG283" s="75"/>
      <c r="FGH283" s="75"/>
      <c r="FGI283" s="75"/>
      <c r="FGJ283" s="75"/>
      <c r="FGK283" s="75"/>
      <c r="FGL283" s="75"/>
      <c r="FGM283" s="75"/>
      <c r="FGN283" s="75"/>
      <c r="FGO283" s="75"/>
      <c r="FGP283" s="75"/>
      <c r="FGQ283" s="75"/>
      <c r="FGR283" s="75"/>
      <c r="FGS283" s="75"/>
      <c r="FGT283" s="75"/>
      <c r="FGU283" s="75"/>
      <c r="FGV283" s="75"/>
      <c r="FGW283" s="75"/>
      <c r="FGX283" s="75"/>
      <c r="FGY283" s="75"/>
      <c r="FGZ283" s="75"/>
      <c r="FHA283" s="75"/>
      <c r="FHB283" s="75"/>
      <c r="FHC283" s="75"/>
      <c r="FHD283" s="75"/>
      <c r="FHE283" s="75"/>
      <c r="FHF283" s="75"/>
      <c r="FHG283" s="75"/>
      <c r="FHH283" s="75"/>
      <c r="FHI283" s="75"/>
      <c r="FHJ283" s="75"/>
      <c r="FHK283" s="75"/>
      <c r="FHL283" s="75"/>
      <c r="FHM283" s="75"/>
      <c r="FHN283" s="75"/>
      <c r="FHO283" s="75"/>
      <c r="FHP283" s="75"/>
      <c r="FHQ283" s="75"/>
      <c r="FHR283" s="75"/>
      <c r="FHS283" s="75"/>
      <c r="FHT283" s="75"/>
      <c r="FHU283" s="75"/>
      <c r="FHV283" s="75"/>
      <c r="FHW283" s="75"/>
      <c r="FHX283" s="75"/>
      <c r="FHY283" s="75"/>
      <c r="FHZ283" s="75"/>
      <c r="FIA283" s="75"/>
      <c r="FIB283" s="75"/>
      <c r="FIC283" s="75"/>
      <c r="FID283" s="75"/>
      <c r="FIE283" s="75"/>
      <c r="FIF283" s="75"/>
      <c r="FIG283" s="75"/>
      <c r="FIH283" s="75"/>
      <c r="FII283" s="75"/>
      <c r="FIJ283" s="75"/>
      <c r="FIK283" s="75"/>
      <c r="FIL283" s="75"/>
      <c r="FIM283" s="75"/>
      <c r="FIN283" s="75"/>
      <c r="FIO283" s="75"/>
      <c r="FIP283" s="75"/>
      <c r="FIQ283" s="75"/>
      <c r="FIR283" s="75"/>
      <c r="FIS283" s="75"/>
      <c r="FIT283" s="75"/>
      <c r="FIU283" s="75"/>
      <c r="FIV283" s="75"/>
      <c r="FIW283" s="75"/>
      <c r="FIX283" s="75"/>
      <c r="FIY283" s="75"/>
      <c r="FIZ283" s="75"/>
      <c r="FJA283" s="75"/>
      <c r="FJB283" s="75"/>
      <c r="FJC283" s="75"/>
      <c r="FJD283" s="75"/>
      <c r="FJE283" s="75"/>
      <c r="FJF283" s="75"/>
      <c r="FJG283" s="75"/>
      <c r="FJH283" s="75"/>
      <c r="FJI283" s="75"/>
      <c r="FJJ283" s="75"/>
      <c r="FJK283" s="75"/>
      <c r="FJL283" s="75"/>
      <c r="FJM283" s="75"/>
      <c r="FJN283" s="75"/>
      <c r="FJO283" s="75"/>
      <c r="FJP283" s="75"/>
      <c r="FJQ283" s="75"/>
      <c r="FJR283" s="75"/>
      <c r="FJS283" s="75"/>
      <c r="FJT283" s="75"/>
      <c r="FJU283" s="75"/>
      <c r="FJV283" s="75"/>
      <c r="FJW283" s="75"/>
      <c r="FJX283" s="75"/>
      <c r="FJY283" s="75"/>
      <c r="FJZ283" s="75"/>
      <c r="FKA283" s="75"/>
      <c r="FKB283" s="75"/>
      <c r="FKC283" s="75"/>
      <c r="FKD283" s="75"/>
      <c r="FKE283" s="75"/>
      <c r="FKF283" s="75"/>
      <c r="FKG283" s="75"/>
      <c r="FKH283" s="75"/>
      <c r="FKI283" s="75"/>
      <c r="FKJ283" s="75"/>
      <c r="FKK283" s="75"/>
      <c r="FKL283" s="75"/>
      <c r="FKM283" s="75"/>
      <c r="FKN283" s="75"/>
      <c r="FKO283" s="75"/>
      <c r="FKP283" s="75"/>
      <c r="FKQ283" s="75"/>
      <c r="FKR283" s="75"/>
      <c r="FKS283" s="75"/>
      <c r="FKT283" s="75"/>
      <c r="FKU283" s="75"/>
      <c r="FKV283" s="75"/>
      <c r="FKW283" s="75"/>
      <c r="FKX283" s="75"/>
      <c r="FKY283" s="75"/>
      <c r="FKZ283" s="75"/>
      <c r="FLA283" s="75"/>
      <c r="FLB283" s="75"/>
      <c r="FLC283" s="75"/>
      <c r="FLD283" s="75"/>
      <c r="FLE283" s="75"/>
      <c r="FLF283" s="75"/>
      <c r="FLG283" s="75"/>
      <c r="FLH283" s="75"/>
      <c r="FLI283" s="75"/>
      <c r="FLJ283" s="75"/>
      <c r="FLK283" s="75"/>
      <c r="FLL283" s="75"/>
      <c r="FLM283" s="75"/>
      <c r="FLN283" s="75"/>
      <c r="FLO283" s="75"/>
      <c r="FLP283" s="75"/>
      <c r="FLQ283" s="75"/>
      <c r="FLR283" s="75"/>
      <c r="FLS283" s="75"/>
      <c r="FLT283" s="75"/>
      <c r="FLU283" s="75"/>
      <c r="FLV283" s="75"/>
      <c r="FLW283" s="75"/>
      <c r="FLX283" s="75"/>
      <c r="FLY283" s="75"/>
      <c r="FLZ283" s="75"/>
      <c r="FMA283" s="75"/>
      <c r="FMB283" s="75"/>
      <c r="FMC283" s="75"/>
      <c r="FMD283" s="75"/>
      <c r="FME283" s="75"/>
      <c r="FMF283" s="75"/>
      <c r="FMG283" s="75"/>
      <c r="FMH283" s="75"/>
      <c r="FMI283" s="75"/>
      <c r="FMJ283" s="75"/>
      <c r="FMK283" s="75"/>
      <c r="FML283" s="75"/>
      <c r="FMM283" s="75"/>
      <c r="FMN283" s="75"/>
      <c r="FMO283" s="75"/>
      <c r="FMP283" s="75"/>
      <c r="FMQ283" s="75"/>
      <c r="FMR283" s="75"/>
      <c r="FMS283" s="75"/>
      <c r="FMT283" s="75"/>
      <c r="FMU283" s="75"/>
      <c r="FMV283" s="75"/>
      <c r="FMW283" s="75"/>
      <c r="FMX283" s="75"/>
      <c r="FMY283" s="75"/>
      <c r="FMZ283" s="75"/>
      <c r="FNA283" s="75"/>
      <c r="FNB283" s="75"/>
      <c r="FNC283" s="75"/>
      <c r="FND283" s="75"/>
      <c r="FNE283" s="75"/>
      <c r="FNF283" s="75"/>
      <c r="FNG283" s="75"/>
      <c r="FNH283" s="75"/>
      <c r="FNI283" s="75"/>
      <c r="FNJ283" s="75"/>
      <c r="FNK283" s="75"/>
      <c r="FNL283" s="75"/>
      <c r="FNM283" s="75"/>
      <c r="FNN283" s="75"/>
      <c r="FNO283" s="75"/>
      <c r="FNP283" s="75"/>
      <c r="FNQ283" s="75"/>
      <c r="FNR283" s="75"/>
      <c r="FNS283" s="75"/>
      <c r="FNT283" s="75"/>
      <c r="FNU283" s="75"/>
      <c r="FNV283" s="75"/>
      <c r="FNW283" s="75"/>
      <c r="FNX283" s="75"/>
      <c r="FNY283" s="75"/>
      <c r="FNZ283" s="75"/>
      <c r="FOA283" s="75"/>
      <c r="FOB283" s="75"/>
      <c r="FOC283" s="75"/>
      <c r="FOD283" s="75"/>
      <c r="FOE283" s="75"/>
      <c r="FOF283" s="75"/>
      <c r="FOG283" s="75"/>
      <c r="FOH283" s="75"/>
      <c r="FOI283" s="75"/>
      <c r="FOJ283" s="75"/>
      <c r="FOK283" s="75"/>
      <c r="FOL283" s="75"/>
      <c r="FOM283" s="75"/>
      <c r="FON283" s="75"/>
      <c r="FOO283" s="75"/>
      <c r="FOP283" s="75"/>
      <c r="FOQ283" s="75"/>
      <c r="FOR283" s="75"/>
      <c r="FOS283" s="75"/>
      <c r="FOT283" s="75"/>
      <c r="FOU283" s="75"/>
      <c r="FOV283" s="75"/>
      <c r="FOW283" s="75"/>
      <c r="FOX283" s="75"/>
      <c r="FOY283" s="75"/>
      <c r="FOZ283" s="75"/>
      <c r="FPA283" s="75"/>
      <c r="FPB283" s="75"/>
      <c r="FPC283" s="75"/>
      <c r="FPD283" s="75"/>
      <c r="FPE283" s="75"/>
      <c r="FPF283" s="75"/>
      <c r="FPG283" s="75"/>
      <c r="FPH283" s="75"/>
      <c r="FPI283" s="75"/>
      <c r="FPJ283" s="75"/>
      <c r="FPK283" s="75"/>
      <c r="FPL283" s="75"/>
      <c r="FPM283" s="75"/>
      <c r="FPN283" s="75"/>
      <c r="FPO283" s="75"/>
      <c r="FPP283" s="75"/>
      <c r="FPQ283" s="75"/>
      <c r="FPR283" s="75"/>
      <c r="FPS283" s="75"/>
      <c r="FPT283" s="75"/>
      <c r="FPU283" s="75"/>
      <c r="FPV283" s="75"/>
      <c r="FPW283" s="75"/>
      <c r="FPX283" s="75"/>
      <c r="FPY283" s="75"/>
      <c r="FPZ283" s="75"/>
      <c r="FQA283" s="75"/>
      <c r="FQB283" s="75"/>
      <c r="FQC283" s="75"/>
      <c r="FQD283" s="75"/>
      <c r="FQE283" s="75"/>
      <c r="FQF283" s="75"/>
      <c r="FQG283" s="75"/>
      <c r="FQH283" s="75"/>
      <c r="FQI283" s="75"/>
      <c r="FQJ283" s="75"/>
      <c r="FQK283" s="75"/>
      <c r="FQL283" s="75"/>
      <c r="FQM283" s="75"/>
      <c r="FQN283" s="75"/>
      <c r="FQO283" s="75"/>
      <c r="FQP283" s="75"/>
      <c r="FQQ283" s="75"/>
      <c r="FQR283" s="75"/>
      <c r="FQS283" s="75"/>
      <c r="FQT283" s="75"/>
      <c r="FQU283" s="75"/>
      <c r="FQV283" s="75"/>
      <c r="FQW283" s="75"/>
      <c r="FQX283" s="75"/>
      <c r="FQY283" s="75"/>
      <c r="FQZ283" s="75"/>
      <c r="FRA283" s="75"/>
      <c r="FRB283" s="75"/>
      <c r="FRC283" s="75"/>
      <c r="FRD283" s="75"/>
      <c r="FRE283" s="75"/>
      <c r="FRF283" s="75"/>
      <c r="FRG283" s="75"/>
      <c r="FRH283" s="75"/>
      <c r="FRI283" s="75"/>
      <c r="FRJ283" s="75"/>
      <c r="FRK283" s="75"/>
      <c r="FRL283" s="75"/>
      <c r="FRM283" s="75"/>
      <c r="FRN283" s="75"/>
      <c r="FRO283" s="75"/>
      <c r="FRP283" s="75"/>
      <c r="FRQ283" s="75"/>
      <c r="FRR283" s="75"/>
      <c r="FRS283" s="75"/>
      <c r="FRT283" s="75"/>
      <c r="FRU283" s="75"/>
      <c r="FRV283" s="75"/>
      <c r="FRW283" s="75"/>
      <c r="FRX283" s="75"/>
      <c r="FRY283" s="75"/>
      <c r="FRZ283" s="75"/>
      <c r="FSA283" s="75"/>
      <c r="FSB283" s="75"/>
      <c r="FSC283" s="75"/>
      <c r="FSD283" s="75"/>
      <c r="FSE283" s="75"/>
      <c r="FSF283" s="75"/>
      <c r="FSG283" s="75"/>
      <c r="FSH283" s="75"/>
      <c r="FSI283" s="75"/>
      <c r="FSJ283" s="75"/>
      <c r="FSK283" s="75"/>
      <c r="FSL283" s="75"/>
      <c r="FSM283" s="75"/>
      <c r="FSN283" s="75"/>
      <c r="FSO283" s="75"/>
      <c r="FSP283" s="75"/>
      <c r="FSQ283" s="75"/>
      <c r="FSR283" s="75"/>
      <c r="FSS283" s="75"/>
      <c r="FST283" s="75"/>
      <c r="FSU283" s="75"/>
      <c r="FSV283" s="75"/>
      <c r="FSW283" s="75"/>
      <c r="FSX283" s="75"/>
      <c r="FSY283" s="75"/>
      <c r="FSZ283" s="75"/>
      <c r="FTA283" s="75"/>
      <c r="FTB283" s="75"/>
      <c r="FTC283" s="75"/>
      <c r="FTD283" s="75"/>
      <c r="FTE283" s="75"/>
      <c r="FTF283" s="75"/>
      <c r="FTG283" s="75"/>
      <c r="FTH283" s="75"/>
      <c r="FTI283" s="75"/>
      <c r="FTJ283" s="75"/>
      <c r="FTK283" s="75"/>
      <c r="FTL283" s="75"/>
      <c r="FTM283" s="75"/>
      <c r="FTN283" s="75"/>
      <c r="FTO283" s="75"/>
      <c r="FTP283" s="75"/>
      <c r="FTQ283" s="75"/>
      <c r="FTR283" s="75"/>
      <c r="FTS283" s="75"/>
      <c r="FTT283" s="75"/>
      <c r="FTU283" s="75"/>
      <c r="FTV283" s="75"/>
      <c r="FTW283" s="75"/>
      <c r="FTX283" s="75"/>
      <c r="FTY283" s="75"/>
      <c r="FTZ283" s="75"/>
      <c r="FUA283" s="75"/>
      <c r="FUB283" s="75"/>
      <c r="FUC283" s="75"/>
      <c r="FUD283" s="75"/>
      <c r="FUE283" s="75"/>
      <c r="FUF283" s="75"/>
      <c r="FUG283" s="75"/>
      <c r="FUH283" s="75"/>
      <c r="FUI283" s="75"/>
      <c r="FUJ283" s="75"/>
      <c r="FUK283" s="75"/>
      <c r="FUL283" s="75"/>
      <c r="FUM283" s="75"/>
      <c r="FUN283" s="75"/>
      <c r="FUO283" s="75"/>
      <c r="FUP283" s="75"/>
      <c r="FUQ283" s="75"/>
      <c r="FUR283" s="75"/>
      <c r="FUS283" s="75"/>
      <c r="FUT283" s="75"/>
      <c r="FUU283" s="75"/>
      <c r="FUV283" s="75"/>
      <c r="FUW283" s="75"/>
      <c r="FUX283" s="75"/>
      <c r="FUY283" s="75"/>
      <c r="FUZ283" s="75"/>
      <c r="FVA283" s="75"/>
      <c r="FVB283" s="75"/>
      <c r="FVC283" s="75"/>
      <c r="FVD283" s="75"/>
      <c r="FVE283" s="75"/>
      <c r="FVF283" s="75"/>
      <c r="FVG283" s="75"/>
      <c r="FVH283" s="75"/>
      <c r="FVI283" s="75"/>
      <c r="FVJ283" s="75"/>
      <c r="FVK283" s="75"/>
      <c r="FVL283" s="75"/>
      <c r="FVM283" s="75"/>
      <c r="FVN283" s="75"/>
      <c r="FVO283" s="75"/>
      <c r="FVP283" s="75"/>
      <c r="FVQ283" s="75"/>
      <c r="FVR283" s="75"/>
      <c r="FVS283" s="75"/>
      <c r="FVT283" s="75"/>
      <c r="FVU283" s="75"/>
      <c r="FVV283" s="75"/>
      <c r="FVW283" s="75"/>
      <c r="FVX283" s="75"/>
      <c r="FVY283" s="75"/>
      <c r="FVZ283" s="75"/>
      <c r="FWA283" s="75"/>
      <c r="FWB283" s="75"/>
      <c r="FWC283" s="75"/>
      <c r="FWD283" s="75"/>
      <c r="FWE283" s="75"/>
      <c r="FWF283" s="75"/>
      <c r="FWG283" s="75"/>
      <c r="FWH283" s="75"/>
      <c r="FWI283" s="75"/>
      <c r="FWJ283" s="75"/>
      <c r="FWK283" s="75"/>
      <c r="FWL283" s="75"/>
      <c r="FWM283" s="75"/>
      <c r="FWN283" s="75"/>
      <c r="FWO283" s="75"/>
      <c r="FWP283" s="75"/>
      <c r="FWQ283" s="75"/>
      <c r="FWR283" s="75"/>
      <c r="FWS283" s="75"/>
      <c r="FWT283" s="75"/>
      <c r="FWU283" s="75"/>
      <c r="FWV283" s="75"/>
      <c r="FWW283" s="75"/>
      <c r="FWX283" s="75"/>
      <c r="FWY283" s="75"/>
      <c r="FWZ283" s="75"/>
      <c r="FXA283" s="75"/>
      <c r="FXB283" s="75"/>
      <c r="FXC283" s="75"/>
      <c r="FXD283" s="75"/>
      <c r="FXE283" s="75"/>
      <c r="FXF283" s="75"/>
      <c r="FXG283" s="75"/>
      <c r="FXH283" s="75"/>
      <c r="FXI283" s="75"/>
      <c r="FXJ283" s="75"/>
      <c r="FXK283" s="75"/>
      <c r="FXL283" s="75"/>
      <c r="FXM283" s="75"/>
      <c r="FXN283" s="75"/>
      <c r="FXO283" s="75"/>
      <c r="FXP283" s="75"/>
      <c r="FXQ283" s="75"/>
      <c r="FXR283" s="75"/>
      <c r="FXS283" s="75"/>
      <c r="FXT283" s="75"/>
      <c r="FXU283" s="75"/>
      <c r="FXV283" s="75"/>
      <c r="FXW283" s="75"/>
      <c r="FXX283" s="75"/>
      <c r="FXY283" s="75"/>
      <c r="FXZ283" s="75"/>
      <c r="FYA283" s="75"/>
      <c r="FYB283" s="75"/>
      <c r="FYC283" s="75"/>
      <c r="FYD283" s="75"/>
      <c r="FYE283" s="75"/>
      <c r="FYF283" s="75"/>
      <c r="FYG283" s="75"/>
      <c r="FYH283" s="75"/>
      <c r="FYI283" s="75"/>
      <c r="FYJ283" s="75"/>
      <c r="FYK283" s="75"/>
      <c r="FYL283" s="75"/>
      <c r="FYM283" s="75"/>
      <c r="FYN283" s="75"/>
      <c r="FYO283" s="75"/>
      <c r="FYP283" s="75"/>
      <c r="FYQ283" s="75"/>
      <c r="FYR283" s="75"/>
      <c r="FYS283" s="75"/>
      <c r="FYT283" s="75"/>
      <c r="FYU283" s="75"/>
      <c r="FYV283" s="75"/>
      <c r="FYW283" s="75"/>
      <c r="FYX283" s="75"/>
      <c r="FYY283" s="75"/>
      <c r="FYZ283" s="75"/>
      <c r="FZA283" s="75"/>
      <c r="FZB283" s="75"/>
      <c r="FZC283" s="75"/>
      <c r="FZD283" s="75"/>
      <c r="FZE283" s="75"/>
      <c r="FZF283" s="75"/>
      <c r="FZG283" s="75"/>
      <c r="FZH283" s="75"/>
      <c r="FZI283" s="75"/>
      <c r="FZJ283" s="75"/>
      <c r="FZK283" s="75"/>
      <c r="FZL283" s="75"/>
      <c r="FZM283" s="75"/>
      <c r="FZN283" s="75"/>
      <c r="FZO283" s="75"/>
      <c r="FZP283" s="75"/>
      <c r="FZQ283" s="75"/>
      <c r="FZR283" s="75"/>
      <c r="FZS283" s="75"/>
      <c r="FZT283" s="75"/>
      <c r="FZU283" s="75"/>
      <c r="FZV283" s="75"/>
      <c r="FZW283" s="75"/>
      <c r="FZX283" s="75"/>
      <c r="FZY283" s="75"/>
      <c r="FZZ283" s="75"/>
      <c r="GAA283" s="75"/>
      <c r="GAB283" s="75"/>
      <c r="GAC283" s="75"/>
      <c r="GAD283" s="75"/>
      <c r="GAE283" s="75"/>
      <c r="GAF283" s="75"/>
      <c r="GAG283" s="75"/>
      <c r="GAH283" s="75"/>
      <c r="GAI283" s="75"/>
      <c r="GAJ283" s="75"/>
      <c r="GAK283" s="75"/>
      <c r="GAL283" s="75"/>
      <c r="GAM283" s="75"/>
      <c r="GAN283" s="75"/>
      <c r="GAO283" s="75"/>
      <c r="GAP283" s="75"/>
      <c r="GAQ283" s="75"/>
      <c r="GAR283" s="75"/>
      <c r="GAS283" s="75"/>
      <c r="GAT283" s="75"/>
      <c r="GAU283" s="75"/>
      <c r="GAV283" s="75"/>
      <c r="GAW283" s="75"/>
      <c r="GAX283" s="75"/>
      <c r="GAY283" s="75"/>
      <c r="GAZ283" s="75"/>
      <c r="GBA283" s="75"/>
      <c r="GBB283" s="75"/>
      <c r="GBC283" s="75"/>
      <c r="GBD283" s="75"/>
      <c r="GBE283" s="75"/>
      <c r="GBF283" s="75"/>
      <c r="GBG283" s="75"/>
      <c r="GBH283" s="75"/>
      <c r="GBI283" s="75"/>
      <c r="GBJ283" s="75"/>
      <c r="GBK283" s="75"/>
      <c r="GBL283" s="75"/>
      <c r="GBM283" s="75"/>
      <c r="GBN283" s="75"/>
      <c r="GBO283" s="75"/>
      <c r="GBP283" s="75"/>
      <c r="GBQ283" s="75"/>
      <c r="GBR283" s="75"/>
      <c r="GBS283" s="75"/>
      <c r="GBT283" s="75"/>
      <c r="GBU283" s="75"/>
      <c r="GBV283" s="75"/>
      <c r="GBW283" s="75"/>
      <c r="GBX283" s="75"/>
      <c r="GBY283" s="75"/>
      <c r="GBZ283" s="75"/>
      <c r="GCA283" s="75"/>
      <c r="GCB283" s="75"/>
      <c r="GCC283" s="75"/>
      <c r="GCD283" s="75"/>
      <c r="GCE283" s="75"/>
      <c r="GCF283" s="75"/>
      <c r="GCG283" s="75"/>
      <c r="GCH283" s="75"/>
      <c r="GCI283" s="75"/>
      <c r="GCJ283" s="75"/>
      <c r="GCK283" s="75"/>
      <c r="GCL283" s="75"/>
      <c r="GCM283" s="75"/>
      <c r="GCN283" s="75"/>
      <c r="GCO283" s="75"/>
      <c r="GCP283" s="75"/>
      <c r="GCQ283" s="75"/>
      <c r="GCR283" s="75"/>
      <c r="GCS283" s="75"/>
      <c r="GCT283" s="75"/>
      <c r="GCU283" s="75"/>
      <c r="GCV283" s="75"/>
      <c r="GCW283" s="75"/>
      <c r="GCX283" s="75"/>
      <c r="GCY283" s="75"/>
      <c r="GCZ283" s="75"/>
      <c r="GDA283" s="75"/>
      <c r="GDB283" s="75"/>
      <c r="GDC283" s="75"/>
      <c r="GDD283" s="75"/>
      <c r="GDE283" s="75"/>
      <c r="GDF283" s="75"/>
      <c r="GDG283" s="75"/>
      <c r="GDH283" s="75"/>
      <c r="GDI283" s="75"/>
      <c r="GDJ283" s="75"/>
      <c r="GDK283" s="75"/>
      <c r="GDL283" s="75"/>
      <c r="GDM283" s="75"/>
      <c r="GDN283" s="75"/>
      <c r="GDO283" s="75"/>
      <c r="GDP283" s="75"/>
      <c r="GDQ283" s="75"/>
      <c r="GDR283" s="75"/>
      <c r="GDS283" s="75"/>
      <c r="GDT283" s="75"/>
      <c r="GDU283" s="75"/>
      <c r="GDV283" s="75"/>
      <c r="GDW283" s="75"/>
      <c r="GDX283" s="75"/>
      <c r="GDY283" s="75"/>
      <c r="GDZ283" s="75"/>
      <c r="GEA283" s="75"/>
      <c r="GEB283" s="75"/>
      <c r="GEC283" s="75"/>
      <c r="GED283" s="75"/>
      <c r="GEE283" s="75"/>
      <c r="GEF283" s="75"/>
      <c r="GEG283" s="75"/>
      <c r="GEH283" s="75"/>
      <c r="GEI283" s="75"/>
      <c r="GEJ283" s="75"/>
      <c r="GEK283" s="75"/>
      <c r="GEL283" s="75"/>
      <c r="GEM283" s="75"/>
      <c r="GEN283" s="75"/>
      <c r="GEO283" s="75"/>
      <c r="GEP283" s="75"/>
      <c r="GEQ283" s="75"/>
      <c r="GER283" s="75"/>
      <c r="GES283" s="75"/>
      <c r="GET283" s="75"/>
      <c r="GEU283" s="75"/>
      <c r="GEV283" s="75"/>
      <c r="GEW283" s="75"/>
      <c r="GEX283" s="75"/>
      <c r="GEY283" s="75"/>
      <c r="GEZ283" s="75"/>
      <c r="GFA283" s="75"/>
      <c r="GFB283" s="75"/>
      <c r="GFC283" s="75"/>
      <c r="GFD283" s="75"/>
      <c r="GFE283" s="75"/>
      <c r="GFF283" s="75"/>
      <c r="GFG283" s="75"/>
      <c r="GFH283" s="75"/>
      <c r="GFI283" s="75"/>
      <c r="GFJ283" s="75"/>
      <c r="GFK283" s="75"/>
      <c r="GFL283" s="75"/>
      <c r="GFM283" s="75"/>
      <c r="GFN283" s="75"/>
      <c r="GFO283" s="75"/>
      <c r="GFP283" s="75"/>
      <c r="GFQ283" s="75"/>
      <c r="GFR283" s="75"/>
      <c r="GFS283" s="75"/>
      <c r="GFT283" s="75"/>
      <c r="GFU283" s="75"/>
      <c r="GFV283" s="75"/>
      <c r="GFW283" s="75"/>
      <c r="GFX283" s="75"/>
      <c r="GFY283" s="75"/>
      <c r="GFZ283" s="75"/>
      <c r="GGA283" s="75"/>
      <c r="GGB283" s="75"/>
      <c r="GGC283" s="75"/>
      <c r="GGD283" s="75"/>
      <c r="GGE283" s="75"/>
      <c r="GGF283" s="75"/>
      <c r="GGG283" s="75"/>
      <c r="GGH283" s="75"/>
      <c r="GGI283" s="75"/>
      <c r="GGJ283" s="75"/>
      <c r="GGK283" s="75"/>
      <c r="GGL283" s="75"/>
      <c r="GGM283" s="75"/>
      <c r="GGN283" s="75"/>
      <c r="GGO283" s="75"/>
      <c r="GGP283" s="75"/>
      <c r="GGQ283" s="75"/>
      <c r="GGR283" s="75"/>
      <c r="GGS283" s="75"/>
      <c r="GGT283" s="75"/>
      <c r="GGU283" s="75"/>
      <c r="GGV283" s="75"/>
      <c r="GGW283" s="75"/>
      <c r="GGX283" s="75"/>
      <c r="GGY283" s="75"/>
      <c r="GGZ283" s="75"/>
      <c r="GHA283" s="75"/>
      <c r="GHB283" s="75"/>
      <c r="GHC283" s="75"/>
      <c r="GHD283" s="75"/>
      <c r="GHE283" s="75"/>
      <c r="GHF283" s="75"/>
      <c r="GHG283" s="75"/>
      <c r="GHH283" s="75"/>
      <c r="GHI283" s="75"/>
      <c r="GHJ283" s="75"/>
      <c r="GHK283" s="75"/>
      <c r="GHL283" s="75"/>
      <c r="GHM283" s="75"/>
      <c r="GHN283" s="75"/>
      <c r="GHO283" s="75"/>
      <c r="GHP283" s="75"/>
      <c r="GHQ283" s="75"/>
      <c r="GHR283" s="75"/>
      <c r="GHS283" s="75"/>
      <c r="GHT283" s="75"/>
      <c r="GHU283" s="75"/>
      <c r="GHV283" s="75"/>
      <c r="GHW283" s="75"/>
      <c r="GHX283" s="75"/>
      <c r="GHY283" s="75"/>
      <c r="GHZ283" s="75"/>
      <c r="GIA283" s="75"/>
      <c r="GIB283" s="75"/>
      <c r="GIC283" s="75"/>
      <c r="GID283" s="75"/>
      <c r="GIE283" s="75"/>
      <c r="GIF283" s="75"/>
      <c r="GIG283" s="75"/>
      <c r="GIH283" s="75"/>
      <c r="GII283" s="75"/>
      <c r="GIJ283" s="75"/>
      <c r="GIK283" s="75"/>
      <c r="GIL283" s="75"/>
      <c r="GIM283" s="75"/>
      <c r="GIN283" s="75"/>
      <c r="GIO283" s="75"/>
      <c r="GIP283" s="75"/>
      <c r="GIQ283" s="75"/>
      <c r="GIR283" s="75"/>
      <c r="GIS283" s="75"/>
      <c r="GIT283" s="75"/>
      <c r="GIU283" s="75"/>
      <c r="GIV283" s="75"/>
      <c r="GIW283" s="75"/>
      <c r="GIX283" s="75"/>
      <c r="GIY283" s="75"/>
      <c r="GIZ283" s="75"/>
      <c r="GJA283" s="75"/>
      <c r="GJB283" s="75"/>
      <c r="GJC283" s="75"/>
      <c r="GJD283" s="75"/>
      <c r="GJE283" s="75"/>
      <c r="GJF283" s="75"/>
      <c r="GJG283" s="75"/>
      <c r="GJH283" s="75"/>
      <c r="GJI283" s="75"/>
      <c r="GJJ283" s="75"/>
      <c r="GJK283" s="75"/>
      <c r="GJL283" s="75"/>
      <c r="GJM283" s="75"/>
      <c r="GJN283" s="75"/>
      <c r="GJO283" s="75"/>
      <c r="GJP283" s="75"/>
      <c r="GJQ283" s="75"/>
      <c r="GJR283" s="75"/>
      <c r="GJS283" s="75"/>
      <c r="GJT283" s="75"/>
      <c r="GJU283" s="75"/>
      <c r="GJV283" s="75"/>
      <c r="GJW283" s="75"/>
      <c r="GJX283" s="75"/>
      <c r="GJY283" s="75"/>
      <c r="GJZ283" s="75"/>
      <c r="GKA283" s="75"/>
      <c r="GKB283" s="75"/>
      <c r="GKC283" s="75"/>
      <c r="GKD283" s="75"/>
      <c r="GKE283" s="75"/>
      <c r="GKF283" s="75"/>
      <c r="GKG283" s="75"/>
      <c r="GKH283" s="75"/>
      <c r="GKI283" s="75"/>
      <c r="GKJ283" s="75"/>
      <c r="GKK283" s="75"/>
      <c r="GKL283" s="75"/>
      <c r="GKM283" s="75"/>
      <c r="GKN283" s="75"/>
      <c r="GKO283" s="75"/>
      <c r="GKP283" s="75"/>
      <c r="GKQ283" s="75"/>
      <c r="GKR283" s="75"/>
      <c r="GKS283" s="75"/>
      <c r="GKT283" s="75"/>
      <c r="GKU283" s="75"/>
      <c r="GKV283" s="75"/>
      <c r="GKW283" s="75"/>
      <c r="GKX283" s="75"/>
      <c r="GKY283" s="75"/>
      <c r="GKZ283" s="75"/>
      <c r="GLA283" s="75"/>
      <c r="GLB283" s="75"/>
      <c r="GLC283" s="75"/>
      <c r="GLD283" s="75"/>
      <c r="GLE283" s="75"/>
      <c r="GLF283" s="75"/>
      <c r="GLG283" s="75"/>
      <c r="GLH283" s="75"/>
      <c r="GLI283" s="75"/>
      <c r="GLJ283" s="75"/>
      <c r="GLK283" s="75"/>
      <c r="GLL283" s="75"/>
      <c r="GLM283" s="75"/>
      <c r="GLN283" s="75"/>
      <c r="GLO283" s="75"/>
      <c r="GLP283" s="75"/>
      <c r="GLQ283" s="75"/>
      <c r="GLR283" s="75"/>
      <c r="GLS283" s="75"/>
      <c r="GLT283" s="75"/>
      <c r="GLU283" s="75"/>
      <c r="GLV283" s="75"/>
      <c r="GLW283" s="75"/>
      <c r="GLX283" s="75"/>
      <c r="GLY283" s="75"/>
      <c r="GLZ283" s="75"/>
      <c r="GMA283" s="75"/>
      <c r="GMB283" s="75"/>
      <c r="GMC283" s="75"/>
      <c r="GMD283" s="75"/>
      <c r="GME283" s="75"/>
      <c r="GMF283" s="75"/>
      <c r="GMG283" s="75"/>
      <c r="GMH283" s="75"/>
      <c r="GMI283" s="75"/>
      <c r="GMJ283" s="75"/>
      <c r="GMK283" s="75"/>
      <c r="GML283" s="75"/>
      <c r="GMM283" s="75"/>
      <c r="GMN283" s="75"/>
      <c r="GMO283" s="75"/>
      <c r="GMP283" s="75"/>
      <c r="GMQ283" s="75"/>
      <c r="GMR283" s="75"/>
      <c r="GMS283" s="75"/>
      <c r="GMT283" s="75"/>
      <c r="GMU283" s="75"/>
      <c r="GMV283" s="75"/>
      <c r="GMW283" s="75"/>
      <c r="GMX283" s="75"/>
      <c r="GMY283" s="75"/>
      <c r="GMZ283" s="75"/>
      <c r="GNA283" s="75"/>
      <c r="GNB283" s="75"/>
      <c r="GNC283" s="75"/>
      <c r="GND283" s="75"/>
      <c r="GNE283" s="75"/>
      <c r="GNF283" s="75"/>
      <c r="GNG283" s="75"/>
      <c r="GNH283" s="75"/>
      <c r="GNI283" s="75"/>
      <c r="GNJ283" s="75"/>
      <c r="GNK283" s="75"/>
      <c r="GNL283" s="75"/>
      <c r="GNM283" s="75"/>
      <c r="GNN283" s="75"/>
      <c r="GNO283" s="75"/>
      <c r="GNP283" s="75"/>
      <c r="GNQ283" s="75"/>
      <c r="GNR283" s="75"/>
      <c r="GNS283" s="75"/>
      <c r="GNT283" s="75"/>
      <c r="GNU283" s="75"/>
      <c r="GNV283" s="75"/>
      <c r="GNW283" s="75"/>
      <c r="GNX283" s="75"/>
      <c r="GNY283" s="75"/>
      <c r="GNZ283" s="75"/>
      <c r="GOA283" s="75"/>
      <c r="GOB283" s="75"/>
      <c r="GOC283" s="75"/>
      <c r="GOD283" s="75"/>
      <c r="GOE283" s="75"/>
      <c r="GOF283" s="75"/>
      <c r="GOG283" s="75"/>
      <c r="GOH283" s="75"/>
      <c r="GOI283" s="75"/>
      <c r="GOJ283" s="75"/>
      <c r="GOK283" s="75"/>
      <c r="GOL283" s="75"/>
      <c r="GOM283" s="75"/>
      <c r="GON283" s="75"/>
      <c r="GOO283" s="75"/>
      <c r="GOP283" s="75"/>
      <c r="GOQ283" s="75"/>
      <c r="GOR283" s="75"/>
      <c r="GOS283" s="75"/>
      <c r="GOT283" s="75"/>
      <c r="GOU283" s="75"/>
      <c r="GOV283" s="75"/>
      <c r="GOW283" s="75"/>
      <c r="GOX283" s="75"/>
      <c r="GOY283" s="75"/>
      <c r="GOZ283" s="75"/>
      <c r="GPA283" s="75"/>
      <c r="GPB283" s="75"/>
      <c r="GPC283" s="75"/>
      <c r="GPD283" s="75"/>
      <c r="GPE283" s="75"/>
      <c r="GPF283" s="75"/>
      <c r="GPG283" s="75"/>
      <c r="GPH283" s="75"/>
      <c r="GPI283" s="75"/>
      <c r="GPJ283" s="75"/>
      <c r="GPK283" s="75"/>
      <c r="GPL283" s="75"/>
      <c r="GPM283" s="75"/>
      <c r="GPN283" s="75"/>
      <c r="GPO283" s="75"/>
      <c r="GPP283" s="75"/>
      <c r="GPQ283" s="75"/>
      <c r="GPR283" s="75"/>
      <c r="GPS283" s="75"/>
      <c r="GPT283" s="75"/>
      <c r="GPU283" s="75"/>
      <c r="GPV283" s="75"/>
      <c r="GPW283" s="75"/>
      <c r="GPX283" s="75"/>
      <c r="GPY283" s="75"/>
      <c r="GPZ283" s="75"/>
      <c r="GQA283" s="75"/>
      <c r="GQB283" s="75"/>
      <c r="GQC283" s="75"/>
      <c r="GQD283" s="75"/>
      <c r="GQE283" s="75"/>
      <c r="GQF283" s="75"/>
      <c r="GQG283" s="75"/>
      <c r="GQH283" s="75"/>
      <c r="GQI283" s="75"/>
      <c r="GQJ283" s="75"/>
      <c r="GQK283" s="75"/>
      <c r="GQL283" s="75"/>
      <c r="GQM283" s="75"/>
      <c r="GQN283" s="75"/>
      <c r="GQO283" s="75"/>
      <c r="GQP283" s="75"/>
      <c r="GQQ283" s="75"/>
      <c r="GQR283" s="75"/>
      <c r="GQS283" s="75"/>
      <c r="GQT283" s="75"/>
      <c r="GQU283" s="75"/>
      <c r="GQV283" s="75"/>
      <c r="GQW283" s="75"/>
      <c r="GQX283" s="75"/>
      <c r="GQY283" s="75"/>
      <c r="GQZ283" s="75"/>
      <c r="GRA283" s="75"/>
      <c r="GRB283" s="75"/>
      <c r="GRC283" s="75"/>
      <c r="GRD283" s="75"/>
      <c r="GRE283" s="75"/>
      <c r="GRF283" s="75"/>
      <c r="GRG283" s="75"/>
      <c r="GRH283" s="75"/>
      <c r="GRI283" s="75"/>
      <c r="GRJ283" s="75"/>
      <c r="GRK283" s="75"/>
      <c r="GRL283" s="75"/>
      <c r="GRM283" s="75"/>
      <c r="GRN283" s="75"/>
      <c r="GRO283" s="75"/>
      <c r="GRP283" s="75"/>
      <c r="GRQ283" s="75"/>
      <c r="GRR283" s="75"/>
      <c r="GRS283" s="75"/>
      <c r="GRT283" s="75"/>
      <c r="GRU283" s="75"/>
      <c r="GRV283" s="75"/>
      <c r="GRW283" s="75"/>
      <c r="GRX283" s="75"/>
      <c r="GRY283" s="75"/>
      <c r="GRZ283" s="75"/>
      <c r="GSA283" s="75"/>
      <c r="GSB283" s="75"/>
      <c r="GSC283" s="75"/>
      <c r="GSD283" s="75"/>
      <c r="GSE283" s="75"/>
      <c r="GSF283" s="75"/>
      <c r="GSG283" s="75"/>
      <c r="GSH283" s="75"/>
      <c r="GSI283" s="75"/>
      <c r="GSJ283" s="75"/>
      <c r="GSK283" s="75"/>
      <c r="GSL283" s="75"/>
      <c r="GSM283" s="75"/>
      <c r="GSN283" s="75"/>
      <c r="GSO283" s="75"/>
      <c r="GSP283" s="75"/>
      <c r="GSQ283" s="75"/>
      <c r="GSR283" s="75"/>
      <c r="GSS283" s="75"/>
      <c r="GST283" s="75"/>
      <c r="GSU283" s="75"/>
      <c r="GSV283" s="75"/>
      <c r="GSW283" s="75"/>
      <c r="GSX283" s="75"/>
      <c r="GSY283" s="75"/>
      <c r="GSZ283" s="75"/>
      <c r="GTA283" s="75"/>
      <c r="GTB283" s="75"/>
      <c r="GTC283" s="75"/>
      <c r="GTD283" s="75"/>
      <c r="GTE283" s="75"/>
      <c r="GTF283" s="75"/>
      <c r="GTG283" s="75"/>
      <c r="GTH283" s="75"/>
      <c r="GTI283" s="75"/>
      <c r="GTJ283" s="75"/>
      <c r="GTK283" s="75"/>
      <c r="GTL283" s="75"/>
      <c r="GTM283" s="75"/>
      <c r="GTN283" s="75"/>
      <c r="GTO283" s="75"/>
      <c r="GTP283" s="75"/>
      <c r="GTQ283" s="75"/>
      <c r="GTR283" s="75"/>
      <c r="GTS283" s="75"/>
      <c r="GTT283" s="75"/>
      <c r="GTU283" s="75"/>
      <c r="GTV283" s="75"/>
      <c r="GTW283" s="75"/>
      <c r="GTX283" s="75"/>
      <c r="GTY283" s="75"/>
      <c r="GTZ283" s="75"/>
      <c r="GUA283" s="75"/>
      <c r="GUB283" s="75"/>
      <c r="GUC283" s="75"/>
      <c r="GUD283" s="75"/>
      <c r="GUE283" s="75"/>
      <c r="GUF283" s="75"/>
      <c r="GUG283" s="75"/>
      <c r="GUH283" s="75"/>
      <c r="GUI283" s="75"/>
      <c r="GUJ283" s="75"/>
      <c r="GUK283" s="75"/>
      <c r="GUL283" s="75"/>
      <c r="GUM283" s="75"/>
      <c r="GUN283" s="75"/>
      <c r="GUO283" s="75"/>
      <c r="GUP283" s="75"/>
      <c r="GUQ283" s="75"/>
      <c r="GUR283" s="75"/>
      <c r="GUS283" s="75"/>
      <c r="GUT283" s="75"/>
      <c r="GUU283" s="75"/>
      <c r="GUV283" s="75"/>
      <c r="GUW283" s="75"/>
      <c r="GUX283" s="75"/>
      <c r="GUY283" s="75"/>
      <c r="GUZ283" s="75"/>
      <c r="GVA283" s="75"/>
      <c r="GVB283" s="75"/>
      <c r="GVC283" s="75"/>
      <c r="GVD283" s="75"/>
      <c r="GVE283" s="75"/>
      <c r="GVF283" s="75"/>
      <c r="GVG283" s="75"/>
      <c r="GVH283" s="75"/>
      <c r="GVI283" s="75"/>
      <c r="GVJ283" s="75"/>
      <c r="GVK283" s="75"/>
      <c r="GVL283" s="75"/>
      <c r="GVM283" s="75"/>
      <c r="GVN283" s="75"/>
      <c r="GVO283" s="75"/>
      <c r="GVP283" s="75"/>
      <c r="GVQ283" s="75"/>
      <c r="GVR283" s="75"/>
      <c r="GVS283" s="75"/>
      <c r="GVT283" s="75"/>
      <c r="GVU283" s="75"/>
      <c r="GVV283" s="75"/>
      <c r="GVW283" s="75"/>
      <c r="GVX283" s="75"/>
      <c r="GVY283" s="75"/>
      <c r="GVZ283" s="75"/>
      <c r="GWA283" s="75"/>
      <c r="GWB283" s="75"/>
      <c r="GWC283" s="75"/>
      <c r="GWD283" s="75"/>
      <c r="GWE283" s="75"/>
      <c r="GWF283" s="75"/>
      <c r="GWG283" s="75"/>
      <c r="GWH283" s="75"/>
      <c r="GWI283" s="75"/>
      <c r="GWJ283" s="75"/>
      <c r="GWK283" s="75"/>
      <c r="GWL283" s="75"/>
      <c r="GWM283" s="75"/>
      <c r="GWN283" s="75"/>
      <c r="GWO283" s="75"/>
      <c r="GWP283" s="75"/>
      <c r="GWQ283" s="75"/>
      <c r="GWR283" s="75"/>
      <c r="GWS283" s="75"/>
      <c r="GWT283" s="75"/>
      <c r="GWU283" s="75"/>
      <c r="GWV283" s="75"/>
      <c r="GWW283" s="75"/>
      <c r="GWX283" s="75"/>
      <c r="GWY283" s="75"/>
      <c r="GWZ283" s="75"/>
      <c r="GXA283" s="75"/>
      <c r="GXB283" s="75"/>
      <c r="GXC283" s="75"/>
      <c r="GXD283" s="75"/>
      <c r="GXE283" s="75"/>
      <c r="GXF283" s="75"/>
      <c r="GXG283" s="75"/>
      <c r="GXH283" s="75"/>
      <c r="GXI283" s="75"/>
      <c r="GXJ283" s="75"/>
      <c r="GXK283" s="75"/>
      <c r="GXL283" s="75"/>
      <c r="GXM283" s="75"/>
      <c r="GXN283" s="75"/>
      <c r="GXO283" s="75"/>
      <c r="GXP283" s="75"/>
      <c r="GXQ283" s="75"/>
      <c r="GXR283" s="75"/>
      <c r="GXS283" s="75"/>
      <c r="GXT283" s="75"/>
      <c r="GXU283" s="75"/>
      <c r="GXV283" s="75"/>
      <c r="GXW283" s="75"/>
      <c r="GXX283" s="75"/>
      <c r="GXY283" s="75"/>
      <c r="GXZ283" s="75"/>
      <c r="GYA283" s="75"/>
      <c r="GYB283" s="75"/>
      <c r="GYC283" s="75"/>
      <c r="GYD283" s="75"/>
      <c r="GYE283" s="75"/>
      <c r="GYF283" s="75"/>
      <c r="GYG283" s="75"/>
      <c r="GYH283" s="75"/>
      <c r="GYI283" s="75"/>
      <c r="GYJ283" s="75"/>
      <c r="GYK283" s="75"/>
      <c r="GYL283" s="75"/>
      <c r="GYM283" s="75"/>
      <c r="GYN283" s="75"/>
      <c r="GYO283" s="75"/>
      <c r="GYP283" s="75"/>
      <c r="GYQ283" s="75"/>
      <c r="GYR283" s="75"/>
      <c r="GYS283" s="75"/>
      <c r="GYT283" s="75"/>
      <c r="GYU283" s="75"/>
      <c r="GYV283" s="75"/>
      <c r="GYW283" s="75"/>
      <c r="GYX283" s="75"/>
      <c r="GYY283" s="75"/>
      <c r="GYZ283" s="75"/>
      <c r="GZA283" s="75"/>
      <c r="GZB283" s="75"/>
      <c r="GZC283" s="75"/>
      <c r="GZD283" s="75"/>
      <c r="GZE283" s="75"/>
      <c r="GZF283" s="75"/>
      <c r="GZG283" s="75"/>
      <c r="GZH283" s="75"/>
      <c r="GZI283" s="75"/>
      <c r="GZJ283" s="75"/>
      <c r="GZK283" s="75"/>
      <c r="GZL283" s="75"/>
      <c r="GZM283" s="75"/>
      <c r="GZN283" s="75"/>
      <c r="GZO283" s="75"/>
      <c r="GZP283" s="75"/>
      <c r="GZQ283" s="75"/>
      <c r="GZR283" s="75"/>
      <c r="GZS283" s="75"/>
      <c r="GZT283" s="75"/>
      <c r="GZU283" s="75"/>
      <c r="GZV283" s="75"/>
      <c r="GZW283" s="75"/>
      <c r="GZX283" s="75"/>
      <c r="GZY283" s="75"/>
      <c r="GZZ283" s="75"/>
      <c r="HAA283" s="75"/>
      <c r="HAB283" s="75"/>
      <c r="HAC283" s="75"/>
      <c r="HAD283" s="75"/>
      <c r="HAE283" s="75"/>
      <c r="HAF283" s="75"/>
      <c r="HAG283" s="75"/>
      <c r="HAH283" s="75"/>
      <c r="HAI283" s="75"/>
      <c r="HAJ283" s="75"/>
      <c r="HAK283" s="75"/>
      <c r="HAL283" s="75"/>
      <c r="HAM283" s="75"/>
      <c r="HAN283" s="75"/>
      <c r="HAO283" s="75"/>
      <c r="HAP283" s="75"/>
      <c r="HAQ283" s="75"/>
      <c r="HAR283" s="75"/>
      <c r="HAS283" s="75"/>
      <c r="HAT283" s="75"/>
      <c r="HAU283" s="75"/>
      <c r="HAV283" s="75"/>
      <c r="HAW283" s="75"/>
      <c r="HAX283" s="75"/>
      <c r="HAY283" s="75"/>
      <c r="HAZ283" s="75"/>
      <c r="HBA283" s="75"/>
      <c r="HBB283" s="75"/>
      <c r="HBC283" s="75"/>
      <c r="HBD283" s="75"/>
      <c r="HBE283" s="75"/>
      <c r="HBF283" s="75"/>
      <c r="HBG283" s="75"/>
      <c r="HBH283" s="75"/>
      <c r="HBI283" s="75"/>
      <c r="HBJ283" s="75"/>
      <c r="HBK283" s="75"/>
      <c r="HBL283" s="75"/>
      <c r="HBM283" s="75"/>
      <c r="HBN283" s="75"/>
      <c r="HBO283" s="75"/>
      <c r="HBP283" s="75"/>
      <c r="HBQ283" s="75"/>
      <c r="HBR283" s="75"/>
      <c r="HBS283" s="75"/>
      <c r="HBT283" s="75"/>
      <c r="HBU283" s="75"/>
      <c r="HBV283" s="75"/>
      <c r="HBW283" s="75"/>
      <c r="HBX283" s="75"/>
      <c r="HBY283" s="75"/>
      <c r="HBZ283" s="75"/>
      <c r="HCA283" s="75"/>
      <c r="HCB283" s="75"/>
      <c r="HCC283" s="75"/>
      <c r="HCD283" s="75"/>
      <c r="HCE283" s="75"/>
      <c r="HCF283" s="75"/>
      <c r="HCG283" s="75"/>
      <c r="HCH283" s="75"/>
      <c r="HCI283" s="75"/>
      <c r="HCJ283" s="75"/>
      <c r="HCK283" s="75"/>
      <c r="HCL283" s="75"/>
      <c r="HCM283" s="75"/>
      <c r="HCN283" s="75"/>
      <c r="HCO283" s="75"/>
      <c r="HCP283" s="75"/>
      <c r="HCQ283" s="75"/>
      <c r="HCR283" s="75"/>
      <c r="HCS283" s="75"/>
      <c r="HCT283" s="75"/>
      <c r="HCU283" s="75"/>
      <c r="HCV283" s="75"/>
      <c r="HCW283" s="75"/>
      <c r="HCX283" s="75"/>
      <c r="HCY283" s="75"/>
      <c r="HCZ283" s="75"/>
      <c r="HDA283" s="75"/>
      <c r="HDB283" s="75"/>
      <c r="HDC283" s="75"/>
      <c r="HDD283" s="75"/>
      <c r="HDE283" s="75"/>
      <c r="HDF283" s="75"/>
      <c r="HDG283" s="75"/>
      <c r="HDH283" s="75"/>
      <c r="HDI283" s="75"/>
      <c r="HDJ283" s="75"/>
      <c r="HDK283" s="75"/>
      <c r="HDL283" s="75"/>
      <c r="HDM283" s="75"/>
      <c r="HDN283" s="75"/>
      <c r="HDO283" s="75"/>
      <c r="HDP283" s="75"/>
      <c r="HDQ283" s="75"/>
      <c r="HDR283" s="75"/>
      <c r="HDS283" s="75"/>
      <c r="HDT283" s="75"/>
      <c r="HDU283" s="75"/>
      <c r="HDV283" s="75"/>
      <c r="HDW283" s="75"/>
      <c r="HDX283" s="75"/>
      <c r="HDY283" s="75"/>
      <c r="HDZ283" s="75"/>
      <c r="HEA283" s="75"/>
      <c r="HEB283" s="75"/>
      <c r="HEC283" s="75"/>
      <c r="HED283" s="75"/>
      <c r="HEE283" s="75"/>
      <c r="HEF283" s="75"/>
      <c r="HEG283" s="75"/>
      <c r="HEH283" s="75"/>
      <c r="HEI283" s="75"/>
      <c r="HEJ283" s="75"/>
      <c r="HEK283" s="75"/>
      <c r="HEL283" s="75"/>
      <c r="HEM283" s="75"/>
      <c r="HEN283" s="75"/>
      <c r="HEO283" s="75"/>
      <c r="HEP283" s="75"/>
      <c r="HEQ283" s="75"/>
      <c r="HER283" s="75"/>
      <c r="HES283" s="75"/>
      <c r="HET283" s="75"/>
      <c r="HEU283" s="75"/>
      <c r="HEV283" s="75"/>
      <c r="HEW283" s="75"/>
      <c r="HEX283" s="75"/>
      <c r="HEY283" s="75"/>
      <c r="HEZ283" s="75"/>
      <c r="HFA283" s="75"/>
      <c r="HFB283" s="75"/>
      <c r="HFC283" s="75"/>
      <c r="HFD283" s="75"/>
      <c r="HFE283" s="75"/>
      <c r="HFF283" s="75"/>
      <c r="HFG283" s="75"/>
      <c r="HFH283" s="75"/>
      <c r="HFI283" s="75"/>
      <c r="HFJ283" s="75"/>
      <c r="HFK283" s="75"/>
      <c r="HFL283" s="75"/>
      <c r="HFM283" s="75"/>
      <c r="HFN283" s="75"/>
      <c r="HFO283" s="75"/>
      <c r="HFP283" s="75"/>
      <c r="HFQ283" s="75"/>
      <c r="HFR283" s="75"/>
      <c r="HFS283" s="75"/>
      <c r="HFT283" s="75"/>
      <c r="HFU283" s="75"/>
      <c r="HFV283" s="75"/>
      <c r="HFW283" s="75"/>
      <c r="HFX283" s="75"/>
      <c r="HFY283" s="75"/>
      <c r="HFZ283" s="75"/>
      <c r="HGA283" s="75"/>
      <c r="HGB283" s="75"/>
      <c r="HGC283" s="75"/>
      <c r="HGD283" s="75"/>
      <c r="HGE283" s="75"/>
      <c r="HGF283" s="75"/>
      <c r="HGG283" s="75"/>
      <c r="HGH283" s="75"/>
      <c r="HGI283" s="75"/>
      <c r="HGJ283" s="75"/>
      <c r="HGK283" s="75"/>
      <c r="HGL283" s="75"/>
      <c r="HGM283" s="75"/>
      <c r="HGN283" s="75"/>
      <c r="HGO283" s="75"/>
      <c r="HGP283" s="75"/>
      <c r="HGQ283" s="75"/>
      <c r="HGR283" s="75"/>
      <c r="HGS283" s="75"/>
      <c r="HGT283" s="75"/>
      <c r="HGU283" s="75"/>
      <c r="HGV283" s="75"/>
      <c r="HGW283" s="75"/>
      <c r="HGX283" s="75"/>
      <c r="HGY283" s="75"/>
      <c r="HGZ283" s="75"/>
      <c r="HHA283" s="75"/>
      <c r="HHB283" s="75"/>
      <c r="HHC283" s="75"/>
      <c r="HHD283" s="75"/>
      <c r="HHE283" s="75"/>
      <c r="HHF283" s="75"/>
      <c r="HHG283" s="75"/>
      <c r="HHH283" s="75"/>
      <c r="HHI283" s="75"/>
      <c r="HHJ283" s="75"/>
      <c r="HHK283" s="75"/>
      <c r="HHL283" s="75"/>
      <c r="HHM283" s="75"/>
      <c r="HHN283" s="75"/>
      <c r="HHO283" s="75"/>
      <c r="HHP283" s="75"/>
      <c r="HHQ283" s="75"/>
      <c r="HHR283" s="75"/>
      <c r="HHS283" s="75"/>
      <c r="HHT283" s="75"/>
      <c r="HHU283" s="75"/>
      <c r="HHV283" s="75"/>
      <c r="HHW283" s="75"/>
      <c r="HHX283" s="75"/>
      <c r="HHY283" s="75"/>
      <c r="HHZ283" s="75"/>
      <c r="HIA283" s="75"/>
      <c r="HIB283" s="75"/>
      <c r="HIC283" s="75"/>
      <c r="HID283" s="75"/>
      <c r="HIE283" s="75"/>
      <c r="HIF283" s="75"/>
      <c r="HIG283" s="75"/>
      <c r="HIH283" s="75"/>
      <c r="HII283" s="75"/>
      <c r="HIJ283" s="75"/>
      <c r="HIK283" s="75"/>
      <c r="HIL283" s="75"/>
      <c r="HIM283" s="75"/>
      <c r="HIN283" s="75"/>
      <c r="HIO283" s="75"/>
      <c r="HIP283" s="75"/>
      <c r="HIQ283" s="75"/>
      <c r="HIR283" s="75"/>
      <c r="HIS283" s="75"/>
      <c r="HIT283" s="75"/>
      <c r="HIU283" s="75"/>
      <c r="HIV283" s="75"/>
      <c r="HIW283" s="75"/>
      <c r="HIX283" s="75"/>
      <c r="HIY283" s="75"/>
      <c r="HIZ283" s="75"/>
      <c r="HJA283" s="75"/>
      <c r="HJB283" s="75"/>
      <c r="HJC283" s="75"/>
      <c r="HJD283" s="75"/>
      <c r="HJE283" s="75"/>
      <c r="HJF283" s="75"/>
      <c r="HJG283" s="75"/>
      <c r="HJH283" s="75"/>
      <c r="HJI283" s="75"/>
      <c r="HJJ283" s="75"/>
      <c r="HJK283" s="75"/>
      <c r="HJL283" s="75"/>
      <c r="HJM283" s="75"/>
      <c r="HJN283" s="75"/>
      <c r="HJO283" s="75"/>
      <c r="HJP283" s="75"/>
      <c r="HJQ283" s="75"/>
      <c r="HJR283" s="75"/>
      <c r="HJS283" s="75"/>
      <c r="HJT283" s="75"/>
      <c r="HJU283" s="75"/>
      <c r="HJV283" s="75"/>
      <c r="HJW283" s="75"/>
      <c r="HJX283" s="75"/>
      <c r="HJY283" s="75"/>
      <c r="HJZ283" s="75"/>
      <c r="HKA283" s="75"/>
      <c r="HKB283" s="75"/>
      <c r="HKC283" s="75"/>
      <c r="HKD283" s="75"/>
      <c r="HKE283" s="75"/>
      <c r="HKF283" s="75"/>
      <c r="HKG283" s="75"/>
      <c r="HKH283" s="75"/>
      <c r="HKI283" s="75"/>
      <c r="HKJ283" s="75"/>
      <c r="HKK283" s="75"/>
      <c r="HKL283" s="75"/>
      <c r="HKM283" s="75"/>
      <c r="HKN283" s="75"/>
      <c r="HKO283" s="75"/>
      <c r="HKP283" s="75"/>
      <c r="HKQ283" s="75"/>
      <c r="HKR283" s="75"/>
      <c r="HKS283" s="75"/>
      <c r="HKT283" s="75"/>
      <c r="HKU283" s="75"/>
      <c r="HKV283" s="75"/>
      <c r="HKW283" s="75"/>
      <c r="HKX283" s="75"/>
      <c r="HKY283" s="75"/>
      <c r="HKZ283" s="75"/>
      <c r="HLA283" s="75"/>
      <c r="HLB283" s="75"/>
      <c r="HLC283" s="75"/>
      <c r="HLD283" s="75"/>
      <c r="HLE283" s="75"/>
      <c r="HLF283" s="75"/>
      <c r="HLG283" s="75"/>
      <c r="HLH283" s="75"/>
      <c r="HLI283" s="75"/>
      <c r="HLJ283" s="75"/>
      <c r="HLK283" s="75"/>
      <c r="HLL283" s="75"/>
      <c r="HLM283" s="75"/>
      <c r="HLN283" s="75"/>
      <c r="HLO283" s="75"/>
      <c r="HLP283" s="75"/>
      <c r="HLQ283" s="75"/>
      <c r="HLR283" s="75"/>
      <c r="HLS283" s="75"/>
      <c r="HLT283" s="75"/>
      <c r="HLU283" s="75"/>
      <c r="HLV283" s="75"/>
      <c r="HLW283" s="75"/>
      <c r="HLX283" s="75"/>
      <c r="HLY283" s="75"/>
      <c r="HLZ283" s="75"/>
      <c r="HMA283" s="75"/>
      <c r="HMB283" s="75"/>
      <c r="HMC283" s="75"/>
      <c r="HMD283" s="75"/>
      <c r="HME283" s="75"/>
      <c r="HMF283" s="75"/>
      <c r="HMG283" s="75"/>
      <c r="HMH283" s="75"/>
      <c r="HMI283" s="75"/>
      <c r="HMJ283" s="75"/>
      <c r="HMK283" s="75"/>
      <c r="HML283" s="75"/>
      <c r="HMM283" s="75"/>
      <c r="HMN283" s="75"/>
      <c r="HMO283" s="75"/>
      <c r="HMP283" s="75"/>
      <c r="HMQ283" s="75"/>
      <c r="HMR283" s="75"/>
      <c r="HMS283" s="75"/>
      <c r="HMT283" s="75"/>
      <c r="HMU283" s="75"/>
      <c r="HMV283" s="75"/>
      <c r="HMW283" s="75"/>
      <c r="HMX283" s="75"/>
      <c r="HMY283" s="75"/>
      <c r="HMZ283" s="75"/>
      <c r="HNA283" s="75"/>
      <c r="HNB283" s="75"/>
      <c r="HNC283" s="75"/>
      <c r="HND283" s="75"/>
      <c r="HNE283" s="75"/>
      <c r="HNF283" s="75"/>
      <c r="HNG283" s="75"/>
      <c r="HNH283" s="75"/>
      <c r="HNI283" s="75"/>
      <c r="HNJ283" s="75"/>
      <c r="HNK283" s="75"/>
      <c r="HNL283" s="75"/>
      <c r="HNM283" s="75"/>
      <c r="HNN283" s="75"/>
      <c r="HNO283" s="75"/>
      <c r="HNP283" s="75"/>
      <c r="HNQ283" s="75"/>
      <c r="HNR283" s="75"/>
      <c r="HNS283" s="75"/>
      <c r="HNT283" s="75"/>
      <c r="HNU283" s="75"/>
      <c r="HNV283" s="75"/>
      <c r="HNW283" s="75"/>
      <c r="HNX283" s="75"/>
      <c r="HNY283" s="75"/>
      <c r="HNZ283" s="75"/>
      <c r="HOA283" s="75"/>
      <c r="HOB283" s="75"/>
      <c r="HOC283" s="75"/>
      <c r="HOD283" s="75"/>
      <c r="HOE283" s="75"/>
      <c r="HOF283" s="75"/>
      <c r="HOG283" s="75"/>
      <c r="HOH283" s="75"/>
      <c r="HOI283" s="75"/>
      <c r="HOJ283" s="75"/>
      <c r="HOK283" s="75"/>
      <c r="HOL283" s="75"/>
      <c r="HOM283" s="75"/>
      <c r="HON283" s="75"/>
      <c r="HOO283" s="75"/>
      <c r="HOP283" s="75"/>
      <c r="HOQ283" s="75"/>
      <c r="HOR283" s="75"/>
      <c r="HOS283" s="75"/>
      <c r="HOT283" s="75"/>
      <c r="HOU283" s="75"/>
      <c r="HOV283" s="75"/>
      <c r="HOW283" s="75"/>
      <c r="HOX283" s="75"/>
      <c r="HOY283" s="75"/>
      <c r="HOZ283" s="75"/>
      <c r="HPA283" s="75"/>
      <c r="HPB283" s="75"/>
      <c r="HPC283" s="75"/>
      <c r="HPD283" s="75"/>
      <c r="HPE283" s="75"/>
      <c r="HPF283" s="75"/>
      <c r="HPG283" s="75"/>
      <c r="HPH283" s="75"/>
      <c r="HPI283" s="75"/>
      <c r="HPJ283" s="75"/>
      <c r="HPK283" s="75"/>
      <c r="HPL283" s="75"/>
      <c r="HPM283" s="75"/>
      <c r="HPN283" s="75"/>
      <c r="HPO283" s="75"/>
      <c r="HPP283" s="75"/>
      <c r="HPQ283" s="75"/>
      <c r="HPR283" s="75"/>
      <c r="HPS283" s="75"/>
      <c r="HPT283" s="75"/>
      <c r="HPU283" s="75"/>
      <c r="HPV283" s="75"/>
      <c r="HPW283" s="75"/>
      <c r="HPX283" s="75"/>
      <c r="HPY283" s="75"/>
      <c r="HPZ283" s="75"/>
      <c r="HQA283" s="75"/>
      <c r="HQB283" s="75"/>
      <c r="HQC283" s="75"/>
      <c r="HQD283" s="75"/>
      <c r="HQE283" s="75"/>
      <c r="HQF283" s="75"/>
      <c r="HQG283" s="75"/>
      <c r="HQH283" s="75"/>
      <c r="HQI283" s="75"/>
      <c r="HQJ283" s="75"/>
      <c r="HQK283" s="75"/>
      <c r="HQL283" s="75"/>
      <c r="HQM283" s="75"/>
      <c r="HQN283" s="75"/>
      <c r="HQO283" s="75"/>
      <c r="HQP283" s="75"/>
      <c r="HQQ283" s="75"/>
      <c r="HQR283" s="75"/>
      <c r="HQS283" s="75"/>
      <c r="HQT283" s="75"/>
      <c r="HQU283" s="75"/>
      <c r="HQV283" s="75"/>
      <c r="HQW283" s="75"/>
      <c r="HQX283" s="75"/>
      <c r="HQY283" s="75"/>
      <c r="HQZ283" s="75"/>
      <c r="HRA283" s="75"/>
      <c r="HRB283" s="75"/>
      <c r="HRC283" s="75"/>
      <c r="HRD283" s="75"/>
      <c r="HRE283" s="75"/>
      <c r="HRF283" s="75"/>
      <c r="HRG283" s="75"/>
      <c r="HRH283" s="75"/>
      <c r="HRI283" s="75"/>
      <c r="HRJ283" s="75"/>
      <c r="HRK283" s="75"/>
      <c r="HRL283" s="75"/>
      <c r="HRM283" s="75"/>
      <c r="HRN283" s="75"/>
      <c r="HRO283" s="75"/>
      <c r="HRP283" s="75"/>
      <c r="HRQ283" s="75"/>
      <c r="HRR283" s="75"/>
      <c r="HRS283" s="75"/>
      <c r="HRT283" s="75"/>
      <c r="HRU283" s="75"/>
      <c r="HRV283" s="75"/>
      <c r="HRW283" s="75"/>
      <c r="HRX283" s="75"/>
      <c r="HRY283" s="75"/>
      <c r="HRZ283" s="75"/>
      <c r="HSA283" s="75"/>
      <c r="HSB283" s="75"/>
      <c r="HSC283" s="75"/>
      <c r="HSD283" s="75"/>
      <c r="HSE283" s="75"/>
      <c r="HSF283" s="75"/>
      <c r="HSG283" s="75"/>
      <c r="HSH283" s="75"/>
      <c r="HSI283" s="75"/>
      <c r="HSJ283" s="75"/>
      <c r="HSK283" s="75"/>
      <c r="HSL283" s="75"/>
      <c r="HSM283" s="75"/>
      <c r="HSN283" s="75"/>
      <c r="HSO283" s="75"/>
      <c r="HSP283" s="75"/>
      <c r="HSQ283" s="75"/>
      <c r="HSR283" s="75"/>
      <c r="HSS283" s="75"/>
      <c r="HST283" s="75"/>
      <c r="HSU283" s="75"/>
      <c r="HSV283" s="75"/>
      <c r="HSW283" s="75"/>
      <c r="HSX283" s="75"/>
      <c r="HSY283" s="75"/>
      <c r="HSZ283" s="75"/>
      <c r="HTA283" s="75"/>
      <c r="HTB283" s="75"/>
      <c r="HTC283" s="75"/>
      <c r="HTD283" s="75"/>
      <c r="HTE283" s="75"/>
      <c r="HTF283" s="75"/>
      <c r="HTG283" s="75"/>
      <c r="HTH283" s="75"/>
      <c r="HTI283" s="75"/>
      <c r="HTJ283" s="75"/>
      <c r="HTK283" s="75"/>
      <c r="HTL283" s="75"/>
      <c r="HTM283" s="75"/>
      <c r="HTN283" s="75"/>
      <c r="HTO283" s="75"/>
      <c r="HTP283" s="75"/>
      <c r="HTQ283" s="75"/>
      <c r="HTR283" s="75"/>
      <c r="HTS283" s="75"/>
      <c r="HTT283" s="75"/>
      <c r="HTU283" s="75"/>
      <c r="HTV283" s="75"/>
      <c r="HTW283" s="75"/>
      <c r="HTX283" s="75"/>
      <c r="HTY283" s="75"/>
      <c r="HTZ283" s="75"/>
      <c r="HUA283" s="75"/>
      <c r="HUB283" s="75"/>
      <c r="HUC283" s="75"/>
      <c r="HUD283" s="75"/>
      <c r="HUE283" s="75"/>
      <c r="HUF283" s="75"/>
      <c r="HUG283" s="75"/>
      <c r="HUH283" s="75"/>
      <c r="HUI283" s="75"/>
      <c r="HUJ283" s="75"/>
      <c r="HUK283" s="75"/>
      <c r="HUL283" s="75"/>
      <c r="HUM283" s="75"/>
      <c r="HUN283" s="75"/>
      <c r="HUO283" s="75"/>
      <c r="HUP283" s="75"/>
      <c r="HUQ283" s="75"/>
      <c r="HUR283" s="75"/>
      <c r="HUS283" s="75"/>
      <c r="HUT283" s="75"/>
      <c r="HUU283" s="75"/>
      <c r="HUV283" s="75"/>
      <c r="HUW283" s="75"/>
      <c r="HUX283" s="75"/>
      <c r="HUY283" s="75"/>
      <c r="HUZ283" s="75"/>
      <c r="HVA283" s="75"/>
      <c r="HVB283" s="75"/>
      <c r="HVC283" s="75"/>
      <c r="HVD283" s="75"/>
      <c r="HVE283" s="75"/>
      <c r="HVF283" s="75"/>
      <c r="HVG283" s="75"/>
      <c r="HVH283" s="75"/>
      <c r="HVI283" s="75"/>
      <c r="HVJ283" s="75"/>
      <c r="HVK283" s="75"/>
      <c r="HVL283" s="75"/>
      <c r="HVM283" s="75"/>
      <c r="HVN283" s="75"/>
      <c r="HVO283" s="75"/>
      <c r="HVP283" s="75"/>
      <c r="HVQ283" s="75"/>
      <c r="HVR283" s="75"/>
      <c r="HVS283" s="75"/>
      <c r="HVT283" s="75"/>
      <c r="HVU283" s="75"/>
      <c r="HVV283" s="75"/>
      <c r="HVW283" s="75"/>
      <c r="HVX283" s="75"/>
      <c r="HVY283" s="75"/>
      <c r="HVZ283" s="75"/>
      <c r="HWA283" s="75"/>
      <c r="HWB283" s="75"/>
      <c r="HWC283" s="75"/>
      <c r="HWD283" s="75"/>
      <c r="HWE283" s="75"/>
      <c r="HWF283" s="75"/>
      <c r="HWG283" s="75"/>
      <c r="HWH283" s="75"/>
      <c r="HWI283" s="75"/>
      <c r="HWJ283" s="75"/>
      <c r="HWK283" s="75"/>
      <c r="HWL283" s="75"/>
      <c r="HWM283" s="75"/>
      <c r="HWN283" s="75"/>
      <c r="HWO283" s="75"/>
      <c r="HWP283" s="75"/>
      <c r="HWQ283" s="75"/>
      <c r="HWR283" s="75"/>
      <c r="HWS283" s="75"/>
      <c r="HWT283" s="75"/>
      <c r="HWU283" s="75"/>
      <c r="HWV283" s="75"/>
      <c r="HWW283" s="75"/>
      <c r="HWX283" s="75"/>
      <c r="HWY283" s="75"/>
      <c r="HWZ283" s="75"/>
      <c r="HXA283" s="75"/>
      <c r="HXB283" s="75"/>
      <c r="HXC283" s="75"/>
      <c r="HXD283" s="75"/>
      <c r="HXE283" s="75"/>
      <c r="HXF283" s="75"/>
      <c r="HXG283" s="75"/>
      <c r="HXH283" s="75"/>
      <c r="HXI283" s="75"/>
      <c r="HXJ283" s="75"/>
      <c r="HXK283" s="75"/>
      <c r="HXL283" s="75"/>
      <c r="HXM283" s="75"/>
      <c r="HXN283" s="75"/>
      <c r="HXO283" s="75"/>
      <c r="HXP283" s="75"/>
      <c r="HXQ283" s="75"/>
      <c r="HXR283" s="75"/>
      <c r="HXS283" s="75"/>
      <c r="HXT283" s="75"/>
      <c r="HXU283" s="75"/>
      <c r="HXV283" s="75"/>
      <c r="HXW283" s="75"/>
      <c r="HXX283" s="75"/>
      <c r="HXY283" s="75"/>
      <c r="HXZ283" s="75"/>
      <c r="HYA283" s="75"/>
      <c r="HYB283" s="75"/>
      <c r="HYC283" s="75"/>
      <c r="HYD283" s="75"/>
      <c r="HYE283" s="75"/>
      <c r="HYF283" s="75"/>
      <c r="HYG283" s="75"/>
      <c r="HYH283" s="75"/>
      <c r="HYI283" s="75"/>
      <c r="HYJ283" s="75"/>
      <c r="HYK283" s="75"/>
      <c r="HYL283" s="75"/>
      <c r="HYM283" s="75"/>
      <c r="HYN283" s="75"/>
      <c r="HYO283" s="75"/>
      <c r="HYP283" s="75"/>
      <c r="HYQ283" s="75"/>
      <c r="HYR283" s="75"/>
      <c r="HYS283" s="75"/>
      <c r="HYT283" s="75"/>
      <c r="HYU283" s="75"/>
      <c r="HYV283" s="75"/>
      <c r="HYW283" s="75"/>
      <c r="HYX283" s="75"/>
      <c r="HYY283" s="75"/>
      <c r="HYZ283" s="75"/>
      <c r="HZA283" s="75"/>
      <c r="HZB283" s="75"/>
      <c r="HZC283" s="75"/>
      <c r="HZD283" s="75"/>
      <c r="HZE283" s="75"/>
      <c r="HZF283" s="75"/>
      <c r="HZG283" s="75"/>
      <c r="HZH283" s="75"/>
      <c r="HZI283" s="75"/>
      <c r="HZJ283" s="75"/>
      <c r="HZK283" s="75"/>
      <c r="HZL283" s="75"/>
      <c r="HZM283" s="75"/>
      <c r="HZN283" s="75"/>
      <c r="HZO283" s="75"/>
      <c r="HZP283" s="75"/>
      <c r="HZQ283" s="75"/>
      <c r="HZR283" s="75"/>
      <c r="HZS283" s="75"/>
      <c r="HZT283" s="75"/>
      <c r="HZU283" s="75"/>
      <c r="HZV283" s="75"/>
      <c r="HZW283" s="75"/>
      <c r="HZX283" s="75"/>
      <c r="HZY283" s="75"/>
      <c r="HZZ283" s="75"/>
      <c r="IAA283" s="75"/>
      <c r="IAB283" s="75"/>
      <c r="IAC283" s="75"/>
      <c r="IAD283" s="75"/>
      <c r="IAE283" s="75"/>
      <c r="IAF283" s="75"/>
      <c r="IAG283" s="75"/>
      <c r="IAH283" s="75"/>
      <c r="IAI283" s="75"/>
      <c r="IAJ283" s="75"/>
      <c r="IAK283" s="75"/>
      <c r="IAL283" s="75"/>
      <c r="IAM283" s="75"/>
      <c r="IAN283" s="75"/>
      <c r="IAO283" s="75"/>
      <c r="IAP283" s="75"/>
      <c r="IAQ283" s="75"/>
      <c r="IAR283" s="75"/>
      <c r="IAS283" s="75"/>
      <c r="IAT283" s="75"/>
      <c r="IAU283" s="75"/>
      <c r="IAV283" s="75"/>
      <c r="IAW283" s="75"/>
      <c r="IAX283" s="75"/>
      <c r="IAY283" s="75"/>
      <c r="IAZ283" s="75"/>
      <c r="IBA283" s="75"/>
      <c r="IBB283" s="75"/>
      <c r="IBC283" s="75"/>
      <c r="IBD283" s="75"/>
      <c r="IBE283" s="75"/>
      <c r="IBF283" s="75"/>
      <c r="IBG283" s="75"/>
      <c r="IBH283" s="75"/>
      <c r="IBI283" s="75"/>
      <c r="IBJ283" s="75"/>
      <c r="IBK283" s="75"/>
      <c r="IBL283" s="75"/>
      <c r="IBM283" s="75"/>
      <c r="IBN283" s="75"/>
      <c r="IBO283" s="75"/>
      <c r="IBP283" s="75"/>
      <c r="IBQ283" s="75"/>
      <c r="IBR283" s="75"/>
      <c r="IBS283" s="75"/>
      <c r="IBT283" s="75"/>
      <c r="IBU283" s="75"/>
      <c r="IBV283" s="75"/>
      <c r="IBW283" s="75"/>
      <c r="IBX283" s="75"/>
      <c r="IBY283" s="75"/>
      <c r="IBZ283" s="75"/>
      <c r="ICA283" s="75"/>
      <c r="ICB283" s="75"/>
      <c r="ICC283" s="75"/>
      <c r="ICD283" s="75"/>
      <c r="ICE283" s="75"/>
      <c r="ICF283" s="75"/>
      <c r="ICG283" s="75"/>
      <c r="ICH283" s="75"/>
      <c r="ICI283" s="75"/>
      <c r="ICJ283" s="75"/>
      <c r="ICK283" s="75"/>
      <c r="ICL283" s="75"/>
      <c r="ICM283" s="75"/>
      <c r="ICN283" s="75"/>
      <c r="ICO283" s="75"/>
      <c r="ICP283" s="75"/>
      <c r="ICQ283" s="75"/>
      <c r="ICR283" s="75"/>
      <c r="ICS283" s="75"/>
      <c r="ICT283" s="75"/>
      <c r="ICU283" s="75"/>
      <c r="ICV283" s="75"/>
      <c r="ICW283" s="75"/>
      <c r="ICX283" s="75"/>
      <c r="ICY283" s="75"/>
      <c r="ICZ283" s="75"/>
      <c r="IDA283" s="75"/>
      <c r="IDB283" s="75"/>
      <c r="IDC283" s="75"/>
      <c r="IDD283" s="75"/>
      <c r="IDE283" s="75"/>
      <c r="IDF283" s="75"/>
      <c r="IDG283" s="75"/>
      <c r="IDH283" s="75"/>
      <c r="IDI283" s="75"/>
      <c r="IDJ283" s="75"/>
      <c r="IDK283" s="75"/>
      <c r="IDL283" s="75"/>
      <c r="IDM283" s="75"/>
      <c r="IDN283" s="75"/>
      <c r="IDO283" s="75"/>
      <c r="IDP283" s="75"/>
      <c r="IDQ283" s="75"/>
      <c r="IDR283" s="75"/>
      <c r="IDS283" s="75"/>
      <c r="IDT283" s="75"/>
      <c r="IDU283" s="75"/>
      <c r="IDV283" s="75"/>
      <c r="IDW283" s="75"/>
      <c r="IDX283" s="75"/>
      <c r="IDY283" s="75"/>
      <c r="IDZ283" s="75"/>
      <c r="IEA283" s="75"/>
      <c r="IEB283" s="75"/>
      <c r="IEC283" s="75"/>
      <c r="IED283" s="75"/>
      <c r="IEE283" s="75"/>
      <c r="IEF283" s="75"/>
      <c r="IEG283" s="75"/>
      <c r="IEH283" s="75"/>
      <c r="IEI283" s="75"/>
      <c r="IEJ283" s="75"/>
      <c r="IEK283" s="75"/>
      <c r="IEL283" s="75"/>
      <c r="IEM283" s="75"/>
      <c r="IEN283" s="75"/>
      <c r="IEO283" s="75"/>
      <c r="IEP283" s="75"/>
      <c r="IEQ283" s="75"/>
      <c r="IER283" s="75"/>
      <c r="IES283" s="75"/>
      <c r="IET283" s="75"/>
      <c r="IEU283" s="75"/>
      <c r="IEV283" s="75"/>
      <c r="IEW283" s="75"/>
      <c r="IEX283" s="75"/>
      <c r="IEY283" s="75"/>
      <c r="IEZ283" s="75"/>
      <c r="IFA283" s="75"/>
      <c r="IFB283" s="75"/>
      <c r="IFC283" s="75"/>
      <c r="IFD283" s="75"/>
      <c r="IFE283" s="75"/>
      <c r="IFF283" s="75"/>
      <c r="IFG283" s="75"/>
      <c r="IFH283" s="75"/>
      <c r="IFI283" s="75"/>
      <c r="IFJ283" s="75"/>
      <c r="IFK283" s="75"/>
      <c r="IFL283" s="75"/>
      <c r="IFM283" s="75"/>
      <c r="IFN283" s="75"/>
      <c r="IFO283" s="75"/>
      <c r="IFP283" s="75"/>
      <c r="IFQ283" s="75"/>
      <c r="IFR283" s="75"/>
      <c r="IFS283" s="75"/>
      <c r="IFT283" s="75"/>
      <c r="IFU283" s="75"/>
      <c r="IFV283" s="75"/>
      <c r="IFW283" s="75"/>
      <c r="IFX283" s="75"/>
      <c r="IFY283" s="75"/>
      <c r="IFZ283" s="75"/>
      <c r="IGA283" s="75"/>
      <c r="IGB283" s="75"/>
      <c r="IGC283" s="75"/>
      <c r="IGD283" s="75"/>
      <c r="IGE283" s="75"/>
      <c r="IGF283" s="75"/>
      <c r="IGG283" s="75"/>
      <c r="IGH283" s="75"/>
      <c r="IGI283" s="75"/>
      <c r="IGJ283" s="75"/>
      <c r="IGK283" s="75"/>
      <c r="IGL283" s="75"/>
      <c r="IGM283" s="75"/>
      <c r="IGN283" s="75"/>
      <c r="IGO283" s="75"/>
      <c r="IGP283" s="75"/>
      <c r="IGQ283" s="75"/>
      <c r="IGR283" s="75"/>
      <c r="IGS283" s="75"/>
      <c r="IGT283" s="75"/>
      <c r="IGU283" s="75"/>
      <c r="IGV283" s="75"/>
      <c r="IGW283" s="75"/>
      <c r="IGX283" s="75"/>
      <c r="IGY283" s="75"/>
      <c r="IGZ283" s="75"/>
      <c r="IHA283" s="75"/>
      <c r="IHB283" s="75"/>
      <c r="IHC283" s="75"/>
      <c r="IHD283" s="75"/>
      <c r="IHE283" s="75"/>
      <c r="IHF283" s="75"/>
      <c r="IHG283" s="75"/>
      <c r="IHH283" s="75"/>
      <c r="IHI283" s="75"/>
      <c r="IHJ283" s="75"/>
      <c r="IHK283" s="75"/>
      <c r="IHL283" s="75"/>
      <c r="IHM283" s="75"/>
      <c r="IHN283" s="75"/>
      <c r="IHO283" s="75"/>
      <c r="IHP283" s="75"/>
      <c r="IHQ283" s="75"/>
      <c r="IHR283" s="75"/>
      <c r="IHS283" s="75"/>
      <c r="IHT283" s="75"/>
      <c r="IHU283" s="75"/>
      <c r="IHV283" s="75"/>
      <c r="IHW283" s="75"/>
      <c r="IHX283" s="75"/>
      <c r="IHY283" s="75"/>
      <c r="IHZ283" s="75"/>
      <c r="IIA283" s="75"/>
      <c r="IIB283" s="75"/>
      <c r="IIC283" s="75"/>
      <c r="IID283" s="75"/>
      <c r="IIE283" s="75"/>
      <c r="IIF283" s="75"/>
      <c r="IIG283" s="75"/>
      <c r="IIH283" s="75"/>
      <c r="III283" s="75"/>
      <c r="IIJ283" s="75"/>
      <c r="IIK283" s="75"/>
      <c r="IIL283" s="75"/>
      <c r="IIM283" s="75"/>
      <c r="IIN283" s="75"/>
      <c r="IIO283" s="75"/>
      <c r="IIP283" s="75"/>
      <c r="IIQ283" s="75"/>
      <c r="IIR283" s="75"/>
      <c r="IIS283" s="75"/>
      <c r="IIT283" s="75"/>
      <c r="IIU283" s="75"/>
      <c r="IIV283" s="75"/>
      <c r="IIW283" s="75"/>
      <c r="IIX283" s="75"/>
      <c r="IIY283" s="75"/>
      <c r="IIZ283" s="75"/>
      <c r="IJA283" s="75"/>
      <c r="IJB283" s="75"/>
      <c r="IJC283" s="75"/>
      <c r="IJD283" s="75"/>
      <c r="IJE283" s="75"/>
      <c r="IJF283" s="75"/>
      <c r="IJG283" s="75"/>
      <c r="IJH283" s="75"/>
      <c r="IJI283" s="75"/>
      <c r="IJJ283" s="75"/>
      <c r="IJK283" s="75"/>
      <c r="IJL283" s="75"/>
      <c r="IJM283" s="75"/>
      <c r="IJN283" s="75"/>
      <c r="IJO283" s="75"/>
      <c r="IJP283" s="75"/>
      <c r="IJQ283" s="75"/>
      <c r="IJR283" s="75"/>
      <c r="IJS283" s="75"/>
      <c r="IJT283" s="75"/>
      <c r="IJU283" s="75"/>
      <c r="IJV283" s="75"/>
      <c r="IJW283" s="75"/>
      <c r="IJX283" s="75"/>
      <c r="IJY283" s="75"/>
      <c r="IJZ283" s="75"/>
      <c r="IKA283" s="75"/>
      <c r="IKB283" s="75"/>
      <c r="IKC283" s="75"/>
      <c r="IKD283" s="75"/>
      <c r="IKE283" s="75"/>
      <c r="IKF283" s="75"/>
      <c r="IKG283" s="75"/>
      <c r="IKH283" s="75"/>
      <c r="IKI283" s="75"/>
      <c r="IKJ283" s="75"/>
      <c r="IKK283" s="75"/>
      <c r="IKL283" s="75"/>
      <c r="IKM283" s="75"/>
      <c r="IKN283" s="75"/>
      <c r="IKO283" s="75"/>
      <c r="IKP283" s="75"/>
      <c r="IKQ283" s="75"/>
      <c r="IKR283" s="75"/>
      <c r="IKS283" s="75"/>
      <c r="IKT283" s="75"/>
      <c r="IKU283" s="75"/>
      <c r="IKV283" s="75"/>
      <c r="IKW283" s="75"/>
      <c r="IKX283" s="75"/>
      <c r="IKY283" s="75"/>
      <c r="IKZ283" s="75"/>
      <c r="ILA283" s="75"/>
      <c r="ILB283" s="75"/>
      <c r="ILC283" s="75"/>
      <c r="ILD283" s="75"/>
      <c r="ILE283" s="75"/>
      <c r="ILF283" s="75"/>
      <c r="ILG283" s="75"/>
      <c r="ILH283" s="75"/>
      <c r="ILI283" s="75"/>
      <c r="ILJ283" s="75"/>
      <c r="ILK283" s="75"/>
      <c r="ILL283" s="75"/>
      <c r="ILM283" s="75"/>
      <c r="ILN283" s="75"/>
      <c r="ILO283" s="75"/>
      <c r="ILP283" s="75"/>
      <c r="ILQ283" s="75"/>
      <c r="ILR283" s="75"/>
      <c r="ILS283" s="75"/>
      <c r="ILT283" s="75"/>
      <c r="ILU283" s="75"/>
      <c r="ILV283" s="75"/>
      <c r="ILW283" s="75"/>
      <c r="ILX283" s="75"/>
      <c r="ILY283" s="75"/>
      <c r="ILZ283" s="75"/>
      <c r="IMA283" s="75"/>
      <c r="IMB283" s="75"/>
      <c r="IMC283" s="75"/>
      <c r="IMD283" s="75"/>
      <c r="IME283" s="75"/>
      <c r="IMF283" s="75"/>
      <c r="IMG283" s="75"/>
      <c r="IMH283" s="75"/>
      <c r="IMI283" s="75"/>
      <c r="IMJ283" s="75"/>
      <c r="IMK283" s="75"/>
      <c r="IML283" s="75"/>
      <c r="IMM283" s="75"/>
      <c r="IMN283" s="75"/>
      <c r="IMO283" s="75"/>
      <c r="IMP283" s="75"/>
      <c r="IMQ283" s="75"/>
      <c r="IMR283" s="75"/>
      <c r="IMS283" s="75"/>
      <c r="IMT283" s="75"/>
      <c r="IMU283" s="75"/>
      <c r="IMV283" s="75"/>
      <c r="IMW283" s="75"/>
      <c r="IMX283" s="75"/>
      <c r="IMY283" s="75"/>
      <c r="IMZ283" s="75"/>
      <c r="INA283" s="75"/>
      <c r="INB283" s="75"/>
      <c r="INC283" s="75"/>
      <c r="IND283" s="75"/>
      <c r="INE283" s="75"/>
      <c r="INF283" s="75"/>
      <c r="ING283" s="75"/>
      <c r="INH283" s="75"/>
      <c r="INI283" s="75"/>
      <c r="INJ283" s="75"/>
      <c r="INK283" s="75"/>
      <c r="INL283" s="75"/>
      <c r="INM283" s="75"/>
      <c r="INN283" s="75"/>
      <c r="INO283" s="75"/>
      <c r="INP283" s="75"/>
      <c r="INQ283" s="75"/>
      <c r="INR283" s="75"/>
      <c r="INS283" s="75"/>
      <c r="INT283" s="75"/>
      <c r="INU283" s="75"/>
      <c r="INV283" s="75"/>
      <c r="INW283" s="75"/>
      <c r="INX283" s="75"/>
      <c r="INY283" s="75"/>
      <c r="INZ283" s="75"/>
      <c r="IOA283" s="75"/>
      <c r="IOB283" s="75"/>
      <c r="IOC283" s="75"/>
      <c r="IOD283" s="75"/>
      <c r="IOE283" s="75"/>
      <c r="IOF283" s="75"/>
      <c r="IOG283" s="75"/>
      <c r="IOH283" s="75"/>
      <c r="IOI283" s="75"/>
      <c r="IOJ283" s="75"/>
      <c r="IOK283" s="75"/>
      <c r="IOL283" s="75"/>
      <c r="IOM283" s="75"/>
      <c r="ION283" s="75"/>
      <c r="IOO283" s="75"/>
      <c r="IOP283" s="75"/>
      <c r="IOQ283" s="75"/>
      <c r="IOR283" s="75"/>
      <c r="IOS283" s="75"/>
      <c r="IOT283" s="75"/>
      <c r="IOU283" s="75"/>
      <c r="IOV283" s="75"/>
      <c r="IOW283" s="75"/>
      <c r="IOX283" s="75"/>
      <c r="IOY283" s="75"/>
      <c r="IOZ283" s="75"/>
      <c r="IPA283" s="75"/>
      <c r="IPB283" s="75"/>
      <c r="IPC283" s="75"/>
      <c r="IPD283" s="75"/>
      <c r="IPE283" s="75"/>
      <c r="IPF283" s="75"/>
      <c r="IPG283" s="75"/>
      <c r="IPH283" s="75"/>
      <c r="IPI283" s="75"/>
      <c r="IPJ283" s="75"/>
      <c r="IPK283" s="75"/>
      <c r="IPL283" s="75"/>
      <c r="IPM283" s="75"/>
      <c r="IPN283" s="75"/>
      <c r="IPO283" s="75"/>
      <c r="IPP283" s="75"/>
      <c r="IPQ283" s="75"/>
      <c r="IPR283" s="75"/>
      <c r="IPS283" s="75"/>
      <c r="IPT283" s="75"/>
      <c r="IPU283" s="75"/>
      <c r="IPV283" s="75"/>
      <c r="IPW283" s="75"/>
      <c r="IPX283" s="75"/>
      <c r="IPY283" s="75"/>
      <c r="IPZ283" s="75"/>
      <c r="IQA283" s="75"/>
      <c r="IQB283" s="75"/>
      <c r="IQC283" s="75"/>
      <c r="IQD283" s="75"/>
      <c r="IQE283" s="75"/>
      <c r="IQF283" s="75"/>
      <c r="IQG283" s="75"/>
      <c r="IQH283" s="75"/>
      <c r="IQI283" s="75"/>
      <c r="IQJ283" s="75"/>
      <c r="IQK283" s="75"/>
      <c r="IQL283" s="75"/>
      <c r="IQM283" s="75"/>
      <c r="IQN283" s="75"/>
      <c r="IQO283" s="75"/>
      <c r="IQP283" s="75"/>
      <c r="IQQ283" s="75"/>
      <c r="IQR283" s="75"/>
      <c r="IQS283" s="75"/>
      <c r="IQT283" s="75"/>
      <c r="IQU283" s="75"/>
      <c r="IQV283" s="75"/>
      <c r="IQW283" s="75"/>
      <c r="IQX283" s="75"/>
      <c r="IQY283" s="75"/>
      <c r="IQZ283" s="75"/>
      <c r="IRA283" s="75"/>
      <c r="IRB283" s="75"/>
      <c r="IRC283" s="75"/>
      <c r="IRD283" s="75"/>
      <c r="IRE283" s="75"/>
      <c r="IRF283" s="75"/>
      <c r="IRG283" s="75"/>
      <c r="IRH283" s="75"/>
      <c r="IRI283" s="75"/>
      <c r="IRJ283" s="75"/>
      <c r="IRK283" s="75"/>
      <c r="IRL283" s="75"/>
      <c r="IRM283" s="75"/>
      <c r="IRN283" s="75"/>
      <c r="IRO283" s="75"/>
      <c r="IRP283" s="75"/>
      <c r="IRQ283" s="75"/>
      <c r="IRR283" s="75"/>
      <c r="IRS283" s="75"/>
      <c r="IRT283" s="75"/>
      <c r="IRU283" s="75"/>
      <c r="IRV283" s="75"/>
      <c r="IRW283" s="75"/>
      <c r="IRX283" s="75"/>
      <c r="IRY283" s="75"/>
      <c r="IRZ283" s="75"/>
      <c r="ISA283" s="75"/>
      <c r="ISB283" s="75"/>
      <c r="ISC283" s="75"/>
      <c r="ISD283" s="75"/>
      <c r="ISE283" s="75"/>
      <c r="ISF283" s="75"/>
      <c r="ISG283" s="75"/>
      <c r="ISH283" s="75"/>
      <c r="ISI283" s="75"/>
      <c r="ISJ283" s="75"/>
      <c r="ISK283" s="75"/>
      <c r="ISL283" s="75"/>
      <c r="ISM283" s="75"/>
      <c r="ISN283" s="75"/>
      <c r="ISO283" s="75"/>
      <c r="ISP283" s="75"/>
      <c r="ISQ283" s="75"/>
      <c r="ISR283" s="75"/>
      <c r="ISS283" s="75"/>
      <c r="IST283" s="75"/>
      <c r="ISU283" s="75"/>
      <c r="ISV283" s="75"/>
      <c r="ISW283" s="75"/>
      <c r="ISX283" s="75"/>
      <c r="ISY283" s="75"/>
      <c r="ISZ283" s="75"/>
      <c r="ITA283" s="75"/>
      <c r="ITB283" s="75"/>
      <c r="ITC283" s="75"/>
      <c r="ITD283" s="75"/>
      <c r="ITE283" s="75"/>
      <c r="ITF283" s="75"/>
      <c r="ITG283" s="75"/>
      <c r="ITH283" s="75"/>
      <c r="ITI283" s="75"/>
      <c r="ITJ283" s="75"/>
      <c r="ITK283" s="75"/>
      <c r="ITL283" s="75"/>
      <c r="ITM283" s="75"/>
      <c r="ITN283" s="75"/>
      <c r="ITO283" s="75"/>
      <c r="ITP283" s="75"/>
      <c r="ITQ283" s="75"/>
      <c r="ITR283" s="75"/>
      <c r="ITS283" s="75"/>
      <c r="ITT283" s="75"/>
      <c r="ITU283" s="75"/>
      <c r="ITV283" s="75"/>
      <c r="ITW283" s="75"/>
      <c r="ITX283" s="75"/>
      <c r="ITY283" s="75"/>
      <c r="ITZ283" s="75"/>
      <c r="IUA283" s="75"/>
      <c r="IUB283" s="75"/>
      <c r="IUC283" s="75"/>
      <c r="IUD283" s="75"/>
      <c r="IUE283" s="75"/>
      <c r="IUF283" s="75"/>
      <c r="IUG283" s="75"/>
      <c r="IUH283" s="75"/>
      <c r="IUI283" s="75"/>
      <c r="IUJ283" s="75"/>
      <c r="IUK283" s="75"/>
      <c r="IUL283" s="75"/>
      <c r="IUM283" s="75"/>
      <c r="IUN283" s="75"/>
      <c r="IUO283" s="75"/>
      <c r="IUP283" s="75"/>
      <c r="IUQ283" s="75"/>
      <c r="IUR283" s="75"/>
      <c r="IUS283" s="75"/>
      <c r="IUT283" s="75"/>
      <c r="IUU283" s="75"/>
      <c r="IUV283" s="75"/>
      <c r="IUW283" s="75"/>
      <c r="IUX283" s="75"/>
      <c r="IUY283" s="75"/>
      <c r="IUZ283" s="75"/>
      <c r="IVA283" s="75"/>
      <c r="IVB283" s="75"/>
      <c r="IVC283" s="75"/>
      <c r="IVD283" s="75"/>
      <c r="IVE283" s="75"/>
      <c r="IVF283" s="75"/>
      <c r="IVG283" s="75"/>
      <c r="IVH283" s="75"/>
      <c r="IVI283" s="75"/>
      <c r="IVJ283" s="75"/>
      <c r="IVK283" s="75"/>
      <c r="IVL283" s="75"/>
      <c r="IVM283" s="75"/>
      <c r="IVN283" s="75"/>
      <c r="IVO283" s="75"/>
      <c r="IVP283" s="75"/>
      <c r="IVQ283" s="75"/>
      <c r="IVR283" s="75"/>
      <c r="IVS283" s="75"/>
      <c r="IVT283" s="75"/>
      <c r="IVU283" s="75"/>
      <c r="IVV283" s="75"/>
      <c r="IVW283" s="75"/>
      <c r="IVX283" s="75"/>
      <c r="IVY283" s="75"/>
      <c r="IVZ283" s="75"/>
      <c r="IWA283" s="75"/>
      <c r="IWB283" s="75"/>
      <c r="IWC283" s="75"/>
      <c r="IWD283" s="75"/>
      <c r="IWE283" s="75"/>
      <c r="IWF283" s="75"/>
      <c r="IWG283" s="75"/>
      <c r="IWH283" s="75"/>
      <c r="IWI283" s="75"/>
      <c r="IWJ283" s="75"/>
      <c r="IWK283" s="75"/>
      <c r="IWL283" s="75"/>
      <c r="IWM283" s="75"/>
      <c r="IWN283" s="75"/>
      <c r="IWO283" s="75"/>
      <c r="IWP283" s="75"/>
      <c r="IWQ283" s="75"/>
      <c r="IWR283" s="75"/>
      <c r="IWS283" s="75"/>
      <c r="IWT283" s="75"/>
      <c r="IWU283" s="75"/>
      <c r="IWV283" s="75"/>
      <c r="IWW283" s="75"/>
      <c r="IWX283" s="75"/>
      <c r="IWY283" s="75"/>
      <c r="IWZ283" s="75"/>
      <c r="IXA283" s="75"/>
      <c r="IXB283" s="75"/>
      <c r="IXC283" s="75"/>
      <c r="IXD283" s="75"/>
      <c r="IXE283" s="75"/>
      <c r="IXF283" s="75"/>
      <c r="IXG283" s="75"/>
      <c r="IXH283" s="75"/>
      <c r="IXI283" s="75"/>
      <c r="IXJ283" s="75"/>
      <c r="IXK283" s="75"/>
      <c r="IXL283" s="75"/>
      <c r="IXM283" s="75"/>
      <c r="IXN283" s="75"/>
      <c r="IXO283" s="75"/>
      <c r="IXP283" s="75"/>
      <c r="IXQ283" s="75"/>
      <c r="IXR283" s="75"/>
      <c r="IXS283" s="75"/>
      <c r="IXT283" s="75"/>
      <c r="IXU283" s="75"/>
      <c r="IXV283" s="75"/>
      <c r="IXW283" s="75"/>
      <c r="IXX283" s="75"/>
      <c r="IXY283" s="75"/>
      <c r="IXZ283" s="75"/>
      <c r="IYA283" s="75"/>
      <c r="IYB283" s="75"/>
      <c r="IYC283" s="75"/>
      <c r="IYD283" s="75"/>
      <c r="IYE283" s="75"/>
      <c r="IYF283" s="75"/>
      <c r="IYG283" s="75"/>
      <c r="IYH283" s="75"/>
      <c r="IYI283" s="75"/>
      <c r="IYJ283" s="75"/>
      <c r="IYK283" s="75"/>
      <c r="IYL283" s="75"/>
      <c r="IYM283" s="75"/>
      <c r="IYN283" s="75"/>
      <c r="IYO283" s="75"/>
      <c r="IYP283" s="75"/>
      <c r="IYQ283" s="75"/>
      <c r="IYR283" s="75"/>
      <c r="IYS283" s="75"/>
      <c r="IYT283" s="75"/>
      <c r="IYU283" s="75"/>
      <c r="IYV283" s="75"/>
      <c r="IYW283" s="75"/>
      <c r="IYX283" s="75"/>
      <c r="IYY283" s="75"/>
      <c r="IYZ283" s="75"/>
      <c r="IZA283" s="75"/>
      <c r="IZB283" s="75"/>
      <c r="IZC283" s="75"/>
      <c r="IZD283" s="75"/>
      <c r="IZE283" s="75"/>
      <c r="IZF283" s="75"/>
      <c r="IZG283" s="75"/>
      <c r="IZH283" s="75"/>
      <c r="IZI283" s="75"/>
      <c r="IZJ283" s="75"/>
      <c r="IZK283" s="75"/>
      <c r="IZL283" s="75"/>
      <c r="IZM283" s="75"/>
      <c r="IZN283" s="75"/>
      <c r="IZO283" s="75"/>
      <c r="IZP283" s="75"/>
      <c r="IZQ283" s="75"/>
      <c r="IZR283" s="75"/>
      <c r="IZS283" s="75"/>
      <c r="IZT283" s="75"/>
      <c r="IZU283" s="75"/>
      <c r="IZV283" s="75"/>
      <c r="IZW283" s="75"/>
      <c r="IZX283" s="75"/>
      <c r="IZY283" s="75"/>
      <c r="IZZ283" s="75"/>
      <c r="JAA283" s="75"/>
      <c r="JAB283" s="75"/>
      <c r="JAC283" s="75"/>
      <c r="JAD283" s="75"/>
      <c r="JAE283" s="75"/>
      <c r="JAF283" s="75"/>
      <c r="JAG283" s="75"/>
      <c r="JAH283" s="75"/>
      <c r="JAI283" s="75"/>
      <c r="JAJ283" s="75"/>
      <c r="JAK283" s="75"/>
      <c r="JAL283" s="75"/>
      <c r="JAM283" s="75"/>
      <c r="JAN283" s="75"/>
      <c r="JAO283" s="75"/>
      <c r="JAP283" s="75"/>
      <c r="JAQ283" s="75"/>
      <c r="JAR283" s="75"/>
      <c r="JAS283" s="75"/>
      <c r="JAT283" s="75"/>
      <c r="JAU283" s="75"/>
      <c r="JAV283" s="75"/>
      <c r="JAW283" s="75"/>
      <c r="JAX283" s="75"/>
      <c r="JAY283" s="75"/>
      <c r="JAZ283" s="75"/>
      <c r="JBA283" s="75"/>
      <c r="JBB283" s="75"/>
      <c r="JBC283" s="75"/>
      <c r="JBD283" s="75"/>
      <c r="JBE283" s="75"/>
      <c r="JBF283" s="75"/>
      <c r="JBG283" s="75"/>
      <c r="JBH283" s="75"/>
      <c r="JBI283" s="75"/>
      <c r="JBJ283" s="75"/>
      <c r="JBK283" s="75"/>
      <c r="JBL283" s="75"/>
      <c r="JBM283" s="75"/>
      <c r="JBN283" s="75"/>
      <c r="JBO283" s="75"/>
      <c r="JBP283" s="75"/>
      <c r="JBQ283" s="75"/>
      <c r="JBR283" s="75"/>
      <c r="JBS283" s="75"/>
      <c r="JBT283" s="75"/>
      <c r="JBU283" s="75"/>
      <c r="JBV283" s="75"/>
      <c r="JBW283" s="75"/>
      <c r="JBX283" s="75"/>
      <c r="JBY283" s="75"/>
      <c r="JBZ283" s="75"/>
      <c r="JCA283" s="75"/>
      <c r="JCB283" s="75"/>
      <c r="JCC283" s="75"/>
      <c r="JCD283" s="75"/>
      <c r="JCE283" s="75"/>
      <c r="JCF283" s="75"/>
      <c r="JCG283" s="75"/>
      <c r="JCH283" s="75"/>
      <c r="JCI283" s="75"/>
      <c r="JCJ283" s="75"/>
      <c r="JCK283" s="75"/>
      <c r="JCL283" s="75"/>
      <c r="JCM283" s="75"/>
      <c r="JCN283" s="75"/>
      <c r="JCO283" s="75"/>
      <c r="JCP283" s="75"/>
      <c r="JCQ283" s="75"/>
      <c r="JCR283" s="75"/>
      <c r="JCS283" s="75"/>
      <c r="JCT283" s="75"/>
      <c r="JCU283" s="75"/>
      <c r="JCV283" s="75"/>
      <c r="JCW283" s="75"/>
      <c r="JCX283" s="75"/>
      <c r="JCY283" s="75"/>
      <c r="JCZ283" s="75"/>
      <c r="JDA283" s="75"/>
      <c r="JDB283" s="75"/>
      <c r="JDC283" s="75"/>
      <c r="JDD283" s="75"/>
      <c r="JDE283" s="75"/>
      <c r="JDF283" s="75"/>
      <c r="JDG283" s="75"/>
      <c r="JDH283" s="75"/>
      <c r="JDI283" s="75"/>
      <c r="JDJ283" s="75"/>
      <c r="JDK283" s="75"/>
      <c r="JDL283" s="75"/>
      <c r="JDM283" s="75"/>
      <c r="JDN283" s="75"/>
      <c r="JDO283" s="75"/>
      <c r="JDP283" s="75"/>
      <c r="JDQ283" s="75"/>
      <c r="JDR283" s="75"/>
      <c r="JDS283" s="75"/>
      <c r="JDT283" s="75"/>
      <c r="JDU283" s="75"/>
      <c r="JDV283" s="75"/>
      <c r="JDW283" s="75"/>
      <c r="JDX283" s="75"/>
      <c r="JDY283" s="75"/>
      <c r="JDZ283" s="75"/>
      <c r="JEA283" s="75"/>
      <c r="JEB283" s="75"/>
      <c r="JEC283" s="75"/>
      <c r="JED283" s="75"/>
      <c r="JEE283" s="75"/>
      <c r="JEF283" s="75"/>
      <c r="JEG283" s="75"/>
      <c r="JEH283" s="75"/>
      <c r="JEI283" s="75"/>
      <c r="JEJ283" s="75"/>
      <c r="JEK283" s="75"/>
      <c r="JEL283" s="75"/>
      <c r="JEM283" s="75"/>
      <c r="JEN283" s="75"/>
      <c r="JEO283" s="75"/>
      <c r="JEP283" s="75"/>
      <c r="JEQ283" s="75"/>
      <c r="JER283" s="75"/>
      <c r="JES283" s="75"/>
      <c r="JET283" s="75"/>
      <c r="JEU283" s="75"/>
      <c r="JEV283" s="75"/>
      <c r="JEW283" s="75"/>
      <c r="JEX283" s="75"/>
      <c r="JEY283" s="75"/>
      <c r="JEZ283" s="75"/>
      <c r="JFA283" s="75"/>
      <c r="JFB283" s="75"/>
      <c r="JFC283" s="75"/>
      <c r="JFD283" s="75"/>
      <c r="JFE283" s="75"/>
      <c r="JFF283" s="75"/>
      <c r="JFG283" s="75"/>
      <c r="JFH283" s="75"/>
      <c r="JFI283" s="75"/>
      <c r="JFJ283" s="75"/>
      <c r="JFK283" s="75"/>
      <c r="JFL283" s="75"/>
      <c r="JFM283" s="75"/>
      <c r="JFN283" s="75"/>
      <c r="JFO283" s="75"/>
      <c r="JFP283" s="75"/>
      <c r="JFQ283" s="75"/>
      <c r="JFR283" s="75"/>
      <c r="JFS283" s="75"/>
      <c r="JFT283" s="75"/>
      <c r="JFU283" s="75"/>
      <c r="JFV283" s="75"/>
      <c r="JFW283" s="75"/>
      <c r="JFX283" s="75"/>
      <c r="JFY283" s="75"/>
      <c r="JFZ283" s="75"/>
      <c r="JGA283" s="75"/>
      <c r="JGB283" s="75"/>
      <c r="JGC283" s="75"/>
      <c r="JGD283" s="75"/>
      <c r="JGE283" s="75"/>
      <c r="JGF283" s="75"/>
      <c r="JGG283" s="75"/>
      <c r="JGH283" s="75"/>
      <c r="JGI283" s="75"/>
      <c r="JGJ283" s="75"/>
      <c r="JGK283" s="75"/>
      <c r="JGL283" s="75"/>
      <c r="JGM283" s="75"/>
      <c r="JGN283" s="75"/>
      <c r="JGO283" s="75"/>
      <c r="JGP283" s="75"/>
      <c r="JGQ283" s="75"/>
      <c r="JGR283" s="75"/>
      <c r="JGS283" s="75"/>
      <c r="JGT283" s="75"/>
      <c r="JGU283" s="75"/>
      <c r="JGV283" s="75"/>
      <c r="JGW283" s="75"/>
      <c r="JGX283" s="75"/>
      <c r="JGY283" s="75"/>
      <c r="JGZ283" s="75"/>
      <c r="JHA283" s="75"/>
      <c r="JHB283" s="75"/>
      <c r="JHC283" s="75"/>
      <c r="JHD283" s="75"/>
      <c r="JHE283" s="75"/>
      <c r="JHF283" s="75"/>
      <c r="JHG283" s="75"/>
      <c r="JHH283" s="75"/>
      <c r="JHI283" s="75"/>
      <c r="JHJ283" s="75"/>
      <c r="JHK283" s="75"/>
      <c r="JHL283" s="75"/>
      <c r="JHM283" s="75"/>
      <c r="JHN283" s="75"/>
      <c r="JHO283" s="75"/>
      <c r="JHP283" s="75"/>
      <c r="JHQ283" s="75"/>
      <c r="JHR283" s="75"/>
      <c r="JHS283" s="75"/>
      <c r="JHT283" s="75"/>
      <c r="JHU283" s="75"/>
      <c r="JHV283" s="75"/>
      <c r="JHW283" s="75"/>
      <c r="JHX283" s="75"/>
      <c r="JHY283" s="75"/>
      <c r="JHZ283" s="75"/>
      <c r="JIA283" s="75"/>
      <c r="JIB283" s="75"/>
      <c r="JIC283" s="75"/>
      <c r="JID283" s="75"/>
      <c r="JIE283" s="75"/>
      <c r="JIF283" s="75"/>
      <c r="JIG283" s="75"/>
      <c r="JIH283" s="75"/>
      <c r="JII283" s="75"/>
      <c r="JIJ283" s="75"/>
      <c r="JIK283" s="75"/>
      <c r="JIL283" s="75"/>
      <c r="JIM283" s="75"/>
      <c r="JIN283" s="75"/>
      <c r="JIO283" s="75"/>
      <c r="JIP283" s="75"/>
      <c r="JIQ283" s="75"/>
      <c r="JIR283" s="75"/>
      <c r="JIS283" s="75"/>
      <c r="JIT283" s="75"/>
      <c r="JIU283" s="75"/>
      <c r="JIV283" s="75"/>
      <c r="JIW283" s="75"/>
      <c r="JIX283" s="75"/>
      <c r="JIY283" s="75"/>
      <c r="JIZ283" s="75"/>
      <c r="JJA283" s="75"/>
      <c r="JJB283" s="75"/>
      <c r="JJC283" s="75"/>
      <c r="JJD283" s="75"/>
      <c r="JJE283" s="75"/>
      <c r="JJF283" s="75"/>
      <c r="JJG283" s="75"/>
      <c r="JJH283" s="75"/>
      <c r="JJI283" s="75"/>
      <c r="JJJ283" s="75"/>
      <c r="JJK283" s="75"/>
      <c r="JJL283" s="75"/>
      <c r="JJM283" s="75"/>
      <c r="JJN283" s="75"/>
      <c r="JJO283" s="75"/>
      <c r="JJP283" s="75"/>
      <c r="JJQ283" s="75"/>
      <c r="JJR283" s="75"/>
      <c r="JJS283" s="75"/>
      <c r="JJT283" s="75"/>
      <c r="JJU283" s="75"/>
      <c r="JJV283" s="75"/>
      <c r="JJW283" s="75"/>
      <c r="JJX283" s="75"/>
      <c r="JJY283" s="75"/>
      <c r="JJZ283" s="75"/>
      <c r="JKA283" s="75"/>
      <c r="JKB283" s="75"/>
      <c r="JKC283" s="75"/>
      <c r="JKD283" s="75"/>
      <c r="JKE283" s="75"/>
      <c r="JKF283" s="75"/>
      <c r="JKG283" s="75"/>
      <c r="JKH283" s="75"/>
      <c r="JKI283" s="75"/>
      <c r="JKJ283" s="75"/>
      <c r="JKK283" s="75"/>
      <c r="JKL283" s="75"/>
      <c r="JKM283" s="75"/>
      <c r="JKN283" s="75"/>
      <c r="JKO283" s="75"/>
      <c r="JKP283" s="75"/>
      <c r="JKQ283" s="75"/>
      <c r="JKR283" s="75"/>
      <c r="JKS283" s="75"/>
      <c r="JKT283" s="75"/>
      <c r="JKU283" s="75"/>
      <c r="JKV283" s="75"/>
      <c r="JKW283" s="75"/>
      <c r="JKX283" s="75"/>
      <c r="JKY283" s="75"/>
      <c r="JKZ283" s="75"/>
      <c r="JLA283" s="75"/>
      <c r="JLB283" s="75"/>
      <c r="JLC283" s="75"/>
      <c r="JLD283" s="75"/>
      <c r="JLE283" s="75"/>
      <c r="JLF283" s="75"/>
      <c r="JLG283" s="75"/>
      <c r="JLH283" s="75"/>
      <c r="JLI283" s="75"/>
      <c r="JLJ283" s="75"/>
      <c r="JLK283" s="75"/>
      <c r="JLL283" s="75"/>
      <c r="JLM283" s="75"/>
      <c r="JLN283" s="75"/>
      <c r="JLO283" s="75"/>
      <c r="JLP283" s="75"/>
      <c r="JLQ283" s="75"/>
      <c r="JLR283" s="75"/>
      <c r="JLS283" s="75"/>
      <c r="JLT283" s="75"/>
      <c r="JLU283" s="75"/>
      <c r="JLV283" s="75"/>
      <c r="JLW283" s="75"/>
      <c r="JLX283" s="75"/>
      <c r="JLY283" s="75"/>
      <c r="JLZ283" s="75"/>
      <c r="JMA283" s="75"/>
      <c r="JMB283" s="75"/>
      <c r="JMC283" s="75"/>
      <c r="JMD283" s="75"/>
      <c r="JME283" s="75"/>
      <c r="JMF283" s="75"/>
      <c r="JMG283" s="75"/>
      <c r="JMH283" s="75"/>
      <c r="JMI283" s="75"/>
      <c r="JMJ283" s="75"/>
      <c r="JMK283" s="75"/>
      <c r="JML283" s="75"/>
      <c r="JMM283" s="75"/>
      <c r="JMN283" s="75"/>
      <c r="JMO283" s="75"/>
      <c r="JMP283" s="75"/>
      <c r="JMQ283" s="75"/>
      <c r="JMR283" s="75"/>
      <c r="JMS283" s="75"/>
      <c r="JMT283" s="75"/>
      <c r="JMU283" s="75"/>
      <c r="JMV283" s="75"/>
      <c r="JMW283" s="75"/>
      <c r="JMX283" s="75"/>
      <c r="JMY283" s="75"/>
      <c r="JMZ283" s="75"/>
      <c r="JNA283" s="75"/>
      <c r="JNB283" s="75"/>
      <c r="JNC283" s="75"/>
      <c r="JND283" s="75"/>
      <c r="JNE283" s="75"/>
      <c r="JNF283" s="75"/>
      <c r="JNG283" s="75"/>
      <c r="JNH283" s="75"/>
      <c r="JNI283" s="75"/>
      <c r="JNJ283" s="75"/>
      <c r="JNK283" s="75"/>
      <c r="JNL283" s="75"/>
      <c r="JNM283" s="75"/>
      <c r="JNN283" s="75"/>
      <c r="JNO283" s="75"/>
      <c r="JNP283" s="75"/>
      <c r="JNQ283" s="75"/>
      <c r="JNR283" s="75"/>
      <c r="JNS283" s="75"/>
      <c r="JNT283" s="75"/>
      <c r="JNU283" s="75"/>
      <c r="JNV283" s="75"/>
      <c r="JNW283" s="75"/>
      <c r="JNX283" s="75"/>
      <c r="JNY283" s="75"/>
      <c r="JNZ283" s="75"/>
      <c r="JOA283" s="75"/>
      <c r="JOB283" s="75"/>
      <c r="JOC283" s="75"/>
      <c r="JOD283" s="75"/>
      <c r="JOE283" s="75"/>
      <c r="JOF283" s="75"/>
      <c r="JOG283" s="75"/>
      <c r="JOH283" s="75"/>
      <c r="JOI283" s="75"/>
      <c r="JOJ283" s="75"/>
      <c r="JOK283" s="75"/>
      <c r="JOL283" s="75"/>
      <c r="JOM283" s="75"/>
      <c r="JON283" s="75"/>
      <c r="JOO283" s="75"/>
      <c r="JOP283" s="75"/>
      <c r="JOQ283" s="75"/>
      <c r="JOR283" s="75"/>
      <c r="JOS283" s="75"/>
      <c r="JOT283" s="75"/>
      <c r="JOU283" s="75"/>
      <c r="JOV283" s="75"/>
      <c r="JOW283" s="75"/>
      <c r="JOX283" s="75"/>
      <c r="JOY283" s="75"/>
      <c r="JOZ283" s="75"/>
      <c r="JPA283" s="75"/>
      <c r="JPB283" s="75"/>
      <c r="JPC283" s="75"/>
      <c r="JPD283" s="75"/>
      <c r="JPE283" s="75"/>
      <c r="JPF283" s="75"/>
      <c r="JPG283" s="75"/>
      <c r="JPH283" s="75"/>
      <c r="JPI283" s="75"/>
      <c r="JPJ283" s="75"/>
      <c r="JPK283" s="75"/>
      <c r="JPL283" s="75"/>
      <c r="JPM283" s="75"/>
      <c r="JPN283" s="75"/>
      <c r="JPO283" s="75"/>
      <c r="JPP283" s="75"/>
      <c r="JPQ283" s="75"/>
      <c r="JPR283" s="75"/>
      <c r="JPS283" s="75"/>
      <c r="JPT283" s="75"/>
      <c r="JPU283" s="75"/>
      <c r="JPV283" s="75"/>
      <c r="JPW283" s="75"/>
      <c r="JPX283" s="75"/>
      <c r="JPY283" s="75"/>
      <c r="JPZ283" s="75"/>
      <c r="JQA283" s="75"/>
      <c r="JQB283" s="75"/>
      <c r="JQC283" s="75"/>
      <c r="JQD283" s="75"/>
      <c r="JQE283" s="75"/>
      <c r="JQF283" s="75"/>
      <c r="JQG283" s="75"/>
      <c r="JQH283" s="75"/>
      <c r="JQI283" s="75"/>
      <c r="JQJ283" s="75"/>
      <c r="JQK283" s="75"/>
      <c r="JQL283" s="75"/>
      <c r="JQM283" s="75"/>
      <c r="JQN283" s="75"/>
      <c r="JQO283" s="75"/>
      <c r="JQP283" s="75"/>
      <c r="JQQ283" s="75"/>
      <c r="JQR283" s="75"/>
      <c r="JQS283" s="75"/>
      <c r="JQT283" s="75"/>
      <c r="JQU283" s="75"/>
      <c r="JQV283" s="75"/>
      <c r="JQW283" s="75"/>
      <c r="JQX283" s="75"/>
      <c r="JQY283" s="75"/>
      <c r="JQZ283" s="75"/>
      <c r="JRA283" s="75"/>
      <c r="JRB283" s="75"/>
      <c r="JRC283" s="75"/>
      <c r="JRD283" s="75"/>
      <c r="JRE283" s="75"/>
      <c r="JRF283" s="75"/>
      <c r="JRG283" s="75"/>
      <c r="JRH283" s="75"/>
      <c r="JRI283" s="75"/>
      <c r="JRJ283" s="75"/>
      <c r="JRK283" s="75"/>
      <c r="JRL283" s="75"/>
      <c r="JRM283" s="75"/>
      <c r="JRN283" s="75"/>
      <c r="JRO283" s="75"/>
      <c r="JRP283" s="75"/>
      <c r="JRQ283" s="75"/>
      <c r="JRR283" s="75"/>
      <c r="JRS283" s="75"/>
      <c r="JRT283" s="75"/>
      <c r="JRU283" s="75"/>
      <c r="JRV283" s="75"/>
      <c r="JRW283" s="75"/>
      <c r="JRX283" s="75"/>
      <c r="JRY283" s="75"/>
      <c r="JRZ283" s="75"/>
      <c r="JSA283" s="75"/>
      <c r="JSB283" s="75"/>
      <c r="JSC283" s="75"/>
      <c r="JSD283" s="75"/>
      <c r="JSE283" s="75"/>
      <c r="JSF283" s="75"/>
      <c r="JSG283" s="75"/>
      <c r="JSH283" s="75"/>
      <c r="JSI283" s="75"/>
      <c r="JSJ283" s="75"/>
      <c r="JSK283" s="75"/>
      <c r="JSL283" s="75"/>
      <c r="JSM283" s="75"/>
      <c r="JSN283" s="75"/>
      <c r="JSO283" s="75"/>
      <c r="JSP283" s="75"/>
      <c r="JSQ283" s="75"/>
      <c r="JSR283" s="75"/>
      <c r="JSS283" s="75"/>
      <c r="JST283" s="75"/>
      <c r="JSU283" s="75"/>
      <c r="JSV283" s="75"/>
      <c r="JSW283" s="75"/>
      <c r="JSX283" s="75"/>
      <c r="JSY283" s="75"/>
      <c r="JSZ283" s="75"/>
      <c r="JTA283" s="75"/>
      <c r="JTB283" s="75"/>
      <c r="JTC283" s="75"/>
      <c r="JTD283" s="75"/>
      <c r="JTE283" s="75"/>
      <c r="JTF283" s="75"/>
      <c r="JTG283" s="75"/>
      <c r="JTH283" s="75"/>
      <c r="JTI283" s="75"/>
      <c r="JTJ283" s="75"/>
      <c r="JTK283" s="75"/>
      <c r="JTL283" s="75"/>
      <c r="JTM283" s="75"/>
      <c r="JTN283" s="75"/>
      <c r="JTO283" s="75"/>
      <c r="JTP283" s="75"/>
      <c r="JTQ283" s="75"/>
      <c r="JTR283" s="75"/>
      <c r="JTS283" s="75"/>
      <c r="JTT283" s="75"/>
      <c r="JTU283" s="75"/>
      <c r="JTV283" s="75"/>
      <c r="JTW283" s="75"/>
      <c r="JTX283" s="75"/>
      <c r="JTY283" s="75"/>
      <c r="JTZ283" s="75"/>
      <c r="JUA283" s="75"/>
      <c r="JUB283" s="75"/>
      <c r="JUC283" s="75"/>
      <c r="JUD283" s="75"/>
      <c r="JUE283" s="75"/>
      <c r="JUF283" s="75"/>
      <c r="JUG283" s="75"/>
      <c r="JUH283" s="75"/>
      <c r="JUI283" s="75"/>
      <c r="JUJ283" s="75"/>
      <c r="JUK283" s="75"/>
      <c r="JUL283" s="75"/>
      <c r="JUM283" s="75"/>
      <c r="JUN283" s="75"/>
      <c r="JUO283" s="75"/>
      <c r="JUP283" s="75"/>
      <c r="JUQ283" s="75"/>
      <c r="JUR283" s="75"/>
      <c r="JUS283" s="75"/>
      <c r="JUT283" s="75"/>
      <c r="JUU283" s="75"/>
      <c r="JUV283" s="75"/>
      <c r="JUW283" s="75"/>
      <c r="JUX283" s="75"/>
      <c r="JUY283" s="75"/>
      <c r="JUZ283" s="75"/>
      <c r="JVA283" s="75"/>
      <c r="JVB283" s="75"/>
      <c r="JVC283" s="75"/>
      <c r="JVD283" s="75"/>
      <c r="JVE283" s="75"/>
      <c r="JVF283" s="75"/>
      <c r="JVG283" s="75"/>
      <c r="JVH283" s="75"/>
      <c r="JVI283" s="75"/>
      <c r="JVJ283" s="75"/>
      <c r="JVK283" s="75"/>
      <c r="JVL283" s="75"/>
      <c r="JVM283" s="75"/>
      <c r="JVN283" s="75"/>
      <c r="JVO283" s="75"/>
      <c r="JVP283" s="75"/>
      <c r="JVQ283" s="75"/>
      <c r="JVR283" s="75"/>
      <c r="JVS283" s="75"/>
      <c r="JVT283" s="75"/>
      <c r="JVU283" s="75"/>
      <c r="JVV283" s="75"/>
      <c r="JVW283" s="75"/>
      <c r="JVX283" s="75"/>
      <c r="JVY283" s="75"/>
      <c r="JVZ283" s="75"/>
      <c r="JWA283" s="75"/>
      <c r="JWB283" s="75"/>
      <c r="JWC283" s="75"/>
      <c r="JWD283" s="75"/>
      <c r="JWE283" s="75"/>
      <c r="JWF283" s="75"/>
      <c r="JWG283" s="75"/>
      <c r="JWH283" s="75"/>
      <c r="JWI283" s="75"/>
      <c r="JWJ283" s="75"/>
      <c r="JWK283" s="75"/>
      <c r="JWL283" s="75"/>
      <c r="JWM283" s="75"/>
      <c r="JWN283" s="75"/>
      <c r="JWO283" s="75"/>
      <c r="JWP283" s="75"/>
      <c r="JWQ283" s="75"/>
      <c r="JWR283" s="75"/>
      <c r="JWS283" s="75"/>
      <c r="JWT283" s="75"/>
      <c r="JWU283" s="75"/>
      <c r="JWV283" s="75"/>
      <c r="JWW283" s="75"/>
      <c r="JWX283" s="75"/>
      <c r="JWY283" s="75"/>
      <c r="JWZ283" s="75"/>
      <c r="JXA283" s="75"/>
      <c r="JXB283" s="75"/>
      <c r="JXC283" s="75"/>
      <c r="JXD283" s="75"/>
      <c r="JXE283" s="75"/>
      <c r="JXF283" s="75"/>
      <c r="JXG283" s="75"/>
      <c r="JXH283" s="75"/>
      <c r="JXI283" s="75"/>
      <c r="JXJ283" s="75"/>
      <c r="JXK283" s="75"/>
      <c r="JXL283" s="75"/>
      <c r="JXM283" s="75"/>
      <c r="JXN283" s="75"/>
      <c r="JXO283" s="75"/>
      <c r="JXP283" s="75"/>
      <c r="JXQ283" s="75"/>
      <c r="JXR283" s="75"/>
      <c r="JXS283" s="75"/>
      <c r="JXT283" s="75"/>
      <c r="JXU283" s="75"/>
      <c r="JXV283" s="75"/>
      <c r="JXW283" s="75"/>
      <c r="JXX283" s="75"/>
      <c r="JXY283" s="75"/>
      <c r="JXZ283" s="75"/>
      <c r="JYA283" s="75"/>
      <c r="JYB283" s="75"/>
      <c r="JYC283" s="75"/>
      <c r="JYD283" s="75"/>
      <c r="JYE283" s="75"/>
      <c r="JYF283" s="75"/>
      <c r="JYG283" s="75"/>
      <c r="JYH283" s="75"/>
      <c r="JYI283" s="75"/>
      <c r="JYJ283" s="75"/>
      <c r="JYK283" s="75"/>
      <c r="JYL283" s="75"/>
      <c r="JYM283" s="75"/>
      <c r="JYN283" s="75"/>
      <c r="JYO283" s="75"/>
      <c r="JYP283" s="75"/>
      <c r="JYQ283" s="75"/>
      <c r="JYR283" s="75"/>
      <c r="JYS283" s="75"/>
      <c r="JYT283" s="75"/>
      <c r="JYU283" s="75"/>
      <c r="JYV283" s="75"/>
      <c r="JYW283" s="75"/>
      <c r="JYX283" s="75"/>
      <c r="JYY283" s="75"/>
      <c r="JYZ283" s="75"/>
      <c r="JZA283" s="75"/>
      <c r="JZB283" s="75"/>
      <c r="JZC283" s="75"/>
      <c r="JZD283" s="75"/>
      <c r="JZE283" s="75"/>
      <c r="JZF283" s="75"/>
      <c r="JZG283" s="75"/>
      <c r="JZH283" s="75"/>
      <c r="JZI283" s="75"/>
      <c r="JZJ283" s="75"/>
      <c r="JZK283" s="75"/>
      <c r="JZL283" s="75"/>
      <c r="JZM283" s="75"/>
      <c r="JZN283" s="75"/>
      <c r="JZO283" s="75"/>
      <c r="JZP283" s="75"/>
      <c r="JZQ283" s="75"/>
      <c r="JZR283" s="75"/>
      <c r="JZS283" s="75"/>
      <c r="JZT283" s="75"/>
      <c r="JZU283" s="75"/>
      <c r="JZV283" s="75"/>
      <c r="JZW283" s="75"/>
      <c r="JZX283" s="75"/>
      <c r="JZY283" s="75"/>
      <c r="JZZ283" s="75"/>
      <c r="KAA283" s="75"/>
      <c r="KAB283" s="75"/>
      <c r="KAC283" s="75"/>
      <c r="KAD283" s="75"/>
      <c r="KAE283" s="75"/>
      <c r="KAF283" s="75"/>
      <c r="KAG283" s="75"/>
      <c r="KAH283" s="75"/>
      <c r="KAI283" s="75"/>
      <c r="KAJ283" s="75"/>
      <c r="KAK283" s="75"/>
      <c r="KAL283" s="75"/>
      <c r="KAM283" s="75"/>
      <c r="KAN283" s="75"/>
      <c r="KAO283" s="75"/>
      <c r="KAP283" s="75"/>
      <c r="KAQ283" s="75"/>
      <c r="KAR283" s="75"/>
      <c r="KAS283" s="75"/>
      <c r="KAT283" s="75"/>
      <c r="KAU283" s="75"/>
      <c r="KAV283" s="75"/>
      <c r="KAW283" s="75"/>
      <c r="KAX283" s="75"/>
      <c r="KAY283" s="75"/>
      <c r="KAZ283" s="75"/>
      <c r="KBA283" s="75"/>
      <c r="KBB283" s="75"/>
      <c r="KBC283" s="75"/>
      <c r="KBD283" s="75"/>
      <c r="KBE283" s="75"/>
      <c r="KBF283" s="75"/>
      <c r="KBG283" s="75"/>
      <c r="KBH283" s="75"/>
      <c r="KBI283" s="75"/>
      <c r="KBJ283" s="75"/>
      <c r="KBK283" s="75"/>
      <c r="KBL283" s="75"/>
      <c r="KBM283" s="75"/>
      <c r="KBN283" s="75"/>
      <c r="KBO283" s="75"/>
      <c r="KBP283" s="75"/>
      <c r="KBQ283" s="75"/>
      <c r="KBR283" s="75"/>
      <c r="KBS283" s="75"/>
      <c r="KBT283" s="75"/>
      <c r="KBU283" s="75"/>
      <c r="KBV283" s="75"/>
      <c r="KBW283" s="75"/>
      <c r="KBX283" s="75"/>
      <c r="KBY283" s="75"/>
      <c r="KBZ283" s="75"/>
      <c r="KCA283" s="75"/>
      <c r="KCB283" s="75"/>
      <c r="KCC283" s="75"/>
      <c r="KCD283" s="75"/>
      <c r="KCE283" s="75"/>
      <c r="KCF283" s="75"/>
      <c r="KCG283" s="75"/>
      <c r="KCH283" s="75"/>
      <c r="KCI283" s="75"/>
      <c r="KCJ283" s="75"/>
      <c r="KCK283" s="75"/>
      <c r="KCL283" s="75"/>
      <c r="KCM283" s="75"/>
      <c r="KCN283" s="75"/>
      <c r="KCO283" s="75"/>
      <c r="KCP283" s="75"/>
      <c r="KCQ283" s="75"/>
      <c r="KCR283" s="75"/>
      <c r="KCS283" s="75"/>
      <c r="KCT283" s="75"/>
      <c r="KCU283" s="75"/>
      <c r="KCV283" s="75"/>
      <c r="KCW283" s="75"/>
      <c r="KCX283" s="75"/>
      <c r="KCY283" s="75"/>
      <c r="KCZ283" s="75"/>
      <c r="KDA283" s="75"/>
      <c r="KDB283" s="75"/>
      <c r="KDC283" s="75"/>
      <c r="KDD283" s="75"/>
      <c r="KDE283" s="75"/>
      <c r="KDF283" s="75"/>
      <c r="KDG283" s="75"/>
      <c r="KDH283" s="75"/>
      <c r="KDI283" s="75"/>
      <c r="KDJ283" s="75"/>
      <c r="KDK283" s="75"/>
      <c r="KDL283" s="75"/>
      <c r="KDM283" s="75"/>
      <c r="KDN283" s="75"/>
      <c r="KDO283" s="75"/>
      <c r="KDP283" s="75"/>
      <c r="KDQ283" s="75"/>
      <c r="KDR283" s="75"/>
      <c r="KDS283" s="75"/>
      <c r="KDT283" s="75"/>
      <c r="KDU283" s="75"/>
      <c r="KDV283" s="75"/>
      <c r="KDW283" s="75"/>
      <c r="KDX283" s="75"/>
      <c r="KDY283" s="75"/>
      <c r="KDZ283" s="75"/>
      <c r="KEA283" s="75"/>
      <c r="KEB283" s="75"/>
      <c r="KEC283" s="75"/>
      <c r="KED283" s="75"/>
      <c r="KEE283" s="75"/>
      <c r="KEF283" s="75"/>
      <c r="KEG283" s="75"/>
      <c r="KEH283" s="75"/>
      <c r="KEI283" s="75"/>
      <c r="KEJ283" s="75"/>
      <c r="KEK283" s="75"/>
      <c r="KEL283" s="75"/>
      <c r="KEM283" s="75"/>
      <c r="KEN283" s="75"/>
      <c r="KEO283" s="75"/>
      <c r="KEP283" s="75"/>
      <c r="KEQ283" s="75"/>
      <c r="KER283" s="75"/>
      <c r="KES283" s="75"/>
      <c r="KET283" s="75"/>
      <c r="KEU283" s="75"/>
      <c r="KEV283" s="75"/>
      <c r="KEW283" s="75"/>
      <c r="KEX283" s="75"/>
      <c r="KEY283" s="75"/>
      <c r="KEZ283" s="75"/>
      <c r="KFA283" s="75"/>
      <c r="KFB283" s="75"/>
      <c r="KFC283" s="75"/>
      <c r="KFD283" s="75"/>
      <c r="KFE283" s="75"/>
      <c r="KFF283" s="75"/>
      <c r="KFG283" s="75"/>
      <c r="KFH283" s="75"/>
      <c r="KFI283" s="75"/>
      <c r="KFJ283" s="75"/>
      <c r="KFK283" s="75"/>
      <c r="KFL283" s="75"/>
      <c r="KFM283" s="75"/>
      <c r="KFN283" s="75"/>
      <c r="KFO283" s="75"/>
      <c r="KFP283" s="75"/>
      <c r="KFQ283" s="75"/>
      <c r="KFR283" s="75"/>
      <c r="KFS283" s="75"/>
      <c r="KFT283" s="75"/>
      <c r="KFU283" s="75"/>
      <c r="KFV283" s="75"/>
      <c r="KFW283" s="75"/>
      <c r="KFX283" s="75"/>
      <c r="KFY283" s="75"/>
      <c r="KFZ283" s="75"/>
      <c r="KGA283" s="75"/>
      <c r="KGB283" s="75"/>
      <c r="KGC283" s="75"/>
      <c r="KGD283" s="75"/>
      <c r="KGE283" s="75"/>
      <c r="KGF283" s="75"/>
      <c r="KGG283" s="75"/>
      <c r="KGH283" s="75"/>
      <c r="KGI283" s="75"/>
      <c r="KGJ283" s="75"/>
      <c r="KGK283" s="75"/>
      <c r="KGL283" s="75"/>
      <c r="KGM283" s="75"/>
      <c r="KGN283" s="75"/>
      <c r="KGO283" s="75"/>
      <c r="KGP283" s="75"/>
      <c r="KGQ283" s="75"/>
      <c r="KGR283" s="75"/>
      <c r="KGS283" s="75"/>
      <c r="KGT283" s="75"/>
      <c r="KGU283" s="75"/>
      <c r="KGV283" s="75"/>
      <c r="KGW283" s="75"/>
      <c r="KGX283" s="75"/>
      <c r="KGY283" s="75"/>
      <c r="KGZ283" s="75"/>
      <c r="KHA283" s="75"/>
      <c r="KHB283" s="75"/>
      <c r="KHC283" s="75"/>
      <c r="KHD283" s="75"/>
      <c r="KHE283" s="75"/>
      <c r="KHF283" s="75"/>
      <c r="KHG283" s="75"/>
      <c r="KHH283" s="75"/>
      <c r="KHI283" s="75"/>
      <c r="KHJ283" s="75"/>
      <c r="KHK283" s="75"/>
      <c r="KHL283" s="75"/>
      <c r="KHM283" s="75"/>
      <c r="KHN283" s="75"/>
      <c r="KHO283" s="75"/>
      <c r="KHP283" s="75"/>
      <c r="KHQ283" s="75"/>
      <c r="KHR283" s="75"/>
      <c r="KHS283" s="75"/>
      <c r="KHT283" s="75"/>
      <c r="KHU283" s="75"/>
      <c r="KHV283" s="75"/>
      <c r="KHW283" s="75"/>
      <c r="KHX283" s="75"/>
      <c r="KHY283" s="75"/>
      <c r="KHZ283" s="75"/>
      <c r="KIA283" s="75"/>
      <c r="KIB283" s="75"/>
      <c r="KIC283" s="75"/>
      <c r="KID283" s="75"/>
      <c r="KIE283" s="75"/>
      <c r="KIF283" s="75"/>
      <c r="KIG283" s="75"/>
      <c r="KIH283" s="75"/>
      <c r="KII283" s="75"/>
      <c r="KIJ283" s="75"/>
      <c r="KIK283" s="75"/>
      <c r="KIL283" s="75"/>
      <c r="KIM283" s="75"/>
      <c r="KIN283" s="75"/>
      <c r="KIO283" s="75"/>
      <c r="KIP283" s="75"/>
      <c r="KIQ283" s="75"/>
      <c r="KIR283" s="75"/>
      <c r="KIS283" s="75"/>
      <c r="KIT283" s="75"/>
      <c r="KIU283" s="75"/>
      <c r="KIV283" s="75"/>
      <c r="KIW283" s="75"/>
      <c r="KIX283" s="75"/>
      <c r="KIY283" s="75"/>
      <c r="KIZ283" s="75"/>
      <c r="KJA283" s="75"/>
      <c r="KJB283" s="75"/>
      <c r="KJC283" s="75"/>
      <c r="KJD283" s="75"/>
      <c r="KJE283" s="75"/>
      <c r="KJF283" s="75"/>
      <c r="KJG283" s="75"/>
      <c r="KJH283" s="75"/>
      <c r="KJI283" s="75"/>
      <c r="KJJ283" s="75"/>
      <c r="KJK283" s="75"/>
      <c r="KJL283" s="75"/>
      <c r="KJM283" s="75"/>
      <c r="KJN283" s="75"/>
      <c r="KJO283" s="75"/>
      <c r="KJP283" s="75"/>
      <c r="KJQ283" s="75"/>
      <c r="KJR283" s="75"/>
      <c r="KJS283" s="75"/>
      <c r="KJT283" s="75"/>
      <c r="KJU283" s="75"/>
      <c r="KJV283" s="75"/>
      <c r="KJW283" s="75"/>
      <c r="KJX283" s="75"/>
      <c r="KJY283" s="75"/>
      <c r="KJZ283" s="75"/>
      <c r="KKA283" s="75"/>
      <c r="KKB283" s="75"/>
      <c r="KKC283" s="75"/>
      <c r="KKD283" s="75"/>
      <c r="KKE283" s="75"/>
      <c r="KKF283" s="75"/>
      <c r="KKG283" s="75"/>
      <c r="KKH283" s="75"/>
      <c r="KKI283" s="75"/>
      <c r="KKJ283" s="75"/>
      <c r="KKK283" s="75"/>
      <c r="KKL283" s="75"/>
      <c r="KKM283" s="75"/>
      <c r="KKN283" s="75"/>
      <c r="KKO283" s="75"/>
      <c r="KKP283" s="75"/>
      <c r="KKQ283" s="75"/>
      <c r="KKR283" s="75"/>
      <c r="KKS283" s="75"/>
      <c r="KKT283" s="75"/>
      <c r="KKU283" s="75"/>
      <c r="KKV283" s="75"/>
      <c r="KKW283" s="75"/>
      <c r="KKX283" s="75"/>
      <c r="KKY283" s="75"/>
      <c r="KKZ283" s="75"/>
      <c r="KLA283" s="75"/>
      <c r="KLB283" s="75"/>
      <c r="KLC283" s="75"/>
      <c r="KLD283" s="75"/>
      <c r="KLE283" s="75"/>
      <c r="KLF283" s="75"/>
      <c r="KLG283" s="75"/>
      <c r="KLH283" s="75"/>
      <c r="KLI283" s="75"/>
      <c r="KLJ283" s="75"/>
      <c r="KLK283" s="75"/>
      <c r="KLL283" s="75"/>
      <c r="KLM283" s="75"/>
      <c r="KLN283" s="75"/>
      <c r="KLO283" s="75"/>
      <c r="KLP283" s="75"/>
      <c r="KLQ283" s="75"/>
      <c r="KLR283" s="75"/>
      <c r="KLS283" s="75"/>
      <c r="KLT283" s="75"/>
      <c r="KLU283" s="75"/>
      <c r="KLV283" s="75"/>
      <c r="KLW283" s="75"/>
      <c r="KLX283" s="75"/>
      <c r="KLY283" s="75"/>
      <c r="KLZ283" s="75"/>
      <c r="KMA283" s="75"/>
      <c r="KMB283" s="75"/>
      <c r="KMC283" s="75"/>
      <c r="KMD283" s="75"/>
      <c r="KME283" s="75"/>
      <c r="KMF283" s="75"/>
      <c r="KMG283" s="75"/>
      <c r="KMH283" s="75"/>
      <c r="KMI283" s="75"/>
      <c r="KMJ283" s="75"/>
      <c r="KMK283" s="75"/>
      <c r="KML283" s="75"/>
      <c r="KMM283" s="75"/>
      <c r="KMN283" s="75"/>
      <c r="KMO283" s="75"/>
      <c r="KMP283" s="75"/>
      <c r="KMQ283" s="75"/>
      <c r="KMR283" s="75"/>
      <c r="KMS283" s="75"/>
      <c r="KMT283" s="75"/>
      <c r="KMU283" s="75"/>
      <c r="KMV283" s="75"/>
      <c r="KMW283" s="75"/>
      <c r="KMX283" s="75"/>
      <c r="KMY283" s="75"/>
      <c r="KMZ283" s="75"/>
      <c r="KNA283" s="75"/>
      <c r="KNB283" s="75"/>
      <c r="KNC283" s="75"/>
      <c r="KND283" s="75"/>
      <c r="KNE283" s="75"/>
      <c r="KNF283" s="75"/>
      <c r="KNG283" s="75"/>
      <c r="KNH283" s="75"/>
      <c r="KNI283" s="75"/>
      <c r="KNJ283" s="75"/>
      <c r="KNK283" s="75"/>
      <c r="KNL283" s="75"/>
      <c r="KNM283" s="75"/>
      <c r="KNN283" s="75"/>
      <c r="KNO283" s="75"/>
      <c r="KNP283" s="75"/>
      <c r="KNQ283" s="75"/>
      <c r="KNR283" s="75"/>
      <c r="KNS283" s="75"/>
      <c r="KNT283" s="75"/>
      <c r="KNU283" s="75"/>
      <c r="KNV283" s="75"/>
      <c r="KNW283" s="75"/>
      <c r="KNX283" s="75"/>
      <c r="KNY283" s="75"/>
      <c r="KNZ283" s="75"/>
      <c r="KOA283" s="75"/>
      <c r="KOB283" s="75"/>
      <c r="KOC283" s="75"/>
      <c r="KOD283" s="75"/>
      <c r="KOE283" s="75"/>
      <c r="KOF283" s="75"/>
      <c r="KOG283" s="75"/>
      <c r="KOH283" s="75"/>
      <c r="KOI283" s="75"/>
      <c r="KOJ283" s="75"/>
      <c r="KOK283" s="75"/>
      <c r="KOL283" s="75"/>
      <c r="KOM283" s="75"/>
      <c r="KON283" s="75"/>
      <c r="KOO283" s="75"/>
      <c r="KOP283" s="75"/>
      <c r="KOQ283" s="75"/>
      <c r="KOR283" s="75"/>
      <c r="KOS283" s="75"/>
      <c r="KOT283" s="75"/>
      <c r="KOU283" s="75"/>
      <c r="KOV283" s="75"/>
      <c r="KOW283" s="75"/>
      <c r="KOX283" s="75"/>
      <c r="KOY283" s="75"/>
      <c r="KOZ283" s="75"/>
      <c r="KPA283" s="75"/>
      <c r="KPB283" s="75"/>
      <c r="KPC283" s="75"/>
      <c r="KPD283" s="75"/>
      <c r="KPE283" s="75"/>
      <c r="KPF283" s="75"/>
      <c r="KPG283" s="75"/>
      <c r="KPH283" s="75"/>
      <c r="KPI283" s="75"/>
      <c r="KPJ283" s="75"/>
      <c r="KPK283" s="75"/>
      <c r="KPL283" s="75"/>
      <c r="KPM283" s="75"/>
      <c r="KPN283" s="75"/>
      <c r="KPO283" s="75"/>
      <c r="KPP283" s="75"/>
      <c r="KPQ283" s="75"/>
      <c r="KPR283" s="75"/>
      <c r="KPS283" s="75"/>
      <c r="KPT283" s="75"/>
      <c r="KPU283" s="75"/>
      <c r="KPV283" s="75"/>
      <c r="KPW283" s="75"/>
      <c r="KPX283" s="75"/>
      <c r="KPY283" s="75"/>
      <c r="KPZ283" s="75"/>
      <c r="KQA283" s="75"/>
      <c r="KQB283" s="75"/>
      <c r="KQC283" s="75"/>
      <c r="KQD283" s="75"/>
      <c r="KQE283" s="75"/>
      <c r="KQF283" s="75"/>
      <c r="KQG283" s="75"/>
      <c r="KQH283" s="75"/>
      <c r="KQI283" s="75"/>
      <c r="KQJ283" s="75"/>
      <c r="KQK283" s="75"/>
      <c r="KQL283" s="75"/>
      <c r="KQM283" s="75"/>
      <c r="KQN283" s="75"/>
      <c r="KQO283" s="75"/>
      <c r="KQP283" s="75"/>
      <c r="KQQ283" s="75"/>
      <c r="KQR283" s="75"/>
      <c r="KQS283" s="75"/>
      <c r="KQT283" s="75"/>
      <c r="KQU283" s="75"/>
      <c r="KQV283" s="75"/>
      <c r="KQW283" s="75"/>
      <c r="KQX283" s="75"/>
      <c r="KQY283" s="75"/>
      <c r="KQZ283" s="75"/>
      <c r="KRA283" s="75"/>
      <c r="KRB283" s="75"/>
      <c r="KRC283" s="75"/>
      <c r="KRD283" s="75"/>
      <c r="KRE283" s="75"/>
      <c r="KRF283" s="75"/>
      <c r="KRG283" s="75"/>
      <c r="KRH283" s="75"/>
      <c r="KRI283" s="75"/>
      <c r="KRJ283" s="75"/>
      <c r="KRK283" s="75"/>
      <c r="KRL283" s="75"/>
      <c r="KRM283" s="75"/>
      <c r="KRN283" s="75"/>
      <c r="KRO283" s="75"/>
      <c r="KRP283" s="75"/>
      <c r="KRQ283" s="75"/>
      <c r="KRR283" s="75"/>
      <c r="KRS283" s="75"/>
      <c r="KRT283" s="75"/>
      <c r="KRU283" s="75"/>
      <c r="KRV283" s="75"/>
      <c r="KRW283" s="75"/>
      <c r="KRX283" s="75"/>
      <c r="KRY283" s="75"/>
      <c r="KRZ283" s="75"/>
      <c r="KSA283" s="75"/>
      <c r="KSB283" s="75"/>
      <c r="KSC283" s="75"/>
      <c r="KSD283" s="75"/>
      <c r="KSE283" s="75"/>
      <c r="KSF283" s="75"/>
      <c r="KSG283" s="75"/>
      <c r="KSH283" s="75"/>
      <c r="KSI283" s="75"/>
      <c r="KSJ283" s="75"/>
      <c r="KSK283" s="75"/>
      <c r="KSL283" s="75"/>
      <c r="KSM283" s="75"/>
      <c r="KSN283" s="75"/>
      <c r="KSO283" s="75"/>
      <c r="KSP283" s="75"/>
      <c r="KSQ283" s="75"/>
      <c r="KSR283" s="75"/>
      <c r="KSS283" s="75"/>
      <c r="KST283" s="75"/>
      <c r="KSU283" s="75"/>
      <c r="KSV283" s="75"/>
      <c r="KSW283" s="75"/>
      <c r="KSX283" s="75"/>
      <c r="KSY283" s="75"/>
      <c r="KSZ283" s="75"/>
      <c r="KTA283" s="75"/>
      <c r="KTB283" s="75"/>
      <c r="KTC283" s="75"/>
      <c r="KTD283" s="75"/>
      <c r="KTE283" s="75"/>
      <c r="KTF283" s="75"/>
      <c r="KTG283" s="75"/>
      <c r="KTH283" s="75"/>
      <c r="KTI283" s="75"/>
      <c r="KTJ283" s="75"/>
      <c r="KTK283" s="75"/>
      <c r="KTL283" s="75"/>
      <c r="KTM283" s="75"/>
      <c r="KTN283" s="75"/>
      <c r="KTO283" s="75"/>
      <c r="KTP283" s="75"/>
      <c r="KTQ283" s="75"/>
      <c r="KTR283" s="75"/>
      <c r="KTS283" s="75"/>
      <c r="KTT283" s="75"/>
      <c r="KTU283" s="75"/>
      <c r="KTV283" s="75"/>
      <c r="KTW283" s="75"/>
      <c r="KTX283" s="75"/>
      <c r="KTY283" s="75"/>
      <c r="KTZ283" s="75"/>
      <c r="KUA283" s="75"/>
      <c r="KUB283" s="75"/>
      <c r="KUC283" s="75"/>
      <c r="KUD283" s="75"/>
      <c r="KUE283" s="75"/>
      <c r="KUF283" s="75"/>
      <c r="KUG283" s="75"/>
      <c r="KUH283" s="75"/>
      <c r="KUI283" s="75"/>
      <c r="KUJ283" s="75"/>
      <c r="KUK283" s="75"/>
      <c r="KUL283" s="75"/>
      <c r="KUM283" s="75"/>
      <c r="KUN283" s="75"/>
      <c r="KUO283" s="75"/>
      <c r="KUP283" s="75"/>
      <c r="KUQ283" s="75"/>
      <c r="KUR283" s="75"/>
      <c r="KUS283" s="75"/>
      <c r="KUT283" s="75"/>
      <c r="KUU283" s="75"/>
      <c r="KUV283" s="75"/>
      <c r="KUW283" s="75"/>
      <c r="KUX283" s="75"/>
      <c r="KUY283" s="75"/>
      <c r="KUZ283" s="75"/>
      <c r="KVA283" s="75"/>
      <c r="KVB283" s="75"/>
      <c r="KVC283" s="75"/>
      <c r="KVD283" s="75"/>
      <c r="KVE283" s="75"/>
      <c r="KVF283" s="75"/>
      <c r="KVG283" s="75"/>
      <c r="KVH283" s="75"/>
      <c r="KVI283" s="75"/>
      <c r="KVJ283" s="75"/>
      <c r="KVK283" s="75"/>
      <c r="KVL283" s="75"/>
      <c r="KVM283" s="75"/>
      <c r="KVN283" s="75"/>
      <c r="KVO283" s="75"/>
      <c r="KVP283" s="75"/>
      <c r="KVQ283" s="75"/>
      <c r="KVR283" s="75"/>
      <c r="KVS283" s="75"/>
      <c r="KVT283" s="75"/>
      <c r="KVU283" s="75"/>
      <c r="KVV283" s="75"/>
      <c r="KVW283" s="75"/>
      <c r="KVX283" s="75"/>
      <c r="KVY283" s="75"/>
      <c r="KVZ283" s="75"/>
      <c r="KWA283" s="75"/>
      <c r="KWB283" s="75"/>
      <c r="KWC283" s="75"/>
      <c r="KWD283" s="75"/>
      <c r="KWE283" s="75"/>
      <c r="KWF283" s="75"/>
      <c r="KWG283" s="75"/>
      <c r="KWH283" s="75"/>
      <c r="KWI283" s="75"/>
      <c r="KWJ283" s="75"/>
      <c r="KWK283" s="75"/>
      <c r="KWL283" s="75"/>
      <c r="KWM283" s="75"/>
      <c r="KWN283" s="75"/>
      <c r="KWO283" s="75"/>
      <c r="KWP283" s="75"/>
      <c r="KWQ283" s="75"/>
      <c r="KWR283" s="75"/>
      <c r="KWS283" s="75"/>
      <c r="KWT283" s="75"/>
      <c r="KWU283" s="75"/>
      <c r="KWV283" s="75"/>
      <c r="KWW283" s="75"/>
      <c r="KWX283" s="75"/>
      <c r="KWY283" s="75"/>
      <c r="KWZ283" s="75"/>
      <c r="KXA283" s="75"/>
      <c r="KXB283" s="75"/>
      <c r="KXC283" s="75"/>
      <c r="KXD283" s="75"/>
      <c r="KXE283" s="75"/>
      <c r="KXF283" s="75"/>
      <c r="KXG283" s="75"/>
      <c r="KXH283" s="75"/>
      <c r="KXI283" s="75"/>
      <c r="KXJ283" s="75"/>
      <c r="KXK283" s="75"/>
      <c r="KXL283" s="75"/>
      <c r="KXM283" s="75"/>
      <c r="KXN283" s="75"/>
      <c r="KXO283" s="75"/>
      <c r="KXP283" s="75"/>
      <c r="KXQ283" s="75"/>
      <c r="KXR283" s="75"/>
      <c r="KXS283" s="75"/>
      <c r="KXT283" s="75"/>
      <c r="KXU283" s="75"/>
      <c r="KXV283" s="75"/>
      <c r="KXW283" s="75"/>
      <c r="KXX283" s="75"/>
      <c r="KXY283" s="75"/>
      <c r="KXZ283" s="75"/>
      <c r="KYA283" s="75"/>
      <c r="KYB283" s="75"/>
      <c r="KYC283" s="75"/>
      <c r="KYD283" s="75"/>
      <c r="KYE283" s="75"/>
      <c r="KYF283" s="75"/>
      <c r="KYG283" s="75"/>
      <c r="KYH283" s="75"/>
      <c r="KYI283" s="75"/>
      <c r="KYJ283" s="75"/>
      <c r="KYK283" s="75"/>
      <c r="KYL283" s="75"/>
      <c r="KYM283" s="75"/>
      <c r="KYN283" s="75"/>
      <c r="KYO283" s="75"/>
      <c r="KYP283" s="75"/>
      <c r="KYQ283" s="75"/>
      <c r="KYR283" s="75"/>
      <c r="KYS283" s="75"/>
      <c r="KYT283" s="75"/>
      <c r="KYU283" s="75"/>
      <c r="KYV283" s="75"/>
      <c r="KYW283" s="75"/>
      <c r="KYX283" s="75"/>
      <c r="KYY283" s="75"/>
      <c r="KYZ283" s="75"/>
      <c r="KZA283" s="75"/>
      <c r="KZB283" s="75"/>
      <c r="KZC283" s="75"/>
      <c r="KZD283" s="75"/>
      <c r="KZE283" s="75"/>
      <c r="KZF283" s="75"/>
      <c r="KZG283" s="75"/>
      <c r="KZH283" s="75"/>
      <c r="KZI283" s="75"/>
      <c r="KZJ283" s="75"/>
      <c r="KZK283" s="75"/>
      <c r="KZL283" s="75"/>
      <c r="KZM283" s="75"/>
      <c r="KZN283" s="75"/>
      <c r="KZO283" s="75"/>
      <c r="KZP283" s="75"/>
      <c r="KZQ283" s="75"/>
      <c r="KZR283" s="75"/>
      <c r="KZS283" s="75"/>
      <c r="KZT283" s="75"/>
      <c r="KZU283" s="75"/>
      <c r="KZV283" s="75"/>
      <c r="KZW283" s="75"/>
      <c r="KZX283" s="75"/>
      <c r="KZY283" s="75"/>
      <c r="KZZ283" s="75"/>
      <c r="LAA283" s="75"/>
      <c r="LAB283" s="75"/>
      <c r="LAC283" s="75"/>
      <c r="LAD283" s="75"/>
      <c r="LAE283" s="75"/>
      <c r="LAF283" s="75"/>
      <c r="LAG283" s="75"/>
      <c r="LAH283" s="75"/>
      <c r="LAI283" s="75"/>
      <c r="LAJ283" s="75"/>
      <c r="LAK283" s="75"/>
      <c r="LAL283" s="75"/>
      <c r="LAM283" s="75"/>
      <c r="LAN283" s="75"/>
      <c r="LAO283" s="75"/>
      <c r="LAP283" s="75"/>
      <c r="LAQ283" s="75"/>
      <c r="LAR283" s="75"/>
      <c r="LAS283" s="75"/>
      <c r="LAT283" s="75"/>
      <c r="LAU283" s="75"/>
      <c r="LAV283" s="75"/>
      <c r="LAW283" s="75"/>
      <c r="LAX283" s="75"/>
      <c r="LAY283" s="75"/>
      <c r="LAZ283" s="75"/>
      <c r="LBA283" s="75"/>
      <c r="LBB283" s="75"/>
      <c r="LBC283" s="75"/>
      <c r="LBD283" s="75"/>
      <c r="LBE283" s="75"/>
      <c r="LBF283" s="75"/>
      <c r="LBG283" s="75"/>
      <c r="LBH283" s="75"/>
      <c r="LBI283" s="75"/>
      <c r="LBJ283" s="75"/>
      <c r="LBK283" s="75"/>
      <c r="LBL283" s="75"/>
      <c r="LBM283" s="75"/>
      <c r="LBN283" s="75"/>
      <c r="LBO283" s="75"/>
      <c r="LBP283" s="75"/>
      <c r="LBQ283" s="75"/>
      <c r="LBR283" s="75"/>
      <c r="LBS283" s="75"/>
      <c r="LBT283" s="75"/>
      <c r="LBU283" s="75"/>
      <c r="LBV283" s="75"/>
      <c r="LBW283" s="75"/>
      <c r="LBX283" s="75"/>
      <c r="LBY283" s="75"/>
      <c r="LBZ283" s="75"/>
      <c r="LCA283" s="75"/>
      <c r="LCB283" s="75"/>
      <c r="LCC283" s="75"/>
      <c r="LCD283" s="75"/>
      <c r="LCE283" s="75"/>
      <c r="LCF283" s="75"/>
      <c r="LCG283" s="75"/>
      <c r="LCH283" s="75"/>
      <c r="LCI283" s="75"/>
      <c r="LCJ283" s="75"/>
      <c r="LCK283" s="75"/>
      <c r="LCL283" s="75"/>
      <c r="LCM283" s="75"/>
      <c r="LCN283" s="75"/>
      <c r="LCO283" s="75"/>
      <c r="LCP283" s="75"/>
      <c r="LCQ283" s="75"/>
      <c r="LCR283" s="75"/>
      <c r="LCS283" s="75"/>
      <c r="LCT283" s="75"/>
      <c r="LCU283" s="75"/>
      <c r="LCV283" s="75"/>
      <c r="LCW283" s="75"/>
      <c r="LCX283" s="75"/>
      <c r="LCY283" s="75"/>
      <c r="LCZ283" s="75"/>
      <c r="LDA283" s="75"/>
      <c r="LDB283" s="75"/>
      <c r="LDC283" s="75"/>
      <c r="LDD283" s="75"/>
      <c r="LDE283" s="75"/>
      <c r="LDF283" s="75"/>
      <c r="LDG283" s="75"/>
      <c r="LDH283" s="75"/>
      <c r="LDI283" s="75"/>
      <c r="LDJ283" s="75"/>
      <c r="LDK283" s="75"/>
      <c r="LDL283" s="75"/>
      <c r="LDM283" s="75"/>
      <c r="LDN283" s="75"/>
      <c r="LDO283" s="75"/>
      <c r="LDP283" s="75"/>
      <c r="LDQ283" s="75"/>
      <c r="LDR283" s="75"/>
      <c r="LDS283" s="75"/>
      <c r="LDT283" s="75"/>
      <c r="LDU283" s="75"/>
      <c r="LDV283" s="75"/>
      <c r="LDW283" s="75"/>
      <c r="LDX283" s="75"/>
      <c r="LDY283" s="75"/>
      <c r="LDZ283" s="75"/>
      <c r="LEA283" s="75"/>
      <c r="LEB283" s="75"/>
      <c r="LEC283" s="75"/>
      <c r="LED283" s="75"/>
      <c r="LEE283" s="75"/>
      <c r="LEF283" s="75"/>
      <c r="LEG283" s="75"/>
      <c r="LEH283" s="75"/>
      <c r="LEI283" s="75"/>
      <c r="LEJ283" s="75"/>
      <c r="LEK283" s="75"/>
      <c r="LEL283" s="75"/>
      <c r="LEM283" s="75"/>
      <c r="LEN283" s="75"/>
      <c r="LEO283" s="75"/>
      <c r="LEP283" s="75"/>
      <c r="LEQ283" s="75"/>
      <c r="LER283" s="75"/>
      <c r="LES283" s="75"/>
      <c r="LET283" s="75"/>
      <c r="LEU283" s="75"/>
      <c r="LEV283" s="75"/>
      <c r="LEW283" s="75"/>
      <c r="LEX283" s="75"/>
      <c r="LEY283" s="75"/>
      <c r="LEZ283" s="75"/>
      <c r="LFA283" s="75"/>
      <c r="LFB283" s="75"/>
      <c r="LFC283" s="75"/>
      <c r="LFD283" s="75"/>
      <c r="LFE283" s="75"/>
      <c r="LFF283" s="75"/>
      <c r="LFG283" s="75"/>
      <c r="LFH283" s="75"/>
      <c r="LFI283" s="75"/>
      <c r="LFJ283" s="75"/>
      <c r="LFK283" s="75"/>
      <c r="LFL283" s="75"/>
      <c r="LFM283" s="75"/>
      <c r="LFN283" s="75"/>
      <c r="LFO283" s="75"/>
      <c r="LFP283" s="75"/>
      <c r="LFQ283" s="75"/>
      <c r="LFR283" s="75"/>
      <c r="LFS283" s="75"/>
      <c r="LFT283" s="75"/>
      <c r="LFU283" s="75"/>
      <c r="LFV283" s="75"/>
      <c r="LFW283" s="75"/>
      <c r="LFX283" s="75"/>
      <c r="LFY283" s="75"/>
      <c r="LFZ283" s="75"/>
      <c r="LGA283" s="75"/>
      <c r="LGB283" s="75"/>
      <c r="LGC283" s="75"/>
      <c r="LGD283" s="75"/>
      <c r="LGE283" s="75"/>
      <c r="LGF283" s="75"/>
      <c r="LGG283" s="75"/>
      <c r="LGH283" s="75"/>
      <c r="LGI283" s="75"/>
      <c r="LGJ283" s="75"/>
      <c r="LGK283" s="75"/>
      <c r="LGL283" s="75"/>
      <c r="LGM283" s="75"/>
      <c r="LGN283" s="75"/>
      <c r="LGO283" s="75"/>
      <c r="LGP283" s="75"/>
      <c r="LGQ283" s="75"/>
      <c r="LGR283" s="75"/>
      <c r="LGS283" s="75"/>
      <c r="LGT283" s="75"/>
      <c r="LGU283" s="75"/>
      <c r="LGV283" s="75"/>
      <c r="LGW283" s="75"/>
      <c r="LGX283" s="75"/>
      <c r="LGY283" s="75"/>
      <c r="LGZ283" s="75"/>
      <c r="LHA283" s="75"/>
      <c r="LHB283" s="75"/>
      <c r="LHC283" s="75"/>
      <c r="LHD283" s="75"/>
      <c r="LHE283" s="75"/>
      <c r="LHF283" s="75"/>
      <c r="LHG283" s="75"/>
      <c r="LHH283" s="75"/>
      <c r="LHI283" s="75"/>
      <c r="LHJ283" s="75"/>
      <c r="LHK283" s="75"/>
      <c r="LHL283" s="75"/>
      <c r="LHM283" s="75"/>
      <c r="LHN283" s="75"/>
      <c r="LHO283" s="75"/>
      <c r="LHP283" s="75"/>
      <c r="LHQ283" s="75"/>
      <c r="LHR283" s="75"/>
      <c r="LHS283" s="75"/>
      <c r="LHT283" s="75"/>
      <c r="LHU283" s="75"/>
      <c r="LHV283" s="75"/>
      <c r="LHW283" s="75"/>
      <c r="LHX283" s="75"/>
      <c r="LHY283" s="75"/>
      <c r="LHZ283" s="75"/>
      <c r="LIA283" s="75"/>
      <c r="LIB283" s="75"/>
      <c r="LIC283" s="75"/>
      <c r="LID283" s="75"/>
      <c r="LIE283" s="75"/>
      <c r="LIF283" s="75"/>
      <c r="LIG283" s="75"/>
      <c r="LIH283" s="75"/>
      <c r="LII283" s="75"/>
      <c r="LIJ283" s="75"/>
      <c r="LIK283" s="75"/>
      <c r="LIL283" s="75"/>
      <c r="LIM283" s="75"/>
      <c r="LIN283" s="75"/>
      <c r="LIO283" s="75"/>
      <c r="LIP283" s="75"/>
      <c r="LIQ283" s="75"/>
      <c r="LIR283" s="75"/>
      <c r="LIS283" s="75"/>
      <c r="LIT283" s="75"/>
      <c r="LIU283" s="75"/>
      <c r="LIV283" s="75"/>
      <c r="LIW283" s="75"/>
      <c r="LIX283" s="75"/>
      <c r="LIY283" s="75"/>
      <c r="LIZ283" s="75"/>
      <c r="LJA283" s="75"/>
      <c r="LJB283" s="75"/>
      <c r="LJC283" s="75"/>
      <c r="LJD283" s="75"/>
      <c r="LJE283" s="75"/>
      <c r="LJF283" s="75"/>
      <c r="LJG283" s="75"/>
      <c r="LJH283" s="75"/>
      <c r="LJI283" s="75"/>
      <c r="LJJ283" s="75"/>
      <c r="LJK283" s="75"/>
      <c r="LJL283" s="75"/>
      <c r="LJM283" s="75"/>
      <c r="LJN283" s="75"/>
      <c r="LJO283" s="75"/>
      <c r="LJP283" s="75"/>
      <c r="LJQ283" s="75"/>
      <c r="LJR283" s="75"/>
      <c r="LJS283" s="75"/>
      <c r="LJT283" s="75"/>
      <c r="LJU283" s="75"/>
      <c r="LJV283" s="75"/>
      <c r="LJW283" s="75"/>
      <c r="LJX283" s="75"/>
      <c r="LJY283" s="75"/>
      <c r="LJZ283" s="75"/>
      <c r="LKA283" s="75"/>
      <c r="LKB283" s="75"/>
      <c r="LKC283" s="75"/>
      <c r="LKD283" s="75"/>
      <c r="LKE283" s="75"/>
      <c r="LKF283" s="75"/>
      <c r="LKG283" s="75"/>
      <c r="LKH283" s="75"/>
      <c r="LKI283" s="75"/>
      <c r="LKJ283" s="75"/>
      <c r="LKK283" s="75"/>
      <c r="LKL283" s="75"/>
      <c r="LKM283" s="75"/>
      <c r="LKN283" s="75"/>
      <c r="LKO283" s="75"/>
      <c r="LKP283" s="75"/>
      <c r="LKQ283" s="75"/>
      <c r="LKR283" s="75"/>
      <c r="LKS283" s="75"/>
      <c r="LKT283" s="75"/>
      <c r="LKU283" s="75"/>
      <c r="LKV283" s="75"/>
      <c r="LKW283" s="75"/>
      <c r="LKX283" s="75"/>
      <c r="LKY283" s="75"/>
      <c r="LKZ283" s="75"/>
      <c r="LLA283" s="75"/>
      <c r="LLB283" s="75"/>
      <c r="LLC283" s="75"/>
      <c r="LLD283" s="75"/>
      <c r="LLE283" s="75"/>
      <c r="LLF283" s="75"/>
      <c r="LLG283" s="75"/>
      <c r="LLH283" s="75"/>
      <c r="LLI283" s="75"/>
      <c r="LLJ283" s="75"/>
      <c r="LLK283" s="75"/>
      <c r="LLL283" s="75"/>
      <c r="LLM283" s="75"/>
      <c r="LLN283" s="75"/>
      <c r="LLO283" s="75"/>
      <c r="LLP283" s="75"/>
      <c r="LLQ283" s="75"/>
      <c r="LLR283" s="75"/>
      <c r="LLS283" s="75"/>
      <c r="LLT283" s="75"/>
      <c r="LLU283" s="75"/>
      <c r="LLV283" s="75"/>
      <c r="LLW283" s="75"/>
      <c r="LLX283" s="75"/>
      <c r="LLY283" s="75"/>
      <c r="LLZ283" s="75"/>
      <c r="LMA283" s="75"/>
      <c r="LMB283" s="75"/>
      <c r="LMC283" s="75"/>
      <c r="LMD283" s="75"/>
      <c r="LME283" s="75"/>
      <c r="LMF283" s="75"/>
      <c r="LMG283" s="75"/>
      <c r="LMH283" s="75"/>
      <c r="LMI283" s="75"/>
      <c r="LMJ283" s="75"/>
      <c r="LMK283" s="75"/>
      <c r="LML283" s="75"/>
      <c r="LMM283" s="75"/>
      <c r="LMN283" s="75"/>
      <c r="LMO283" s="75"/>
      <c r="LMP283" s="75"/>
      <c r="LMQ283" s="75"/>
      <c r="LMR283" s="75"/>
      <c r="LMS283" s="75"/>
      <c r="LMT283" s="75"/>
      <c r="LMU283" s="75"/>
      <c r="LMV283" s="75"/>
      <c r="LMW283" s="75"/>
      <c r="LMX283" s="75"/>
      <c r="LMY283" s="75"/>
      <c r="LMZ283" s="75"/>
      <c r="LNA283" s="75"/>
      <c r="LNB283" s="75"/>
      <c r="LNC283" s="75"/>
      <c r="LND283" s="75"/>
      <c r="LNE283" s="75"/>
      <c r="LNF283" s="75"/>
      <c r="LNG283" s="75"/>
      <c r="LNH283" s="75"/>
      <c r="LNI283" s="75"/>
      <c r="LNJ283" s="75"/>
      <c r="LNK283" s="75"/>
      <c r="LNL283" s="75"/>
      <c r="LNM283" s="75"/>
      <c r="LNN283" s="75"/>
      <c r="LNO283" s="75"/>
      <c r="LNP283" s="75"/>
      <c r="LNQ283" s="75"/>
      <c r="LNR283" s="75"/>
      <c r="LNS283" s="75"/>
      <c r="LNT283" s="75"/>
      <c r="LNU283" s="75"/>
      <c r="LNV283" s="75"/>
      <c r="LNW283" s="75"/>
      <c r="LNX283" s="75"/>
      <c r="LNY283" s="75"/>
      <c r="LNZ283" s="75"/>
      <c r="LOA283" s="75"/>
      <c r="LOB283" s="75"/>
      <c r="LOC283" s="75"/>
      <c r="LOD283" s="75"/>
      <c r="LOE283" s="75"/>
      <c r="LOF283" s="75"/>
      <c r="LOG283" s="75"/>
      <c r="LOH283" s="75"/>
      <c r="LOI283" s="75"/>
      <c r="LOJ283" s="75"/>
      <c r="LOK283" s="75"/>
      <c r="LOL283" s="75"/>
      <c r="LOM283" s="75"/>
      <c r="LON283" s="75"/>
      <c r="LOO283" s="75"/>
      <c r="LOP283" s="75"/>
      <c r="LOQ283" s="75"/>
      <c r="LOR283" s="75"/>
      <c r="LOS283" s="75"/>
      <c r="LOT283" s="75"/>
      <c r="LOU283" s="75"/>
      <c r="LOV283" s="75"/>
      <c r="LOW283" s="75"/>
      <c r="LOX283" s="75"/>
      <c r="LOY283" s="75"/>
      <c r="LOZ283" s="75"/>
      <c r="LPA283" s="75"/>
      <c r="LPB283" s="75"/>
      <c r="LPC283" s="75"/>
      <c r="LPD283" s="75"/>
      <c r="LPE283" s="75"/>
      <c r="LPF283" s="75"/>
      <c r="LPG283" s="75"/>
      <c r="LPH283" s="75"/>
      <c r="LPI283" s="75"/>
      <c r="LPJ283" s="75"/>
      <c r="LPK283" s="75"/>
      <c r="LPL283" s="75"/>
      <c r="LPM283" s="75"/>
      <c r="LPN283" s="75"/>
      <c r="LPO283" s="75"/>
      <c r="LPP283" s="75"/>
      <c r="LPQ283" s="75"/>
      <c r="LPR283" s="75"/>
      <c r="LPS283" s="75"/>
      <c r="LPT283" s="75"/>
      <c r="LPU283" s="75"/>
      <c r="LPV283" s="75"/>
      <c r="LPW283" s="75"/>
      <c r="LPX283" s="75"/>
      <c r="LPY283" s="75"/>
      <c r="LPZ283" s="75"/>
      <c r="LQA283" s="75"/>
      <c r="LQB283" s="75"/>
      <c r="LQC283" s="75"/>
      <c r="LQD283" s="75"/>
      <c r="LQE283" s="75"/>
      <c r="LQF283" s="75"/>
      <c r="LQG283" s="75"/>
      <c r="LQH283" s="75"/>
      <c r="LQI283" s="75"/>
      <c r="LQJ283" s="75"/>
      <c r="LQK283" s="75"/>
      <c r="LQL283" s="75"/>
      <c r="LQM283" s="75"/>
      <c r="LQN283" s="75"/>
      <c r="LQO283" s="75"/>
      <c r="LQP283" s="75"/>
      <c r="LQQ283" s="75"/>
      <c r="LQR283" s="75"/>
      <c r="LQS283" s="75"/>
      <c r="LQT283" s="75"/>
      <c r="LQU283" s="75"/>
      <c r="LQV283" s="75"/>
      <c r="LQW283" s="75"/>
      <c r="LQX283" s="75"/>
      <c r="LQY283" s="75"/>
      <c r="LQZ283" s="75"/>
      <c r="LRA283" s="75"/>
      <c r="LRB283" s="75"/>
      <c r="LRC283" s="75"/>
      <c r="LRD283" s="75"/>
      <c r="LRE283" s="75"/>
      <c r="LRF283" s="75"/>
      <c r="LRG283" s="75"/>
      <c r="LRH283" s="75"/>
      <c r="LRI283" s="75"/>
      <c r="LRJ283" s="75"/>
      <c r="LRK283" s="75"/>
      <c r="LRL283" s="75"/>
      <c r="LRM283" s="75"/>
      <c r="LRN283" s="75"/>
      <c r="LRO283" s="75"/>
      <c r="LRP283" s="75"/>
      <c r="LRQ283" s="75"/>
      <c r="LRR283" s="75"/>
      <c r="LRS283" s="75"/>
      <c r="LRT283" s="75"/>
      <c r="LRU283" s="75"/>
      <c r="LRV283" s="75"/>
      <c r="LRW283" s="75"/>
      <c r="LRX283" s="75"/>
      <c r="LRY283" s="75"/>
      <c r="LRZ283" s="75"/>
      <c r="LSA283" s="75"/>
      <c r="LSB283" s="75"/>
      <c r="LSC283" s="75"/>
      <c r="LSD283" s="75"/>
      <c r="LSE283" s="75"/>
      <c r="LSF283" s="75"/>
      <c r="LSG283" s="75"/>
      <c r="LSH283" s="75"/>
      <c r="LSI283" s="75"/>
      <c r="LSJ283" s="75"/>
      <c r="LSK283" s="75"/>
      <c r="LSL283" s="75"/>
      <c r="LSM283" s="75"/>
      <c r="LSN283" s="75"/>
      <c r="LSO283" s="75"/>
      <c r="LSP283" s="75"/>
      <c r="LSQ283" s="75"/>
      <c r="LSR283" s="75"/>
      <c r="LSS283" s="75"/>
      <c r="LST283" s="75"/>
      <c r="LSU283" s="75"/>
      <c r="LSV283" s="75"/>
      <c r="LSW283" s="75"/>
      <c r="LSX283" s="75"/>
      <c r="LSY283" s="75"/>
      <c r="LSZ283" s="75"/>
      <c r="LTA283" s="75"/>
      <c r="LTB283" s="75"/>
      <c r="LTC283" s="75"/>
      <c r="LTD283" s="75"/>
      <c r="LTE283" s="75"/>
      <c r="LTF283" s="75"/>
      <c r="LTG283" s="75"/>
      <c r="LTH283" s="75"/>
      <c r="LTI283" s="75"/>
      <c r="LTJ283" s="75"/>
      <c r="LTK283" s="75"/>
      <c r="LTL283" s="75"/>
      <c r="LTM283" s="75"/>
      <c r="LTN283" s="75"/>
      <c r="LTO283" s="75"/>
      <c r="LTP283" s="75"/>
      <c r="LTQ283" s="75"/>
      <c r="LTR283" s="75"/>
      <c r="LTS283" s="75"/>
      <c r="LTT283" s="75"/>
      <c r="LTU283" s="75"/>
      <c r="LTV283" s="75"/>
      <c r="LTW283" s="75"/>
      <c r="LTX283" s="75"/>
      <c r="LTY283" s="75"/>
      <c r="LTZ283" s="75"/>
      <c r="LUA283" s="75"/>
      <c r="LUB283" s="75"/>
      <c r="LUC283" s="75"/>
      <c r="LUD283" s="75"/>
      <c r="LUE283" s="75"/>
      <c r="LUF283" s="75"/>
      <c r="LUG283" s="75"/>
      <c r="LUH283" s="75"/>
      <c r="LUI283" s="75"/>
      <c r="LUJ283" s="75"/>
      <c r="LUK283" s="75"/>
      <c r="LUL283" s="75"/>
      <c r="LUM283" s="75"/>
      <c r="LUN283" s="75"/>
      <c r="LUO283" s="75"/>
      <c r="LUP283" s="75"/>
      <c r="LUQ283" s="75"/>
      <c r="LUR283" s="75"/>
      <c r="LUS283" s="75"/>
      <c r="LUT283" s="75"/>
      <c r="LUU283" s="75"/>
      <c r="LUV283" s="75"/>
      <c r="LUW283" s="75"/>
      <c r="LUX283" s="75"/>
      <c r="LUY283" s="75"/>
      <c r="LUZ283" s="75"/>
      <c r="LVA283" s="75"/>
      <c r="LVB283" s="75"/>
      <c r="LVC283" s="75"/>
      <c r="LVD283" s="75"/>
      <c r="LVE283" s="75"/>
      <c r="LVF283" s="75"/>
      <c r="LVG283" s="75"/>
      <c r="LVH283" s="75"/>
      <c r="LVI283" s="75"/>
      <c r="LVJ283" s="75"/>
      <c r="LVK283" s="75"/>
      <c r="LVL283" s="75"/>
      <c r="LVM283" s="75"/>
      <c r="LVN283" s="75"/>
      <c r="LVO283" s="75"/>
      <c r="LVP283" s="75"/>
      <c r="LVQ283" s="75"/>
      <c r="LVR283" s="75"/>
      <c r="LVS283" s="75"/>
      <c r="LVT283" s="75"/>
      <c r="LVU283" s="75"/>
      <c r="LVV283" s="75"/>
      <c r="LVW283" s="75"/>
      <c r="LVX283" s="75"/>
      <c r="LVY283" s="75"/>
      <c r="LVZ283" s="75"/>
      <c r="LWA283" s="75"/>
      <c r="LWB283" s="75"/>
      <c r="LWC283" s="75"/>
      <c r="LWD283" s="75"/>
      <c r="LWE283" s="75"/>
      <c r="LWF283" s="75"/>
      <c r="LWG283" s="75"/>
      <c r="LWH283" s="75"/>
      <c r="LWI283" s="75"/>
      <c r="LWJ283" s="75"/>
      <c r="LWK283" s="75"/>
      <c r="LWL283" s="75"/>
      <c r="LWM283" s="75"/>
      <c r="LWN283" s="75"/>
      <c r="LWO283" s="75"/>
      <c r="LWP283" s="75"/>
      <c r="LWQ283" s="75"/>
      <c r="LWR283" s="75"/>
      <c r="LWS283" s="75"/>
      <c r="LWT283" s="75"/>
      <c r="LWU283" s="75"/>
      <c r="LWV283" s="75"/>
      <c r="LWW283" s="75"/>
      <c r="LWX283" s="75"/>
      <c r="LWY283" s="75"/>
      <c r="LWZ283" s="75"/>
      <c r="LXA283" s="75"/>
      <c r="LXB283" s="75"/>
      <c r="LXC283" s="75"/>
      <c r="LXD283" s="75"/>
      <c r="LXE283" s="75"/>
      <c r="LXF283" s="75"/>
      <c r="LXG283" s="75"/>
      <c r="LXH283" s="75"/>
      <c r="LXI283" s="75"/>
      <c r="LXJ283" s="75"/>
      <c r="LXK283" s="75"/>
      <c r="LXL283" s="75"/>
      <c r="LXM283" s="75"/>
      <c r="LXN283" s="75"/>
      <c r="LXO283" s="75"/>
      <c r="LXP283" s="75"/>
      <c r="LXQ283" s="75"/>
      <c r="LXR283" s="75"/>
      <c r="LXS283" s="75"/>
      <c r="LXT283" s="75"/>
      <c r="LXU283" s="75"/>
      <c r="LXV283" s="75"/>
      <c r="LXW283" s="75"/>
      <c r="LXX283" s="75"/>
      <c r="LXY283" s="75"/>
      <c r="LXZ283" s="75"/>
      <c r="LYA283" s="75"/>
      <c r="LYB283" s="75"/>
      <c r="LYC283" s="75"/>
      <c r="LYD283" s="75"/>
      <c r="LYE283" s="75"/>
      <c r="LYF283" s="75"/>
      <c r="LYG283" s="75"/>
      <c r="LYH283" s="75"/>
      <c r="LYI283" s="75"/>
      <c r="LYJ283" s="75"/>
      <c r="LYK283" s="75"/>
      <c r="LYL283" s="75"/>
      <c r="LYM283" s="75"/>
      <c r="LYN283" s="75"/>
      <c r="LYO283" s="75"/>
      <c r="LYP283" s="75"/>
      <c r="LYQ283" s="75"/>
      <c r="LYR283" s="75"/>
      <c r="LYS283" s="75"/>
      <c r="LYT283" s="75"/>
      <c r="LYU283" s="75"/>
      <c r="LYV283" s="75"/>
      <c r="LYW283" s="75"/>
      <c r="LYX283" s="75"/>
      <c r="LYY283" s="75"/>
      <c r="LYZ283" s="75"/>
      <c r="LZA283" s="75"/>
      <c r="LZB283" s="75"/>
      <c r="LZC283" s="75"/>
      <c r="LZD283" s="75"/>
      <c r="LZE283" s="75"/>
      <c r="LZF283" s="75"/>
      <c r="LZG283" s="75"/>
      <c r="LZH283" s="75"/>
      <c r="LZI283" s="75"/>
      <c r="LZJ283" s="75"/>
      <c r="LZK283" s="75"/>
      <c r="LZL283" s="75"/>
      <c r="LZM283" s="75"/>
      <c r="LZN283" s="75"/>
      <c r="LZO283" s="75"/>
      <c r="LZP283" s="75"/>
      <c r="LZQ283" s="75"/>
      <c r="LZR283" s="75"/>
      <c r="LZS283" s="75"/>
      <c r="LZT283" s="75"/>
      <c r="LZU283" s="75"/>
      <c r="LZV283" s="75"/>
      <c r="LZW283" s="75"/>
      <c r="LZX283" s="75"/>
      <c r="LZY283" s="75"/>
      <c r="LZZ283" s="75"/>
      <c r="MAA283" s="75"/>
      <c r="MAB283" s="75"/>
      <c r="MAC283" s="75"/>
      <c r="MAD283" s="75"/>
      <c r="MAE283" s="75"/>
      <c r="MAF283" s="75"/>
      <c r="MAG283" s="75"/>
      <c r="MAH283" s="75"/>
      <c r="MAI283" s="75"/>
      <c r="MAJ283" s="75"/>
      <c r="MAK283" s="75"/>
      <c r="MAL283" s="75"/>
      <c r="MAM283" s="75"/>
      <c r="MAN283" s="75"/>
      <c r="MAO283" s="75"/>
      <c r="MAP283" s="75"/>
      <c r="MAQ283" s="75"/>
      <c r="MAR283" s="75"/>
      <c r="MAS283" s="75"/>
      <c r="MAT283" s="75"/>
      <c r="MAU283" s="75"/>
      <c r="MAV283" s="75"/>
      <c r="MAW283" s="75"/>
      <c r="MAX283" s="75"/>
      <c r="MAY283" s="75"/>
      <c r="MAZ283" s="75"/>
      <c r="MBA283" s="75"/>
      <c r="MBB283" s="75"/>
      <c r="MBC283" s="75"/>
      <c r="MBD283" s="75"/>
      <c r="MBE283" s="75"/>
      <c r="MBF283" s="75"/>
      <c r="MBG283" s="75"/>
      <c r="MBH283" s="75"/>
      <c r="MBI283" s="75"/>
      <c r="MBJ283" s="75"/>
      <c r="MBK283" s="75"/>
      <c r="MBL283" s="75"/>
      <c r="MBM283" s="75"/>
      <c r="MBN283" s="75"/>
      <c r="MBO283" s="75"/>
      <c r="MBP283" s="75"/>
      <c r="MBQ283" s="75"/>
      <c r="MBR283" s="75"/>
      <c r="MBS283" s="75"/>
      <c r="MBT283" s="75"/>
      <c r="MBU283" s="75"/>
      <c r="MBV283" s="75"/>
      <c r="MBW283" s="75"/>
      <c r="MBX283" s="75"/>
      <c r="MBY283" s="75"/>
      <c r="MBZ283" s="75"/>
      <c r="MCA283" s="75"/>
      <c r="MCB283" s="75"/>
      <c r="MCC283" s="75"/>
      <c r="MCD283" s="75"/>
      <c r="MCE283" s="75"/>
      <c r="MCF283" s="75"/>
      <c r="MCG283" s="75"/>
      <c r="MCH283" s="75"/>
      <c r="MCI283" s="75"/>
      <c r="MCJ283" s="75"/>
      <c r="MCK283" s="75"/>
      <c r="MCL283" s="75"/>
      <c r="MCM283" s="75"/>
      <c r="MCN283" s="75"/>
      <c r="MCO283" s="75"/>
      <c r="MCP283" s="75"/>
      <c r="MCQ283" s="75"/>
      <c r="MCR283" s="75"/>
      <c r="MCS283" s="75"/>
      <c r="MCT283" s="75"/>
      <c r="MCU283" s="75"/>
      <c r="MCV283" s="75"/>
      <c r="MCW283" s="75"/>
      <c r="MCX283" s="75"/>
      <c r="MCY283" s="75"/>
      <c r="MCZ283" s="75"/>
      <c r="MDA283" s="75"/>
      <c r="MDB283" s="75"/>
      <c r="MDC283" s="75"/>
      <c r="MDD283" s="75"/>
      <c r="MDE283" s="75"/>
      <c r="MDF283" s="75"/>
      <c r="MDG283" s="75"/>
      <c r="MDH283" s="75"/>
      <c r="MDI283" s="75"/>
      <c r="MDJ283" s="75"/>
      <c r="MDK283" s="75"/>
      <c r="MDL283" s="75"/>
      <c r="MDM283" s="75"/>
      <c r="MDN283" s="75"/>
      <c r="MDO283" s="75"/>
      <c r="MDP283" s="75"/>
      <c r="MDQ283" s="75"/>
      <c r="MDR283" s="75"/>
      <c r="MDS283" s="75"/>
      <c r="MDT283" s="75"/>
      <c r="MDU283" s="75"/>
      <c r="MDV283" s="75"/>
      <c r="MDW283" s="75"/>
      <c r="MDX283" s="75"/>
      <c r="MDY283" s="75"/>
      <c r="MDZ283" s="75"/>
      <c r="MEA283" s="75"/>
      <c r="MEB283" s="75"/>
      <c r="MEC283" s="75"/>
      <c r="MED283" s="75"/>
      <c r="MEE283" s="75"/>
      <c r="MEF283" s="75"/>
      <c r="MEG283" s="75"/>
      <c r="MEH283" s="75"/>
      <c r="MEI283" s="75"/>
      <c r="MEJ283" s="75"/>
      <c r="MEK283" s="75"/>
      <c r="MEL283" s="75"/>
      <c r="MEM283" s="75"/>
      <c r="MEN283" s="75"/>
      <c r="MEO283" s="75"/>
      <c r="MEP283" s="75"/>
      <c r="MEQ283" s="75"/>
      <c r="MER283" s="75"/>
      <c r="MES283" s="75"/>
      <c r="MET283" s="75"/>
      <c r="MEU283" s="75"/>
      <c r="MEV283" s="75"/>
      <c r="MEW283" s="75"/>
      <c r="MEX283" s="75"/>
      <c r="MEY283" s="75"/>
      <c r="MEZ283" s="75"/>
      <c r="MFA283" s="75"/>
      <c r="MFB283" s="75"/>
      <c r="MFC283" s="75"/>
      <c r="MFD283" s="75"/>
      <c r="MFE283" s="75"/>
      <c r="MFF283" s="75"/>
      <c r="MFG283" s="75"/>
      <c r="MFH283" s="75"/>
      <c r="MFI283" s="75"/>
      <c r="MFJ283" s="75"/>
      <c r="MFK283" s="75"/>
      <c r="MFL283" s="75"/>
      <c r="MFM283" s="75"/>
      <c r="MFN283" s="75"/>
      <c r="MFO283" s="75"/>
      <c r="MFP283" s="75"/>
      <c r="MFQ283" s="75"/>
      <c r="MFR283" s="75"/>
      <c r="MFS283" s="75"/>
      <c r="MFT283" s="75"/>
      <c r="MFU283" s="75"/>
      <c r="MFV283" s="75"/>
      <c r="MFW283" s="75"/>
      <c r="MFX283" s="75"/>
      <c r="MFY283" s="75"/>
      <c r="MFZ283" s="75"/>
      <c r="MGA283" s="75"/>
      <c r="MGB283" s="75"/>
      <c r="MGC283" s="75"/>
      <c r="MGD283" s="75"/>
      <c r="MGE283" s="75"/>
      <c r="MGF283" s="75"/>
      <c r="MGG283" s="75"/>
      <c r="MGH283" s="75"/>
      <c r="MGI283" s="75"/>
      <c r="MGJ283" s="75"/>
      <c r="MGK283" s="75"/>
      <c r="MGL283" s="75"/>
      <c r="MGM283" s="75"/>
      <c r="MGN283" s="75"/>
      <c r="MGO283" s="75"/>
      <c r="MGP283" s="75"/>
      <c r="MGQ283" s="75"/>
      <c r="MGR283" s="75"/>
      <c r="MGS283" s="75"/>
      <c r="MGT283" s="75"/>
      <c r="MGU283" s="75"/>
      <c r="MGV283" s="75"/>
      <c r="MGW283" s="75"/>
      <c r="MGX283" s="75"/>
      <c r="MGY283" s="75"/>
      <c r="MGZ283" s="75"/>
      <c r="MHA283" s="75"/>
      <c r="MHB283" s="75"/>
      <c r="MHC283" s="75"/>
      <c r="MHD283" s="75"/>
      <c r="MHE283" s="75"/>
      <c r="MHF283" s="75"/>
      <c r="MHG283" s="75"/>
      <c r="MHH283" s="75"/>
      <c r="MHI283" s="75"/>
      <c r="MHJ283" s="75"/>
      <c r="MHK283" s="75"/>
      <c r="MHL283" s="75"/>
      <c r="MHM283" s="75"/>
      <c r="MHN283" s="75"/>
      <c r="MHO283" s="75"/>
      <c r="MHP283" s="75"/>
      <c r="MHQ283" s="75"/>
      <c r="MHR283" s="75"/>
      <c r="MHS283" s="75"/>
      <c r="MHT283" s="75"/>
      <c r="MHU283" s="75"/>
      <c r="MHV283" s="75"/>
      <c r="MHW283" s="75"/>
      <c r="MHX283" s="75"/>
      <c r="MHY283" s="75"/>
      <c r="MHZ283" s="75"/>
      <c r="MIA283" s="75"/>
      <c r="MIB283" s="75"/>
      <c r="MIC283" s="75"/>
      <c r="MID283" s="75"/>
      <c r="MIE283" s="75"/>
      <c r="MIF283" s="75"/>
      <c r="MIG283" s="75"/>
      <c r="MIH283" s="75"/>
      <c r="MII283" s="75"/>
      <c r="MIJ283" s="75"/>
      <c r="MIK283" s="75"/>
      <c r="MIL283" s="75"/>
      <c r="MIM283" s="75"/>
      <c r="MIN283" s="75"/>
      <c r="MIO283" s="75"/>
      <c r="MIP283" s="75"/>
      <c r="MIQ283" s="75"/>
      <c r="MIR283" s="75"/>
      <c r="MIS283" s="75"/>
      <c r="MIT283" s="75"/>
      <c r="MIU283" s="75"/>
      <c r="MIV283" s="75"/>
      <c r="MIW283" s="75"/>
      <c r="MIX283" s="75"/>
      <c r="MIY283" s="75"/>
      <c r="MIZ283" s="75"/>
      <c r="MJA283" s="75"/>
      <c r="MJB283" s="75"/>
      <c r="MJC283" s="75"/>
      <c r="MJD283" s="75"/>
      <c r="MJE283" s="75"/>
      <c r="MJF283" s="75"/>
      <c r="MJG283" s="75"/>
      <c r="MJH283" s="75"/>
      <c r="MJI283" s="75"/>
      <c r="MJJ283" s="75"/>
      <c r="MJK283" s="75"/>
      <c r="MJL283" s="75"/>
      <c r="MJM283" s="75"/>
      <c r="MJN283" s="75"/>
      <c r="MJO283" s="75"/>
      <c r="MJP283" s="75"/>
      <c r="MJQ283" s="75"/>
      <c r="MJR283" s="75"/>
      <c r="MJS283" s="75"/>
      <c r="MJT283" s="75"/>
      <c r="MJU283" s="75"/>
      <c r="MJV283" s="75"/>
      <c r="MJW283" s="75"/>
      <c r="MJX283" s="75"/>
      <c r="MJY283" s="75"/>
      <c r="MJZ283" s="75"/>
      <c r="MKA283" s="75"/>
      <c r="MKB283" s="75"/>
      <c r="MKC283" s="75"/>
      <c r="MKD283" s="75"/>
      <c r="MKE283" s="75"/>
      <c r="MKF283" s="75"/>
      <c r="MKG283" s="75"/>
      <c r="MKH283" s="75"/>
      <c r="MKI283" s="75"/>
      <c r="MKJ283" s="75"/>
      <c r="MKK283" s="75"/>
      <c r="MKL283" s="75"/>
      <c r="MKM283" s="75"/>
      <c r="MKN283" s="75"/>
      <c r="MKO283" s="75"/>
      <c r="MKP283" s="75"/>
      <c r="MKQ283" s="75"/>
      <c r="MKR283" s="75"/>
      <c r="MKS283" s="75"/>
      <c r="MKT283" s="75"/>
      <c r="MKU283" s="75"/>
      <c r="MKV283" s="75"/>
      <c r="MKW283" s="75"/>
      <c r="MKX283" s="75"/>
      <c r="MKY283" s="75"/>
      <c r="MKZ283" s="75"/>
      <c r="MLA283" s="75"/>
      <c r="MLB283" s="75"/>
      <c r="MLC283" s="75"/>
      <c r="MLD283" s="75"/>
      <c r="MLE283" s="75"/>
      <c r="MLF283" s="75"/>
      <c r="MLG283" s="75"/>
      <c r="MLH283" s="75"/>
      <c r="MLI283" s="75"/>
      <c r="MLJ283" s="75"/>
      <c r="MLK283" s="75"/>
      <c r="MLL283" s="75"/>
      <c r="MLM283" s="75"/>
      <c r="MLN283" s="75"/>
      <c r="MLO283" s="75"/>
      <c r="MLP283" s="75"/>
      <c r="MLQ283" s="75"/>
      <c r="MLR283" s="75"/>
      <c r="MLS283" s="75"/>
      <c r="MLT283" s="75"/>
      <c r="MLU283" s="75"/>
      <c r="MLV283" s="75"/>
      <c r="MLW283" s="75"/>
      <c r="MLX283" s="75"/>
      <c r="MLY283" s="75"/>
      <c r="MLZ283" s="75"/>
      <c r="MMA283" s="75"/>
      <c r="MMB283" s="75"/>
      <c r="MMC283" s="75"/>
      <c r="MMD283" s="75"/>
      <c r="MME283" s="75"/>
      <c r="MMF283" s="75"/>
      <c r="MMG283" s="75"/>
      <c r="MMH283" s="75"/>
      <c r="MMI283" s="75"/>
      <c r="MMJ283" s="75"/>
      <c r="MMK283" s="75"/>
      <c r="MML283" s="75"/>
      <c r="MMM283" s="75"/>
      <c r="MMN283" s="75"/>
      <c r="MMO283" s="75"/>
      <c r="MMP283" s="75"/>
      <c r="MMQ283" s="75"/>
      <c r="MMR283" s="75"/>
      <c r="MMS283" s="75"/>
      <c r="MMT283" s="75"/>
      <c r="MMU283" s="75"/>
      <c r="MMV283" s="75"/>
      <c r="MMW283" s="75"/>
      <c r="MMX283" s="75"/>
      <c r="MMY283" s="75"/>
      <c r="MMZ283" s="75"/>
      <c r="MNA283" s="75"/>
      <c r="MNB283" s="75"/>
      <c r="MNC283" s="75"/>
      <c r="MND283" s="75"/>
      <c r="MNE283" s="75"/>
      <c r="MNF283" s="75"/>
      <c r="MNG283" s="75"/>
      <c r="MNH283" s="75"/>
      <c r="MNI283" s="75"/>
      <c r="MNJ283" s="75"/>
      <c r="MNK283" s="75"/>
      <c r="MNL283" s="75"/>
      <c r="MNM283" s="75"/>
      <c r="MNN283" s="75"/>
      <c r="MNO283" s="75"/>
      <c r="MNP283" s="75"/>
      <c r="MNQ283" s="75"/>
      <c r="MNR283" s="75"/>
      <c r="MNS283" s="75"/>
      <c r="MNT283" s="75"/>
      <c r="MNU283" s="75"/>
      <c r="MNV283" s="75"/>
      <c r="MNW283" s="75"/>
      <c r="MNX283" s="75"/>
      <c r="MNY283" s="75"/>
      <c r="MNZ283" s="75"/>
      <c r="MOA283" s="75"/>
      <c r="MOB283" s="75"/>
      <c r="MOC283" s="75"/>
      <c r="MOD283" s="75"/>
      <c r="MOE283" s="75"/>
      <c r="MOF283" s="75"/>
      <c r="MOG283" s="75"/>
      <c r="MOH283" s="75"/>
      <c r="MOI283" s="75"/>
      <c r="MOJ283" s="75"/>
      <c r="MOK283" s="75"/>
      <c r="MOL283" s="75"/>
      <c r="MOM283" s="75"/>
      <c r="MON283" s="75"/>
      <c r="MOO283" s="75"/>
      <c r="MOP283" s="75"/>
      <c r="MOQ283" s="75"/>
      <c r="MOR283" s="75"/>
      <c r="MOS283" s="75"/>
      <c r="MOT283" s="75"/>
      <c r="MOU283" s="75"/>
      <c r="MOV283" s="75"/>
      <c r="MOW283" s="75"/>
      <c r="MOX283" s="75"/>
      <c r="MOY283" s="75"/>
      <c r="MOZ283" s="75"/>
      <c r="MPA283" s="75"/>
      <c r="MPB283" s="75"/>
      <c r="MPC283" s="75"/>
      <c r="MPD283" s="75"/>
      <c r="MPE283" s="75"/>
      <c r="MPF283" s="75"/>
      <c r="MPG283" s="75"/>
      <c r="MPH283" s="75"/>
      <c r="MPI283" s="75"/>
      <c r="MPJ283" s="75"/>
      <c r="MPK283" s="75"/>
      <c r="MPL283" s="75"/>
      <c r="MPM283" s="75"/>
      <c r="MPN283" s="75"/>
      <c r="MPO283" s="75"/>
      <c r="MPP283" s="75"/>
      <c r="MPQ283" s="75"/>
      <c r="MPR283" s="75"/>
      <c r="MPS283" s="75"/>
      <c r="MPT283" s="75"/>
      <c r="MPU283" s="75"/>
      <c r="MPV283" s="75"/>
      <c r="MPW283" s="75"/>
      <c r="MPX283" s="75"/>
      <c r="MPY283" s="75"/>
      <c r="MPZ283" s="75"/>
      <c r="MQA283" s="75"/>
      <c r="MQB283" s="75"/>
      <c r="MQC283" s="75"/>
      <c r="MQD283" s="75"/>
      <c r="MQE283" s="75"/>
      <c r="MQF283" s="75"/>
      <c r="MQG283" s="75"/>
      <c r="MQH283" s="75"/>
      <c r="MQI283" s="75"/>
      <c r="MQJ283" s="75"/>
      <c r="MQK283" s="75"/>
      <c r="MQL283" s="75"/>
      <c r="MQM283" s="75"/>
      <c r="MQN283" s="75"/>
      <c r="MQO283" s="75"/>
      <c r="MQP283" s="75"/>
      <c r="MQQ283" s="75"/>
      <c r="MQR283" s="75"/>
      <c r="MQS283" s="75"/>
      <c r="MQT283" s="75"/>
      <c r="MQU283" s="75"/>
      <c r="MQV283" s="75"/>
      <c r="MQW283" s="75"/>
      <c r="MQX283" s="75"/>
      <c r="MQY283" s="75"/>
      <c r="MQZ283" s="75"/>
      <c r="MRA283" s="75"/>
      <c r="MRB283" s="75"/>
      <c r="MRC283" s="75"/>
      <c r="MRD283" s="75"/>
      <c r="MRE283" s="75"/>
      <c r="MRF283" s="75"/>
      <c r="MRG283" s="75"/>
      <c r="MRH283" s="75"/>
      <c r="MRI283" s="75"/>
      <c r="MRJ283" s="75"/>
      <c r="MRK283" s="75"/>
      <c r="MRL283" s="75"/>
      <c r="MRM283" s="75"/>
      <c r="MRN283" s="75"/>
      <c r="MRO283" s="75"/>
      <c r="MRP283" s="75"/>
      <c r="MRQ283" s="75"/>
      <c r="MRR283" s="75"/>
      <c r="MRS283" s="75"/>
      <c r="MRT283" s="75"/>
      <c r="MRU283" s="75"/>
      <c r="MRV283" s="75"/>
      <c r="MRW283" s="75"/>
      <c r="MRX283" s="75"/>
      <c r="MRY283" s="75"/>
      <c r="MRZ283" s="75"/>
      <c r="MSA283" s="75"/>
      <c r="MSB283" s="75"/>
      <c r="MSC283" s="75"/>
      <c r="MSD283" s="75"/>
      <c r="MSE283" s="75"/>
      <c r="MSF283" s="75"/>
      <c r="MSG283" s="75"/>
      <c r="MSH283" s="75"/>
      <c r="MSI283" s="75"/>
      <c r="MSJ283" s="75"/>
      <c r="MSK283" s="75"/>
      <c r="MSL283" s="75"/>
      <c r="MSM283" s="75"/>
      <c r="MSN283" s="75"/>
      <c r="MSO283" s="75"/>
      <c r="MSP283" s="75"/>
      <c r="MSQ283" s="75"/>
      <c r="MSR283" s="75"/>
      <c r="MSS283" s="75"/>
      <c r="MST283" s="75"/>
      <c r="MSU283" s="75"/>
      <c r="MSV283" s="75"/>
      <c r="MSW283" s="75"/>
      <c r="MSX283" s="75"/>
      <c r="MSY283" s="75"/>
      <c r="MSZ283" s="75"/>
      <c r="MTA283" s="75"/>
      <c r="MTB283" s="75"/>
      <c r="MTC283" s="75"/>
      <c r="MTD283" s="75"/>
      <c r="MTE283" s="75"/>
      <c r="MTF283" s="75"/>
      <c r="MTG283" s="75"/>
      <c r="MTH283" s="75"/>
      <c r="MTI283" s="75"/>
      <c r="MTJ283" s="75"/>
      <c r="MTK283" s="75"/>
      <c r="MTL283" s="75"/>
      <c r="MTM283" s="75"/>
      <c r="MTN283" s="75"/>
      <c r="MTO283" s="75"/>
      <c r="MTP283" s="75"/>
      <c r="MTQ283" s="75"/>
      <c r="MTR283" s="75"/>
      <c r="MTS283" s="75"/>
      <c r="MTT283" s="75"/>
      <c r="MTU283" s="75"/>
      <c r="MTV283" s="75"/>
      <c r="MTW283" s="75"/>
      <c r="MTX283" s="75"/>
      <c r="MTY283" s="75"/>
      <c r="MTZ283" s="75"/>
      <c r="MUA283" s="75"/>
      <c r="MUB283" s="75"/>
      <c r="MUC283" s="75"/>
      <c r="MUD283" s="75"/>
      <c r="MUE283" s="75"/>
      <c r="MUF283" s="75"/>
      <c r="MUG283" s="75"/>
      <c r="MUH283" s="75"/>
      <c r="MUI283" s="75"/>
      <c r="MUJ283" s="75"/>
      <c r="MUK283" s="75"/>
      <c r="MUL283" s="75"/>
      <c r="MUM283" s="75"/>
      <c r="MUN283" s="75"/>
      <c r="MUO283" s="75"/>
      <c r="MUP283" s="75"/>
      <c r="MUQ283" s="75"/>
      <c r="MUR283" s="75"/>
      <c r="MUS283" s="75"/>
      <c r="MUT283" s="75"/>
      <c r="MUU283" s="75"/>
      <c r="MUV283" s="75"/>
      <c r="MUW283" s="75"/>
      <c r="MUX283" s="75"/>
      <c r="MUY283" s="75"/>
      <c r="MUZ283" s="75"/>
      <c r="MVA283" s="75"/>
      <c r="MVB283" s="75"/>
      <c r="MVC283" s="75"/>
      <c r="MVD283" s="75"/>
      <c r="MVE283" s="75"/>
      <c r="MVF283" s="75"/>
      <c r="MVG283" s="75"/>
      <c r="MVH283" s="75"/>
      <c r="MVI283" s="75"/>
      <c r="MVJ283" s="75"/>
      <c r="MVK283" s="75"/>
      <c r="MVL283" s="75"/>
      <c r="MVM283" s="75"/>
      <c r="MVN283" s="75"/>
      <c r="MVO283" s="75"/>
      <c r="MVP283" s="75"/>
      <c r="MVQ283" s="75"/>
      <c r="MVR283" s="75"/>
      <c r="MVS283" s="75"/>
      <c r="MVT283" s="75"/>
      <c r="MVU283" s="75"/>
      <c r="MVV283" s="75"/>
      <c r="MVW283" s="75"/>
      <c r="MVX283" s="75"/>
      <c r="MVY283" s="75"/>
      <c r="MVZ283" s="75"/>
      <c r="MWA283" s="75"/>
      <c r="MWB283" s="75"/>
      <c r="MWC283" s="75"/>
      <c r="MWD283" s="75"/>
      <c r="MWE283" s="75"/>
      <c r="MWF283" s="75"/>
      <c r="MWG283" s="75"/>
      <c r="MWH283" s="75"/>
      <c r="MWI283" s="75"/>
      <c r="MWJ283" s="75"/>
      <c r="MWK283" s="75"/>
      <c r="MWL283" s="75"/>
      <c r="MWM283" s="75"/>
      <c r="MWN283" s="75"/>
      <c r="MWO283" s="75"/>
      <c r="MWP283" s="75"/>
      <c r="MWQ283" s="75"/>
      <c r="MWR283" s="75"/>
      <c r="MWS283" s="75"/>
      <c r="MWT283" s="75"/>
      <c r="MWU283" s="75"/>
      <c r="MWV283" s="75"/>
      <c r="MWW283" s="75"/>
      <c r="MWX283" s="75"/>
      <c r="MWY283" s="75"/>
      <c r="MWZ283" s="75"/>
      <c r="MXA283" s="75"/>
      <c r="MXB283" s="75"/>
      <c r="MXC283" s="75"/>
      <c r="MXD283" s="75"/>
      <c r="MXE283" s="75"/>
      <c r="MXF283" s="75"/>
      <c r="MXG283" s="75"/>
      <c r="MXH283" s="75"/>
      <c r="MXI283" s="75"/>
      <c r="MXJ283" s="75"/>
      <c r="MXK283" s="75"/>
      <c r="MXL283" s="75"/>
      <c r="MXM283" s="75"/>
      <c r="MXN283" s="75"/>
      <c r="MXO283" s="75"/>
      <c r="MXP283" s="75"/>
      <c r="MXQ283" s="75"/>
      <c r="MXR283" s="75"/>
      <c r="MXS283" s="75"/>
      <c r="MXT283" s="75"/>
      <c r="MXU283" s="75"/>
      <c r="MXV283" s="75"/>
      <c r="MXW283" s="75"/>
      <c r="MXX283" s="75"/>
      <c r="MXY283" s="75"/>
      <c r="MXZ283" s="75"/>
      <c r="MYA283" s="75"/>
      <c r="MYB283" s="75"/>
      <c r="MYC283" s="75"/>
      <c r="MYD283" s="75"/>
      <c r="MYE283" s="75"/>
      <c r="MYF283" s="75"/>
      <c r="MYG283" s="75"/>
      <c r="MYH283" s="75"/>
      <c r="MYI283" s="75"/>
      <c r="MYJ283" s="75"/>
      <c r="MYK283" s="75"/>
      <c r="MYL283" s="75"/>
      <c r="MYM283" s="75"/>
      <c r="MYN283" s="75"/>
      <c r="MYO283" s="75"/>
      <c r="MYP283" s="75"/>
      <c r="MYQ283" s="75"/>
      <c r="MYR283" s="75"/>
      <c r="MYS283" s="75"/>
      <c r="MYT283" s="75"/>
      <c r="MYU283" s="75"/>
      <c r="MYV283" s="75"/>
      <c r="MYW283" s="75"/>
      <c r="MYX283" s="75"/>
      <c r="MYY283" s="75"/>
      <c r="MYZ283" s="75"/>
      <c r="MZA283" s="75"/>
      <c r="MZB283" s="75"/>
      <c r="MZC283" s="75"/>
      <c r="MZD283" s="75"/>
      <c r="MZE283" s="75"/>
      <c r="MZF283" s="75"/>
      <c r="MZG283" s="75"/>
      <c r="MZH283" s="75"/>
      <c r="MZI283" s="75"/>
      <c r="MZJ283" s="75"/>
      <c r="MZK283" s="75"/>
      <c r="MZL283" s="75"/>
      <c r="MZM283" s="75"/>
      <c r="MZN283" s="75"/>
      <c r="MZO283" s="75"/>
      <c r="MZP283" s="75"/>
      <c r="MZQ283" s="75"/>
      <c r="MZR283" s="75"/>
      <c r="MZS283" s="75"/>
      <c r="MZT283" s="75"/>
      <c r="MZU283" s="75"/>
      <c r="MZV283" s="75"/>
      <c r="MZW283" s="75"/>
      <c r="MZX283" s="75"/>
      <c r="MZY283" s="75"/>
      <c r="MZZ283" s="75"/>
      <c r="NAA283" s="75"/>
      <c r="NAB283" s="75"/>
      <c r="NAC283" s="75"/>
      <c r="NAD283" s="75"/>
      <c r="NAE283" s="75"/>
      <c r="NAF283" s="75"/>
      <c r="NAG283" s="75"/>
      <c r="NAH283" s="75"/>
      <c r="NAI283" s="75"/>
      <c r="NAJ283" s="75"/>
      <c r="NAK283" s="75"/>
      <c r="NAL283" s="75"/>
      <c r="NAM283" s="75"/>
      <c r="NAN283" s="75"/>
      <c r="NAO283" s="75"/>
      <c r="NAP283" s="75"/>
      <c r="NAQ283" s="75"/>
      <c r="NAR283" s="75"/>
      <c r="NAS283" s="75"/>
      <c r="NAT283" s="75"/>
      <c r="NAU283" s="75"/>
      <c r="NAV283" s="75"/>
      <c r="NAW283" s="75"/>
      <c r="NAX283" s="75"/>
      <c r="NAY283" s="75"/>
      <c r="NAZ283" s="75"/>
      <c r="NBA283" s="75"/>
      <c r="NBB283" s="75"/>
      <c r="NBC283" s="75"/>
      <c r="NBD283" s="75"/>
      <c r="NBE283" s="75"/>
      <c r="NBF283" s="75"/>
      <c r="NBG283" s="75"/>
      <c r="NBH283" s="75"/>
      <c r="NBI283" s="75"/>
      <c r="NBJ283" s="75"/>
      <c r="NBK283" s="75"/>
      <c r="NBL283" s="75"/>
      <c r="NBM283" s="75"/>
      <c r="NBN283" s="75"/>
      <c r="NBO283" s="75"/>
      <c r="NBP283" s="75"/>
      <c r="NBQ283" s="75"/>
      <c r="NBR283" s="75"/>
      <c r="NBS283" s="75"/>
      <c r="NBT283" s="75"/>
      <c r="NBU283" s="75"/>
      <c r="NBV283" s="75"/>
      <c r="NBW283" s="75"/>
      <c r="NBX283" s="75"/>
      <c r="NBY283" s="75"/>
      <c r="NBZ283" s="75"/>
      <c r="NCA283" s="75"/>
      <c r="NCB283" s="75"/>
      <c r="NCC283" s="75"/>
      <c r="NCD283" s="75"/>
      <c r="NCE283" s="75"/>
      <c r="NCF283" s="75"/>
      <c r="NCG283" s="75"/>
      <c r="NCH283" s="75"/>
      <c r="NCI283" s="75"/>
      <c r="NCJ283" s="75"/>
      <c r="NCK283" s="75"/>
      <c r="NCL283" s="75"/>
      <c r="NCM283" s="75"/>
      <c r="NCN283" s="75"/>
      <c r="NCO283" s="75"/>
      <c r="NCP283" s="75"/>
      <c r="NCQ283" s="75"/>
      <c r="NCR283" s="75"/>
      <c r="NCS283" s="75"/>
      <c r="NCT283" s="75"/>
      <c r="NCU283" s="75"/>
      <c r="NCV283" s="75"/>
      <c r="NCW283" s="75"/>
      <c r="NCX283" s="75"/>
      <c r="NCY283" s="75"/>
      <c r="NCZ283" s="75"/>
      <c r="NDA283" s="75"/>
      <c r="NDB283" s="75"/>
      <c r="NDC283" s="75"/>
      <c r="NDD283" s="75"/>
      <c r="NDE283" s="75"/>
      <c r="NDF283" s="75"/>
      <c r="NDG283" s="75"/>
      <c r="NDH283" s="75"/>
      <c r="NDI283" s="75"/>
      <c r="NDJ283" s="75"/>
      <c r="NDK283" s="75"/>
      <c r="NDL283" s="75"/>
      <c r="NDM283" s="75"/>
      <c r="NDN283" s="75"/>
      <c r="NDO283" s="75"/>
      <c r="NDP283" s="75"/>
      <c r="NDQ283" s="75"/>
      <c r="NDR283" s="75"/>
      <c r="NDS283" s="75"/>
      <c r="NDT283" s="75"/>
      <c r="NDU283" s="75"/>
      <c r="NDV283" s="75"/>
      <c r="NDW283" s="75"/>
      <c r="NDX283" s="75"/>
      <c r="NDY283" s="75"/>
      <c r="NDZ283" s="75"/>
      <c r="NEA283" s="75"/>
      <c r="NEB283" s="75"/>
      <c r="NEC283" s="75"/>
      <c r="NED283" s="75"/>
      <c r="NEE283" s="75"/>
      <c r="NEF283" s="75"/>
      <c r="NEG283" s="75"/>
      <c r="NEH283" s="75"/>
      <c r="NEI283" s="75"/>
      <c r="NEJ283" s="75"/>
      <c r="NEK283" s="75"/>
      <c r="NEL283" s="75"/>
      <c r="NEM283" s="75"/>
      <c r="NEN283" s="75"/>
      <c r="NEO283" s="75"/>
      <c r="NEP283" s="75"/>
      <c r="NEQ283" s="75"/>
      <c r="NER283" s="75"/>
      <c r="NES283" s="75"/>
      <c r="NET283" s="75"/>
      <c r="NEU283" s="75"/>
      <c r="NEV283" s="75"/>
      <c r="NEW283" s="75"/>
      <c r="NEX283" s="75"/>
      <c r="NEY283" s="75"/>
      <c r="NEZ283" s="75"/>
      <c r="NFA283" s="75"/>
      <c r="NFB283" s="75"/>
      <c r="NFC283" s="75"/>
      <c r="NFD283" s="75"/>
      <c r="NFE283" s="75"/>
      <c r="NFF283" s="75"/>
      <c r="NFG283" s="75"/>
      <c r="NFH283" s="75"/>
      <c r="NFI283" s="75"/>
      <c r="NFJ283" s="75"/>
      <c r="NFK283" s="75"/>
      <c r="NFL283" s="75"/>
      <c r="NFM283" s="75"/>
      <c r="NFN283" s="75"/>
      <c r="NFO283" s="75"/>
      <c r="NFP283" s="75"/>
      <c r="NFQ283" s="75"/>
      <c r="NFR283" s="75"/>
      <c r="NFS283" s="75"/>
      <c r="NFT283" s="75"/>
      <c r="NFU283" s="75"/>
      <c r="NFV283" s="75"/>
      <c r="NFW283" s="75"/>
      <c r="NFX283" s="75"/>
      <c r="NFY283" s="75"/>
      <c r="NFZ283" s="75"/>
      <c r="NGA283" s="75"/>
      <c r="NGB283" s="75"/>
      <c r="NGC283" s="75"/>
      <c r="NGD283" s="75"/>
      <c r="NGE283" s="75"/>
      <c r="NGF283" s="75"/>
      <c r="NGG283" s="75"/>
      <c r="NGH283" s="75"/>
      <c r="NGI283" s="75"/>
      <c r="NGJ283" s="75"/>
      <c r="NGK283" s="75"/>
      <c r="NGL283" s="75"/>
      <c r="NGM283" s="75"/>
      <c r="NGN283" s="75"/>
      <c r="NGO283" s="75"/>
      <c r="NGP283" s="75"/>
      <c r="NGQ283" s="75"/>
      <c r="NGR283" s="75"/>
      <c r="NGS283" s="75"/>
      <c r="NGT283" s="75"/>
      <c r="NGU283" s="75"/>
      <c r="NGV283" s="75"/>
      <c r="NGW283" s="75"/>
      <c r="NGX283" s="75"/>
      <c r="NGY283" s="75"/>
      <c r="NGZ283" s="75"/>
      <c r="NHA283" s="75"/>
      <c r="NHB283" s="75"/>
      <c r="NHC283" s="75"/>
      <c r="NHD283" s="75"/>
      <c r="NHE283" s="75"/>
      <c r="NHF283" s="75"/>
      <c r="NHG283" s="75"/>
      <c r="NHH283" s="75"/>
      <c r="NHI283" s="75"/>
      <c r="NHJ283" s="75"/>
      <c r="NHK283" s="75"/>
      <c r="NHL283" s="75"/>
      <c r="NHM283" s="75"/>
      <c r="NHN283" s="75"/>
      <c r="NHO283" s="75"/>
      <c r="NHP283" s="75"/>
      <c r="NHQ283" s="75"/>
      <c r="NHR283" s="75"/>
      <c r="NHS283" s="75"/>
      <c r="NHT283" s="75"/>
      <c r="NHU283" s="75"/>
      <c r="NHV283" s="75"/>
      <c r="NHW283" s="75"/>
      <c r="NHX283" s="75"/>
      <c r="NHY283" s="75"/>
      <c r="NHZ283" s="75"/>
      <c r="NIA283" s="75"/>
      <c r="NIB283" s="75"/>
      <c r="NIC283" s="75"/>
      <c r="NID283" s="75"/>
      <c r="NIE283" s="75"/>
      <c r="NIF283" s="75"/>
      <c r="NIG283" s="75"/>
      <c r="NIH283" s="75"/>
      <c r="NII283" s="75"/>
      <c r="NIJ283" s="75"/>
      <c r="NIK283" s="75"/>
      <c r="NIL283" s="75"/>
      <c r="NIM283" s="75"/>
      <c r="NIN283" s="75"/>
      <c r="NIO283" s="75"/>
      <c r="NIP283" s="75"/>
      <c r="NIQ283" s="75"/>
      <c r="NIR283" s="75"/>
      <c r="NIS283" s="75"/>
      <c r="NIT283" s="75"/>
      <c r="NIU283" s="75"/>
      <c r="NIV283" s="75"/>
      <c r="NIW283" s="75"/>
      <c r="NIX283" s="75"/>
      <c r="NIY283" s="75"/>
      <c r="NIZ283" s="75"/>
      <c r="NJA283" s="75"/>
      <c r="NJB283" s="75"/>
      <c r="NJC283" s="75"/>
      <c r="NJD283" s="75"/>
      <c r="NJE283" s="75"/>
      <c r="NJF283" s="75"/>
      <c r="NJG283" s="75"/>
      <c r="NJH283" s="75"/>
      <c r="NJI283" s="75"/>
      <c r="NJJ283" s="75"/>
      <c r="NJK283" s="75"/>
      <c r="NJL283" s="75"/>
      <c r="NJM283" s="75"/>
      <c r="NJN283" s="75"/>
      <c r="NJO283" s="75"/>
      <c r="NJP283" s="75"/>
      <c r="NJQ283" s="75"/>
      <c r="NJR283" s="75"/>
      <c r="NJS283" s="75"/>
      <c r="NJT283" s="75"/>
      <c r="NJU283" s="75"/>
      <c r="NJV283" s="75"/>
      <c r="NJW283" s="75"/>
      <c r="NJX283" s="75"/>
      <c r="NJY283" s="75"/>
      <c r="NJZ283" s="75"/>
      <c r="NKA283" s="75"/>
      <c r="NKB283" s="75"/>
      <c r="NKC283" s="75"/>
      <c r="NKD283" s="75"/>
      <c r="NKE283" s="75"/>
      <c r="NKF283" s="75"/>
      <c r="NKG283" s="75"/>
      <c r="NKH283" s="75"/>
      <c r="NKI283" s="75"/>
      <c r="NKJ283" s="75"/>
      <c r="NKK283" s="75"/>
      <c r="NKL283" s="75"/>
      <c r="NKM283" s="75"/>
      <c r="NKN283" s="75"/>
      <c r="NKO283" s="75"/>
      <c r="NKP283" s="75"/>
      <c r="NKQ283" s="75"/>
      <c r="NKR283" s="75"/>
      <c r="NKS283" s="75"/>
      <c r="NKT283" s="75"/>
      <c r="NKU283" s="75"/>
      <c r="NKV283" s="75"/>
      <c r="NKW283" s="75"/>
      <c r="NKX283" s="75"/>
      <c r="NKY283" s="75"/>
      <c r="NKZ283" s="75"/>
      <c r="NLA283" s="75"/>
      <c r="NLB283" s="75"/>
      <c r="NLC283" s="75"/>
      <c r="NLD283" s="75"/>
      <c r="NLE283" s="75"/>
      <c r="NLF283" s="75"/>
      <c r="NLG283" s="75"/>
      <c r="NLH283" s="75"/>
      <c r="NLI283" s="75"/>
      <c r="NLJ283" s="75"/>
      <c r="NLK283" s="75"/>
      <c r="NLL283" s="75"/>
      <c r="NLM283" s="75"/>
      <c r="NLN283" s="75"/>
      <c r="NLO283" s="75"/>
      <c r="NLP283" s="75"/>
      <c r="NLQ283" s="75"/>
      <c r="NLR283" s="75"/>
      <c r="NLS283" s="75"/>
      <c r="NLT283" s="75"/>
      <c r="NLU283" s="75"/>
      <c r="NLV283" s="75"/>
      <c r="NLW283" s="75"/>
      <c r="NLX283" s="75"/>
      <c r="NLY283" s="75"/>
      <c r="NLZ283" s="75"/>
      <c r="NMA283" s="75"/>
      <c r="NMB283" s="75"/>
      <c r="NMC283" s="75"/>
      <c r="NMD283" s="75"/>
      <c r="NME283" s="75"/>
      <c r="NMF283" s="75"/>
      <c r="NMG283" s="75"/>
      <c r="NMH283" s="75"/>
      <c r="NMI283" s="75"/>
      <c r="NMJ283" s="75"/>
      <c r="NMK283" s="75"/>
      <c r="NML283" s="75"/>
      <c r="NMM283" s="75"/>
      <c r="NMN283" s="75"/>
      <c r="NMO283" s="75"/>
      <c r="NMP283" s="75"/>
      <c r="NMQ283" s="75"/>
      <c r="NMR283" s="75"/>
      <c r="NMS283" s="75"/>
      <c r="NMT283" s="75"/>
      <c r="NMU283" s="75"/>
      <c r="NMV283" s="75"/>
      <c r="NMW283" s="75"/>
      <c r="NMX283" s="75"/>
      <c r="NMY283" s="75"/>
      <c r="NMZ283" s="75"/>
      <c r="NNA283" s="75"/>
      <c r="NNB283" s="75"/>
      <c r="NNC283" s="75"/>
      <c r="NND283" s="75"/>
      <c r="NNE283" s="75"/>
      <c r="NNF283" s="75"/>
      <c r="NNG283" s="75"/>
      <c r="NNH283" s="75"/>
      <c r="NNI283" s="75"/>
      <c r="NNJ283" s="75"/>
      <c r="NNK283" s="75"/>
      <c r="NNL283" s="75"/>
      <c r="NNM283" s="75"/>
      <c r="NNN283" s="75"/>
      <c r="NNO283" s="75"/>
      <c r="NNP283" s="75"/>
      <c r="NNQ283" s="75"/>
      <c r="NNR283" s="75"/>
      <c r="NNS283" s="75"/>
      <c r="NNT283" s="75"/>
      <c r="NNU283" s="75"/>
      <c r="NNV283" s="75"/>
      <c r="NNW283" s="75"/>
      <c r="NNX283" s="75"/>
      <c r="NNY283" s="75"/>
      <c r="NNZ283" s="75"/>
      <c r="NOA283" s="75"/>
      <c r="NOB283" s="75"/>
      <c r="NOC283" s="75"/>
      <c r="NOD283" s="75"/>
      <c r="NOE283" s="75"/>
      <c r="NOF283" s="75"/>
      <c r="NOG283" s="75"/>
      <c r="NOH283" s="75"/>
      <c r="NOI283" s="75"/>
      <c r="NOJ283" s="75"/>
      <c r="NOK283" s="75"/>
      <c r="NOL283" s="75"/>
      <c r="NOM283" s="75"/>
      <c r="NON283" s="75"/>
      <c r="NOO283" s="75"/>
      <c r="NOP283" s="75"/>
      <c r="NOQ283" s="75"/>
      <c r="NOR283" s="75"/>
      <c r="NOS283" s="75"/>
      <c r="NOT283" s="75"/>
      <c r="NOU283" s="75"/>
      <c r="NOV283" s="75"/>
      <c r="NOW283" s="75"/>
      <c r="NOX283" s="75"/>
      <c r="NOY283" s="75"/>
      <c r="NOZ283" s="75"/>
      <c r="NPA283" s="75"/>
      <c r="NPB283" s="75"/>
      <c r="NPC283" s="75"/>
      <c r="NPD283" s="75"/>
      <c r="NPE283" s="75"/>
      <c r="NPF283" s="75"/>
      <c r="NPG283" s="75"/>
      <c r="NPH283" s="75"/>
      <c r="NPI283" s="75"/>
      <c r="NPJ283" s="75"/>
      <c r="NPK283" s="75"/>
      <c r="NPL283" s="75"/>
      <c r="NPM283" s="75"/>
      <c r="NPN283" s="75"/>
      <c r="NPO283" s="75"/>
      <c r="NPP283" s="75"/>
      <c r="NPQ283" s="75"/>
      <c r="NPR283" s="75"/>
      <c r="NPS283" s="75"/>
      <c r="NPT283" s="75"/>
      <c r="NPU283" s="75"/>
      <c r="NPV283" s="75"/>
      <c r="NPW283" s="75"/>
      <c r="NPX283" s="75"/>
      <c r="NPY283" s="75"/>
      <c r="NPZ283" s="75"/>
      <c r="NQA283" s="75"/>
      <c r="NQB283" s="75"/>
      <c r="NQC283" s="75"/>
      <c r="NQD283" s="75"/>
      <c r="NQE283" s="75"/>
      <c r="NQF283" s="75"/>
      <c r="NQG283" s="75"/>
      <c r="NQH283" s="75"/>
      <c r="NQI283" s="75"/>
      <c r="NQJ283" s="75"/>
      <c r="NQK283" s="75"/>
      <c r="NQL283" s="75"/>
      <c r="NQM283" s="75"/>
      <c r="NQN283" s="75"/>
      <c r="NQO283" s="75"/>
      <c r="NQP283" s="75"/>
      <c r="NQQ283" s="75"/>
      <c r="NQR283" s="75"/>
      <c r="NQS283" s="75"/>
      <c r="NQT283" s="75"/>
      <c r="NQU283" s="75"/>
      <c r="NQV283" s="75"/>
      <c r="NQW283" s="75"/>
      <c r="NQX283" s="75"/>
      <c r="NQY283" s="75"/>
      <c r="NQZ283" s="75"/>
      <c r="NRA283" s="75"/>
      <c r="NRB283" s="75"/>
      <c r="NRC283" s="75"/>
      <c r="NRD283" s="75"/>
      <c r="NRE283" s="75"/>
      <c r="NRF283" s="75"/>
      <c r="NRG283" s="75"/>
      <c r="NRH283" s="75"/>
      <c r="NRI283" s="75"/>
      <c r="NRJ283" s="75"/>
      <c r="NRK283" s="75"/>
      <c r="NRL283" s="75"/>
      <c r="NRM283" s="75"/>
      <c r="NRN283" s="75"/>
      <c r="NRO283" s="75"/>
      <c r="NRP283" s="75"/>
      <c r="NRQ283" s="75"/>
      <c r="NRR283" s="75"/>
      <c r="NRS283" s="75"/>
      <c r="NRT283" s="75"/>
      <c r="NRU283" s="75"/>
      <c r="NRV283" s="75"/>
      <c r="NRW283" s="75"/>
      <c r="NRX283" s="75"/>
      <c r="NRY283" s="75"/>
      <c r="NRZ283" s="75"/>
      <c r="NSA283" s="75"/>
      <c r="NSB283" s="75"/>
      <c r="NSC283" s="75"/>
      <c r="NSD283" s="75"/>
      <c r="NSE283" s="75"/>
      <c r="NSF283" s="75"/>
      <c r="NSG283" s="75"/>
      <c r="NSH283" s="75"/>
      <c r="NSI283" s="75"/>
      <c r="NSJ283" s="75"/>
      <c r="NSK283" s="75"/>
      <c r="NSL283" s="75"/>
      <c r="NSM283" s="75"/>
      <c r="NSN283" s="75"/>
      <c r="NSO283" s="75"/>
      <c r="NSP283" s="75"/>
      <c r="NSQ283" s="75"/>
      <c r="NSR283" s="75"/>
      <c r="NSS283" s="75"/>
      <c r="NST283" s="75"/>
      <c r="NSU283" s="75"/>
      <c r="NSV283" s="75"/>
      <c r="NSW283" s="75"/>
      <c r="NSX283" s="75"/>
      <c r="NSY283" s="75"/>
      <c r="NSZ283" s="75"/>
      <c r="NTA283" s="75"/>
      <c r="NTB283" s="75"/>
      <c r="NTC283" s="75"/>
      <c r="NTD283" s="75"/>
      <c r="NTE283" s="75"/>
      <c r="NTF283" s="75"/>
      <c r="NTG283" s="75"/>
      <c r="NTH283" s="75"/>
      <c r="NTI283" s="75"/>
      <c r="NTJ283" s="75"/>
      <c r="NTK283" s="75"/>
      <c r="NTL283" s="75"/>
      <c r="NTM283" s="75"/>
      <c r="NTN283" s="75"/>
      <c r="NTO283" s="75"/>
      <c r="NTP283" s="75"/>
      <c r="NTQ283" s="75"/>
      <c r="NTR283" s="75"/>
      <c r="NTS283" s="75"/>
      <c r="NTT283" s="75"/>
      <c r="NTU283" s="75"/>
      <c r="NTV283" s="75"/>
      <c r="NTW283" s="75"/>
      <c r="NTX283" s="75"/>
      <c r="NTY283" s="75"/>
      <c r="NTZ283" s="75"/>
      <c r="NUA283" s="75"/>
      <c r="NUB283" s="75"/>
      <c r="NUC283" s="75"/>
      <c r="NUD283" s="75"/>
      <c r="NUE283" s="75"/>
      <c r="NUF283" s="75"/>
      <c r="NUG283" s="75"/>
      <c r="NUH283" s="75"/>
      <c r="NUI283" s="75"/>
      <c r="NUJ283" s="75"/>
      <c r="NUK283" s="75"/>
      <c r="NUL283" s="75"/>
      <c r="NUM283" s="75"/>
      <c r="NUN283" s="75"/>
      <c r="NUO283" s="75"/>
      <c r="NUP283" s="75"/>
      <c r="NUQ283" s="75"/>
      <c r="NUR283" s="75"/>
      <c r="NUS283" s="75"/>
      <c r="NUT283" s="75"/>
      <c r="NUU283" s="75"/>
      <c r="NUV283" s="75"/>
      <c r="NUW283" s="75"/>
      <c r="NUX283" s="75"/>
      <c r="NUY283" s="75"/>
      <c r="NUZ283" s="75"/>
      <c r="NVA283" s="75"/>
      <c r="NVB283" s="75"/>
      <c r="NVC283" s="75"/>
      <c r="NVD283" s="75"/>
      <c r="NVE283" s="75"/>
      <c r="NVF283" s="75"/>
      <c r="NVG283" s="75"/>
      <c r="NVH283" s="75"/>
      <c r="NVI283" s="75"/>
      <c r="NVJ283" s="75"/>
      <c r="NVK283" s="75"/>
      <c r="NVL283" s="75"/>
      <c r="NVM283" s="75"/>
      <c r="NVN283" s="75"/>
      <c r="NVO283" s="75"/>
      <c r="NVP283" s="75"/>
      <c r="NVQ283" s="75"/>
      <c r="NVR283" s="75"/>
      <c r="NVS283" s="75"/>
      <c r="NVT283" s="75"/>
      <c r="NVU283" s="75"/>
      <c r="NVV283" s="75"/>
      <c r="NVW283" s="75"/>
      <c r="NVX283" s="75"/>
      <c r="NVY283" s="75"/>
      <c r="NVZ283" s="75"/>
      <c r="NWA283" s="75"/>
      <c r="NWB283" s="75"/>
      <c r="NWC283" s="75"/>
      <c r="NWD283" s="75"/>
      <c r="NWE283" s="75"/>
      <c r="NWF283" s="75"/>
      <c r="NWG283" s="75"/>
      <c r="NWH283" s="75"/>
      <c r="NWI283" s="75"/>
      <c r="NWJ283" s="75"/>
      <c r="NWK283" s="75"/>
      <c r="NWL283" s="75"/>
      <c r="NWM283" s="75"/>
      <c r="NWN283" s="75"/>
      <c r="NWO283" s="75"/>
      <c r="NWP283" s="75"/>
      <c r="NWQ283" s="75"/>
      <c r="NWR283" s="75"/>
      <c r="NWS283" s="75"/>
      <c r="NWT283" s="75"/>
      <c r="NWU283" s="75"/>
      <c r="NWV283" s="75"/>
      <c r="NWW283" s="75"/>
      <c r="NWX283" s="75"/>
      <c r="NWY283" s="75"/>
      <c r="NWZ283" s="75"/>
      <c r="NXA283" s="75"/>
      <c r="NXB283" s="75"/>
      <c r="NXC283" s="75"/>
      <c r="NXD283" s="75"/>
      <c r="NXE283" s="75"/>
      <c r="NXF283" s="75"/>
      <c r="NXG283" s="75"/>
      <c r="NXH283" s="75"/>
      <c r="NXI283" s="75"/>
      <c r="NXJ283" s="75"/>
      <c r="NXK283" s="75"/>
      <c r="NXL283" s="75"/>
      <c r="NXM283" s="75"/>
      <c r="NXN283" s="75"/>
      <c r="NXO283" s="75"/>
      <c r="NXP283" s="75"/>
      <c r="NXQ283" s="75"/>
      <c r="NXR283" s="75"/>
      <c r="NXS283" s="75"/>
      <c r="NXT283" s="75"/>
      <c r="NXU283" s="75"/>
      <c r="NXV283" s="75"/>
      <c r="NXW283" s="75"/>
      <c r="NXX283" s="75"/>
      <c r="NXY283" s="75"/>
      <c r="NXZ283" s="75"/>
      <c r="NYA283" s="75"/>
      <c r="NYB283" s="75"/>
      <c r="NYC283" s="75"/>
      <c r="NYD283" s="75"/>
      <c r="NYE283" s="75"/>
      <c r="NYF283" s="75"/>
      <c r="NYG283" s="75"/>
      <c r="NYH283" s="75"/>
      <c r="NYI283" s="75"/>
      <c r="NYJ283" s="75"/>
      <c r="NYK283" s="75"/>
      <c r="NYL283" s="75"/>
      <c r="NYM283" s="75"/>
      <c r="NYN283" s="75"/>
      <c r="NYO283" s="75"/>
      <c r="NYP283" s="75"/>
      <c r="NYQ283" s="75"/>
      <c r="NYR283" s="75"/>
      <c r="NYS283" s="75"/>
      <c r="NYT283" s="75"/>
      <c r="NYU283" s="75"/>
      <c r="NYV283" s="75"/>
      <c r="NYW283" s="75"/>
      <c r="NYX283" s="75"/>
      <c r="NYY283" s="75"/>
      <c r="NYZ283" s="75"/>
      <c r="NZA283" s="75"/>
      <c r="NZB283" s="75"/>
      <c r="NZC283" s="75"/>
      <c r="NZD283" s="75"/>
      <c r="NZE283" s="75"/>
      <c r="NZF283" s="75"/>
      <c r="NZG283" s="75"/>
      <c r="NZH283" s="75"/>
      <c r="NZI283" s="75"/>
      <c r="NZJ283" s="75"/>
      <c r="NZK283" s="75"/>
      <c r="NZL283" s="75"/>
      <c r="NZM283" s="75"/>
      <c r="NZN283" s="75"/>
      <c r="NZO283" s="75"/>
      <c r="NZP283" s="75"/>
      <c r="NZQ283" s="75"/>
      <c r="NZR283" s="75"/>
      <c r="NZS283" s="75"/>
      <c r="NZT283" s="75"/>
      <c r="NZU283" s="75"/>
      <c r="NZV283" s="75"/>
      <c r="NZW283" s="75"/>
      <c r="NZX283" s="75"/>
      <c r="NZY283" s="75"/>
      <c r="NZZ283" s="75"/>
      <c r="OAA283" s="75"/>
      <c r="OAB283" s="75"/>
      <c r="OAC283" s="75"/>
      <c r="OAD283" s="75"/>
      <c r="OAE283" s="75"/>
      <c r="OAF283" s="75"/>
      <c r="OAG283" s="75"/>
      <c r="OAH283" s="75"/>
      <c r="OAI283" s="75"/>
      <c r="OAJ283" s="75"/>
      <c r="OAK283" s="75"/>
      <c r="OAL283" s="75"/>
      <c r="OAM283" s="75"/>
      <c r="OAN283" s="75"/>
      <c r="OAO283" s="75"/>
      <c r="OAP283" s="75"/>
      <c r="OAQ283" s="75"/>
      <c r="OAR283" s="75"/>
      <c r="OAS283" s="75"/>
      <c r="OAT283" s="75"/>
      <c r="OAU283" s="75"/>
      <c r="OAV283" s="75"/>
      <c r="OAW283" s="75"/>
      <c r="OAX283" s="75"/>
      <c r="OAY283" s="75"/>
      <c r="OAZ283" s="75"/>
      <c r="OBA283" s="75"/>
      <c r="OBB283" s="75"/>
      <c r="OBC283" s="75"/>
      <c r="OBD283" s="75"/>
      <c r="OBE283" s="75"/>
      <c r="OBF283" s="75"/>
      <c r="OBG283" s="75"/>
      <c r="OBH283" s="75"/>
      <c r="OBI283" s="75"/>
      <c r="OBJ283" s="75"/>
      <c r="OBK283" s="75"/>
      <c r="OBL283" s="75"/>
      <c r="OBM283" s="75"/>
      <c r="OBN283" s="75"/>
      <c r="OBO283" s="75"/>
      <c r="OBP283" s="75"/>
      <c r="OBQ283" s="75"/>
      <c r="OBR283" s="75"/>
      <c r="OBS283" s="75"/>
      <c r="OBT283" s="75"/>
      <c r="OBU283" s="75"/>
      <c r="OBV283" s="75"/>
      <c r="OBW283" s="75"/>
      <c r="OBX283" s="75"/>
      <c r="OBY283" s="75"/>
      <c r="OBZ283" s="75"/>
      <c r="OCA283" s="75"/>
      <c r="OCB283" s="75"/>
      <c r="OCC283" s="75"/>
      <c r="OCD283" s="75"/>
      <c r="OCE283" s="75"/>
      <c r="OCF283" s="75"/>
      <c r="OCG283" s="75"/>
      <c r="OCH283" s="75"/>
      <c r="OCI283" s="75"/>
      <c r="OCJ283" s="75"/>
      <c r="OCK283" s="75"/>
      <c r="OCL283" s="75"/>
      <c r="OCM283" s="75"/>
      <c r="OCN283" s="75"/>
      <c r="OCO283" s="75"/>
      <c r="OCP283" s="75"/>
      <c r="OCQ283" s="75"/>
      <c r="OCR283" s="75"/>
      <c r="OCS283" s="75"/>
      <c r="OCT283" s="75"/>
      <c r="OCU283" s="75"/>
      <c r="OCV283" s="75"/>
      <c r="OCW283" s="75"/>
      <c r="OCX283" s="75"/>
      <c r="OCY283" s="75"/>
      <c r="OCZ283" s="75"/>
      <c r="ODA283" s="75"/>
      <c r="ODB283" s="75"/>
      <c r="ODC283" s="75"/>
      <c r="ODD283" s="75"/>
      <c r="ODE283" s="75"/>
      <c r="ODF283" s="75"/>
      <c r="ODG283" s="75"/>
      <c r="ODH283" s="75"/>
      <c r="ODI283" s="75"/>
      <c r="ODJ283" s="75"/>
      <c r="ODK283" s="75"/>
      <c r="ODL283" s="75"/>
      <c r="ODM283" s="75"/>
      <c r="ODN283" s="75"/>
      <c r="ODO283" s="75"/>
      <c r="ODP283" s="75"/>
      <c r="ODQ283" s="75"/>
      <c r="ODR283" s="75"/>
      <c r="ODS283" s="75"/>
      <c r="ODT283" s="75"/>
      <c r="ODU283" s="75"/>
      <c r="ODV283" s="75"/>
      <c r="ODW283" s="75"/>
      <c r="ODX283" s="75"/>
      <c r="ODY283" s="75"/>
      <c r="ODZ283" s="75"/>
      <c r="OEA283" s="75"/>
      <c r="OEB283" s="75"/>
      <c r="OEC283" s="75"/>
      <c r="OED283" s="75"/>
      <c r="OEE283" s="75"/>
      <c r="OEF283" s="75"/>
      <c r="OEG283" s="75"/>
      <c r="OEH283" s="75"/>
      <c r="OEI283" s="75"/>
      <c r="OEJ283" s="75"/>
      <c r="OEK283" s="75"/>
      <c r="OEL283" s="75"/>
      <c r="OEM283" s="75"/>
      <c r="OEN283" s="75"/>
      <c r="OEO283" s="75"/>
      <c r="OEP283" s="75"/>
      <c r="OEQ283" s="75"/>
      <c r="OER283" s="75"/>
      <c r="OES283" s="75"/>
      <c r="OET283" s="75"/>
      <c r="OEU283" s="75"/>
      <c r="OEV283" s="75"/>
      <c r="OEW283" s="75"/>
      <c r="OEX283" s="75"/>
      <c r="OEY283" s="75"/>
      <c r="OEZ283" s="75"/>
      <c r="OFA283" s="75"/>
      <c r="OFB283" s="75"/>
      <c r="OFC283" s="75"/>
      <c r="OFD283" s="75"/>
      <c r="OFE283" s="75"/>
      <c r="OFF283" s="75"/>
      <c r="OFG283" s="75"/>
      <c r="OFH283" s="75"/>
      <c r="OFI283" s="75"/>
      <c r="OFJ283" s="75"/>
      <c r="OFK283" s="75"/>
      <c r="OFL283" s="75"/>
      <c r="OFM283" s="75"/>
      <c r="OFN283" s="75"/>
      <c r="OFO283" s="75"/>
      <c r="OFP283" s="75"/>
      <c r="OFQ283" s="75"/>
      <c r="OFR283" s="75"/>
      <c r="OFS283" s="75"/>
      <c r="OFT283" s="75"/>
      <c r="OFU283" s="75"/>
      <c r="OFV283" s="75"/>
      <c r="OFW283" s="75"/>
      <c r="OFX283" s="75"/>
      <c r="OFY283" s="75"/>
      <c r="OFZ283" s="75"/>
      <c r="OGA283" s="75"/>
      <c r="OGB283" s="75"/>
      <c r="OGC283" s="75"/>
      <c r="OGD283" s="75"/>
      <c r="OGE283" s="75"/>
      <c r="OGF283" s="75"/>
      <c r="OGG283" s="75"/>
      <c r="OGH283" s="75"/>
      <c r="OGI283" s="75"/>
      <c r="OGJ283" s="75"/>
      <c r="OGK283" s="75"/>
      <c r="OGL283" s="75"/>
      <c r="OGM283" s="75"/>
      <c r="OGN283" s="75"/>
      <c r="OGO283" s="75"/>
      <c r="OGP283" s="75"/>
      <c r="OGQ283" s="75"/>
      <c r="OGR283" s="75"/>
      <c r="OGS283" s="75"/>
      <c r="OGT283" s="75"/>
      <c r="OGU283" s="75"/>
      <c r="OGV283" s="75"/>
      <c r="OGW283" s="75"/>
      <c r="OGX283" s="75"/>
      <c r="OGY283" s="75"/>
      <c r="OGZ283" s="75"/>
      <c r="OHA283" s="75"/>
      <c r="OHB283" s="75"/>
      <c r="OHC283" s="75"/>
      <c r="OHD283" s="75"/>
      <c r="OHE283" s="75"/>
      <c r="OHF283" s="75"/>
      <c r="OHG283" s="75"/>
      <c r="OHH283" s="75"/>
      <c r="OHI283" s="75"/>
      <c r="OHJ283" s="75"/>
      <c r="OHK283" s="75"/>
      <c r="OHL283" s="75"/>
      <c r="OHM283" s="75"/>
      <c r="OHN283" s="75"/>
      <c r="OHO283" s="75"/>
      <c r="OHP283" s="75"/>
      <c r="OHQ283" s="75"/>
      <c r="OHR283" s="75"/>
      <c r="OHS283" s="75"/>
      <c r="OHT283" s="75"/>
      <c r="OHU283" s="75"/>
      <c r="OHV283" s="75"/>
      <c r="OHW283" s="75"/>
      <c r="OHX283" s="75"/>
      <c r="OHY283" s="75"/>
      <c r="OHZ283" s="75"/>
      <c r="OIA283" s="75"/>
      <c r="OIB283" s="75"/>
      <c r="OIC283" s="75"/>
      <c r="OID283" s="75"/>
      <c r="OIE283" s="75"/>
      <c r="OIF283" s="75"/>
      <c r="OIG283" s="75"/>
      <c r="OIH283" s="75"/>
      <c r="OII283" s="75"/>
      <c r="OIJ283" s="75"/>
      <c r="OIK283" s="75"/>
      <c r="OIL283" s="75"/>
      <c r="OIM283" s="75"/>
      <c r="OIN283" s="75"/>
      <c r="OIO283" s="75"/>
      <c r="OIP283" s="75"/>
      <c r="OIQ283" s="75"/>
      <c r="OIR283" s="75"/>
      <c r="OIS283" s="75"/>
      <c r="OIT283" s="75"/>
      <c r="OIU283" s="75"/>
      <c r="OIV283" s="75"/>
      <c r="OIW283" s="75"/>
      <c r="OIX283" s="75"/>
      <c r="OIY283" s="75"/>
      <c r="OIZ283" s="75"/>
      <c r="OJA283" s="75"/>
      <c r="OJB283" s="75"/>
      <c r="OJC283" s="75"/>
      <c r="OJD283" s="75"/>
      <c r="OJE283" s="75"/>
      <c r="OJF283" s="75"/>
      <c r="OJG283" s="75"/>
      <c r="OJH283" s="75"/>
      <c r="OJI283" s="75"/>
      <c r="OJJ283" s="75"/>
      <c r="OJK283" s="75"/>
      <c r="OJL283" s="75"/>
      <c r="OJM283" s="75"/>
      <c r="OJN283" s="75"/>
      <c r="OJO283" s="75"/>
      <c r="OJP283" s="75"/>
      <c r="OJQ283" s="75"/>
      <c r="OJR283" s="75"/>
      <c r="OJS283" s="75"/>
      <c r="OJT283" s="75"/>
      <c r="OJU283" s="75"/>
      <c r="OJV283" s="75"/>
      <c r="OJW283" s="75"/>
      <c r="OJX283" s="75"/>
      <c r="OJY283" s="75"/>
      <c r="OJZ283" s="75"/>
      <c r="OKA283" s="75"/>
      <c r="OKB283" s="75"/>
      <c r="OKC283" s="75"/>
      <c r="OKD283" s="75"/>
      <c r="OKE283" s="75"/>
      <c r="OKF283" s="75"/>
      <c r="OKG283" s="75"/>
      <c r="OKH283" s="75"/>
      <c r="OKI283" s="75"/>
      <c r="OKJ283" s="75"/>
      <c r="OKK283" s="75"/>
      <c r="OKL283" s="75"/>
      <c r="OKM283" s="75"/>
      <c r="OKN283" s="75"/>
      <c r="OKO283" s="75"/>
      <c r="OKP283" s="75"/>
      <c r="OKQ283" s="75"/>
      <c r="OKR283" s="75"/>
      <c r="OKS283" s="75"/>
      <c r="OKT283" s="75"/>
      <c r="OKU283" s="75"/>
      <c r="OKV283" s="75"/>
      <c r="OKW283" s="75"/>
      <c r="OKX283" s="75"/>
      <c r="OKY283" s="75"/>
      <c r="OKZ283" s="75"/>
      <c r="OLA283" s="75"/>
      <c r="OLB283" s="75"/>
      <c r="OLC283" s="75"/>
      <c r="OLD283" s="75"/>
      <c r="OLE283" s="75"/>
      <c r="OLF283" s="75"/>
      <c r="OLG283" s="75"/>
      <c r="OLH283" s="75"/>
      <c r="OLI283" s="75"/>
      <c r="OLJ283" s="75"/>
      <c r="OLK283" s="75"/>
      <c r="OLL283" s="75"/>
      <c r="OLM283" s="75"/>
      <c r="OLN283" s="75"/>
      <c r="OLO283" s="75"/>
      <c r="OLP283" s="75"/>
      <c r="OLQ283" s="75"/>
      <c r="OLR283" s="75"/>
      <c r="OLS283" s="75"/>
      <c r="OLT283" s="75"/>
      <c r="OLU283" s="75"/>
      <c r="OLV283" s="75"/>
      <c r="OLW283" s="75"/>
      <c r="OLX283" s="75"/>
      <c r="OLY283" s="75"/>
      <c r="OLZ283" s="75"/>
      <c r="OMA283" s="75"/>
      <c r="OMB283" s="75"/>
      <c r="OMC283" s="75"/>
      <c r="OMD283" s="75"/>
      <c r="OME283" s="75"/>
      <c r="OMF283" s="75"/>
      <c r="OMG283" s="75"/>
      <c r="OMH283" s="75"/>
      <c r="OMI283" s="75"/>
      <c r="OMJ283" s="75"/>
      <c r="OMK283" s="75"/>
      <c r="OML283" s="75"/>
      <c r="OMM283" s="75"/>
      <c r="OMN283" s="75"/>
      <c r="OMO283" s="75"/>
      <c r="OMP283" s="75"/>
      <c r="OMQ283" s="75"/>
      <c r="OMR283" s="75"/>
      <c r="OMS283" s="75"/>
      <c r="OMT283" s="75"/>
      <c r="OMU283" s="75"/>
      <c r="OMV283" s="75"/>
      <c r="OMW283" s="75"/>
      <c r="OMX283" s="75"/>
      <c r="OMY283" s="75"/>
      <c r="OMZ283" s="75"/>
      <c r="ONA283" s="75"/>
      <c r="ONB283" s="75"/>
      <c r="ONC283" s="75"/>
      <c r="OND283" s="75"/>
      <c r="ONE283" s="75"/>
      <c r="ONF283" s="75"/>
      <c r="ONG283" s="75"/>
      <c r="ONH283" s="75"/>
      <c r="ONI283" s="75"/>
      <c r="ONJ283" s="75"/>
      <c r="ONK283" s="75"/>
      <c r="ONL283" s="75"/>
      <c r="ONM283" s="75"/>
      <c r="ONN283" s="75"/>
      <c r="ONO283" s="75"/>
      <c r="ONP283" s="75"/>
      <c r="ONQ283" s="75"/>
      <c r="ONR283" s="75"/>
      <c r="ONS283" s="75"/>
      <c r="ONT283" s="75"/>
      <c r="ONU283" s="75"/>
      <c r="ONV283" s="75"/>
      <c r="ONW283" s="75"/>
      <c r="ONX283" s="75"/>
      <c r="ONY283" s="75"/>
      <c r="ONZ283" s="75"/>
      <c r="OOA283" s="75"/>
      <c r="OOB283" s="75"/>
      <c r="OOC283" s="75"/>
      <c r="OOD283" s="75"/>
      <c r="OOE283" s="75"/>
      <c r="OOF283" s="75"/>
      <c r="OOG283" s="75"/>
      <c r="OOH283" s="75"/>
      <c r="OOI283" s="75"/>
      <c r="OOJ283" s="75"/>
      <c r="OOK283" s="75"/>
      <c r="OOL283" s="75"/>
      <c r="OOM283" s="75"/>
      <c r="OON283" s="75"/>
      <c r="OOO283" s="75"/>
      <c r="OOP283" s="75"/>
      <c r="OOQ283" s="75"/>
      <c r="OOR283" s="75"/>
      <c r="OOS283" s="75"/>
      <c r="OOT283" s="75"/>
      <c r="OOU283" s="75"/>
      <c r="OOV283" s="75"/>
      <c r="OOW283" s="75"/>
      <c r="OOX283" s="75"/>
      <c r="OOY283" s="75"/>
      <c r="OOZ283" s="75"/>
      <c r="OPA283" s="75"/>
      <c r="OPB283" s="75"/>
      <c r="OPC283" s="75"/>
      <c r="OPD283" s="75"/>
      <c r="OPE283" s="75"/>
      <c r="OPF283" s="75"/>
      <c r="OPG283" s="75"/>
      <c r="OPH283" s="75"/>
      <c r="OPI283" s="75"/>
      <c r="OPJ283" s="75"/>
      <c r="OPK283" s="75"/>
      <c r="OPL283" s="75"/>
      <c r="OPM283" s="75"/>
      <c r="OPN283" s="75"/>
      <c r="OPO283" s="75"/>
      <c r="OPP283" s="75"/>
      <c r="OPQ283" s="75"/>
      <c r="OPR283" s="75"/>
      <c r="OPS283" s="75"/>
      <c r="OPT283" s="75"/>
      <c r="OPU283" s="75"/>
      <c r="OPV283" s="75"/>
      <c r="OPW283" s="75"/>
      <c r="OPX283" s="75"/>
      <c r="OPY283" s="75"/>
      <c r="OPZ283" s="75"/>
      <c r="OQA283" s="75"/>
      <c r="OQB283" s="75"/>
      <c r="OQC283" s="75"/>
      <c r="OQD283" s="75"/>
      <c r="OQE283" s="75"/>
      <c r="OQF283" s="75"/>
      <c r="OQG283" s="75"/>
      <c r="OQH283" s="75"/>
      <c r="OQI283" s="75"/>
      <c r="OQJ283" s="75"/>
      <c r="OQK283" s="75"/>
      <c r="OQL283" s="75"/>
      <c r="OQM283" s="75"/>
      <c r="OQN283" s="75"/>
      <c r="OQO283" s="75"/>
      <c r="OQP283" s="75"/>
      <c r="OQQ283" s="75"/>
      <c r="OQR283" s="75"/>
      <c r="OQS283" s="75"/>
      <c r="OQT283" s="75"/>
      <c r="OQU283" s="75"/>
      <c r="OQV283" s="75"/>
      <c r="OQW283" s="75"/>
      <c r="OQX283" s="75"/>
      <c r="OQY283" s="75"/>
      <c r="OQZ283" s="75"/>
      <c r="ORA283" s="75"/>
      <c r="ORB283" s="75"/>
      <c r="ORC283" s="75"/>
      <c r="ORD283" s="75"/>
      <c r="ORE283" s="75"/>
      <c r="ORF283" s="75"/>
      <c r="ORG283" s="75"/>
      <c r="ORH283" s="75"/>
      <c r="ORI283" s="75"/>
      <c r="ORJ283" s="75"/>
      <c r="ORK283" s="75"/>
      <c r="ORL283" s="75"/>
      <c r="ORM283" s="75"/>
      <c r="ORN283" s="75"/>
      <c r="ORO283" s="75"/>
      <c r="ORP283" s="75"/>
      <c r="ORQ283" s="75"/>
      <c r="ORR283" s="75"/>
      <c r="ORS283" s="75"/>
      <c r="ORT283" s="75"/>
      <c r="ORU283" s="75"/>
      <c r="ORV283" s="75"/>
      <c r="ORW283" s="75"/>
      <c r="ORX283" s="75"/>
      <c r="ORY283" s="75"/>
      <c r="ORZ283" s="75"/>
      <c r="OSA283" s="75"/>
      <c r="OSB283" s="75"/>
      <c r="OSC283" s="75"/>
      <c r="OSD283" s="75"/>
      <c r="OSE283" s="75"/>
      <c r="OSF283" s="75"/>
      <c r="OSG283" s="75"/>
      <c r="OSH283" s="75"/>
      <c r="OSI283" s="75"/>
      <c r="OSJ283" s="75"/>
      <c r="OSK283" s="75"/>
      <c r="OSL283" s="75"/>
      <c r="OSM283" s="75"/>
      <c r="OSN283" s="75"/>
      <c r="OSO283" s="75"/>
      <c r="OSP283" s="75"/>
      <c r="OSQ283" s="75"/>
      <c r="OSR283" s="75"/>
      <c r="OSS283" s="75"/>
      <c r="OST283" s="75"/>
      <c r="OSU283" s="75"/>
      <c r="OSV283" s="75"/>
      <c r="OSW283" s="75"/>
      <c r="OSX283" s="75"/>
      <c r="OSY283" s="75"/>
      <c r="OSZ283" s="75"/>
      <c r="OTA283" s="75"/>
      <c r="OTB283" s="75"/>
      <c r="OTC283" s="75"/>
      <c r="OTD283" s="75"/>
      <c r="OTE283" s="75"/>
      <c r="OTF283" s="75"/>
      <c r="OTG283" s="75"/>
      <c r="OTH283" s="75"/>
      <c r="OTI283" s="75"/>
      <c r="OTJ283" s="75"/>
      <c r="OTK283" s="75"/>
      <c r="OTL283" s="75"/>
      <c r="OTM283" s="75"/>
      <c r="OTN283" s="75"/>
      <c r="OTO283" s="75"/>
      <c r="OTP283" s="75"/>
      <c r="OTQ283" s="75"/>
      <c r="OTR283" s="75"/>
      <c r="OTS283" s="75"/>
      <c r="OTT283" s="75"/>
      <c r="OTU283" s="75"/>
      <c r="OTV283" s="75"/>
      <c r="OTW283" s="75"/>
      <c r="OTX283" s="75"/>
      <c r="OTY283" s="75"/>
      <c r="OTZ283" s="75"/>
      <c r="OUA283" s="75"/>
      <c r="OUB283" s="75"/>
      <c r="OUC283" s="75"/>
      <c r="OUD283" s="75"/>
      <c r="OUE283" s="75"/>
      <c r="OUF283" s="75"/>
      <c r="OUG283" s="75"/>
      <c r="OUH283" s="75"/>
      <c r="OUI283" s="75"/>
      <c r="OUJ283" s="75"/>
      <c r="OUK283" s="75"/>
      <c r="OUL283" s="75"/>
      <c r="OUM283" s="75"/>
      <c r="OUN283" s="75"/>
      <c r="OUO283" s="75"/>
      <c r="OUP283" s="75"/>
      <c r="OUQ283" s="75"/>
      <c r="OUR283" s="75"/>
      <c r="OUS283" s="75"/>
      <c r="OUT283" s="75"/>
      <c r="OUU283" s="75"/>
      <c r="OUV283" s="75"/>
      <c r="OUW283" s="75"/>
      <c r="OUX283" s="75"/>
      <c r="OUY283" s="75"/>
      <c r="OUZ283" s="75"/>
      <c r="OVA283" s="75"/>
      <c r="OVB283" s="75"/>
      <c r="OVC283" s="75"/>
      <c r="OVD283" s="75"/>
      <c r="OVE283" s="75"/>
      <c r="OVF283" s="75"/>
      <c r="OVG283" s="75"/>
      <c r="OVH283" s="75"/>
      <c r="OVI283" s="75"/>
      <c r="OVJ283" s="75"/>
      <c r="OVK283" s="75"/>
      <c r="OVL283" s="75"/>
      <c r="OVM283" s="75"/>
      <c r="OVN283" s="75"/>
      <c r="OVO283" s="75"/>
      <c r="OVP283" s="75"/>
      <c r="OVQ283" s="75"/>
      <c r="OVR283" s="75"/>
      <c r="OVS283" s="75"/>
      <c r="OVT283" s="75"/>
      <c r="OVU283" s="75"/>
      <c r="OVV283" s="75"/>
      <c r="OVW283" s="75"/>
      <c r="OVX283" s="75"/>
      <c r="OVY283" s="75"/>
      <c r="OVZ283" s="75"/>
      <c r="OWA283" s="75"/>
      <c r="OWB283" s="75"/>
      <c r="OWC283" s="75"/>
      <c r="OWD283" s="75"/>
      <c r="OWE283" s="75"/>
      <c r="OWF283" s="75"/>
      <c r="OWG283" s="75"/>
      <c r="OWH283" s="75"/>
      <c r="OWI283" s="75"/>
      <c r="OWJ283" s="75"/>
      <c r="OWK283" s="75"/>
      <c r="OWL283" s="75"/>
      <c r="OWM283" s="75"/>
      <c r="OWN283" s="75"/>
      <c r="OWO283" s="75"/>
      <c r="OWP283" s="75"/>
      <c r="OWQ283" s="75"/>
      <c r="OWR283" s="75"/>
      <c r="OWS283" s="75"/>
      <c r="OWT283" s="75"/>
      <c r="OWU283" s="75"/>
      <c r="OWV283" s="75"/>
      <c r="OWW283" s="75"/>
      <c r="OWX283" s="75"/>
      <c r="OWY283" s="75"/>
      <c r="OWZ283" s="75"/>
      <c r="OXA283" s="75"/>
      <c r="OXB283" s="75"/>
      <c r="OXC283" s="75"/>
      <c r="OXD283" s="75"/>
      <c r="OXE283" s="75"/>
      <c r="OXF283" s="75"/>
      <c r="OXG283" s="75"/>
      <c r="OXH283" s="75"/>
      <c r="OXI283" s="75"/>
      <c r="OXJ283" s="75"/>
      <c r="OXK283" s="75"/>
      <c r="OXL283" s="75"/>
      <c r="OXM283" s="75"/>
      <c r="OXN283" s="75"/>
      <c r="OXO283" s="75"/>
      <c r="OXP283" s="75"/>
      <c r="OXQ283" s="75"/>
      <c r="OXR283" s="75"/>
      <c r="OXS283" s="75"/>
      <c r="OXT283" s="75"/>
      <c r="OXU283" s="75"/>
      <c r="OXV283" s="75"/>
      <c r="OXW283" s="75"/>
      <c r="OXX283" s="75"/>
      <c r="OXY283" s="75"/>
      <c r="OXZ283" s="75"/>
      <c r="OYA283" s="75"/>
      <c r="OYB283" s="75"/>
      <c r="OYC283" s="75"/>
      <c r="OYD283" s="75"/>
      <c r="OYE283" s="75"/>
      <c r="OYF283" s="75"/>
      <c r="OYG283" s="75"/>
      <c r="OYH283" s="75"/>
      <c r="OYI283" s="75"/>
      <c r="OYJ283" s="75"/>
      <c r="OYK283" s="75"/>
      <c r="OYL283" s="75"/>
      <c r="OYM283" s="75"/>
      <c r="OYN283" s="75"/>
      <c r="OYO283" s="75"/>
      <c r="OYP283" s="75"/>
      <c r="OYQ283" s="75"/>
      <c r="OYR283" s="75"/>
      <c r="OYS283" s="75"/>
      <c r="OYT283" s="75"/>
      <c r="OYU283" s="75"/>
      <c r="OYV283" s="75"/>
      <c r="OYW283" s="75"/>
      <c r="OYX283" s="75"/>
      <c r="OYY283" s="75"/>
      <c r="OYZ283" s="75"/>
      <c r="OZA283" s="75"/>
      <c r="OZB283" s="75"/>
      <c r="OZC283" s="75"/>
      <c r="OZD283" s="75"/>
      <c r="OZE283" s="75"/>
      <c r="OZF283" s="75"/>
      <c r="OZG283" s="75"/>
      <c r="OZH283" s="75"/>
      <c r="OZI283" s="75"/>
      <c r="OZJ283" s="75"/>
      <c r="OZK283" s="75"/>
      <c r="OZL283" s="75"/>
      <c r="OZM283" s="75"/>
      <c r="OZN283" s="75"/>
      <c r="OZO283" s="75"/>
      <c r="OZP283" s="75"/>
      <c r="OZQ283" s="75"/>
      <c r="OZR283" s="75"/>
      <c r="OZS283" s="75"/>
      <c r="OZT283" s="75"/>
      <c r="OZU283" s="75"/>
      <c r="OZV283" s="75"/>
      <c r="OZW283" s="75"/>
      <c r="OZX283" s="75"/>
      <c r="OZY283" s="75"/>
      <c r="OZZ283" s="75"/>
      <c r="PAA283" s="75"/>
      <c r="PAB283" s="75"/>
      <c r="PAC283" s="75"/>
      <c r="PAD283" s="75"/>
      <c r="PAE283" s="75"/>
      <c r="PAF283" s="75"/>
      <c r="PAG283" s="75"/>
      <c r="PAH283" s="75"/>
      <c r="PAI283" s="75"/>
      <c r="PAJ283" s="75"/>
      <c r="PAK283" s="75"/>
      <c r="PAL283" s="75"/>
      <c r="PAM283" s="75"/>
      <c r="PAN283" s="75"/>
      <c r="PAO283" s="75"/>
      <c r="PAP283" s="75"/>
      <c r="PAQ283" s="75"/>
      <c r="PAR283" s="75"/>
      <c r="PAS283" s="75"/>
      <c r="PAT283" s="75"/>
      <c r="PAU283" s="75"/>
      <c r="PAV283" s="75"/>
      <c r="PAW283" s="75"/>
      <c r="PAX283" s="75"/>
      <c r="PAY283" s="75"/>
      <c r="PAZ283" s="75"/>
      <c r="PBA283" s="75"/>
      <c r="PBB283" s="75"/>
      <c r="PBC283" s="75"/>
      <c r="PBD283" s="75"/>
      <c r="PBE283" s="75"/>
      <c r="PBF283" s="75"/>
      <c r="PBG283" s="75"/>
      <c r="PBH283" s="75"/>
      <c r="PBI283" s="75"/>
      <c r="PBJ283" s="75"/>
      <c r="PBK283" s="75"/>
      <c r="PBL283" s="75"/>
      <c r="PBM283" s="75"/>
      <c r="PBN283" s="75"/>
      <c r="PBO283" s="75"/>
      <c r="PBP283" s="75"/>
      <c r="PBQ283" s="75"/>
      <c r="PBR283" s="75"/>
      <c r="PBS283" s="75"/>
      <c r="PBT283" s="75"/>
      <c r="PBU283" s="75"/>
      <c r="PBV283" s="75"/>
      <c r="PBW283" s="75"/>
      <c r="PBX283" s="75"/>
      <c r="PBY283" s="75"/>
      <c r="PBZ283" s="75"/>
      <c r="PCA283" s="75"/>
      <c r="PCB283" s="75"/>
      <c r="PCC283" s="75"/>
      <c r="PCD283" s="75"/>
      <c r="PCE283" s="75"/>
      <c r="PCF283" s="75"/>
      <c r="PCG283" s="75"/>
      <c r="PCH283" s="75"/>
      <c r="PCI283" s="75"/>
      <c r="PCJ283" s="75"/>
      <c r="PCK283" s="75"/>
      <c r="PCL283" s="75"/>
      <c r="PCM283" s="75"/>
      <c r="PCN283" s="75"/>
      <c r="PCO283" s="75"/>
      <c r="PCP283" s="75"/>
      <c r="PCQ283" s="75"/>
      <c r="PCR283" s="75"/>
      <c r="PCS283" s="75"/>
      <c r="PCT283" s="75"/>
      <c r="PCU283" s="75"/>
      <c r="PCV283" s="75"/>
      <c r="PCW283" s="75"/>
      <c r="PCX283" s="75"/>
      <c r="PCY283" s="75"/>
      <c r="PCZ283" s="75"/>
      <c r="PDA283" s="75"/>
      <c r="PDB283" s="75"/>
      <c r="PDC283" s="75"/>
      <c r="PDD283" s="75"/>
      <c r="PDE283" s="75"/>
      <c r="PDF283" s="75"/>
      <c r="PDG283" s="75"/>
      <c r="PDH283" s="75"/>
      <c r="PDI283" s="75"/>
      <c r="PDJ283" s="75"/>
      <c r="PDK283" s="75"/>
      <c r="PDL283" s="75"/>
      <c r="PDM283" s="75"/>
      <c r="PDN283" s="75"/>
      <c r="PDO283" s="75"/>
      <c r="PDP283" s="75"/>
      <c r="PDQ283" s="75"/>
      <c r="PDR283" s="75"/>
      <c r="PDS283" s="75"/>
      <c r="PDT283" s="75"/>
      <c r="PDU283" s="75"/>
      <c r="PDV283" s="75"/>
      <c r="PDW283" s="75"/>
      <c r="PDX283" s="75"/>
      <c r="PDY283" s="75"/>
      <c r="PDZ283" s="75"/>
      <c r="PEA283" s="75"/>
      <c r="PEB283" s="75"/>
      <c r="PEC283" s="75"/>
      <c r="PED283" s="75"/>
      <c r="PEE283" s="75"/>
      <c r="PEF283" s="75"/>
      <c r="PEG283" s="75"/>
      <c r="PEH283" s="75"/>
      <c r="PEI283" s="75"/>
      <c r="PEJ283" s="75"/>
      <c r="PEK283" s="75"/>
      <c r="PEL283" s="75"/>
      <c r="PEM283" s="75"/>
      <c r="PEN283" s="75"/>
      <c r="PEO283" s="75"/>
      <c r="PEP283" s="75"/>
      <c r="PEQ283" s="75"/>
      <c r="PER283" s="75"/>
      <c r="PES283" s="75"/>
      <c r="PET283" s="75"/>
      <c r="PEU283" s="75"/>
      <c r="PEV283" s="75"/>
      <c r="PEW283" s="75"/>
      <c r="PEX283" s="75"/>
      <c r="PEY283" s="75"/>
      <c r="PEZ283" s="75"/>
      <c r="PFA283" s="75"/>
      <c r="PFB283" s="75"/>
      <c r="PFC283" s="75"/>
      <c r="PFD283" s="75"/>
      <c r="PFE283" s="75"/>
      <c r="PFF283" s="75"/>
      <c r="PFG283" s="75"/>
      <c r="PFH283" s="75"/>
      <c r="PFI283" s="75"/>
      <c r="PFJ283" s="75"/>
      <c r="PFK283" s="75"/>
      <c r="PFL283" s="75"/>
      <c r="PFM283" s="75"/>
      <c r="PFN283" s="75"/>
      <c r="PFO283" s="75"/>
      <c r="PFP283" s="75"/>
      <c r="PFQ283" s="75"/>
      <c r="PFR283" s="75"/>
      <c r="PFS283" s="75"/>
      <c r="PFT283" s="75"/>
      <c r="PFU283" s="75"/>
      <c r="PFV283" s="75"/>
      <c r="PFW283" s="75"/>
      <c r="PFX283" s="75"/>
      <c r="PFY283" s="75"/>
      <c r="PFZ283" s="75"/>
      <c r="PGA283" s="75"/>
      <c r="PGB283" s="75"/>
      <c r="PGC283" s="75"/>
      <c r="PGD283" s="75"/>
      <c r="PGE283" s="75"/>
      <c r="PGF283" s="75"/>
      <c r="PGG283" s="75"/>
      <c r="PGH283" s="75"/>
      <c r="PGI283" s="75"/>
      <c r="PGJ283" s="75"/>
      <c r="PGK283" s="75"/>
      <c r="PGL283" s="75"/>
      <c r="PGM283" s="75"/>
      <c r="PGN283" s="75"/>
      <c r="PGO283" s="75"/>
      <c r="PGP283" s="75"/>
      <c r="PGQ283" s="75"/>
      <c r="PGR283" s="75"/>
      <c r="PGS283" s="75"/>
      <c r="PGT283" s="75"/>
      <c r="PGU283" s="75"/>
      <c r="PGV283" s="75"/>
      <c r="PGW283" s="75"/>
      <c r="PGX283" s="75"/>
      <c r="PGY283" s="75"/>
      <c r="PGZ283" s="75"/>
      <c r="PHA283" s="75"/>
      <c r="PHB283" s="75"/>
      <c r="PHC283" s="75"/>
      <c r="PHD283" s="75"/>
      <c r="PHE283" s="75"/>
      <c r="PHF283" s="75"/>
      <c r="PHG283" s="75"/>
      <c r="PHH283" s="75"/>
      <c r="PHI283" s="75"/>
      <c r="PHJ283" s="75"/>
      <c r="PHK283" s="75"/>
      <c r="PHL283" s="75"/>
      <c r="PHM283" s="75"/>
      <c r="PHN283" s="75"/>
      <c r="PHO283" s="75"/>
      <c r="PHP283" s="75"/>
      <c r="PHQ283" s="75"/>
      <c r="PHR283" s="75"/>
      <c r="PHS283" s="75"/>
      <c r="PHT283" s="75"/>
      <c r="PHU283" s="75"/>
      <c r="PHV283" s="75"/>
      <c r="PHW283" s="75"/>
      <c r="PHX283" s="75"/>
      <c r="PHY283" s="75"/>
      <c r="PHZ283" s="75"/>
      <c r="PIA283" s="75"/>
      <c r="PIB283" s="75"/>
      <c r="PIC283" s="75"/>
      <c r="PID283" s="75"/>
      <c r="PIE283" s="75"/>
      <c r="PIF283" s="75"/>
      <c r="PIG283" s="75"/>
      <c r="PIH283" s="75"/>
      <c r="PII283" s="75"/>
      <c r="PIJ283" s="75"/>
      <c r="PIK283" s="75"/>
      <c r="PIL283" s="75"/>
      <c r="PIM283" s="75"/>
      <c r="PIN283" s="75"/>
      <c r="PIO283" s="75"/>
      <c r="PIP283" s="75"/>
      <c r="PIQ283" s="75"/>
      <c r="PIR283" s="75"/>
      <c r="PIS283" s="75"/>
      <c r="PIT283" s="75"/>
      <c r="PIU283" s="75"/>
      <c r="PIV283" s="75"/>
      <c r="PIW283" s="75"/>
      <c r="PIX283" s="75"/>
      <c r="PIY283" s="75"/>
      <c r="PIZ283" s="75"/>
      <c r="PJA283" s="75"/>
      <c r="PJB283" s="75"/>
      <c r="PJC283" s="75"/>
      <c r="PJD283" s="75"/>
      <c r="PJE283" s="75"/>
      <c r="PJF283" s="75"/>
      <c r="PJG283" s="75"/>
      <c r="PJH283" s="75"/>
      <c r="PJI283" s="75"/>
      <c r="PJJ283" s="75"/>
      <c r="PJK283" s="75"/>
      <c r="PJL283" s="75"/>
      <c r="PJM283" s="75"/>
      <c r="PJN283" s="75"/>
      <c r="PJO283" s="75"/>
      <c r="PJP283" s="75"/>
      <c r="PJQ283" s="75"/>
      <c r="PJR283" s="75"/>
      <c r="PJS283" s="75"/>
      <c r="PJT283" s="75"/>
      <c r="PJU283" s="75"/>
      <c r="PJV283" s="75"/>
      <c r="PJW283" s="75"/>
      <c r="PJX283" s="75"/>
      <c r="PJY283" s="75"/>
      <c r="PJZ283" s="75"/>
      <c r="PKA283" s="75"/>
      <c r="PKB283" s="75"/>
      <c r="PKC283" s="75"/>
      <c r="PKD283" s="75"/>
      <c r="PKE283" s="75"/>
      <c r="PKF283" s="75"/>
      <c r="PKG283" s="75"/>
      <c r="PKH283" s="75"/>
      <c r="PKI283" s="75"/>
      <c r="PKJ283" s="75"/>
      <c r="PKK283" s="75"/>
      <c r="PKL283" s="75"/>
      <c r="PKM283" s="75"/>
      <c r="PKN283" s="75"/>
      <c r="PKO283" s="75"/>
      <c r="PKP283" s="75"/>
      <c r="PKQ283" s="75"/>
      <c r="PKR283" s="75"/>
      <c r="PKS283" s="75"/>
      <c r="PKT283" s="75"/>
      <c r="PKU283" s="75"/>
      <c r="PKV283" s="75"/>
      <c r="PKW283" s="75"/>
      <c r="PKX283" s="75"/>
      <c r="PKY283" s="75"/>
      <c r="PKZ283" s="75"/>
      <c r="PLA283" s="75"/>
      <c r="PLB283" s="75"/>
      <c r="PLC283" s="75"/>
      <c r="PLD283" s="75"/>
      <c r="PLE283" s="75"/>
      <c r="PLF283" s="75"/>
      <c r="PLG283" s="75"/>
      <c r="PLH283" s="75"/>
      <c r="PLI283" s="75"/>
      <c r="PLJ283" s="75"/>
      <c r="PLK283" s="75"/>
      <c r="PLL283" s="75"/>
      <c r="PLM283" s="75"/>
      <c r="PLN283" s="75"/>
      <c r="PLO283" s="75"/>
      <c r="PLP283" s="75"/>
      <c r="PLQ283" s="75"/>
      <c r="PLR283" s="75"/>
      <c r="PLS283" s="75"/>
      <c r="PLT283" s="75"/>
      <c r="PLU283" s="75"/>
      <c r="PLV283" s="75"/>
      <c r="PLW283" s="75"/>
      <c r="PLX283" s="75"/>
      <c r="PLY283" s="75"/>
      <c r="PLZ283" s="75"/>
      <c r="PMA283" s="75"/>
      <c r="PMB283" s="75"/>
      <c r="PMC283" s="75"/>
      <c r="PMD283" s="75"/>
      <c r="PME283" s="75"/>
      <c r="PMF283" s="75"/>
      <c r="PMG283" s="75"/>
      <c r="PMH283" s="75"/>
      <c r="PMI283" s="75"/>
      <c r="PMJ283" s="75"/>
      <c r="PMK283" s="75"/>
      <c r="PML283" s="75"/>
      <c r="PMM283" s="75"/>
      <c r="PMN283" s="75"/>
      <c r="PMO283" s="75"/>
      <c r="PMP283" s="75"/>
      <c r="PMQ283" s="75"/>
      <c r="PMR283" s="75"/>
      <c r="PMS283" s="75"/>
      <c r="PMT283" s="75"/>
      <c r="PMU283" s="75"/>
      <c r="PMV283" s="75"/>
      <c r="PMW283" s="75"/>
      <c r="PMX283" s="75"/>
      <c r="PMY283" s="75"/>
      <c r="PMZ283" s="75"/>
      <c r="PNA283" s="75"/>
      <c r="PNB283" s="75"/>
      <c r="PNC283" s="75"/>
      <c r="PND283" s="75"/>
      <c r="PNE283" s="75"/>
      <c r="PNF283" s="75"/>
      <c r="PNG283" s="75"/>
      <c r="PNH283" s="75"/>
      <c r="PNI283" s="75"/>
      <c r="PNJ283" s="75"/>
      <c r="PNK283" s="75"/>
      <c r="PNL283" s="75"/>
      <c r="PNM283" s="75"/>
      <c r="PNN283" s="75"/>
      <c r="PNO283" s="75"/>
      <c r="PNP283" s="75"/>
      <c r="PNQ283" s="75"/>
      <c r="PNR283" s="75"/>
      <c r="PNS283" s="75"/>
      <c r="PNT283" s="75"/>
      <c r="PNU283" s="75"/>
      <c r="PNV283" s="75"/>
      <c r="PNW283" s="75"/>
      <c r="PNX283" s="75"/>
      <c r="PNY283" s="75"/>
      <c r="PNZ283" s="75"/>
      <c r="POA283" s="75"/>
      <c r="POB283" s="75"/>
      <c r="POC283" s="75"/>
      <c r="POD283" s="75"/>
      <c r="POE283" s="75"/>
      <c r="POF283" s="75"/>
      <c r="POG283" s="75"/>
      <c r="POH283" s="75"/>
      <c r="POI283" s="75"/>
      <c r="POJ283" s="75"/>
      <c r="POK283" s="75"/>
      <c r="POL283" s="75"/>
      <c r="POM283" s="75"/>
      <c r="PON283" s="75"/>
      <c r="POO283" s="75"/>
      <c r="POP283" s="75"/>
      <c r="POQ283" s="75"/>
      <c r="POR283" s="75"/>
      <c r="POS283" s="75"/>
      <c r="POT283" s="75"/>
      <c r="POU283" s="75"/>
      <c r="POV283" s="75"/>
      <c r="POW283" s="75"/>
      <c r="POX283" s="75"/>
      <c r="POY283" s="75"/>
      <c r="POZ283" s="75"/>
      <c r="PPA283" s="75"/>
      <c r="PPB283" s="75"/>
      <c r="PPC283" s="75"/>
      <c r="PPD283" s="75"/>
      <c r="PPE283" s="75"/>
      <c r="PPF283" s="75"/>
      <c r="PPG283" s="75"/>
      <c r="PPH283" s="75"/>
      <c r="PPI283" s="75"/>
      <c r="PPJ283" s="75"/>
      <c r="PPK283" s="75"/>
      <c r="PPL283" s="75"/>
      <c r="PPM283" s="75"/>
      <c r="PPN283" s="75"/>
      <c r="PPO283" s="75"/>
      <c r="PPP283" s="75"/>
      <c r="PPQ283" s="75"/>
      <c r="PPR283" s="75"/>
      <c r="PPS283" s="75"/>
      <c r="PPT283" s="75"/>
      <c r="PPU283" s="75"/>
      <c r="PPV283" s="75"/>
      <c r="PPW283" s="75"/>
      <c r="PPX283" s="75"/>
      <c r="PPY283" s="75"/>
      <c r="PPZ283" s="75"/>
      <c r="PQA283" s="75"/>
      <c r="PQB283" s="75"/>
      <c r="PQC283" s="75"/>
      <c r="PQD283" s="75"/>
      <c r="PQE283" s="75"/>
      <c r="PQF283" s="75"/>
      <c r="PQG283" s="75"/>
      <c r="PQH283" s="75"/>
      <c r="PQI283" s="75"/>
      <c r="PQJ283" s="75"/>
      <c r="PQK283" s="75"/>
      <c r="PQL283" s="75"/>
      <c r="PQM283" s="75"/>
      <c r="PQN283" s="75"/>
      <c r="PQO283" s="75"/>
      <c r="PQP283" s="75"/>
      <c r="PQQ283" s="75"/>
      <c r="PQR283" s="75"/>
      <c r="PQS283" s="75"/>
      <c r="PQT283" s="75"/>
      <c r="PQU283" s="75"/>
      <c r="PQV283" s="75"/>
      <c r="PQW283" s="75"/>
      <c r="PQX283" s="75"/>
      <c r="PQY283" s="75"/>
      <c r="PQZ283" s="75"/>
      <c r="PRA283" s="75"/>
      <c r="PRB283" s="75"/>
      <c r="PRC283" s="75"/>
      <c r="PRD283" s="75"/>
      <c r="PRE283" s="75"/>
      <c r="PRF283" s="75"/>
      <c r="PRG283" s="75"/>
      <c r="PRH283" s="75"/>
      <c r="PRI283" s="75"/>
      <c r="PRJ283" s="75"/>
      <c r="PRK283" s="75"/>
      <c r="PRL283" s="75"/>
      <c r="PRM283" s="75"/>
      <c r="PRN283" s="75"/>
      <c r="PRO283" s="75"/>
      <c r="PRP283" s="75"/>
      <c r="PRQ283" s="75"/>
      <c r="PRR283" s="75"/>
      <c r="PRS283" s="75"/>
      <c r="PRT283" s="75"/>
      <c r="PRU283" s="75"/>
      <c r="PRV283" s="75"/>
      <c r="PRW283" s="75"/>
      <c r="PRX283" s="75"/>
      <c r="PRY283" s="75"/>
      <c r="PRZ283" s="75"/>
      <c r="PSA283" s="75"/>
      <c r="PSB283" s="75"/>
      <c r="PSC283" s="75"/>
      <c r="PSD283" s="75"/>
      <c r="PSE283" s="75"/>
      <c r="PSF283" s="75"/>
      <c r="PSG283" s="75"/>
      <c r="PSH283" s="75"/>
      <c r="PSI283" s="75"/>
      <c r="PSJ283" s="75"/>
      <c r="PSK283" s="75"/>
      <c r="PSL283" s="75"/>
      <c r="PSM283" s="75"/>
      <c r="PSN283" s="75"/>
      <c r="PSO283" s="75"/>
      <c r="PSP283" s="75"/>
      <c r="PSQ283" s="75"/>
      <c r="PSR283" s="75"/>
      <c r="PSS283" s="75"/>
      <c r="PST283" s="75"/>
      <c r="PSU283" s="75"/>
      <c r="PSV283" s="75"/>
      <c r="PSW283" s="75"/>
      <c r="PSX283" s="75"/>
      <c r="PSY283" s="75"/>
      <c r="PSZ283" s="75"/>
      <c r="PTA283" s="75"/>
      <c r="PTB283" s="75"/>
      <c r="PTC283" s="75"/>
      <c r="PTD283" s="75"/>
      <c r="PTE283" s="75"/>
      <c r="PTF283" s="75"/>
      <c r="PTG283" s="75"/>
      <c r="PTH283" s="75"/>
      <c r="PTI283" s="75"/>
      <c r="PTJ283" s="75"/>
      <c r="PTK283" s="75"/>
      <c r="PTL283" s="75"/>
      <c r="PTM283" s="75"/>
      <c r="PTN283" s="75"/>
      <c r="PTO283" s="75"/>
      <c r="PTP283" s="75"/>
      <c r="PTQ283" s="75"/>
      <c r="PTR283" s="75"/>
      <c r="PTS283" s="75"/>
      <c r="PTT283" s="75"/>
      <c r="PTU283" s="75"/>
      <c r="PTV283" s="75"/>
      <c r="PTW283" s="75"/>
      <c r="PTX283" s="75"/>
      <c r="PTY283" s="75"/>
      <c r="PTZ283" s="75"/>
      <c r="PUA283" s="75"/>
      <c r="PUB283" s="75"/>
      <c r="PUC283" s="75"/>
      <c r="PUD283" s="75"/>
      <c r="PUE283" s="75"/>
      <c r="PUF283" s="75"/>
      <c r="PUG283" s="75"/>
      <c r="PUH283" s="75"/>
      <c r="PUI283" s="75"/>
      <c r="PUJ283" s="75"/>
      <c r="PUK283" s="75"/>
      <c r="PUL283" s="75"/>
      <c r="PUM283" s="75"/>
      <c r="PUN283" s="75"/>
      <c r="PUO283" s="75"/>
      <c r="PUP283" s="75"/>
      <c r="PUQ283" s="75"/>
      <c r="PUR283" s="75"/>
      <c r="PUS283" s="75"/>
      <c r="PUT283" s="75"/>
      <c r="PUU283" s="75"/>
      <c r="PUV283" s="75"/>
      <c r="PUW283" s="75"/>
      <c r="PUX283" s="75"/>
      <c r="PUY283" s="75"/>
      <c r="PUZ283" s="75"/>
      <c r="PVA283" s="75"/>
      <c r="PVB283" s="75"/>
      <c r="PVC283" s="75"/>
      <c r="PVD283" s="75"/>
      <c r="PVE283" s="75"/>
      <c r="PVF283" s="75"/>
      <c r="PVG283" s="75"/>
      <c r="PVH283" s="75"/>
      <c r="PVI283" s="75"/>
      <c r="PVJ283" s="75"/>
      <c r="PVK283" s="75"/>
      <c r="PVL283" s="75"/>
      <c r="PVM283" s="75"/>
      <c r="PVN283" s="75"/>
      <c r="PVO283" s="75"/>
      <c r="PVP283" s="75"/>
      <c r="PVQ283" s="75"/>
      <c r="PVR283" s="75"/>
      <c r="PVS283" s="75"/>
      <c r="PVT283" s="75"/>
      <c r="PVU283" s="75"/>
      <c r="PVV283" s="75"/>
      <c r="PVW283" s="75"/>
      <c r="PVX283" s="75"/>
      <c r="PVY283" s="75"/>
      <c r="PVZ283" s="75"/>
      <c r="PWA283" s="75"/>
      <c r="PWB283" s="75"/>
      <c r="PWC283" s="75"/>
      <c r="PWD283" s="75"/>
      <c r="PWE283" s="75"/>
      <c r="PWF283" s="75"/>
      <c r="PWG283" s="75"/>
      <c r="PWH283" s="75"/>
      <c r="PWI283" s="75"/>
      <c r="PWJ283" s="75"/>
      <c r="PWK283" s="75"/>
      <c r="PWL283" s="75"/>
      <c r="PWM283" s="75"/>
      <c r="PWN283" s="75"/>
      <c r="PWO283" s="75"/>
      <c r="PWP283" s="75"/>
      <c r="PWQ283" s="75"/>
      <c r="PWR283" s="75"/>
      <c r="PWS283" s="75"/>
      <c r="PWT283" s="75"/>
      <c r="PWU283" s="75"/>
      <c r="PWV283" s="75"/>
      <c r="PWW283" s="75"/>
      <c r="PWX283" s="75"/>
      <c r="PWY283" s="75"/>
      <c r="PWZ283" s="75"/>
      <c r="PXA283" s="75"/>
      <c r="PXB283" s="75"/>
      <c r="PXC283" s="75"/>
      <c r="PXD283" s="75"/>
      <c r="PXE283" s="75"/>
      <c r="PXF283" s="75"/>
      <c r="PXG283" s="75"/>
      <c r="PXH283" s="75"/>
      <c r="PXI283" s="75"/>
      <c r="PXJ283" s="75"/>
      <c r="PXK283" s="75"/>
      <c r="PXL283" s="75"/>
      <c r="PXM283" s="75"/>
      <c r="PXN283" s="75"/>
      <c r="PXO283" s="75"/>
      <c r="PXP283" s="75"/>
      <c r="PXQ283" s="75"/>
      <c r="PXR283" s="75"/>
      <c r="PXS283" s="75"/>
      <c r="PXT283" s="75"/>
      <c r="PXU283" s="75"/>
      <c r="PXV283" s="75"/>
      <c r="PXW283" s="75"/>
      <c r="PXX283" s="75"/>
      <c r="PXY283" s="75"/>
      <c r="PXZ283" s="75"/>
      <c r="PYA283" s="75"/>
      <c r="PYB283" s="75"/>
      <c r="PYC283" s="75"/>
      <c r="PYD283" s="75"/>
      <c r="PYE283" s="75"/>
      <c r="PYF283" s="75"/>
      <c r="PYG283" s="75"/>
      <c r="PYH283" s="75"/>
      <c r="PYI283" s="75"/>
      <c r="PYJ283" s="75"/>
      <c r="PYK283" s="75"/>
      <c r="PYL283" s="75"/>
      <c r="PYM283" s="75"/>
      <c r="PYN283" s="75"/>
      <c r="PYO283" s="75"/>
      <c r="PYP283" s="75"/>
      <c r="PYQ283" s="75"/>
      <c r="PYR283" s="75"/>
      <c r="PYS283" s="75"/>
      <c r="PYT283" s="75"/>
      <c r="PYU283" s="75"/>
      <c r="PYV283" s="75"/>
      <c r="PYW283" s="75"/>
      <c r="PYX283" s="75"/>
      <c r="PYY283" s="75"/>
      <c r="PYZ283" s="75"/>
      <c r="PZA283" s="75"/>
      <c r="PZB283" s="75"/>
      <c r="PZC283" s="75"/>
      <c r="PZD283" s="75"/>
      <c r="PZE283" s="75"/>
      <c r="PZF283" s="75"/>
      <c r="PZG283" s="75"/>
      <c r="PZH283" s="75"/>
      <c r="PZI283" s="75"/>
      <c r="PZJ283" s="75"/>
      <c r="PZK283" s="75"/>
      <c r="PZL283" s="75"/>
      <c r="PZM283" s="75"/>
      <c r="PZN283" s="75"/>
      <c r="PZO283" s="75"/>
      <c r="PZP283" s="75"/>
      <c r="PZQ283" s="75"/>
      <c r="PZR283" s="75"/>
      <c r="PZS283" s="75"/>
      <c r="PZT283" s="75"/>
      <c r="PZU283" s="75"/>
      <c r="PZV283" s="75"/>
      <c r="PZW283" s="75"/>
      <c r="PZX283" s="75"/>
      <c r="PZY283" s="75"/>
      <c r="PZZ283" s="75"/>
      <c r="QAA283" s="75"/>
      <c r="QAB283" s="75"/>
      <c r="QAC283" s="75"/>
      <c r="QAD283" s="75"/>
      <c r="QAE283" s="75"/>
      <c r="QAF283" s="75"/>
      <c r="QAG283" s="75"/>
      <c r="QAH283" s="75"/>
      <c r="QAI283" s="75"/>
      <c r="QAJ283" s="75"/>
      <c r="QAK283" s="75"/>
      <c r="QAL283" s="75"/>
      <c r="QAM283" s="75"/>
      <c r="QAN283" s="75"/>
      <c r="QAO283" s="75"/>
      <c r="QAP283" s="75"/>
      <c r="QAQ283" s="75"/>
      <c r="QAR283" s="75"/>
      <c r="QAS283" s="75"/>
      <c r="QAT283" s="75"/>
      <c r="QAU283" s="75"/>
      <c r="QAV283" s="75"/>
      <c r="QAW283" s="75"/>
      <c r="QAX283" s="75"/>
      <c r="QAY283" s="75"/>
      <c r="QAZ283" s="75"/>
      <c r="QBA283" s="75"/>
      <c r="QBB283" s="75"/>
      <c r="QBC283" s="75"/>
      <c r="QBD283" s="75"/>
      <c r="QBE283" s="75"/>
      <c r="QBF283" s="75"/>
      <c r="QBG283" s="75"/>
      <c r="QBH283" s="75"/>
      <c r="QBI283" s="75"/>
      <c r="QBJ283" s="75"/>
      <c r="QBK283" s="75"/>
      <c r="QBL283" s="75"/>
      <c r="QBM283" s="75"/>
      <c r="QBN283" s="75"/>
      <c r="QBO283" s="75"/>
      <c r="QBP283" s="75"/>
      <c r="QBQ283" s="75"/>
      <c r="QBR283" s="75"/>
      <c r="QBS283" s="75"/>
      <c r="QBT283" s="75"/>
      <c r="QBU283" s="75"/>
      <c r="QBV283" s="75"/>
      <c r="QBW283" s="75"/>
      <c r="QBX283" s="75"/>
      <c r="QBY283" s="75"/>
      <c r="QBZ283" s="75"/>
      <c r="QCA283" s="75"/>
      <c r="QCB283" s="75"/>
      <c r="QCC283" s="75"/>
      <c r="QCD283" s="75"/>
      <c r="QCE283" s="75"/>
      <c r="QCF283" s="75"/>
      <c r="QCG283" s="75"/>
      <c r="QCH283" s="75"/>
      <c r="QCI283" s="75"/>
      <c r="QCJ283" s="75"/>
      <c r="QCK283" s="75"/>
      <c r="QCL283" s="75"/>
      <c r="QCM283" s="75"/>
      <c r="QCN283" s="75"/>
      <c r="QCO283" s="75"/>
      <c r="QCP283" s="75"/>
      <c r="QCQ283" s="75"/>
      <c r="QCR283" s="75"/>
      <c r="QCS283" s="75"/>
      <c r="QCT283" s="75"/>
      <c r="QCU283" s="75"/>
      <c r="QCV283" s="75"/>
      <c r="QCW283" s="75"/>
      <c r="QCX283" s="75"/>
      <c r="QCY283" s="75"/>
      <c r="QCZ283" s="75"/>
      <c r="QDA283" s="75"/>
      <c r="QDB283" s="75"/>
      <c r="QDC283" s="75"/>
      <c r="QDD283" s="75"/>
      <c r="QDE283" s="75"/>
      <c r="QDF283" s="75"/>
      <c r="QDG283" s="75"/>
      <c r="QDH283" s="75"/>
      <c r="QDI283" s="75"/>
      <c r="QDJ283" s="75"/>
      <c r="QDK283" s="75"/>
      <c r="QDL283" s="75"/>
      <c r="QDM283" s="75"/>
      <c r="QDN283" s="75"/>
      <c r="QDO283" s="75"/>
      <c r="QDP283" s="75"/>
      <c r="QDQ283" s="75"/>
      <c r="QDR283" s="75"/>
      <c r="QDS283" s="75"/>
      <c r="QDT283" s="75"/>
      <c r="QDU283" s="75"/>
      <c r="QDV283" s="75"/>
      <c r="QDW283" s="75"/>
      <c r="QDX283" s="75"/>
      <c r="QDY283" s="75"/>
      <c r="QDZ283" s="75"/>
      <c r="QEA283" s="75"/>
      <c r="QEB283" s="75"/>
      <c r="QEC283" s="75"/>
      <c r="QED283" s="75"/>
      <c r="QEE283" s="75"/>
      <c r="QEF283" s="75"/>
      <c r="QEG283" s="75"/>
      <c r="QEH283" s="75"/>
      <c r="QEI283" s="75"/>
      <c r="QEJ283" s="75"/>
      <c r="QEK283" s="75"/>
      <c r="QEL283" s="75"/>
      <c r="QEM283" s="75"/>
      <c r="QEN283" s="75"/>
      <c r="QEO283" s="75"/>
      <c r="QEP283" s="75"/>
      <c r="QEQ283" s="75"/>
      <c r="QER283" s="75"/>
      <c r="QES283" s="75"/>
      <c r="QET283" s="75"/>
      <c r="QEU283" s="75"/>
      <c r="QEV283" s="75"/>
      <c r="QEW283" s="75"/>
      <c r="QEX283" s="75"/>
      <c r="QEY283" s="75"/>
      <c r="QEZ283" s="75"/>
      <c r="QFA283" s="75"/>
      <c r="QFB283" s="75"/>
      <c r="QFC283" s="75"/>
      <c r="QFD283" s="75"/>
      <c r="QFE283" s="75"/>
      <c r="QFF283" s="75"/>
      <c r="QFG283" s="75"/>
      <c r="QFH283" s="75"/>
      <c r="QFI283" s="75"/>
      <c r="QFJ283" s="75"/>
      <c r="QFK283" s="75"/>
      <c r="QFL283" s="75"/>
      <c r="QFM283" s="75"/>
      <c r="QFN283" s="75"/>
      <c r="QFO283" s="75"/>
      <c r="QFP283" s="75"/>
      <c r="QFQ283" s="75"/>
      <c r="QFR283" s="75"/>
      <c r="QFS283" s="75"/>
      <c r="QFT283" s="75"/>
      <c r="QFU283" s="75"/>
      <c r="QFV283" s="75"/>
      <c r="QFW283" s="75"/>
      <c r="QFX283" s="75"/>
      <c r="QFY283" s="75"/>
      <c r="QFZ283" s="75"/>
      <c r="QGA283" s="75"/>
      <c r="QGB283" s="75"/>
      <c r="QGC283" s="75"/>
      <c r="QGD283" s="75"/>
      <c r="QGE283" s="75"/>
      <c r="QGF283" s="75"/>
      <c r="QGG283" s="75"/>
      <c r="QGH283" s="75"/>
      <c r="QGI283" s="75"/>
      <c r="QGJ283" s="75"/>
      <c r="QGK283" s="75"/>
      <c r="QGL283" s="75"/>
      <c r="QGM283" s="75"/>
      <c r="QGN283" s="75"/>
      <c r="QGO283" s="75"/>
      <c r="QGP283" s="75"/>
      <c r="QGQ283" s="75"/>
      <c r="QGR283" s="75"/>
      <c r="QGS283" s="75"/>
      <c r="QGT283" s="75"/>
      <c r="QGU283" s="75"/>
      <c r="QGV283" s="75"/>
      <c r="QGW283" s="75"/>
      <c r="QGX283" s="75"/>
      <c r="QGY283" s="75"/>
      <c r="QGZ283" s="75"/>
      <c r="QHA283" s="75"/>
      <c r="QHB283" s="75"/>
      <c r="QHC283" s="75"/>
      <c r="QHD283" s="75"/>
      <c r="QHE283" s="75"/>
      <c r="QHF283" s="75"/>
      <c r="QHG283" s="75"/>
      <c r="QHH283" s="75"/>
      <c r="QHI283" s="75"/>
      <c r="QHJ283" s="75"/>
      <c r="QHK283" s="75"/>
      <c r="QHL283" s="75"/>
      <c r="QHM283" s="75"/>
      <c r="QHN283" s="75"/>
      <c r="QHO283" s="75"/>
      <c r="QHP283" s="75"/>
      <c r="QHQ283" s="75"/>
      <c r="QHR283" s="75"/>
      <c r="QHS283" s="75"/>
      <c r="QHT283" s="75"/>
      <c r="QHU283" s="75"/>
      <c r="QHV283" s="75"/>
      <c r="QHW283" s="75"/>
      <c r="QHX283" s="75"/>
      <c r="QHY283" s="75"/>
      <c r="QHZ283" s="75"/>
      <c r="QIA283" s="75"/>
      <c r="QIB283" s="75"/>
      <c r="QIC283" s="75"/>
      <c r="QID283" s="75"/>
      <c r="QIE283" s="75"/>
      <c r="QIF283" s="75"/>
      <c r="QIG283" s="75"/>
      <c r="QIH283" s="75"/>
      <c r="QII283" s="75"/>
      <c r="QIJ283" s="75"/>
      <c r="QIK283" s="75"/>
      <c r="QIL283" s="75"/>
      <c r="QIM283" s="75"/>
      <c r="QIN283" s="75"/>
      <c r="QIO283" s="75"/>
      <c r="QIP283" s="75"/>
      <c r="QIQ283" s="75"/>
      <c r="QIR283" s="75"/>
      <c r="QIS283" s="75"/>
      <c r="QIT283" s="75"/>
      <c r="QIU283" s="75"/>
      <c r="QIV283" s="75"/>
      <c r="QIW283" s="75"/>
      <c r="QIX283" s="75"/>
      <c r="QIY283" s="75"/>
      <c r="QIZ283" s="75"/>
      <c r="QJA283" s="75"/>
      <c r="QJB283" s="75"/>
      <c r="QJC283" s="75"/>
      <c r="QJD283" s="75"/>
      <c r="QJE283" s="75"/>
      <c r="QJF283" s="75"/>
      <c r="QJG283" s="75"/>
      <c r="QJH283" s="75"/>
      <c r="QJI283" s="75"/>
      <c r="QJJ283" s="75"/>
      <c r="QJK283" s="75"/>
      <c r="QJL283" s="75"/>
      <c r="QJM283" s="75"/>
      <c r="QJN283" s="75"/>
      <c r="QJO283" s="75"/>
      <c r="QJP283" s="75"/>
      <c r="QJQ283" s="75"/>
      <c r="QJR283" s="75"/>
      <c r="QJS283" s="75"/>
      <c r="QJT283" s="75"/>
      <c r="QJU283" s="75"/>
      <c r="QJV283" s="75"/>
      <c r="QJW283" s="75"/>
      <c r="QJX283" s="75"/>
      <c r="QJY283" s="75"/>
      <c r="QJZ283" s="75"/>
      <c r="QKA283" s="75"/>
      <c r="QKB283" s="75"/>
      <c r="QKC283" s="75"/>
      <c r="QKD283" s="75"/>
      <c r="QKE283" s="75"/>
      <c r="QKF283" s="75"/>
      <c r="QKG283" s="75"/>
      <c r="QKH283" s="75"/>
      <c r="QKI283" s="75"/>
      <c r="QKJ283" s="75"/>
      <c r="QKK283" s="75"/>
      <c r="QKL283" s="75"/>
      <c r="QKM283" s="75"/>
      <c r="QKN283" s="75"/>
      <c r="QKO283" s="75"/>
      <c r="QKP283" s="75"/>
      <c r="QKQ283" s="75"/>
      <c r="QKR283" s="75"/>
      <c r="QKS283" s="75"/>
      <c r="QKT283" s="75"/>
      <c r="QKU283" s="75"/>
      <c r="QKV283" s="75"/>
      <c r="QKW283" s="75"/>
      <c r="QKX283" s="75"/>
      <c r="QKY283" s="75"/>
      <c r="QKZ283" s="75"/>
      <c r="QLA283" s="75"/>
      <c r="QLB283" s="75"/>
      <c r="QLC283" s="75"/>
      <c r="QLD283" s="75"/>
      <c r="QLE283" s="75"/>
      <c r="QLF283" s="75"/>
      <c r="QLG283" s="75"/>
      <c r="QLH283" s="75"/>
      <c r="QLI283" s="75"/>
      <c r="QLJ283" s="75"/>
      <c r="QLK283" s="75"/>
      <c r="QLL283" s="75"/>
      <c r="QLM283" s="75"/>
      <c r="QLN283" s="75"/>
      <c r="QLO283" s="75"/>
      <c r="QLP283" s="75"/>
      <c r="QLQ283" s="75"/>
      <c r="QLR283" s="75"/>
      <c r="QLS283" s="75"/>
      <c r="QLT283" s="75"/>
      <c r="QLU283" s="75"/>
      <c r="QLV283" s="75"/>
      <c r="QLW283" s="75"/>
      <c r="QLX283" s="75"/>
      <c r="QLY283" s="75"/>
      <c r="QLZ283" s="75"/>
      <c r="QMA283" s="75"/>
      <c r="QMB283" s="75"/>
      <c r="QMC283" s="75"/>
      <c r="QMD283" s="75"/>
      <c r="QME283" s="75"/>
      <c r="QMF283" s="75"/>
      <c r="QMG283" s="75"/>
      <c r="QMH283" s="75"/>
      <c r="QMI283" s="75"/>
      <c r="QMJ283" s="75"/>
      <c r="QMK283" s="75"/>
      <c r="QML283" s="75"/>
      <c r="QMM283" s="75"/>
      <c r="QMN283" s="75"/>
      <c r="QMO283" s="75"/>
      <c r="QMP283" s="75"/>
      <c r="QMQ283" s="75"/>
      <c r="QMR283" s="75"/>
      <c r="QMS283" s="75"/>
      <c r="QMT283" s="75"/>
      <c r="QMU283" s="75"/>
      <c r="QMV283" s="75"/>
      <c r="QMW283" s="75"/>
      <c r="QMX283" s="75"/>
      <c r="QMY283" s="75"/>
      <c r="QMZ283" s="75"/>
      <c r="QNA283" s="75"/>
      <c r="QNB283" s="75"/>
      <c r="QNC283" s="75"/>
      <c r="QND283" s="75"/>
      <c r="QNE283" s="75"/>
      <c r="QNF283" s="75"/>
      <c r="QNG283" s="75"/>
      <c r="QNH283" s="75"/>
      <c r="QNI283" s="75"/>
      <c r="QNJ283" s="75"/>
      <c r="QNK283" s="75"/>
      <c r="QNL283" s="75"/>
      <c r="QNM283" s="75"/>
      <c r="QNN283" s="75"/>
      <c r="QNO283" s="75"/>
      <c r="QNP283" s="75"/>
      <c r="QNQ283" s="75"/>
      <c r="QNR283" s="75"/>
      <c r="QNS283" s="75"/>
      <c r="QNT283" s="75"/>
      <c r="QNU283" s="75"/>
      <c r="QNV283" s="75"/>
      <c r="QNW283" s="75"/>
      <c r="QNX283" s="75"/>
      <c r="QNY283" s="75"/>
      <c r="QNZ283" s="75"/>
      <c r="QOA283" s="75"/>
      <c r="QOB283" s="75"/>
      <c r="QOC283" s="75"/>
      <c r="QOD283" s="75"/>
      <c r="QOE283" s="75"/>
      <c r="QOF283" s="75"/>
      <c r="QOG283" s="75"/>
      <c r="QOH283" s="75"/>
      <c r="QOI283" s="75"/>
      <c r="QOJ283" s="75"/>
      <c r="QOK283" s="75"/>
      <c r="QOL283" s="75"/>
      <c r="QOM283" s="75"/>
      <c r="QON283" s="75"/>
      <c r="QOO283" s="75"/>
      <c r="QOP283" s="75"/>
      <c r="QOQ283" s="75"/>
      <c r="QOR283" s="75"/>
      <c r="QOS283" s="75"/>
      <c r="QOT283" s="75"/>
      <c r="QOU283" s="75"/>
      <c r="QOV283" s="75"/>
      <c r="QOW283" s="75"/>
      <c r="QOX283" s="75"/>
      <c r="QOY283" s="75"/>
      <c r="QOZ283" s="75"/>
      <c r="QPA283" s="75"/>
      <c r="QPB283" s="75"/>
      <c r="QPC283" s="75"/>
      <c r="QPD283" s="75"/>
      <c r="QPE283" s="75"/>
      <c r="QPF283" s="75"/>
      <c r="QPG283" s="75"/>
      <c r="QPH283" s="75"/>
      <c r="QPI283" s="75"/>
      <c r="QPJ283" s="75"/>
      <c r="QPK283" s="75"/>
      <c r="QPL283" s="75"/>
      <c r="QPM283" s="75"/>
      <c r="QPN283" s="75"/>
      <c r="QPO283" s="75"/>
      <c r="QPP283" s="75"/>
      <c r="QPQ283" s="75"/>
      <c r="QPR283" s="75"/>
      <c r="QPS283" s="75"/>
      <c r="QPT283" s="75"/>
      <c r="QPU283" s="75"/>
      <c r="QPV283" s="75"/>
      <c r="QPW283" s="75"/>
      <c r="QPX283" s="75"/>
      <c r="QPY283" s="75"/>
      <c r="QPZ283" s="75"/>
      <c r="QQA283" s="75"/>
      <c r="QQB283" s="75"/>
      <c r="QQC283" s="75"/>
      <c r="QQD283" s="75"/>
      <c r="QQE283" s="75"/>
      <c r="QQF283" s="75"/>
      <c r="QQG283" s="75"/>
      <c r="QQH283" s="75"/>
      <c r="QQI283" s="75"/>
      <c r="QQJ283" s="75"/>
      <c r="QQK283" s="75"/>
      <c r="QQL283" s="75"/>
      <c r="QQM283" s="75"/>
      <c r="QQN283" s="75"/>
      <c r="QQO283" s="75"/>
      <c r="QQP283" s="75"/>
      <c r="QQQ283" s="75"/>
      <c r="QQR283" s="75"/>
      <c r="QQS283" s="75"/>
      <c r="QQT283" s="75"/>
      <c r="QQU283" s="75"/>
      <c r="QQV283" s="75"/>
      <c r="QQW283" s="75"/>
      <c r="QQX283" s="75"/>
      <c r="QQY283" s="75"/>
      <c r="QQZ283" s="75"/>
      <c r="QRA283" s="75"/>
      <c r="QRB283" s="75"/>
      <c r="QRC283" s="75"/>
      <c r="QRD283" s="75"/>
      <c r="QRE283" s="75"/>
      <c r="QRF283" s="75"/>
      <c r="QRG283" s="75"/>
      <c r="QRH283" s="75"/>
      <c r="QRI283" s="75"/>
      <c r="QRJ283" s="75"/>
      <c r="QRK283" s="75"/>
      <c r="QRL283" s="75"/>
      <c r="QRM283" s="75"/>
      <c r="QRN283" s="75"/>
      <c r="QRO283" s="75"/>
      <c r="QRP283" s="75"/>
      <c r="QRQ283" s="75"/>
      <c r="QRR283" s="75"/>
      <c r="QRS283" s="75"/>
      <c r="QRT283" s="75"/>
      <c r="QRU283" s="75"/>
      <c r="QRV283" s="75"/>
      <c r="QRW283" s="75"/>
      <c r="QRX283" s="75"/>
      <c r="QRY283" s="75"/>
      <c r="QRZ283" s="75"/>
      <c r="QSA283" s="75"/>
      <c r="QSB283" s="75"/>
      <c r="QSC283" s="75"/>
      <c r="QSD283" s="75"/>
      <c r="QSE283" s="75"/>
      <c r="QSF283" s="75"/>
      <c r="QSG283" s="75"/>
      <c r="QSH283" s="75"/>
      <c r="QSI283" s="75"/>
      <c r="QSJ283" s="75"/>
      <c r="QSK283" s="75"/>
      <c r="QSL283" s="75"/>
      <c r="QSM283" s="75"/>
      <c r="QSN283" s="75"/>
      <c r="QSO283" s="75"/>
      <c r="QSP283" s="75"/>
      <c r="QSQ283" s="75"/>
      <c r="QSR283" s="75"/>
      <c r="QSS283" s="75"/>
      <c r="QST283" s="75"/>
      <c r="QSU283" s="75"/>
      <c r="QSV283" s="75"/>
      <c r="QSW283" s="75"/>
      <c r="QSX283" s="75"/>
      <c r="QSY283" s="75"/>
      <c r="QSZ283" s="75"/>
      <c r="QTA283" s="75"/>
      <c r="QTB283" s="75"/>
      <c r="QTC283" s="75"/>
      <c r="QTD283" s="75"/>
      <c r="QTE283" s="75"/>
      <c r="QTF283" s="75"/>
      <c r="QTG283" s="75"/>
      <c r="QTH283" s="75"/>
      <c r="QTI283" s="75"/>
      <c r="QTJ283" s="75"/>
      <c r="QTK283" s="75"/>
      <c r="QTL283" s="75"/>
      <c r="QTM283" s="75"/>
      <c r="QTN283" s="75"/>
      <c r="QTO283" s="75"/>
      <c r="QTP283" s="75"/>
      <c r="QTQ283" s="75"/>
      <c r="QTR283" s="75"/>
      <c r="QTS283" s="75"/>
      <c r="QTT283" s="75"/>
      <c r="QTU283" s="75"/>
      <c r="QTV283" s="75"/>
      <c r="QTW283" s="75"/>
      <c r="QTX283" s="75"/>
      <c r="QTY283" s="75"/>
      <c r="QTZ283" s="75"/>
      <c r="QUA283" s="75"/>
      <c r="QUB283" s="75"/>
      <c r="QUC283" s="75"/>
      <c r="QUD283" s="75"/>
      <c r="QUE283" s="75"/>
      <c r="QUF283" s="75"/>
      <c r="QUG283" s="75"/>
      <c r="QUH283" s="75"/>
      <c r="QUI283" s="75"/>
      <c r="QUJ283" s="75"/>
      <c r="QUK283" s="75"/>
      <c r="QUL283" s="75"/>
      <c r="QUM283" s="75"/>
      <c r="QUN283" s="75"/>
      <c r="QUO283" s="75"/>
      <c r="QUP283" s="75"/>
      <c r="QUQ283" s="75"/>
      <c r="QUR283" s="75"/>
      <c r="QUS283" s="75"/>
      <c r="QUT283" s="75"/>
      <c r="QUU283" s="75"/>
      <c r="QUV283" s="75"/>
      <c r="QUW283" s="75"/>
      <c r="QUX283" s="75"/>
      <c r="QUY283" s="75"/>
      <c r="QUZ283" s="75"/>
      <c r="QVA283" s="75"/>
      <c r="QVB283" s="75"/>
      <c r="QVC283" s="75"/>
      <c r="QVD283" s="75"/>
      <c r="QVE283" s="75"/>
      <c r="QVF283" s="75"/>
      <c r="QVG283" s="75"/>
      <c r="QVH283" s="75"/>
      <c r="QVI283" s="75"/>
      <c r="QVJ283" s="75"/>
      <c r="QVK283" s="75"/>
      <c r="QVL283" s="75"/>
      <c r="QVM283" s="75"/>
      <c r="QVN283" s="75"/>
      <c r="QVO283" s="75"/>
      <c r="QVP283" s="75"/>
      <c r="QVQ283" s="75"/>
      <c r="QVR283" s="75"/>
      <c r="QVS283" s="75"/>
      <c r="QVT283" s="75"/>
      <c r="QVU283" s="75"/>
      <c r="QVV283" s="75"/>
      <c r="QVW283" s="75"/>
      <c r="QVX283" s="75"/>
      <c r="QVY283" s="75"/>
      <c r="QVZ283" s="75"/>
      <c r="QWA283" s="75"/>
      <c r="QWB283" s="75"/>
      <c r="QWC283" s="75"/>
      <c r="QWD283" s="75"/>
      <c r="QWE283" s="75"/>
      <c r="QWF283" s="75"/>
      <c r="QWG283" s="75"/>
      <c r="QWH283" s="75"/>
      <c r="QWI283" s="75"/>
      <c r="QWJ283" s="75"/>
      <c r="QWK283" s="75"/>
      <c r="QWL283" s="75"/>
      <c r="QWM283" s="75"/>
      <c r="QWN283" s="75"/>
      <c r="QWO283" s="75"/>
      <c r="QWP283" s="75"/>
      <c r="QWQ283" s="75"/>
      <c r="QWR283" s="75"/>
      <c r="QWS283" s="75"/>
      <c r="QWT283" s="75"/>
      <c r="QWU283" s="75"/>
      <c r="QWV283" s="75"/>
      <c r="QWW283" s="75"/>
      <c r="QWX283" s="75"/>
      <c r="QWY283" s="75"/>
      <c r="QWZ283" s="75"/>
      <c r="QXA283" s="75"/>
      <c r="QXB283" s="75"/>
      <c r="QXC283" s="75"/>
      <c r="QXD283" s="75"/>
      <c r="QXE283" s="75"/>
      <c r="QXF283" s="75"/>
      <c r="QXG283" s="75"/>
      <c r="QXH283" s="75"/>
      <c r="QXI283" s="75"/>
      <c r="QXJ283" s="75"/>
      <c r="QXK283" s="75"/>
      <c r="QXL283" s="75"/>
      <c r="QXM283" s="75"/>
      <c r="QXN283" s="75"/>
      <c r="QXO283" s="75"/>
      <c r="QXP283" s="75"/>
      <c r="QXQ283" s="75"/>
      <c r="QXR283" s="75"/>
      <c r="QXS283" s="75"/>
      <c r="QXT283" s="75"/>
      <c r="QXU283" s="75"/>
      <c r="QXV283" s="75"/>
      <c r="QXW283" s="75"/>
      <c r="QXX283" s="75"/>
      <c r="QXY283" s="75"/>
      <c r="QXZ283" s="75"/>
      <c r="QYA283" s="75"/>
      <c r="QYB283" s="75"/>
      <c r="QYC283" s="75"/>
      <c r="QYD283" s="75"/>
      <c r="QYE283" s="75"/>
      <c r="QYF283" s="75"/>
      <c r="QYG283" s="75"/>
      <c r="QYH283" s="75"/>
      <c r="QYI283" s="75"/>
      <c r="QYJ283" s="75"/>
      <c r="QYK283" s="75"/>
      <c r="QYL283" s="75"/>
      <c r="QYM283" s="75"/>
      <c r="QYN283" s="75"/>
      <c r="QYO283" s="75"/>
      <c r="QYP283" s="75"/>
      <c r="QYQ283" s="75"/>
      <c r="QYR283" s="75"/>
      <c r="QYS283" s="75"/>
      <c r="QYT283" s="75"/>
      <c r="QYU283" s="75"/>
      <c r="QYV283" s="75"/>
      <c r="QYW283" s="75"/>
      <c r="QYX283" s="75"/>
      <c r="QYY283" s="75"/>
      <c r="QYZ283" s="75"/>
      <c r="QZA283" s="75"/>
      <c r="QZB283" s="75"/>
      <c r="QZC283" s="75"/>
      <c r="QZD283" s="75"/>
      <c r="QZE283" s="75"/>
      <c r="QZF283" s="75"/>
      <c r="QZG283" s="75"/>
      <c r="QZH283" s="75"/>
      <c r="QZI283" s="75"/>
      <c r="QZJ283" s="75"/>
      <c r="QZK283" s="75"/>
      <c r="QZL283" s="75"/>
      <c r="QZM283" s="75"/>
      <c r="QZN283" s="75"/>
      <c r="QZO283" s="75"/>
      <c r="QZP283" s="75"/>
      <c r="QZQ283" s="75"/>
      <c r="QZR283" s="75"/>
      <c r="QZS283" s="75"/>
      <c r="QZT283" s="75"/>
      <c r="QZU283" s="75"/>
      <c r="QZV283" s="75"/>
      <c r="QZW283" s="75"/>
      <c r="QZX283" s="75"/>
      <c r="QZY283" s="75"/>
      <c r="QZZ283" s="75"/>
      <c r="RAA283" s="75"/>
      <c r="RAB283" s="75"/>
      <c r="RAC283" s="75"/>
      <c r="RAD283" s="75"/>
      <c r="RAE283" s="75"/>
      <c r="RAF283" s="75"/>
      <c r="RAG283" s="75"/>
      <c r="RAH283" s="75"/>
      <c r="RAI283" s="75"/>
      <c r="RAJ283" s="75"/>
      <c r="RAK283" s="75"/>
      <c r="RAL283" s="75"/>
      <c r="RAM283" s="75"/>
      <c r="RAN283" s="75"/>
      <c r="RAO283" s="75"/>
      <c r="RAP283" s="75"/>
      <c r="RAQ283" s="75"/>
      <c r="RAR283" s="75"/>
      <c r="RAS283" s="75"/>
      <c r="RAT283" s="75"/>
      <c r="RAU283" s="75"/>
      <c r="RAV283" s="75"/>
      <c r="RAW283" s="75"/>
      <c r="RAX283" s="75"/>
      <c r="RAY283" s="75"/>
      <c r="RAZ283" s="75"/>
      <c r="RBA283" s="75"/>
      <c r="RBB283" s="75"/>
      <c r="RBC283" s="75"/>
      <c r="RBD283" s="75"/>
      <c r="RBE283" s="75"/>
      <c r="RBF283" s="75"/>
      <c r="RBG283" s="75"/>
      <c r="RBH283" s="75"/>
      <c r="RBI283" s="75"/>
      <c r="RBJ283" s="75"/>
      <c r="RBK283" s="75"/>
      <c r="RBL283" s="75"/>
      <c r="RBM283" s="75"/>
      <c r="RBN283" s="75"/>
      <c r="RBO283" s="75"/>
      <c r="RBP283" s="75"/>
      <c r="RBQ283" s="75"/>
      <c r="RBR283" s="75"/>
      <c r="RBS283" s="75"/>
      <c r="RBT283" s="75"/>
      <c r="RBU283" s="75"/>
      <c r="RBV283" s="75"/>
      <c r="RBW283" s="75"/>
      <c r="RBX283" s="75"/>
      <c r="RBY283" s="75"/>
      <c r="RBZ283" s="75"/>
      <c r="RCA283" s="75"/>
      <c r="RCB283" s="75"/>
      <c r="RCC283" s="75"/>
      <c r="RCD283" s="75"/>
      <c r="RCE283" s="75"/>
      <c r="RCF283" s="75"/>
      <c r="RCG283" s="75"/>
      <c r="RCH283" s="75"/>
      <c r="RCI283" s="75"/>
      <c r="RCJ283" s="75"/>
      <c r="RCK283" s="75"/>
      <c r="RCL283" s="75"/>
      <c r="RCM283" s="75"/>
      <c r="RCN283" s="75"/>
      <c r="RCO283" s="75"/>
      <c r="RCP283" s="75"/>
      <c r="RCQ283" s="75"/>
      <c r="RCR283" s="75"/>
      <c r="RCS283" s="75"/>
      <c r="RCT283" s="75"/>
      <c r="RCU283" s="75"/>
      <c r="RCV283" s="75"/>
      <c r="RCW283" s="75"/>
      <c r="RCX283" s="75"/>
      <c r="RCY283" s="75"/>
      <c r="RCZ283" s="75"/>
      <c r="RDA283" s="75"/>
      <c r="RDB283" s="75"/>
      <c r="RDC283" s="75"/>
      <c r="RDD283" s="75"/>
      <c r="RDE283" s="75"/>
      <c r="RDF283" s="75"/>
      <c r="RDG283" s="75"/>
      <c r="RDH283" s="75"/>
      <c r="RDI283" s="75"/>
      <c r="RDJ283" s="75"/>
      <c r="RDK283" s="75"/>
      <c r="RDL283" s="75"/>
      <c r="RDM283" s="75"/>
      <c r="RDN283" s="75"/>
      <c r="RDO283" s="75"/>
      <c r="RDP283" s="75"/>
      <c r="RDQ283" s="75"/>
      <c r="RDR283" s="75"/>
      <c r="RDS283" s="75"/>
      <c r="RDT283" s="75"/>
      <c r="RDU283" s="75"/>
      <c r="RDV283" s="75"/>
      <c r="RDW283" s="75"/>
      <c r="RDX283" s="75"/>
      <c r="RDY283" s="75"/>
      <c r="RDZ283" s="75"/>
      <c r="REA283" s="75"/>
      <c r="REB283" s="75"/>
      <c r="REC283" s="75"/>
      <c r="RED283" s="75"/>
      <c r="REE283" s="75"/>
      <c r="REF283" s="75"/>
      <c r="REG283" s="75"/>
      <c r="REH283" s="75"/>
      <c r="REI283" s="75"/>
      <c r="REJ283" s="75"/>
      <c r="REK283" s="75"/>
      <c r="REL283" s="75"/>
      <c r="REM283" s="75"/>
      <c r="REN283" s="75"/>
      <c r="REO283" s="75"/>
      <c r="REP283" s="75"/>
      <c r="REQ283" s="75"/>
      <c r="RER283" s="75"/>
      <c r="RES283" s="75"/>
      <c r="RET283" s="75"/>
      <c r="REU283" s="75"/>
      <c r="REV283" s="75"/>
      <c r="REW283" s="75"/>
      <c r="REX283" s="75"/>
      <c r="REY283" s="75"/>
      <c r="REZ283" s="75"/>
      <c r="RFA283" s="75"/>
      <c r="RFB283" s="75"/>
      <c r="RFC283" s="75"/>
      <c r="RFD283" s="75"/>
      <c r="RFE283" s="75"/>
      <c r="RFF283" s="75"/>
      <c r="RFG283" s="75"/>
      <c r="RFH283" s="75"/>
      <c r="RFI283" s="75"/>
      <c r="RFJ283" s="75"/>
      <c r="RFK283" s="75"/>
      <c r="RFL283" s="75"/>
      <c r="RFM283" s="75"/>
      <c r="RFN283" s="75"/>
      <c r="RFO283" s="75"/>
      <c r="RFP283" s="75"/>
      <c r="RFQ283" s="75"/>
      <c r="RFR283" s="75"/>
      <c r="RFS283" s="75"/>
      <c r="RFT283" s="75"/>
      <c r="RFU283" s="75"/>
      <c r="RFV283" s="75"/>
      <c r="RFW283" s="75"/>
      <c r="RFX283" s="75"/>
      <c r="RFY283" s="75"/>
      <c r="RFZ283" s="75"/>
      <c r="RGA283" s="75"/>
      <c r="RGB283" s="75"/>
      <c r="RGC283" s="75"/>
      <c r="RGD283" s="75"/>
      <c r="RGE283" s="75"/>
      <c r="RGF283" s="75"/>
      <c r="RGG283" s="75"/>
      <c r="RGH283" s="75"/>
      <c r="RGI283" s="75"/>
      <c r="RGJ283" s="75"/>
      <c r="RGK283" s="75"/>
      <c r="RGL283" s="75"/>
      <c r="RGM283" s="75"/>
      <c r="RGN283" s="75"/>
      <c r="RGO283" s="75"/>
      <c r="RGP283" s="75"/>
      <c r="RGQ283" s="75"/>
      <c r="RGR283" s="75"/>
      <c r="RGS283" s="75"/>
      <c r="RGT283" s="75"/>
      <c r="RGU283" s="75"/>
      <c r="RGV283" s="75"/>
      <c r="RGW283" s="75"/>
      <c r="RGX283" s="75"/>
      <c r="RGY283" s="75"/>
      <c r="RGZ283" s="75"/>
      <c r="RHA283" s="75"/>
      <c r="RHB283" s="75"/>
      <c r="RHC283" s="75"/>
      <c r="RHD283" s="75"/>
      <c r="RHE283" s="75"/>
      <c r="RHF283" s="75"/>
      <c r="RHG283" s="75"/>
      <c r="RHH283" s="75"/>
      <c r="RHI283" s="75"/>
      <c r="RHJ283" s="75"/>
      <c r="RHK283" s="75"/>
      <c r="RHL283" s="75"/>
      <c r="RHM283" s="75"/>
      <c r="RHN283" s="75"/>
      <c r="RHO283" s="75"/>
      <c r="RHP283" s="75"/>
      <c r="RHQ283" s="75"/>
      <c r="RHR283" s="75"/>
      <c r="RHS283" s="75"/>
      <c r="RHT283" s="75"/>
      <c r="RHU283" s="75"/>
      <c r="RHV283" s="75"/>
      <c r="RHW283" s="75"/>
      <c r="RHX283" s="75"/>
      <c r="RHY283" s="75"/>
      <c r="RHZ283" s="75"/>
      <c r="RIA283" s="75"/>
      <c r="RIB283" s="75"/>
      <c r="RIC283" s="75"/>
      <c r="RID283" s="75"/>
      <c r="RIE283" s="75"/>
      <c r="RIF283" s="75"/>
      <c r="RIG283" s="75"/>
      <c r="RIH283" s="75"/>
      <c r="RII283" s="75"/>
      <c r="RIJ283" s="75"/>
      <c r="RIK283" s="75"/>
      <c r="RIL283" s="75"/>
      <c r="RIM283" s="75"/>
      <c r="RIN283" s="75"/>
      <c r="RIO283" s="75"/>
      <c r="RIP283" s="75"/>
      <c r="RIQ283" s="75"/>
      <c r="RIR283" s="75"/>
      <c r="RIS283" s="75"/>
      <c r="RIT283" s="75"/>
      <c r="RIU283" s="75"/>
      <c r="RIV283" s="75"/>
      <c r="RIW283" s="75"/>
      <c r="RIX283" s="75"/>
      <c r="RIY283" s="75"/>
      <c r="RIZ283" s="75"/>
      <c r="RJA283" s="75"/>
      <c r="RJB283" s="75"/>
      <c r="RJC283" s="75"/>
      <c r="RJD283" s="75"/>
      <c r="RJE283" s="75"/>
      <c r="RJF283" s="75"/>
      <c r="RJG283" s="75"/>
      <c r="RJH283" s="75"/>
      <c r="RJI283" s="75"/>
      <c r="RJJ283" s="75"/>
      <c r="RJK283" s="75"/>
      <c r="RJL283" s="75"/>
      <c r="RJM283" s="75"/>
      <c r="RJN283" s="75"/>
      <c r="RJO283" s="75"/>
      <c r="RJP283" s="75"/>
      <c r="RJQ283" s="75"/>
      <c r="RJR283" s="75"/>
      <c r="RJS283" s="75"/>
      <c r="RJT283" s="75"/>
      <c r="RJU283" s="75"/>
      <c r="RJV283" s="75"/>
      <c r="RJW283" s="75"/>
      <c r="RJX283" s="75"/>
      <c r="RJY283" s="75"/>
      <c r="RJZ283" s="75"/>
      <c r="RKA283" s="75"/>
      <c r="RKB283" s="75"/>
      <c r="RKC283" s="75"/>
      <c r="RKD283" s="75"/>
      <c r="RKE283" s="75"/>
      <c r="RKF283" s="75"/>
      <c r="RKG283" s="75"/>
      <c r="RKH283" s="75"/>
      <c r="RKI283" s="75"/>
      <c r="RKJ283" s="75"/>
      <c r="RKK283" s="75"/>
      <c r="RKL283" s="75"/>
      <c r="RKM283" s="75"/>
      <c r="RKN283" s="75"/>
      <c r="RKO283" s="75"/>
      <c r="RKP283" s="75"/>
      <c r="RKQ283" s="75"/>
      <c r="RKR283" s="75"/>
      <c r="RKS283" s="75"/>
      <c r="RKT283" s="75"/>
      <c r="RKU283" s="75"/>
      <c r="RKV283" s="75"/>
      <c r="RKW283" s="75"/>
      <c r="RKX283" s="75"/>
      <c r="RKY283" s="75"/>
      <c r="RKZ283" s="75"/>
      <c r="RLA283" s="75"/>
      <c r="RLB283" s="75"/>
      <c r="RLC283" s="75"/>
      <c r="RLD283" s="75"/>
      <c r="RLE283" s="75"/>
      <c r="RLF283" s="75"/>
      <c r="RLG283" s="75"/>
      <c r="RLH283" s="75"/>
      <c r="RLI283" s="75"/>
      <c r="RLJ283" s="75"/>
      <c r="RLK283" s="75"/>
      <c r="RLL283" s="75"/>
      <c r="RLM283" s="75"/>
      <c r="RLN283" s="75"/>
      <c r="RLO283" s="75"/>
      <c r="RLP283" s="75"/>
      <c r="RLQ283" s="75"/>
      <c r="RLR283" s="75"/>
      <c r="RLS283" s="75"/>
      <c r="RLT283" s="75"/>
      <c r="RLU283" s="75"/>
      <c r="RLV283" s="75"/>
      <c r="RLW283" s="75"/>
      <c r="RLX283" s="75"/>
      <c r="RLY283" s="75"/>
      <c r="RLZ283" s="75"/>
      <c r="RMA283" s="75"/>
      <c r="RMB283" s="75"/>
      <c r="RMC283" s="75"/>
      <c r="RMD283" s="75"/>
      <c r="RME283" s="75"/>
      <c r="RMF283" s="75"/>
      <c r="RMG283" s="75"/>
      <c r="RMH283" s="75"/>
      <c r="RMI283" s="75"/>
      <c r="RMJ283" s="75"/>
      <c r="RMK283" s="75"/>
      <c r="RML283" s="75"/>
      <c r="RMM283" s="75"/>
      <c r="RMN283" s="75"/>
      <c r="RMO283" s="75"/>
      <c r="RMP283" s="75"/>
      <c r="RMQ283" s="75"/>
      <c r="RMR283" s="75"/>
      <c r="RMS283" s="75"/>
      <c r="RMT283" s="75"/>
      <c r="RMU283" s="75"/>
      <c r="RMV283" s="75"/>
      <c r="RMW283" s="75"/>
      <c r="RMX283" s="75"/>
      <c r="RMY283" s="75"/>
      <c r="RMZ283" s="75"/>
      <c r="RNA283" s="75"/>
      <c r="RNB283" s="75"/>
      <c r="RNC283" s="75"/>
      <c r="RND283" s="75"/>
      <c r="RNE283" s="75"/>
      <c r="RNF283" s="75"/>
      <c r="RNG283" s="75"/>
      <c r="RNH283" s="75"/>
      <c r="RNI283" s="75"/>
      <c r="RNJ283" s="75"/>
      <c r="RNK283" s="75"/>
      <c r="RNL283" s="75"/>
      <c r="RNM283" s="75"/>
      <c r="RNN283" s="75"/>
      <c r="RNO283" s="75"/>
      <c r="RNP283" s="75"/>
      <c r="RNQ283" s="75"/>
      <c r="RNR283" s="75"/>
      <c r="RNS283" s="75"/>
      <c r="RNT283" s="75"/>
      <c r="RNU283" s="75"/>
      <c r="RNV283" s="75"/>
      <c r="RNW283" s="75"/>
      <c r="RNX283" s="75"/>
      <c r="RNY283" s="75"/>
      <c r="RNZ283" s="75"/>
      <c r="ROA283" s="75"/>
      <c r="ROB283" s="75"/>
      <c r="ROC283" s="75"/>
      <c r="ROD283" s="75"/>
      <c r="ROE283" s="75"/>
      <c r="ROF283" s="75"/>
      <c r="ROG283" s="75"/>
      <c r="ROH283" s="75"/>
      <c r="ROI283" s="75"/>
      <c r="ROJ283" s="75"/>
      <c r="ROK283" s="75"/>
      <c r="ROL283" s="75"/>
      <c r="ROM283" s="75"/>
      <c r="RON283" s="75"/>
      <c r="ROO283" s="75"/>
      <c r="ROP283" s="75"/>
      <c r="ROQ283" s="75"/>
      <c r="ROR283" s="75"/>
      <c r="ROS283" s="75"/>
      <c r="ROT283" s="75"/>
      <c r="ROU283" s="75"/>
      <c r="ROV283" s="75"/>
      <c r="ROW283" s="75"/>
      <c r="ROX283" s="75"/>
      <c r="ROY283" s="75"/>
      <c r="ROZ283" s="75"/>
      <c r="RPA283" s="75"/>
      <c r="RPB283" s="75"/>
      <c r="RPC283" s="75"/>
      <c r="RPD283" s="75"/>
      <c r="RPE283" s="75"/>
      <c r="RPF283" s="75"/>
      <c r="RPG283" s="75"/>
      <c r="RPH283" s="75"/>
      <c r="RPI283" s="75"/>
      <c r="RPJ283" s="75"/>
      <c r="RPK283" s="75"/>
      <c r="RPL283" s="75"/>
      <c r="RPM283" s="75"/>
      <c r="RPN283" s="75"/>
      <c r="RPO283" s="75"/>
      <c r="RPP283" s="75"/>
      <c r="RPQ283" s="75"/>
      <c r="RPR283" s="75"/>
      <c r="RPS283" s="75"/>
      <c r="RPT283" s="75"/>
      <c r="RPU283" s="75"/>
      <c r="RPV283" s="75"/>
      <c r="RPW283" s="75"/>
      <c r="RPX283" s="75"/>
      <c r="RPY283" s="75"/>
      <c r="RPZ283" s="75"/>
      <c r="RQA283" s="75"/>
      <c r="RQB283" s="75"/>
      <c r="RQC283" s="75"/>
      <c r="RQD283" s="75"/>
      <c r="RQE283" s="75"/>
      <c r="RQF283" s="75"/>
      <c r="RQG283" s="75"/>
      <c r="RQH283" s="75"/>
      <c r="RQI283" s="75"/>
      <c r="RQJ283" s="75"/>
      <c r="RQK283" s="75"/>
      <c r="RQL283" s="75"/>
      <c r="RQM283" s="75"/>
      <c r="RQN283" s="75"/>
      <c r="RQO283" s="75"/>
      <c r="RQP283" s="75"/>
      <c r="RQQ283" s="75"/>
      <c r="RQR283" s="75"/>
      <c r="RQS283" s="75"/>
      <c r="RQT283" s="75"/>
      <c r="RQU283" s="75"/>
      <c r="RQV283" s="75"/>
      <c r="RQW283" s="75"/>
      <c r="RQX283" s="75"/>
      <c r="RQY283" s="75"/>
      <c r="RQZ283" s="75"/>
      <c r="RRA283" s="75"/>
      <c r="RRB283" s="75"/>
      <c r="RRC283" s="75"/>
      <c r="RRD283" s="75"/>
      <c r="RRE283" s="75"/>
      <c r="RRF283" s="75"/>
      <c r="RRG283" s="75"/>
      <c r="RRH283" s="75"/>
      <c r="RRI283" s="75"/>
      <c r="RRJ283" s="75"/>
      <c r="RRK283" s="75"/>
      <c r="RRL283" s="75"/>
      <c r="RRM283" s="75"/>
      <c r="RRN283" s="75"/>
      <c r="RRO283" s="75"/>
      <c r="RRP283" s="75"/>
      <c r="RRQ283" s="75"/>
      <c r="RRR283" s="75"/>
      <c r="RRS283" s="75"/>
      <c r="RRT283" s="75"/>
      <c r="RRU283" s="75"/>
      <c r="RRV283" s="75"/>
      <c r="RRW283" s="75"/>
      <c r="RRX283" s="75"/>
      <c r="RRY283" s="75"/>
      <c r="RRZ283" s="75"/>
      <c r="RSA283" s="75"/>
      <c r="RSB283" s="75"/>
      <c r="RSC283" s="75"/>
      <c r="RSD283" s="75"/>
      <c r="RSE283" s="75"/>
      <c r="RSF283" s="75"/>
      <c r="RSG283" s="75"/>
      <c r="RSH283" s="75"/>
      <c r="RSI283" s="75"/>
      <c r="RSJ283" s="75"/>
      <c r="RSK283" s="75"/>
      <c r="RSL283" s="75"/>
      <c r="RSM283" s="75"/>
      <c r="RSN283" s="75"/>
      <c r="RSO283" s="75"/>
      <c r="RSP283" s="75"/>
      <c r="RSQ283" s="75"/>
      <c r="RSR283" s="75"/>
      <c r="RSS283" s="75"/>
      <c r="RST283" s="75"/>
      <c r="RSU283" s="75"/>
      <c r="RSV283" s="75"/>
      <c r="RSW283" s="75"/>
      <c r="RSX283" s="75"/>
      <c r="RSY283" s="75"/>
      <c r="RSZ283" s="75"/>
      <c r="RTA283" s="75"/>
      <c r="RTB283" s="75"/>
      <c r="RTC283" s="75"/>
      <c r="RTD283" s="75"/>
      <c r="RTE283" s="75"/>
      <c r="RTF283" s="75"/>
      <c r="RTG283" s="75"/>
      <c r="RTH283" s="75"/>
      <c r="RTI283" s="75"/>
      <c r="RTJ283" s="75"/>
      <c r="RTK283" s="75"/>
      <c r="RTL283" s="75"/>
      <c r="RTM283" s="75"/>
      <c r="RTN283" s="75"/>
      <c r="RTO283" s="75"/>
      <c r="RTP283" s="75"/>
      <c r="RTQ283" s="75"/>
      <c r="RTR283" s="75"/>
      <c r="RTS283" s="75"/>
      <c r="RTT283" s="75"/>
      <c r="RTU283" s="75"/>
      <c r="RTV283" s="75"/>
      <c r="RTW283" s="75"/>
      <c r="RTX283" s="75"/>
      <c r="RTY283" s="75"/>
      <c r="RTZ283" s="75"/>
      <c r="RUA283" s="75"/>
      <c r="RUB283" s="75"/>
      <c r="RUC283" s="75"/>
      <c r="RUD283" s="75"/>
      <c r="RUE283" s="75"/>
      <c r="RUF283" s="75"/>
      <c r="RUG283" s="75"/>
      <c r="RUH283" s="75"/>
      <c r="RUI283" s="75"/>
      <c r="RUJ283" s="75"/>
      <c r="RUK283" s="75"/>
      <c r="RUL283" s="75"/>
      <c r="RUM283" s="75"/>
      <c r="RUN283" s="75"/>
      <c r="RUO283" s="75"/>
      <c r="RUP283" s="75"/>
      <c r="RUQ283" s="75"/>
      <c r="RUR283" s="75"/>
      <c r="RUS283" s="75"/>
      <c r="RUT283" s="75"/>
      <c r="RUU283" s="75"/>
      <c r="RUV283" s="75"/>
      <c r="RUW283" s="75"/>
      <c r="RUX283" s="75"/>
      <c r="RUY283" s="75"/>
      <c r="RUZ283" s="75"/>
      <c r="RVA283" s="75"/>
      <c r="RVB283" s="75"/>
      <c r="RVC283" s="75"/>
      <c r="RVD283" s="75"/>
      <c r="RVE283" s="75"/>
      <c r="RVF283" s="75"/>
      <c r="RVG283" s="75"/>
      <c r="RVH283" s="75"/>
      <c r="RVI283" s="75"/>
      <c r="RVJ283" s="75"/>
      <c r="RVK283" s="75"/>
      <c r="RVL283" s="75"/>
      <c r="RVM283" s="75"/>
      <c r="RVN283" s="75"/>
      <c r="RVO283" s="75"/>
      <c r="RVP283" s="75"/>
      <c r="RVQ283" s="75"/>
      <c r="RVR283" s="75"/>
      <c r="RVS283" s="75"/>
      <c r="RVT283" s="75"/>
      <c r="RVU283" s="75"/>
      <c r="RVV283" s="75"/>
      <c r="RVW283" s="75"/>
      <c r="RVX283" s="75"/>
      <c r="RVY283" s="75"/>
      <c r="RVZ283" s="75"/>
      <c r="RWA283" s="75"/>
      <c r="RWB283" s="75"/>
      <c r="RWC283" s="75"/>
      <c r="RWD283" s="75"/>
      <c r="RWE283" s="75"/>
      <c r="RWF283" s="75"/>
      <c r="RWG283" s="75"/>
      <c r="RWH283" s="75"/>
      <c r="RWI283" s="75"/>
      <c r="RWJ283" s="75"/>
      <c r="RWK283" s="75"/>
      <c r="RWL283" s="75"/>
      <c r="RWM283" s="75"/>
      <c r="RWN283" s="75"/>
      <c r="RWO283" s="75"/>
      <c r="RWP283" s="75"/>
      <c r="RWQ283" s="75"/>
      <c r="RWR283" s="75"/>
      <c r="RWS283" s="75"/>
      <c r="RWT283" s="75"/>
      <c r="RWU283" s="75"/>
      <c r="RWV283" s="75"/>
      <c r="RWW283" s="75"/>
      <c r="RWX283" s="75"/>
      <c r="RWY283" s="75"/>
      <c r="RWZ283" s="75"/>
      <c r="RXA283" s="75"/>
      <c r="RXB283" s="75"/>
      <c r="RXC283" s="75"/>
      <c r="RXD283" s="75"/>
      <c r="RXE283" s="75"/>
      <c r="RXF283" s="75"/>
      <c r="RXG283" s="75"/>
      <c r="RXH283" s="75"/>
      <c r="RXI283" s="75"/>
      <c r="RXJ283" s="75"/>
      <c r="RXK283" s="75"/>
      <c r="RXL283" s="75"/>
      <c r="RXM283" s="75"/>
      <c r="RXN283" s="75"/>
      <c r="RXO283" s="75"/>
      <c r="RXP283" s="75"/>
      <c r="RXQ283" s="75"/>
      <c r="RXR283" s="75"/>
      <c r="RXS283" s="75"/>
      <c r="RXT283" s="75"/>
      <c r="RXU283" s="75"/>
      <c r="RXV283" s="75"/>
      <c r="RXW283" s="75"/>
      <c r="RXX283" s="75"/>
      <c r="RXY283" s="75"/>
      <c r="RXZ283" s="75"/>
      <c r="RYA283" s="75"/>
      <c r="RYB283" s="75"/>
      <c r="RYC283" s="75"/>
      <c r="RYD283" s="75"/>
      <c r="RYE283" s="75"/>
      <c r="RYF283" s="75"/>
      <c r="RYG283" s="75"/>
      <c r="RYH283" s="75"/>
      <c r="RYI283" s="75"/>
      <c r="RYJ283" s="75"/>
      <c r="RYK283" s="75"/>
      <c r="RYL283" s="75"/>
      <c r="RYM283" s="75"/>
      <c r="RYN283" s="75"/>
      <c r="RYO283" s="75"/>
      <c r="RYP283" s="75"/>
      <c r="RYQ283" s="75"/>
      <c r="RYR283" s="75"/>
      <c r="RYS283" s="75"/>
      <c r="RYT283" s="75"/>
      <c r="RYU283" s="75"/>
      <c r="RYV283" s="75"/>
      <c r="RYW283" s="75"/>
      <c r="RYX283" s="75"/>
      <c r="RYY283" s="75"/>
      <c r="RYZ283" s="75"/>
      <c r="RZA283" s="75"/>
      <c r="RZB283" s="75"/>
      <c r="RZC283" s="75"/>
      <c r="RZD283" s="75"/>
      <c r="RZE283" s="75"/>
      <c r="RZF283" s="75"/>
      <c r="RZG283" s="75"/>
      <c r="RZH283" s="75"/>
      <c r="RZI283" s="75"/>
      <c r="RZJ283" s="75"/>
      <c r="RZK283" s="75"/>
      <c r="RZL283" s="75"/>
      <c r="RZM283" s="75"/>
      <c r="RZN283" s="75"/>
      <c r="RZO283" s="75"/>
      <c r="RZP283" s="75"/>
      <c r="RZQ283" s="75"/>
      <c r="RZR283" s="75"/>
      <c r="RZS283" s="75"/>
      <c r="RZT283" s="75"/>
      <c r="RZU283" s="75"/>
      <c r="RZV283" s="75"/>
      <c r="RZW283" s="75"/>
      <c r="RZX283" s="75"/>
      <c r="RZY283" s="75"/>
      <c r="RZZ283" s="75"/>
      <c r="SAA283" s="75"/>
      <c r="SAB283" s="75"/>
      <c r="SAC283" s="75"/>
      <c r="SAD283" s="75"/>
      <c r="SAE283" s="75"/>
      <c r="SAF283" s="75"/>
      <c r="SAG283" s="75"/>
      <c r="SAH283" s="75"/>
      <c r="SAI283" s="75"/>
      <c r="SAJ283" s="75"/>
      <c r="SAK283" s="75"/>
      <c r="SAL283" s="75"/>
      <c r="SAM283" s="75"/>
      <c r="SAN283" s="75"/>
      <c r="SAO283" s="75"/>
      <c r="SAP283" s="75"/>
      <c r="SAQ283" s="75"/>
      <c r="SAR283" s="75"/>
      <c r="SAS283" s="75"/>
      <c r="SAT283" s="75"/>
      <c r="SAU283" s="75"/>
      <c r="SAV283" s="75"/>
      <c r="SAW283" s="75"/>
      <c r="SAX283" s="75"/>
      <c r="SAY283" s="75"/>
      <c r="SAZ283" s="75"/>
      <c r="SBA283" s="75"/>
      <c r="SBB283" s="75"/>
      <c r="SBC283" s="75"/>
      <c r="SBD283" s="75"/>
      <c r="SBE283" s="75"/>
      <c r="SBF283" s="75"/>
      <c r="SBG283" s="75"/>
      <c r="SBH283" s="75"/>
      <c r="SBI283" s="75"/>
      <c r="SBJ283" s="75"/>
      <c r="SBK283" s="75"/>
      <c r="SBL283" s="75"/>
      <c r="SBM283" s="75"/>
      <c r="SBN283" s="75"/>
      <c r="SBO283" s="75"/>
      <c r="SBP283" s="75"/>
      <c r="SBQ283" s="75"/>
      <c r="SBR283" s="75"/>
      <c r="SBS283" s="75"/>
      <c r="SBT283" s="75"/>
      <c r="SBU283" s="75"/>
      <c r="SBV283" s="75"/>
      <c r="SBW283" s="75"/>
      <c r="SBX283" s="75"/>
      <c r="SBY283" s="75"/>
      <c r="SBZ283" s="75"/>
      <c r="SCA283" s="75"/>
      <c r="SCB283" s="75"/>
      <c r="SCC283" s="75"/>
      <c r="SCD283" s="75"/>
      <c r="SCE283" s="75"/>
      <c r="SCF283" s="75"/>
      <c r="SCG283" s="75"/>
      <c r="SCH283" s="75"/>
      <c r="SCI283" s="75"/>
      <c r="SCJ283" s="75"/>
      <c r="SCK283" s="75"/>
      <c r="SCL283" s="75"/>
      <c r="SCM283" s="75"/>
      <c r="SCN283" s="75"/>
      <c r="SCO283" s="75"/>
      <c r="SCP283" s="75"/>
      <c r="SCQ283" s="75"/>
      <c r="SCR283" s="75"/>
      <c r="SCS283" s="75"/>
      <c r="SCT283" s="75"/>
      <c r="SCU283" s="75"/>
      <c r="SCV283" s="75"/>
      <c r="SCW283" s="75"/>
      <c r="SCX283" s="75"/>
      <c r="SCY283" s="75"/>
      <c r="SCZ283" s="75"/>
      <c r="SDA283" s="75"/>
      <c r="SDB283" s="75"/>
      <c r="SDC283" s="75"/>
      <c r="SDD283" s="75"/>
      <c r="SDE283" s="75"/>
      <c r="SDF283" s="75"/>
      <c r="SDG283" s="75"/>
      <c r="SDH283" s="75"/>
      <c r="SDI283" s="75"/>
      <c r="SDJ283" s="75"/>
      <c r="SDK283" s="75"/>
      <c r="SDL283" s="75"/>
      <c r="SDM283" s="75"/>
      <c r="SDN283" s="75"/>
      <c r="SDO283" s="75"/>
      <c r="SDP283" s="75"/>
      <c r="SDQ283" s="75"/>
      <c r="SDR283" s="75"/>
      <c r="SDS283" s="75"/>
      <c r="SDT283" s="75"/>
      <c r="SDU283" s="75"/>
      <c r="SDV283" s="75"/>
      <c r="SDW283" s="75"/>
      <c r="SDX283" s="75"/>
      <c r="SDY283" s="75"/>
      <c r="SDZ283" s="75"/>
      <c r="SEA283" s="75"/>
      <c r="SEB283" s="75"/>
      <c r="SEC283" s="75"/>
      <c r="SED283" s="75"/>
      <c r="SEE283" s="75"/>
      <c r="SEF283" s="75"/>
      <c r="SEG283" s="75"/>
      <c r="SEH283" s="75"/>
      <c r="SEI283" s="75"/>
      <c r="SEJ283" s="75"/>
      <c r="SEK283" s="75"/>
      <c r="SEL283" s="75"/>
      <c r="SEM283" s="75"/>
      <c r="SEN283" s="75"/>
      <c r="SEO283" s="75"/>
      <c r="SEP283" s="75"/>
      <c r="SEQ283" s="75"/>
      <c r="SER283" s="75"/>
      <c r="SES283" s="75"/>
      <c r="SET283" s="75"/>
      <c r="SEU283" s="75"/>
      <c r="SEV283" s="75"/>
      <c r="SEW283" s="75"/>
      <c r="SEX283" s="75"/>
      <c r="SEY283" s="75"/>
      <c r="SEZ283" s="75"/>
      <c r="SFA283" s="75"/>
      <c r="SFB283" s="75"/>
      <c r="SFC283" s="75"/>
      <c r="SFD283" s="75"/>
      <c r="SFE283" s="75"/>
      <c r="SFF283" s="75"/>
      <c r="SFG283" s="75"/>
      <c r="SFH283" s="75"/>
      <c r="SFI283" s="75"/>
      <c r="SFJ283" s="75"/>
      <c r="SFK283" s="75"/>
      <c r="SFL283" s="75"/>
      <c r="SFM283" s="75"/>
      <c r="SFN283" s="75"/>
      <c r="SFO283" s="75"/>
      <c r="SFP283" s="75"/>
      <c r="SFQ283" s="75"/>
      <c r="SFR283" s="75"/>
      <c r="SFS283" s="75"/>
      <c r="SFT283" s="75"/>
      <c r="SFU283" s="75"/>
      <c r="SFV283" s="75"/>
      <c r="SFW283" s="75"/>
      <c r="SFX283" s="75"/>
      <c r="SFY283" s="75"/>
      <c r="SFZ283" s="75"/>
      <c r="SGA283" s="75"/>
      <c r="SGB283" s="75"/>
      <c r="SGC283" s="75"/>
      <c r="SGD283" s="75"/>
      <c r="SGE283" s="75"/>
      <c r="SGF283" s="75"/>
      <c r="SGG283" s="75"/>
      <c r="SGH283" s="75"/>
      <c r="SGI283" s="75"/>
      <c r="SGJ283" s="75"/>
      <c r="SGK283" s="75"/>
      <c r="SGL283" s="75"/>
      <c r="SGM283" s="75"/>
      <c r="SGN283" s="75"/>
      <c r="SGO283" s="75"/>
      <c r="SGP283" s="75"/>
      <c r="SGQ283" s="75"/>
      <c r="SGR283" s="75"/>
      <c r="SGS283" s="75"/>
      <c r="SGT283" s="75"/>
      <c r="SGU283" s="75"/>
      <c r="SGV283" s="75"/>
      <c r="SGW283" s="75"/>
      <c r="SGX283" s="75"/>
      <c r="SGY283" s="75"/>
      <c r="SGZ283" s="75"/>
      <c r="SHA283" s="75"/>
      <c r="SHB283" s="75"/>
      <c r="SHC283" s="75"/>
      <c r="SHD283" s="75"/>
      <c r="SHE283" s="75"/>
      <c r="SHF283" s="75"/>
      <c r="SHG283" s="75"/>
      <c r="SHH283" s="75"/>
      <c r="SHI283" s="75"/>
      <c r="SHJ283" s="75"/>
      <c r="SHK283" s="75"/>
      <c r="SHL283" s="75"/>
      <c r="SHM283" s="75"/>
      <c r="SHN283" s="75"/>
      <c r="SHO283" s="75"/>
      <c r="SHP283" s="75"/>
      <c r="SHQ283" s="75"/>
      <c r="SHR283" s="75"/>
      <c r="SHS283" s="75"/>
      <c r="SHT283" s="75"/>
      <c r="SHU283" s="75"/>
      <c r="SHV283" s="75"/>
      <c r="SHW283" s="75"/>
      <c r="SHX283" s="75"/>
      <c r="SHY283" s="75"/>
      <c r="SHZ283" s="75"/>
      <c r="SIA283" s="75"/>
      <c r="SIB283" s="75"/>
      <c r="SIC283" s="75"/>
      <c r="SID283" s="75"/>
      <c r="SIE283" s="75"/>
      <c r="SIF283" s="75"/>
      <c r="SIG283" s="75"/>
      <c r="SIH283" s="75"/>
      <c r="SII283" s="75"/>
      <c r="SIJ283" s="75"/>
      <c r="SIK283" s="75"/>
      <c r="SIL283" s="75"/>
      <c r="SIM283" s="75"/>
      <c r="SIN283" s="75"/>
      <c r="SIO283" s="75"/>
      <c r="SIP283" s="75"/>
      <c r="SIQ283" s="75"/>
      <c r="SIR283" s="75"/>
      <c r="SIS283" s="75"/>
      <c r="SIT283" s="75"/>
      <c r="SIU283" s="75"/>
      <c r="SIV283" s="75"/>
      <c r="SIW283" s="75"/>
      <c r="SIX283" s="75"/>
      <c r="SIY283" s="75"/>
      <c r="SIZ283" s="75"/>
      <c r="SJA283" s="75"/>
      <c r="SJB283" s="75"/>
      <c r="SJC283" s="75"/>
      <c r="SJD283" s="75"/>
      <c r="SJE283" s="75"/>
      <c r="SJF283" s="75"/>
      <c r="SJG283" s="75"/>
      <c r="SJH283" s="75"/>
      <c r="SJI283" s="75"/>
      <c r="SJJ283" s="75"/>
      <c r="SJK283" s="75"/>
      <c r="SJL283" s="75"/>
      <c r="SJM283" s="75"/>
      <c r="SJN283" s="75"/>
      <c r="SJO283" s="75"/>
      <c r="SJP283" s="75"/>
      <c r="SJQ283" s="75"/>
      <c r="SJR283" s="75"/>
      <c r="SJS283" s="75"/>
      <c r="SJT283" s="75"/>
      <c r="SJU283" s="75"/>
      <c r="SJV283" s="75"/>
      <c r="SJW283" s="75"/>
      <c r="SJX283" s="75"/>
      <c r="SJY283" s="75"/>
      <c r="SJZ283" s="75"/>
      <c r="SKA283" s="75"/>
      <c r="SKB283" s="75"/>
      <c r="SKC283" s="75"/>
      <c r="SKD283" s="75"/>
      <c r="SKE283" s="75"/>
      <c r="SKF283" s="75"/>
      <c r="SKG283" s="75"/>
      <c r="SKH283" s="75"/>
      <c r="SKI283" s="75"/>
      <c r="SKJ283" s="75"/>
      <c r="SKK283" s="75"/>
      <c r="SKL283" s="75"/>
      <c r="SKM283" s="75"/>
      <c r="SKN283" s="75"/>
      <c r="SKO283" s="75"/>
      <c r="SKP283" s="75"/>
      <c r="SKQ283" s="75"/>
      <c r="SKR283" s="75"/>
      <c r="SKS283" s="75"/>
      <c r="SKT283" s="75"/>
      <c r="SKU283" s="75"/>
      <c r="SKV283" s="75"/>
      <c r="SKW283" s="75"/>
      <c r="SKX283" s="75"/>
      <c r="SKY283" s="75"/>
      <c r="SKZ283" s="75"/>
      <c r="SLA283" s="75"/>
      <c r="SLB283" s="75"/>
      <c r="SLC283" s="75"/>
      <c r="SLD283" s="75"/>
      <c r="SLE283" s="75"/>
      <c r="SLF283" s="75"/>
      <c r="SLG283" s="75"/>
      <c r="SLH283" s="75"/>
      <c r="SLI283" s="75"/>
      <c r="SLJ283" s="75"/>
      <c r="SLK283" s="75"/>
      <c r="SLL283" s="75"/>
      <c r="SLM283" s="75"/>
      <c r="SLN283" s="75"/>
      <c r="SLO283" s="75"/>
      <c r="SLP283" s="75"/>
      <c r="SLQ283" s="75"/>
      <c r="SLR283" s="75"/>
      <c r="SLS283" s="75"/>
      <c r="SLT283" s="75"/>
      <c r="SLU283" s="75"/>
      <c r="SLV283" s="75"/>
      <c r="SLW283" s="75"/>
      <c r="SLX283" s="75"/>
      <c r="SLY283" s="75"/>
      <c r="SLZ283" s="75"/>
      <c r="SMA283" s="75"/>
      <c r="SMB283" s="75"/>
      <c r="SMC283" s="75"/>
      <c r="SMD283" s="75"/>
      <c r="SME283" s="75"/>
      <c r="SMF283" s="75"/>
      <c r="SMG283" s="75"/>
      <c r="SMH283" s="75"/>
      <c r="SMI283" s="75"/>
      <c r="SMJ283" s="75"/>
      <c r="SMK283" s="75"/>
      <c r="SML283" s="75"/>
      <c r="SMM283" s="75"/>
      <c r="SMN283" s="75"/>
      <c r="SMO283" s="75"/>
      <c r="SMP283" s="75"/>
      <c r="SMQ283" s="75"/>
      <c r="SMR283" s="75"/>
      <c r="SMS283" s="75"/>
      <c r="SMT283" s="75"/>
      <c r="SMU283" s="75"/>
      <c r="SMV283" s="75"/>
      <c r="SMW283" s="75"/>
      <c r="SMX283" s="75"/>
      <c r="SMY283" s="75"/>
      <c r="SMZ283" s="75"/>
      <c r="SNA283" s="75"/>
      <c r="SNB283" s="75"/>
      <c r="SNC283" s="75"/>
      <c r="SND283" s="75"/>
      <c r="SNE283" s="75"/>
      <c r="SNF283" s="75"/>
      <c r="SNG283" s="75"/>
      <c r="SNH283" s="75"/>
      <c r="SNI283" s="75"/>
      <c r="SNJ283" s="75"/>
      <c r="SNK283" s="75"/>
      <c r="SNL283" s="75"/>
      <c r="SNM283" s="75"/>
      <c r="SNN283" s="75"/>
      <c r="SNO283" s="75"/>
      <c r="SNP283" s="75"/>
      <c r="SNQ283" s="75"/>
      <c r="SNR283" s="75"/>
      <c r="SNS283" s="75"/>
      <c r="SNT283" s="75"/>
      <c r="SNU283" s="75"/>
      <c r="SNV283" s="75"/>
      <c r="SNW283" s="75"/>
      <c r="SNX283" s="75"/>
      <c r="SNY283" s="75"/>
      <c r="SNZ283" s="75"/>
      <c r="SOA283" s="75"/>
      <c r="SOB283" s="75"/>
      <c r="SOC283" s="75"/>
      <c r="SOD283" s="75"/>
      <c r="SOE283" s="75"/>
      <c r="SOF283" s="75"/>
      <c r="SOG283" s="75"/>
      <c r="SOH283" s="75"/>
      <c r="SOI283" s="75"/>
      <c r="SOJ283" s="75"/>
      <c r="SOK283" s="75"/>
      <c r="SOL283" s="75"/>
      <c r="SOM283" s="75"/>
      <c r="SON283" s="75"/>
      <c r="SOO283" s="75"/>
      <c r="SOP283" s="75"/>
      <c r="SOQ283" s="75"/>
      <c r="SOR283" s="75"/>
      <c r="SOS283" s="75"/>
      <c r="SOT283" s="75"/>
      <c r="SOU283" s="75"/>
      <c r="SOV283" s="75"/>
      <c r="SOW283" s="75"/>
      <c r="SOX283" s="75"/>
      <c r="SOY283" s="75"/>
      <c r="SOZ283" s="75"/>
      <c r="SPA283" s="75"/>
      <c r="SPB283" s="75"/>
      <c r="SPC283" s="75"/>
      <c r="SPD283" s="75"/>
      <c r="SPE283" s="75"/>
      <c r="SPF283" s="75"/>
      <c r="SPG283" s="75"/>
      <c r="SPH283" s="75"/>
      <c r="SPI283" s="75"/>
      <c r="SPJ283" s="75"/>
      <c r="SPK283" s="75"/>
      <c r="SPL283" s="75"/>
      <c r="SPM283" s="75"/>
      <c r="SPN283" s="75"/>
      <c r="SPO283" s="75"/>
      <c r="SPP283" s="75"/>
      <c r="SPQ283" s="75"/>
      <c r="SPR283" s="75"/>
      <c r="SPS283" s="75"/>
      <c r="SPT283" s="75"/>
      <c r="SPU283" s="75"/>
      <c r="SPV283" s="75"/>
      <c r="SPW283" s="75"/>
      <c r="SPX283" s="75"/>
      <c r="SPY283" s="75"/>
      <c r="SPZ283" s="75"/>
      <c r="SQA283" s="75"/>
      <c r="SQB283" s="75"/>
      <c r="SQC283" s="75"/>
      <c r="SQD283" s="75"/>
      <c r="SQE283" s="75"/>
      <c r="SQF283" s="75"/>
      <c r="SQG283" s="75"/>
      <c r="SQH283" s="75"/>
      <c r="SQI283" s="75"/>
      <c r="SQJ283" s="75"/>
      <c r="SQK283" s="75"/>
      <c r="SQL283" s="75"/>
      <c r="SQM283" s="75"/>
      <c r="SQN283" s="75"/>
      <c r="SQO283" s="75"/>
      <c r="SQP283" s="75"/>
      <c r="SQQ283" s="75"/>
      <c r="SQR283" s="75"/>
      <c r="SQS283" s="75"/>
      <c r="SQT283" s="75"/>
      <c r="SQU283" s="75"/>
      <c r="SQV283" s="75"/>
      <c r="SQW283" s="75"/>
      <c r="SQX283" s="75"/>
      <c r="SQY283" s="75"/>
      <c r="SQZ283" s="75"/>
      <c r="SRA283" s="75"/>
      <c r="SRB283" s="75"/>
      <c r="SRC283" s="75"/>
      <c r="SRD283" s="75"/>
      <c r="SRE283" s="75"/>
      <c r="SRF283" s="75"/>
      <c r="SRG283" s="75"/>
      <c r="SRH283" s="75"/>
      <c r="SRI283" s="75"/>
      <c r="SRJ283" s="75"/>
      <c r="SRK283" s="75"/>
      <c r="SRL283" s="75"/>
      <c r="SRM283" s="75"/>
      <c r="SRN283" s="75"/>
      <c r="SRO283" s="75"/>
      <c r="SRP283" s="75"/>
      <c r="SRQ283" s="75"/>
      <c r="SRR283" s="75"/>
      <c r="SRS283" s="75"/>
      <c r="SRT283" s="75"/>
      <c r="SRU283" s="75"/>
      <c r="SRV283" s="75"/>
      <c r="SRW283" s="75"/>
      <c r="SRX283" s="75"/>
      <c r="SRY283" s="75"/>
      <c r="SRZ283" s="75"/>
      <c r="SSA283" s="75"/>
      <c r="SSB283" s="75"/>
      <c r="SSC283" s="75"/>
      <c r="SSD283" s="75"/>
      <c r="SSE283" s="75"/>
      <c r="SSF283" s="75"/>
      <c r="SSG283" s="75"/>
      <c r="SSH283" s="75"/>
      <c r="SSI283" s="75"/>
      <c r="SSJ283" s="75"/>
      <c r="SSK283" s="75"/>
      <c r="SSL283" s="75"/>
      <c r="SSM283" s="75"/>
      <c r="SSN283" s="75"/>
      <c r="SSO283" s="75"/>
      <c r="SSP283" s="75"/>
      <c r="SSQ283" s="75"/>
      <c r="SSR283" s="75"/>
      <c r="SSS283" s="75"/>
      <c r="SST283" s="75"/>
      <c r="SSU283" s="75"/>
      <c r="SSV283" s="75"/>
      <c r="SSW283" s="75"/>
      <c r="SSX283" s="75"/>
      <c r="SSY283" s="75"/>
      <c r="SSZ283" s="75"/>
      <c r="STA283" s="75"/>
      <c r="STB283" s="75"/>
      <c r="STC283" s="75"/>
      <c r="STD283" s="75"/>
      <c r="STE283" s="75"/>
      <c r="STF283" s="75"/>
      <c r="STG283" s="75"/>
      <c r="STH283" s="75"/>
      <c r="STI283" s="75"/>
      <c r="STJ283" s="75"/>
      <c r="STK283" s="75"/>
      <c r="STL283" s="75"/>
      <c r="STM283" s="75"/>
      <c r="STN283" s="75"/>
      <c r="STO283" s="75"/>
      <c r="STP283" s="75"/>
      <c r="STQ283" s="75"/>
      <c r="STR283" s="75"/>
      <c r="STS283" s="75"/>
      <c r="STT283" s="75"/>
      <c r="STU283" s="75"/>
      <c r="STV283" s="75"/>
      <c r="STW283" s="75"/>
      <c r="STX283" s="75"/>
      <c r="STY283" s="75"/>
      <c r="STZ283" s="75"/>
      <c r="SUA283" s="75"/>
      <c r="SUB283" s="75"/>
      <c r="SUC283" s="75"/>
      <c r="SUD283" s="75"/>
      <c r="SUE283" s="75"/>
      <c r="SUF283" s="75"/>
      <c r="SUG283" s="75"/>
      <c r="SUH283" s="75"/>
      <c r="SUI283" s="75"/>
      <c r="SUJ283" s="75"/>
      <c r="SUK283" s="75"/>
      <c r="SUL283" s="75"/>
      <c r="SUM283" s="75"/>
      <c r="SUN283" s="75"/>
      <c r="SUO283" s="75"/>
      <c r="SUP283" s="75"/>
      <c r="SUQ283" s="75"/>
      <c r="SUR283" s="75"/>
      <c r="SUS283" s="75"/>
      <c r="SUT283" s="75"/>
      <c r="SUU283" s="75"/>
      <c r="SUV283" s="75"/>
      <c r="SUW283" s="75"/>
      <c r="SUX283" s="75"/>
      <c r="SUY283" s="75"/>
      <c r="SUZ283" s="75"/>
      <c r="SVA283" s="75"/>
      <c r="SVB283" s="75"/>
      <c r="SVC283" s="75"/>
      <c r="SVD283" s="75"/>
      <c r="SVE283" s="75"/>
      <c r="SVF283" s="75"/>
      <c r="SVG283" s="75"/>
      <c r="SVH283" s="75"/>
      <c r="SVI283" s="75"/>
      <c r="SVJ283" s="75"/>
      <c r="SVK283" s="75"/>
      <c r="SVL283" s="75"/>
      <c r="SVM283" s="75"/>
      <c r="SVN283" s="75"/>
      <c r="SVO283" s="75"/>
      <c r="SVP283" s="75"/>
      <c r="SVQ283" s="75"/>
      <c r="SVR283" s="75"/>
      <c r="SVS283" s="75"/>
      <c r="SVT283" s="75"/>
      <c r="SVU283" s="75"/>
      <c r="SVV283" s="75"/>
      <c r="SVW283" s="75"/>
      <c r="SVX283" s="75"/>
      <c r="SVY283" s="75"/>
      <c r="SVZ283" s="75"/>
      <c r="SWA283" s="75"/>
      <c r="SWB283" s="75"/>
      <c r="SWC283" s="75"/>
      <c r="SWD283" s="75"/>
      <c r="SWE283" s="75"/>
      <c r="SWF283" s="75"/>
      <c r="SWG283" s="75"/>
      <c r="SWH283" s="75"/>
      <c r="SWI283" s="75"/>
      <c r="SWJ283" s="75"/>
      <c r="SWK283" s="75"/>
      <c r="SWL283" s="75"/>
      <c r="SWM283" s="75"/>
      <c r="SWN283" s="75"/>
      <c r="SWO283" s="75"/>
      <c r="SWP283" s="75"/>
      <c r="SWQ283" s="75"/>
      <c r="SWR283" s="75"/>
      <c r="SWS283" s="75"/>
      <c r="SWT283" s="75"/>
      <c r="SWU283" s="75"/>
      <c r="SWV283" s="75"/>
      <c r="SWW283" s="75"/>
      <c r="SWX283" s="75"/>
      <c r="SWY283" s="75"/>
      <c r="SWZ283" s="75"/>
      <c r="SXA283" s="75"/>
      <c r="SXB283" s="75"/>
      <c r="SXC283" s="75"/>
      <c r="SXD283" s="75"/>
      <c r="SXE283" s="75"/>
      <c r="SXF283" s="75"/>
      <c r="SXG283" s="75"/>
      <c r="SXH283" s="75"/>
      <c r="SXI283" s="75"/>
      <c r="SXJ283" s="75"/>
      <c r="SXK283" s="75"/>
      <c r="SXL283" s="75"/>
      <c r="SXM283" s="75"/>
      <c r="SXN283" s="75"/>
      <c r="SXO283" s="75"/>
      <c r="SXP283" s="75"/>
      <c r="SXQ283" s="75"/>
      <c r="SXR283" s="75"/>
      <c r="SXS283" s="75"/>
      <c r="SXT283" s="75"/>
      <c r="SXU283" s="75"/>
      <c r="SXV283" s="75"/>
      <c r="SXW283" s="75"/>
      <c r="SXX283" s="75"/>
      <c r="SXY283" s="75"/>
      <c r="SXZ283" s="75"/>
      <c r="SYA283" s="75"/>
      <c r="SYB283" s="75"/>
      <c r="SYC283" s="75"/>
      <c r="SYD283" s="75"/>
      <c r="SYE283" s="75"/>
      <c r="SYF283" s="75"/>
      <c r="SYG283" s="75"/>
      <c r="SYH283" s="75"/>
      <c r="SYI283" s="75"/>
      <c r="SYJ283" s="75"/>
      <c r="SYK283" s="75"/>
      <c r="SYL283" s="75"/>
      <c r="SYM283" s="75"/>
      <c r="SYN283" s="75"/>
      <c r="SYO283" s="75"/>
      <c r="SYP283" s="75"/>
      <c r="SYQ283" s="75"/>
      <c r="SYR283" s="75"/>
      <c r="SYS283" s="75"/>
      <c r="SYT283" s="75"/>
      <c r="SYU283" s="75"/>
      <c r="SYV283" s="75"/>
      <c r="SYW283" s="75"/>
      <c r="SYX283" s="75"/>
      <c r="SYY283" s="75"/>
      <c r="SYZ283" s="75"/>
      <c r="SZA283" s="75"/>
      <c r="SZB283" s="75"/>
      <c r="SZC283" s="75"/>
      <c r="SZD283" s="75"/>
      <c r="SZE283" s="75"/>
      <c r="SZF283" s="75"/>
      <c r="SZG283" s="75"/>
      <c r="SZH283" s="75"/>
      <c r="SZI283" s="75"/>
      <c r="SZJ283" s="75"/>
      <c r="SZK283" s="75"/>
      <c r="SZL283" s="75"/>
      <c r="SZM283" s="75"/>
      <c r="SZN283" s="75"/>
      <c r="SZO283" s="75"/>
      <c r="SZP283" s="75"/>
      <c r="SZQ283" s="75"/>
      <c r="SZR283" s="75"/>
      <c r="SZS283" s="75"/>
      <c r="SZT283" s="75"/>
      <c r="SZU283" s="75"/>
      <c r="SZV283" s="75"/>
      <c r="SZW283" s="75"/>
      <c r="SZX283" s="75"/>
      <c r="SZY283" s="75"/>
      <c r="SZZ283" s="75"/>
      <c r="TAA283" s="75"/>
      <c r="TAB283" s="75"/>
      <c r="TAC283" s="75"/>
      <c r="TAD283" s="75"/>
      <c r="TAE283" s="75"/>
      <c r="TAF283" s="75"/>
      <c r="TAG283" s="75"/>
      <c r="TAH283" s="75"/>
      <c r="TAI283" s="75"/>
      <c r="TAJ283" s="75"/>
      <c r="TAK283" s="75"/>
      <c r="TAL283" s="75"/>
      <c r="TAM283" s="75"/>
      <c r="TAN283" s="75"/>
      <c r="TAO283" s="75"/>
      <c r="TAP283" s="75"/>
      <c r="TAQ283" s="75"/>
      <c r="TAR283" s="75"/>
      <c r="TAS283" s="75"/>
      <c r="TAT283" s="75"/>
      <c r="TAU283" s="75"/>
      <c r="TAV283" s="75"/>
      <c r="TAW283" s="75"/>
      <c r="TAX283" s="75"/>
      <c r="TAY283" s="75"/>
      <c r="TAZ283" s="75"/>
      <c r="TBA283" s="75"/>
      <c r="TBB283" s="75"/>
      <c r="TBC283" s="75"/>
      <c r="TBD283" s="75"/>
      <c r="TBE283" s="75"/>
      <c r="TBF283" s="75"/>
      <c r="TBG283" s="75"/>
      <c r="TBH283" s="75"/>
      <c r="TBI283" s="75"/>
      <c r="TBJ283" s="75"/>
      <c r="TBK283" s="75"/>
      <c r="TBL283" s="75"/>
      <c r="TBM283" s="75"/>
      <c r="TBN283" s="75"/>
      <c r="TBO283" s="75"/>
      <c r="TBP283" s="75"/>
      <c r="TBQ283" s="75"/>
      <c r="TBR283" s="75"/>
      <c r="TBS283" s="75"/>
      <c r="TBT283" s="75"/>
      <c r="TBU283" s="75"/>
      <c r="TBV283" s="75"/>
      <c r="TBW283" s="75"/>
      <c r="TBX283" s="75"/>
      <c r="TBY283" s="75"/>
      <c r="TBZ283" s="75"/>
      <c r="TCA283" s="75"/>
      <c r="TCB283" s="75"/>
      <c r="TCC283" s="75"/>
      <c r="TCD283" s="75"/>
      <c r="TCE283" s="75"/>
      <c r="TCF283" s="75"/>
      <c r="TCG283" s="75"/>
      <c r="TCH283" s="75"/>
      <c r="TCI283" s="75"/>
      <c r="TCJ283" s="75"/>
      <c r="TCK283" s="75"/>
      <c r="TCL283" s="75"/>
      <c r="TCM283" s="75"/>
      <c r="TCN283" s="75"/>
      <c r="TCO283" s="75"/>
      <c r="TCP283" s="75"/>
      <c r="TCQ283" s="75"/>
      <c r="TCR283" s="75"/>
      <c r="TCS283" s="75"/>
      <c r="TCT283" s="75"/>
      <c r="TCU283" s="75"/>
      <c r="TCV283" s="75"/>
      <c r="TCW283" s="75"/>
      <c r="TCX283" s="75"/>
      <c r="TCY283" s="75"/>
      <c r="TCZ283" s="75"/>
      <c r="TDA283" s="75"/>
      <c r="TDB283" s="75"/>
      <c r="TDC283" s="75"/>
      <c r="TDD283" s="75"/>
      <c r="TDE283" s="75"/>
      <c r="TDF283" s="75"/>
      <c r="TDG283" s="75"/>
      <c r="TDH283" s="75"/>
      <c r="TDI283" s="75"/>
      <c r="TDJ283" s="75"/>
      <c r="TDK283" s="75"/>
      <c r="TDL283" s="75"/>
      <c r="TDM283" s="75"/>
      <c r="TDN283" s="75"/>
      <c r="TDO283" s="75"/>
      <c r="TDP283" s="75"/>
      <c r="TDQ283" s="75"/>
      <c r="TDR283" s="75"/>
      <c r="TDS283" s="75"/>
      <c r="TDT283" s="75"/>
      <c r="TDU283" s="75"/>
      <c r="TDV283" s="75"/>
      <c r="TDW283" s="75"/>
      <c r="TDX283" s="75"/>
      <c r="TDY283" s="75"/>
      <c r="TDZ283" s="75"/>
      <c r="TEA283" s="75"/>
      <c r="TEB283" s="75"/>
      <c r="TEC283" s="75"/>
      <c r="TED283" s="75"/>
      <c r="TEE283" s="75"/>
      <c r="TEF283" s="75"/>
      <c r="TEG283" s="75"/>
      <c r="TEH283" s="75"/>
      <c r="TEI283" s="75"/>
      <c r="TEJ283" s="75"/>
      <c r="TEK283" s="75"/>
      <c r="TEL283" s="75"/>
      <c r="TEM283" s="75"/>
      <c r="TEN283" s="75"/>
      <c r="TEO283" s="75"/>
      <c r="TEP283" s="75"/>
      <c r="TEQ283" s="75"/>
      <c r="TER283" s="75"/>
      <c r="TES283" s="75"/>
      <c r="TET283" s="75"/>
      <c r="TEU283" s="75"/>
      <c r="TEV283" s="75"/>
      <c r="TEW283" s="75"/>
      <c r="TEX283" s="75"/>
      <c r="TEY283" s="75"/>
      <c r="TEZ283" s="75"/>
      <c r="TFA283" s="75"/>
      <c r="TFB283" s="75"/>
      <c r="TFC283" s="75"/>
      <c r="TFD283" s="75"/>
      <c r="TFE283" s="75"/>
      <c r="TFF283" s="75"/>
      <c r="TFG283" s="75"/>
      <c r="TFH283" s="75"/>
      <c r="TFI283" s="75"/>
      <c r="TFJ283" s="75"/>
      <c r="TFK283" s="75"/>
      <c r="TFL283" s="75"/>
      <c r="TFM283" s="75"/>
      <c r="TFN283" s="75"/>
      <c r="TFO283" s="75"/>
      <c r="TFP283" s="75"/>
      <c r="TFQ283" s="75"/>
      <c r="TFR283" s="75"/>
      <c r="TFS283" s="75"/>
      <c r="TFT283" s="75"/>
      <c r="TFU283" s="75"/>
      <c r="TFV283" s="75"/>
      <c r="TFW283" s="75"/>
      <c r="TFX283" s="75"/>
      <c r="TFY283" s="75"/>
      <c r="TFZ283" s="75"/>
      <c r="TGA283" s="75"/>
      <c r="TGB283" s="75"/>
      <c r="TGC283" s="75"/>
      <c r="TGD283" s="75"/>
      <c r="TGE283" s="75"/>
      <c r="TGF283" s="75"/>
      <c r="TGG283" s="75"/>
      <c r="TGH283" s="75"/>
      <c r="TGI283" s="75"/>
      <c r="TGJ283" s="75"/>
      <c r="TGK283" s="75"/>
      <c r="TGL283" s="75"/>
      <c r="TGM283" s="75"/>
      <c r="TGN283" s="75"/>
      <c r="TGO283" s="75"/>
      <c r="TGP283" s="75"/>
      <c r="TGQ283" s="75"/>
      <c r="TGR283" s="75"/>
      <c r="TGS283" s="75"/>
      <c r="TGT283" s="75"/>
      <c r="TGU283" s="75"/>
      <c r="TGV283" s="75"/>
      <c r="TGW283" s="75"/>
      <c r="TGX283" s="75"/>
      <c r="TGY283" s="75"/>
      <c r="TGZ283" s="75"/>
      <c r="THA283" s="75"/>
      <c r="THB283" s="75"/>
      <c r="THC283" s="75"/>
      <c r="THD283" s="75"/>
      <c r="THE283" s="75"/>
      <c r="THF283" s="75"/>
      <c r="THG283" s="75"/>
      <c r="THH283" s="75"/>
      <c r="THI283" s="75"/>
      <c r="THJ283" s="75"/>
      <c r="THK283" s="75"/>
      <c r="THL283" s="75"/>
      <c r="THM283" s="75"/>
      <c r="THN283" s="75"/>
      <c r="THO283" s="75"/>
      <c r="THP283" s="75"/>
      <c r="THQ283" s="75"/>
      <c r="THR283" s="75"/>
      <c r="THS283" s="75"/>
      <c r="THT283" s="75"/>
      <c r="THU283" s="75"/>
      <c r="THV283" s="75"/>
      <c r="THW283" s="75"/>
      <c r="THX283" s="75"/>
      <c r="THY283" s="75"/>
      <c r="THZ283" s="75"/>
      <c r="TIA283" s="75"/>
      <c r="TIB283" s="75"/>
      <c r="TIC283" s="75"/>
      <c r="TID283" s="75"/>
      <c r="TIE283" s="75"/>
      <c r="TIF283" s="75"/>
      <c r="TIG283" s="75"/>
      <c r="TIH283" s="75"/>
      <c r="TII283" s="75"/>
      <c r="TIJ283" s="75"/>
      <c r="TIK283" s="75"/>
      <c r="TIL283" s="75"/>
      <c r="TIM283" s="75"/>
      <c r="TIN283" s="75"/>
      <c r="TIO283" s="75"/>
      <c r="TIP283" s="75"/>
      <c r="TIQ283" s="75"/>
      <c r="TIR283" s="75"/>
      <c r="TIS283" s="75"/>
      <c r="TIT283" s="75"/>
      <c r="TIU283" s="75"/>
      <c r="TIV283" s="75"/>
      <c r="TIW283" s="75"/>
      <c r="TIX283" s="75"/>
      <c r="TIY283" s="75"/>
      <c r="TIZ283" s="75"/>
      <c r="TJA283" s="75"/>
      <c r="TJB283" s="75"/>
      <c r="TJC283" s="75"/>
      <c r="TJD283" s="75"/>
      <c r="TJE283" s="75"/>
      <c r="TJF283" s="75"/>
      <c r="TJG283" s="75"/>
      <c r="TJH283" s="75"/>
      <c r="TJI283" s="75"/>
      <c r="TJJ283" s="75"/>
      <c r="TJK283" s="75"/>
      <c r="TJL283" s="75"/>
      <c r="TJM283" s="75"/>
      <c r="TJN283" s="75"/>
      <c r="TJO283" s="75"/>
      <c r="TJP283" s="75"/>
      <c r="TJQ283" s="75"/>
      <c r="TJR283" s="75"/>
      <c r="TJS283" s="75"/>
      <c r="TJT283" s="75"/>
      <c r="TJU283" s="75"/>
      <c r="TJV283" s="75"/>
      <c r="TJW283" s="75"/>
      <c r="TJX283" s="75"/>
      <c r="TJY283" s="75"/>
      <c r="TJZ283" s="75"/>
      <c r="TKA283" s="75"/>
      <c r="TKB283" s="75"/>
      <c r="TKC283" s="75"/>
      <c r="TKD283" s="75"/>
      <c r="TKE283" s="75"/>
      <c r="TKF283" s="75"/>
      <c r="TKG283" s="75"/>
      <c r="TKH283" s="75"/>
      <c r="TKI283" s="75"/>
      <c r="TKJ283" s="75"/>
      <c r="TKK283" s="75"/>
      <c r="TKL283" s="75"/>
      <c r="TKM283" s="75"/>
      <c r="TKN283" s="75"/>
      <c r="TKO283" s="75"/>
      <c r="TKP283" s="75"/>
      <c r="TKQ283" s="75"/>
      <c r="TKR283" s="75"/>
      <c r="TKS283" s="75"/>
      <c r="TKT283" s="75"/>
      <c r="TKU283" s="75"/>
      <c r="TKV283" s="75"/>
      <c r="TKW283" s="75"/>
      <c r="TKX283" s="75"/>
      <c r="TKY283" s="75"/>
      <c r="TKZ283" s="75"/>
      <c r="TLA283" s="75"/>
      <c r="TLB283" s="75"/>
      <c r="TLC283" s="75"/>
      <c r="TLD283" s="75"/>
      <c r="TLE283" s="75"/>
      <c r="TLF283" s="75"/>
      <c r="TLG283" s="75"/>
      <c r="TLH283" s="75"/>
      <c r="TLI283" s="75"/>
      <c r="TLJ283" s="75"/>
      <c r="TLK283" s="75"/>
      <c r="TLL283" s="75"/>
      <c r="TLM283" s="75"/>
      <c r="TLN283" s="75"/>
      <c r="TLO283" s="75"/>
      <c r="TLP283" s="75"/>
      <c r="TLQ283" s="75"/>
      <c r="TLR283" s="75"/>
      <c r="TLS283" s="75"/>
      <c r="TLT283" s="75"/>
      <c r="TLU283" s="75"/>
      <c r="TLV283" s="75"/>
      <c r="TLW283" s="75"/>
      <c r="TLX283" s="75"/>
      <c r="TLY283" s="75"/>
      <c r="TLZ283" s="75"/>
      <c r="TMA283" s="75"/>
      <c r="TMB283" s="75"/>
      <c r="TMC283" s="75"/>
      <c r="TMD283" s="75"/>
      <c r="TME283" s="75"/>
      <c r="TMF283" s="75"/>
      <c r="TMG283" s="75"/>
      <c r="TMH283" s="75"/>
      <c r="TMI283" s="75"/>
      <c r="TMJ283" s="75"/>
      <c r="TMK283" s="75"/>
      <c r="TML283" s="75"/>
      <c r="TMM283" s="75"/>
      <c r="TMN283" s="75"/>
      <c r="TMO283" s="75"/>
      <c r="TMP283" s="75"/>
      <c r="TMQ283" s="75"/>
      <c r="TMR283" s="75"/>
      <c r="TMS283" s="75"/>
      <c r="TMT283" s="75"/>
      <c r="TMU283" s="75"/>
      <c r="TMV283" s="75"/>
      <c r="TMW283" s="75"/>
      <c r="TMX283" s="75"/>
      <c r="TMY283" s="75"/>
      <c r="TMZ283" s="75"/>
      <c r="TNA283" s="75"/>
      <c r="TNB283" s="75"/>
      <c r="TNC283" s="75"/>
      <c r="TND283" s="75"/>
      <c r="TNE283" s="75"/>
      <c r="TNF283" s="75"/>
      <c r="TNG283" s="75"/>
      <c r="TNH283" s="75"/>
      <c r="TNI283" s="75"/>
      <c r="TNJ283" s="75"/>
      <c r="TNK283" s="75"/>
      <c r="TNL283" s="75"/>
      <c r="TNM283" s="75"/>
      <c r="TNN283" s="75"/>
      <c r="TNO283" s="75"/>
      <c r="TNP283" s="75"/>
      <c r="TNQ283" s="75"/>
      <c r="TNR283" s="75"/>
      <c r="TNS283" s="75"/>
      <c r="TNT283" s="75"/>
      <c r="TNU283" s="75"/>
      <c r="TNV283" s="75"/>
      <c r="TNW283" s="75"/>
      <c r="TNX283" s="75"/>
      <c r="TNY283" s="75"/>
      <c r="TNZ283" s="75"/>
      <c r="TOA283" s="75"/>
      <c r="TOB283" s="75"/>
      <c r="TOC283" s="75"/>
      <c r="TOD283" s="75"/>
      <c r="TOE283" s="75"/>
      <c r="TOF283" s="75"/>
      <c r="TOG283" s="75"/>
      <c r="TOH283" s="75"/>
      <c r="TOI283" s="75"/>
      <c r="TOJ283" s="75"/>
      <c r="TOK283" s="75"/>
      <c r="TOL283" s="75"/>
      <c r="TOM283" s="75"/>
      <c r="TON283" s="75"/>
      <c r="TOO283" s="75"/>
      <c r="TOP283" s="75"/>
      <c r="TOQ283" s="75"/>
      <c r="TOR283" s="75"/>
      <c r="TOS283" s="75"/>
      <c r="TOT283" s="75"/>
      <c r="TOU283" s="75"/>
      <c r="TOV283" s="75"/>
      <c r="TOW283" s="75"/>
      <c r="TOX283" s="75"/>
      <c r="TOY283" s="75"/>
      <c r="TOZ283" s="75"/>
      <c r="TPA283" s="75"/>
      <c r="TPB283" s="75"/>
      <c r="TPC283" s="75"/>
      <c r="TPD283" s="75"/>
      <c r="TPE283" s="75"/>
      <c r="TPF283" s="75"/>
      <c r="TPG283" s="75"/>
      <c r="TPH283" s="75"/>
      <c r="TPI283" s="75"/>
      <c r="TPJ283" s="75"/>
      <c r="TPK283" s="75"/>
      <c r="TPL283" s="75"/>
      <c r="TPM283" s="75"/>
      <c r="TPN283" s="75"/>
      <c r="TPO283" s="75"/>
      <c r="TPP283" s="75"/>
      <c r="TPQ283" s="75"/>
      <c r="TPR283" s="75"/>
      <c r="TPS283" s="75"/>
      <c r="TPT283" s="75"/>
      <c r="TPU283" s="75"/>
      <c r="TPV283" s="75"/>
      <c r="TPW283" s="75"/>
      <c r="TPX283" s="75"/>
      <c r="TPY283" s="75"/>
      <c r="TPZ283" s="75"/>
      <c r="TQA283" s="75"/>
      <c r="TQB283" s="75"/>
      <c r="TQC283" s="75"/>
      <c r="TQD283" s="75"/>
      <c r="TQE283" s="75"/>
      <c r="TQF283" s="75"/>
      <c r="TQG283" s="75"/>
      <c r="TQH283" s="75"/>
      <c r="TQI283" s="75"/>
      <c r="TQJ283" s="75"/>
      <c r="TQK283" s="75"/>
      <c r="TQL283" s="75"/>
      <c r="TQM283" s="75"/>
      <c r="TQN283" s="75"/>
      <c r="TQO283" s="75"/>
      <c r="TQP283" s="75"/>
      <c r="TQQ283" s="75"/>
      <c r="TQR283" s="75"/>
      <c r="TQS283" s="75"/>
      <c r="TQT283" s="75"/>
      <c r="TQU283" s="75"/>
      <c r="TQV283" s="75"/>
      <c r="TQW283" s="75"/>
      <c r="TQX283" s="75"/>
      <c r="TQY283" s="75"/>
      <c r="TQZ283" s="75"/>
      <c r="TRA283" s="75"/>
      <c r="TRB283" s="75"/>
      <c r="TRC283" s="75"/>
      <c r="TRD283" s="75"/>
      <c r="TRE283" s="75"/>
      <c r="TRF283" s="75"/>
      <c r="TRG283" s="75"/>
      <c r="TRH283" s="75"/>
      <c r="TRI283" s="75"/>
      <c r="TRJ283" s="75"/>
      <c r="TRK283" s="75"/>
      <c r="TRL283" s="75"/>
      <c r="TRM283" s="75"/>
      <c r="TRN283" s="75"/>
      <c r="TRO283" s="75"/>
      <c r="TRP283" s="75"/>
      <c r="TRQ283" s="75"/>
      <c r="TRR283" s="75"/>
      <c r="TRS283" s="75"/>
      <c r="TRT283" s="75"/>
      <c r="TRU283" s="75"/>
      <c r="TRV283" s="75"/>
      <c r="TRW283" s="75"/>
      <c r="TRX283" s="75"/>
      <c r="TRY283" s="75"/>
      <c r="TRZ283" s="75"/>
      <c r="TSA283" s="75"/>
      <c r="TSB283" s="75"/>
      <c r="TSC283" s="75"/>
      <c r="TSD283" s="75"/>
      <c r="TSE283" s="75"/>
      <c r="TSF283" s="75"/>
      <c r="TSG283" s="75"/>
      <c r="TSH283" s="75"/>
      <c r="TSI283" s="75"/>
      <c r="TSJ283" s="75"/>
      <c r="TSK283" s="75"/>
      <c r="TSL283" s="75"/>
      <c r="TSM283" s="75"/>
      <c r="TSN283" s="75"/>
      <c r="TSO283" s="75"/>
      <c r="TSP283" s="75"/>
      <c r="TSQ283" s="75"/>
      <c r="TSR283" s="75"/>
      <c r="TSS283" s="75"/>
      <c r="TST283" s="75"/>
      <c r="TSU283" s="75"/>
      <c r="TSV283" s="75"/>
      <c r="TSW283" s="75"/>
      <c r="TSX283" s="75"/>
      <c r="TSY283" s="75"/>
      <c r="TSZ283" s="75"/>
      <c r="TTA283" s="75"/>
      <c r="TTB283" s="75"/>
      <c r="TTC283" s="75"/>
      <c r="TTD283" s="75"/>
      <c r="TTE283" s="75"/>
      <c r="TTF283" s="75"/>
      <c r="TTG283" s="75"/>
      <c r="TTH283" s="75"/>
      <c r="TTI283" s="75"/>
      <c r="TTJ283" s="75"/>
      <c r="TTK283" s="75"/>
      <c r="TTL283" s="75"/>
      <c r="TTM283" s="75"/>
      <c r="TTN283" s="75"/>
      <c r="TTO283" s="75"/>
      <c r="TTP283" s="75"/>
      <c r="TTQ283" s="75"/>
      <c r="TTR283" s="75"/>
      <c r="TTS283" s="75"/>
      <c r="TTT283" s="75"/>
      <c r="TTU283" s="75"/>
      <c r="TTV283" s="75"/>
      <c r="TTW283" s="75"/>
      <c r="TTX283" s="75"/>
      <c r="TTY283" s="75"/>
      <c r="TTZ283" s="75"/>
      <c r="TUA283" s="75"/>
      <c r="TUB283" s="75"/>
      <c r="TUC283" s="75"/>
      <c r="TUD283" s="75"/>
      <c r="TUE283" s="75"/>
      <c r="TUF283" s="75"/>
      <c r="TUG283" s="75"/>
      <c r="TUH283" s="75"/>
      <c r="TUI283" s="75"/>
      <c r="TUJ283" s="75"/>
      <c r="TUK283" s="75"/>
      <c r="TUL283" s="75"/>
      <c r="TUM283" s="75"/>
      <c r="TUN283" s="75"/>
      <c r="TUO283" s="75"/>
      <c r="TUP283" s="75"/>
      <c r="TUQ283" s="75"/>
      <c r="TUR283" s="75"/>
      <c r="TUS283" s="75"/>
      <c r="TUT283" s="75"/>
      <c r="TUU283" s="75"/>
      <c r="TUV283" s="75"/>
      <c r="TUW283" s="75"/>
      <c r="TUX283" s="75"/>
      <c r="TUY283" s="75"/>
      <c r="TUZ283" s="75"/>
      <c r="TVA283" s="75"/>
      <c r="TVB283" s="75"/>
      <c r="TVC283" s="75"/>
      <c r="TVD283" s="75"/>
      <c r="TVE283" s="75"/>
      <c r="TVF283" s="75"/>
      <c r="TVG283" s="75"/>
      <c r="TVH283" s="75"/>
      <c r="TVI283" s="75"/>
      <c r="TVJ283" s="75"/>
      <c r="TVK283" s="75"/>
      <c r="TVL283" s="75"/>
      <c r="TVM283" s="75"/>
      <c r="TVN283" s="75"/>
      <c r="TVO283" s="75"/>
      <c r="TVP283" s="75"/>
      <c r="TVQ283" s="75"/>
      <c r="TVR283" s="75"/>
      <c r="TVS283" s="75"/>
      <c r="TVT283" s="75"/>
      <c r="TVU283" s="75"/>
      <c r="TVV283" s="75"/>
      <c r="TVW283" s="75"/>
      <c r="TVX283" s="75"/>
      <c r="TVY283" s="75"/>
      <c r="TVZ283" s="75"/>
      <c r="TWA283" s="75"/>
      <c r="TWB283" s="75"/>
      <c r="TWC283" s="75"/>
      <c r="TWD283" s="75"/>
      <c r="TWE283" s="75"/>
      <c r="TWF283" s="75"/>
      <c r="TWG283" s="75"/>
      <c r="TWH283" s="75"/>
      <c r="TWI283" s="75"/>
      <c r="TWJ283" s="75"/>
      <c r="TWK283" s="75"/>
      <c r="TWL283" s="75"/>
      <c r="TWM283" s="75"/>
      <c r="TWN283" s="75"/>
      <c r="TWO283" s="75"/>
      <c r="TWP283" s="75"/>
      <c r="TWQ283" s="75"/>
      <c r="TWR283" s="75"/>
      <c r="TWS283" s="75"/>
      <c r="TWT283" s="75"/>
      <c r="TWU283" s="75"/>
      <c r="TWV283" s="75"/>
      <c r="TWW283" s="75"/>
      <c r="TWX283" s="75"/>
      <c r="TWY283" s="75"/>
      <c r="TWZ283" s="75"/>
      <c r="TXA283" s="75"/>
      <c r="TXB283" s="75"/>
      <c r="TXC283" s="75"/>
      <c r="TXD283" s="75"/>
      <c r="TXE283" s="75"/>
      <c r="TXF283" s="75"/>
      <c r="TXG283" s="75"/>
      <c r="TXH283" s="75"/>
      <c r="TXI283" s="75"/>
      <c r="TXJ283" s="75"/>
      <c r="TXK283" s="75"/>
      <c r="TXL283" s="75"/>
      <c r="TXM283" s="75"/>
      <c r="TXN283" s="75"/>
      <c r="TXO283" s="75"/>
      <c r="TXP283" s="75"/>
      <c r="TXQ283" s="75"/>
      <c r="TXR283" s="75"/>
      <c r="TXS283" s="75"/>
      <c r="TXT283" s="75"/>
      <c r="TXU283" s="75"/>
      <c r="TXV283" s="75"/>
      <c r="TXW283" s="75"/>
      <c r="TXX283" s="75"/>
      <c r="TXY283" s="75"/>
      <c r="TXZ283" s="75"/>
      <c r="TYA283" s="75"/>
      <c r="TYB283" s="75"/>
      <c r="TYC283" s="75"/>
      <c r="TYD283" s="75"/>
      <c r="TYE283" s="75"/>
      <c r="TYF283" s="75"/>
      <c r="TYG283" s="75"/>
      <c r="TYH283" s="75"/>
      <c r="TYI283" s="75"/>
      <c r="TYJ283" s="75"/>
      <c r="TYK283" s="75"/>
      <c r="TYL283" s="75"/>
      <c r="TYM283" s="75"/>
      <c r="TYN283" s="75"/>
      <c r="TYO283" s="75"/>
      <c r="TYP283" s="75"/>
      <c r="TYQ283" s="75"/>
      <c r="TYR283" s="75"/>
      <c r="TYS283" s="75"/>
      <c r="TYT283" s="75"/>
      <c r="TYU283" s="75"/>
      <c r="TYV283" s="75"/>
      <c r="TYW283" s="75"/>
      <c r="TYX283" s="75"/>
      <c r="TYY283" s="75"/>
      <c r="TYZ283" s="75"/>
      <c r="TZA283" s="75"/>
      <c r="TZB283" s="75"/>
      <c r="TZC283" s="75"/>
      <c r="TZD283" s="75"/>
      <c r="TZE283" s="75"/>
      <c r="TZF283" s="75"/>
      <c r="TZG283" s="75"/>
      <c r="TZH283" s="75"/>
      <c r="TZI283" s="75"/>
      <c r="TZJ283" s="75"/>
      <c r="TZK283" s="75"/>
      <c r="TZL283" s="75"/>
      <c r="TZM283" s="75"/>
      <c r="TZN283" s="75"/>
      <c r="TZO283" s="75"/>
      <c r="TZP283" s="75"/>
      <c r="TZQ283" s="75"/>
      <c r="TZR283" s="75"/>
      <c r="TZS283" s="75"/>
      <c r="TZT283" s="75"/>
      <c r="TZU283" s="75"/>
      <c r="TZV283" s="75"/>
      <c r="TZW283" s="75"/>
      <c r="TZX283" s="75"/>
      <c r="TZY283" s="75"/>
      <c r="TZZ283" s="75"/>
      <c r="UAA283" s="75"/>
      <c r="UAB283" s="75"/>
      <c r="UAC283" s="75"/>
      <c r="UAD283" s="75"/>
      <c r="UAE283" s="75"/>
      <c r="UAF283" s="75"/>
      <c r="UAG283" s="75"/>
      <c r="UAH283" s="75"/>
      <c r="UAI283" s="75"/>
      <c r="UAJ283" s="75"/>
      <c r="UAK283" s="75"/>
      <c r="UAL283" s="75"/>
      <c r="UAM283" s="75"/>
      <c r="UAN283" s="75"/>
      <c r="UAO283" s="75"/>
      <c r="UAP283" s="75"/>
      <c r="UAQ283" s="75"/>
      <c r="UAR283" s="75"/>
      <c r="UAS283" s="75"/>
      <c r="UAT283" s="75"/>
      <c r="UAU283" s="75"/>
      <c r="UAV283" s="75"/>
      <c r="UAW283" s="75"/>
      <c r="UAX283" s="75"/>
      <c r="UAY283" s="75"/>
      <c r="UAZ283" s="75"/>
      <c r="UBA283" s="75"/>
      <c r="UBB283" s="75"/>
      <c r="UBC283" s="75"/>
      <c r="UBD283" s="75"/>
      <c r="UBE283" s="75"/>
      <c r="UBF283" s="75"/>
      <c r="UBG283" s="75"/>
      <c r="UBH283" s="75"/>
      <c r="UBI283" s="75"/>
      <c r="UBJ283" s="75"/>
      <c r="UBK283" s="75"/>
      <c r="UBL283" s="75"/>
      <c r="UBM283" s="75"/>
      <c r="UBN283" s="75"/>
      <c r="UBO283" s="75"/>
      <c r="UBP283" s="75"/>
      <c r="UBQ283" s="75"/>
      <c r="UBR283" s="75"/>
      <c r="UBS283" s="75"/>
      <c r="UBT283" s="75"/>
      <c r="UBU283" s="75"/>
      <c r="UBV283" s="75"/>
      <c r="UBW283" s="75"/>
      <c r="UBX283" s="75"/>
      <c r="UBY283" s="75"/>
      <c r="UBZ283" s="75"/>
      <c r="UCA283" s="75"/>
      <c r="UCB283" s="75"/>
      <c r="UCC283" s="75"/>
      <c r="UCD283" s="75"/>
      <c r="UCE283" s="75"/>
      <c r="UCF283" s="75"/>
      <c r="UCG283" s="75"/>
      <c r="UCH283" s="75"/>
      <c r="UCI283" s="75"/>
      <c r="UCJ283" s="75"/>
      <c r="UCK283" s="75"/>
      <c r="UCL283" s="75"/>
      <c r="UCM283" s="75"/>
      <c r="UCN283" s="75"/>
      <c r="UCO283" s="75"/>
      <c r="UCP283" s="75"/>
      <c r="UCQ283" s="75"/>
      <c r="UCR283" s="75"/>
      <c r="UCS283" s="75"/>
      <c r="UCT283" s="75"/>
      <c r="UCU283" s="75"/>
      <c r="UCV283" s="75"/>
      <c r="UCW283" s="75"/>
      <c r="UCX283" s="75"/>
      <c r="UCY283" s="75"/>
      <c r="UCZ283" s="75"/>
      <c r="UDA283" s="75"/>
      <c r="UDB283" s="75"/>
      <c r="UDC283" s="75"/>
      <c r="UDD283" s="75"/>
      <c r="UDE283" s="75"/>
      <c r="UDF283" s="75"/>
      <c r="UDG283" s="75"/>
      <c r="UDH283" s="75"/>
      <c r="UDI283" s="75"/>
      <c r="UDJ283" s="75"/>
      <c r="UDK283" s="75"/>
      <c r="UDL283" s="75"/>
      <c r="UDM283" s="75"/>
      <c r="UDN283" s="75"/>
      <c r="UDO283" s="75"/>
      <c r="UDP283" s="75"/>
      <c r="UDQ283" s="75"/>
      <c r="UDR283" s="75"/>
      <c r="UDS283" s="75"/>
      <c r="UDT283" s="75"/>
      <c r="UDU283" s="75"/>
      <c r="UDV283" s="75"/>
      <c r="UDW283" s="75"/>
      <c r="UDX283" s="75"/>
      <c r="UDY283" s="75"/>
      <c r="UDZ283" s="75"/>
      <c r="UEA283" s="75"/>
      <c r="UEB283" s="75"/>
      <c r="UEC283" s="75"/>
      <c r="UED283" s="75"/>
      <c r="UEE283" s="75"/>
      <c r="UEF283" s="75"/>
      <c r="UEG283" s="75"/>
      <c r="UEH283" s="75"/>
      <c r="UEI283" s="75"/>
      <c r="UEJ283" s="75"/>
      <c r="UEK283" s="75"/>
      <c r="UEL283" s="75"/>
      <c r="UEM283" s="75"/>
      <c r="UEN283" s="75"/>
      <c r="UEO283" s="75"/>
      <c r="UEP283" s="75"/>
      <c r="UEQ283" s="75"/>
      <c r="UER283" s="75"/>
      <c r="UES283" s="75"/>
      <c r="UET283" s="75"/>
      <c r="UEU283" s="75"/>
      <c r="UEV283" s="75"/>
      <c r="UEW283" s="75"/>
      <c r="UEX283" s="75"/>
      <c r="UEY283" s="75"/>
      <c r="UEZ283" s="75"/>
      <c r="UFA283" s="75"/>
      <c r="UFB283" s="75"/>
      <c r="UFC283" s="75"/>
      <c r="UFD283" s="75"/>
      <c r="UFE283" s="75"/>
      <c r="UFF283" s="75"/>
      <c r="UFG283" s="75"/>
      <c r="UFH283" s="75"/>
      <c r="UFI283" s="75"/>
      <c r="UFJ283" s="75"/>
      <c r="UFK283" s="75"/>
      <c r="UFL283" s="75"/>
      <c r="UFM283" s="75"/>
      <c r="UFN283" s="75"/>
      <c r="UFO283" s="75"/>
      <c r="UFP283" s="75"/>
      <c r="UFQ283" s="75"/>
      <c r="UFR283" s="75"/>
      <c r="UFS283" s="75"/>
      <c r="UFT283" s="75"/>
      <c r="UFU283" s="75"/>
      <c r="UFV283" s="75"/>
      <c r="UFW283" s="75"/>
      <c r="UFX283" s="75"/>
      <c r="UFY283" s="75"/>
      <c r="UFZ283" s="75"/>
      <c r="UGA283" s="75"/>
      <c r="UGB283" s="75"/>
      <c r="UGC283" s="75"/>
      <c r="UGD283" s="75"/>
      <c r="UGE283" s="75"/>
      <c r="UGF283" s="75"/>
      <c r="UGG283" s="75"/>
      <c r="UGH283" s="75"/>
      <c r="UGI283" s="75"/>
      <c r="UGJ283" s="75"/>
      <c r="UGK283" s="75"/>
      <c r="UGL283" s="75"/>
      <c r="UGM283" s="75"/>
      <c r="UGN283" s="75"/>
      <c r="UGO283" s="75"/>
      <c r="UGP283" s="75"/>
      <c r="UGQ283" s="75"/>
      <c r="UGR283" s="75"/>
      <c r="UGS283" s="75"/>
      <c r="UGT283" s="75"/>
      <c r="UGU283" s="75"/>
      <c r="UGV283" s="75"/>
      <c r="UGW283" s="75"/>
      <c r="UGX283" s="75"/>
      <c r="UGY283" s="75"/>
      <c r="UGZ283" s="75"/>
      <c r="UHA283" s="75"/>
      <c r="UHB283" s="75"/>
      <c r="UHC283" s="75"/>
      <c r="UHD283" s="75"/>
      <c r="UHE283" s="75"/>
      <c r="UHF283" s="75"/>
      <c r="UHG283" s="75"/>
      <c r="UHH283" s="75"/>
      <c r="UHI283" s="75"/>
      <c r="UHJ283" s="75"/>
      <c r="UHK283" s="75"/>
      <c r="UHL283" s="75"/>
      <c r="UHM283" s="75"/>
      <c r="UHN283" s="75"/>
      <c r="UHO283" s="75"/>
      <c r="UHP283" s="75"/>
      <c r="UHQ283" s="75"/>
      <c r="UHR283" s="75"/>
      <c r="UHS283" s="75"/>
      <c r="UHT283" s="75"/>
      <c r="UHU283" s="75"/>
      <c r="UHV283" s="75"/>
      <c r="UHW283" s="75"/>
      <c r="UHX283" s="75"/>
      <c r="UHY283" s="75"/>
      <c r="UHZ283" s="75"/>
      <c r="UIA283" s="75"/>
      <c r="UIB283" s="75"/>
      <c r="UIC283" s="75"/>
      <c r="UID283" s="75"/>
      <c r="UIE283" s="75"/>
      <c r="UIF283" s="75"/>
      <c r="UIG283" s="75"/>
      <c r="UIH283" s="75"/>
      <c r="UII283" s="75"/>
      <c r="UIJ283" s="75"/>
      <c r="UIK283" s="75"/>
      <c r="UIL283" s="75"/>
      <c r="UIM283" s="75"/>
      <c r="UIN283" s="75"/>
      <c r="UIO283" s="75"/>
      <c r="UIP283" s="75"/>
      <c r="UIQ283" s="75"/>
      <c r="UIR283" s="75"/>
      <c r="UIS283" s="75"/>
      <c r="UIT283" s="75"/>
      <c r="UIU283" s="75"/>
      <c r="UIV283" s="75"/>
      <c r="UIW283" s="75"/>
      <c r="UIX283" s="75"/>
      <c r="UIY283" s="75"/>
      <c r="UIZ283" s="75"/>
      <c r="UJA283" s="75"/>
      <c r="UJB283" s="75"/>
      <c r="UJC283" s="75"/>
      <c r="UJD283" s="75"/>
      <c r="UJE283" s="75"/>
      <c r="UJF283" s="75"/>
      <c r="UJG283" s="75"/>
      <c r="UJH283" s="75"/>
      <c r="UJI283" s="75"/>
      <c r="UJJ283" s="75"/>
      <c r="UJK283" s="75"/>
      <c r="UJL283" s="75"/>
      <c r="UJM283" s="75"/>
      <c r="UJN283" s="75"/>
      <c r="UJO283" s="75"/>
      <c r="UJP283" s="75"/>
      <c r="UJQ283" s="75"/>
      <c r="UJR283" s="75"/>
      <c r="UJS283" s="75"/>
      <c r="UJT283" s="75"/>
      <c r="UJU283" s="75"/>
      <c r="UJV283" s="75"/>
      <c r="UJW283" s="75"/>
      <c r="UJX283" s="75"/>
      <c r="UJY283" s="75"/>
      <c r="UJZ283" s="75"/>
      <c r="UKA283" s="75"/>
      <c r="UKB283" s="75"/>
      <c r="UKC283" s="75"/>
      <c r="UKD283" s="75"/>
      <c r="UKE283" s="75"/>
      <c r="UKF283" s="75"/>
      <c r="UKG283" s="75"/>
      <c r="UKH283" s="75"/>
      <c r="UKI283" s="75"/>
      <c r="UKJ283" s="75"/>
      <c r="UKK283" s="75"/>
      <c r="UKL283" s="75"/>
      <c r="UKM283" s="75"/>
      <c r="UKN283" s="75"/>
      <c r="UKO283" s="75"/>
      <c r="UKP283" s="75"/>
      <c r="UKQ283" s="75"/>
      <c r="UKR283" s="75"/>
      <c r="UKS283" s="75"/>
      <c r="UKT283" s="75"/>
      <c r="UKU283" s="75"/>
      <c r="UKV283" s="75"/>
      <c r="UKW283" s="75"/>
      <c r="UKX283" s="75"/>
      <c r="UKY283" s="75"/>
      <c r="UKZ283" s="75"/>
      <c r="ULA283" s="75"/>
      <c r="ULB283" s="75"/>
      <c r="ULC283" s="75"/>
      <c r="ULD283" s="75"/>
      <c r="ULE283" s="75"/>
      <c r="ULF283" s="75"/>
      <c r="ULG283" s="75"/>
      <c r="ULH283" s="75"/>
      <c r="ULI283" s="75"/>
      <c r="ULJ283" s="75"/>
      <c r="ULK283" s="75"/>
      <c r="ULL283" s="75"/>
      <c r="ULM283" s="75"/>
      <c r="ULN283" s="75"/>
      <c r="ULO283" s="75"/>
      <c r="ULP283" s="75"/>
      <c r="ULQ283" s="75"/>
      <c r="ULR283" s="75"/>
      <c r="ULS283" s="75"/>
      <c r="ULT283" s="75"/>
      <c r="ULU283" s="75"/>
      <c r="ULV283" s="75"/>
      <c r="ULW283" s="75"/>
      <c r="ULX283" s="75"/>
      <c r="ULY283" s="75"/>
      <c r="ULZ283" s="75"/>
      <c r="UMA283" s="75"/>
      <c r="UMB283" s="75"/>
      <c r="UMC283" s="75"/>
      <c r="UMD283" s="75"/>
      <c r="UME283" s="75"/>
      <c r="UMF283" s="75"/>
      <c r="UMG283" s="75"/>
      <c r="UMH283" s="75"/>
      <c r="UMI283" s="75"/>
      <c r="UMJ283" s="75"/>
      <c r="UMK283" s="75"/>
      <c r="UML283" s="75"/>
      <c r="UMM283" s="75"/>
      <c r="UMN283" s="75"/>
      <c r="UMO283" s="75"/>
      <c r="UMP283" s="75"/>
      <c r="UMQ283" s="75"/>
      <c r="UMR283" s="75"/>
      <c r="UMS283" s="75"/>
      <c r="UMT283" s="75"/>
      <c r="UMU283" s="75"/>
      <c r="UMV283" s="75"/>
      <c r="UMW283" s="75"/>
      <c r="UMX283" s="75"/>
      <c r="UMY283" s="75"/>
      <c r="UMZ283" s="75"/>
      <c r="UNA283" s="75"/>
      <c r="UNB283" s="75"/>
      <c r="UNC283" s="75"/>
      <c r="UND283" s="75"/>
      <c r="UNE283" s="75"/>
      <c r="UNF283" s="75"/>
      <c r="UNG283" s="75"/>
      <c r="UNH283" s="75"/>
      <c r="UNI283" s="75"/>
      <c r="UNJ283" s="75"/>
      <c r="UNK283" s="75"/>
      <c r="UNL283" s="75"/>
      <c r="UNM283" s="75"/>
      <c r="UNN283" s="75"/>
      <c r="UNO283" s="75"/>
      <c r="UNP283" s="75"/>
      <c r="UNQ283" s="75"/>
      <c r="UNR283" s="75"/>
      <c r="UNS283" s="75"/>
      <c r="UNT283" s="75"/>
      <c r="UNU283" s="75"/>
      <c r="UNV283" s="75"/>
      <c r="UNW283" s="75"/>
      <c r="UNX283" s="75"/>
      <c r="UNY283" s="75"/>
      <c r="UNZ283" s="75"/>
      <c r="UOA283" s="75"/>
      <c r="UOB283" s="75"/>
      <c r="UOC283" s="75"/>
      <c r="UOD283" s="75"/>
      <c r="UOE283" s="75"/>
      <c r="UOF283" s="75"/>
      <c r="UOG283" s="75"/>
      <c r="UOH283" s="75"/>
      <c r="UOI283" s="75"/>
      <c r="UOJ283" s="75"/>
      <c r="UOK283" s="75"/>
      <c r="UOL283" s="75"/>
      <c r="UOM283" s="75"/>
      <c r="UON283" s="75"/>
      <c r="UOO283" s="75"/>
      <c r="UOP283" s="75"/>
      <c r="UOQ283" s="75"/>
      <c r="UOR283" s="75"/>
      <c r="UOS283" s="75"/>
      <c r="UOT283" s="75"/>
      <c r="UOU283" s="75"/>
      <c r="UOV283" s="75"/>
      <c r="UOW283" s="75"/>
      <c r="UOX283" s="75"/>
      <c r="UOY283" s="75"/>
      <c r="UOZ283" s="75"/>
      <c r="UPA283" s="75"/>
      <c r="UPB283" s="75"/>
      <c r="UPC283" s="75"/>
      <c r="UPD283" s="75"/>
      <c r="UPE283" s="75"/>
      <c r="UPF283" s="75"/>
      <c r="UPG283" s="75"/>
      <c r="UPH283" s="75"/>
      <c r="UPI283" s="75"/>
      <c r="UPJ283" s="75"/>
      <c r="UPK283" s="75"/>
      <c r="UPL283" s="75"/>
      <c r="UPM283" s="75"/>
      <c r="UPN283" s="75"/>
      <c r="UPO283" s="75"/>
      <c r="UPP283" s="75"/>
      <c r="UPQ283" s="75"/>
      <c r="UPR283" s="75"/>
      <c r="UPS283" s="75"/>
      <c r="UPT283" s="75"/>
      <c r="UPU283" s="75"/>
      <c r="UPV283" s="75"/>
      <c r="UPW283" s="75"/>
      <c r="UPX283" s="75"/>
      <c r="UPY283" s="75"/>
      <c r="UPZ283" s="75"/>
      <c r="UQA283" s="75"/>
      <c r="UQB283" s="75"/>
      <c r="UQC283" s="75"/>
      <c r="UQD283" s="75"/>
      <c r="UQE283" s="75"/>
      <c r="UQF283" s="75"/>
      <c r="UQG283" s="75"/>
      <c r="UQH283" s="75"/>
      <c r="UQI283" s="75"/>
      <c r="UQJ283" s="75"/>
      <c r="UQK283" s="75"/>
      <c r="UQL283" s="75"/>
      <c r="UQM283" s="75"/>
      <c r="UQN283" s="75"/>
      <c r="UQO283" s="75"/>
      <c r="UQP283" s="75"/>
      <c r="UQQ283" s="75"/>
      <c r="UQR283" s="75"/>
      <c r="UQS283" s="75"/>
      <c r="UQT283" s="75"/>
      <c r="UQU283" s="75"/>
      <c r="UQV283" s="75"/>
      <c r="UQW283" s="75"/>
      <c r="UQX283" s="75"/>
      <c r="UQY283" s="75"/>
      <c r="UQZ283" s="75"/>
      <c r="URA283" s="75"/>
      <c r="URB283" s="75"/>
      <c r="URC283" s="75"/>
      <c r="URD283" s="75"/>
      <c r="URE283" s="75"/>
      <c r="URF283" s="75"/>
      <c r="URG283" s="75"/>
      <c r="URH283" s="75"/>
      <c r="URI283" s="75"/>
      <c r="URJ283" s="75"/>
      <c r="URK283" s="75"/>
      <c r="URL283" s="75"/>
      <c r="URM283" s="75"/>
      <c r="URN283" s="75"/>
      <c r="URO283" s="75"/>
      <c r="URP283" s="75"/>
      <c r="URQ283" s="75"/>
      <c r="URR283" s="75"/>
      <c r="URS283" s="75"/>
      <c r="URT283" s="75"/>
      <c r="URU283" s="75"/>
      <c r="URV283" s="75"/>
      <c r="URW283" s="75"/>
      <c r="URX283" s="75"/>
      <c r="URY283" s="75"/>
      <c r="URZ283" s="75"/>
      <c r="USA283" s="75"/>
      <c r="USB283" s="75"/>
      <c r="USC283" s="75"/>
      <c r="USD283" s="75"/>
      <c r="USE283" s="75"/>
      <c r="USF283" s="75"/>
      <c r="USG283" s="75"/>
      <c r="USH283" s="75"/>
      <c r="USI283" s="75"/>
      <c r="USJ283" s="75"/>
      <c r="USK283" s="75"/>
      <c r="USL283" s="75"/>
      <c r="USM283" s="75"/>
      <c r="USN283" s="75"/>
      <c r="USO283" s="75"/>
      <c r="USP283" s="75"/>
      <c r="USQ283" s="75"/>
      <c r="USR283" s="75"/>
      <c r="USS283" s="75"/>
      <c r="UST283" s="75"/>
      <c r="USU283" s="75"/>
      <c r="USV283" s="75"/>
      <c r="USW283" s="75"/>
      <c r="USX283" s="75"/>
      <c r="USY283" s="75"/>
      <c r="USZ283" s="75"/>
      <c r="UTA283" s="75"/>
      <c r="UTB283" s="75"/>
      <c r="UTC283" s="75"/>
      <c r="UTD283" s="75"/>
      <c r="UTE283" s="75"/>
      <c r="UTF283" s="75"/>
      <c r="UTG283" s="75"/>
      <c r="UTH283" s="75"/>
      <c r="UTI283" s="75"/>
      <c r="UTJ283" s="75"/>
      <c r="UTK283" s="75"/>
      <c r="UTL283" s="75"/>
      <c r="UTM283" s="75"/>
      <c r="UTN283" s="75"/>
      <c r="UTO283" s="75"/>
      <c r="UTP283" s="75"/>
      <c r="UTQ283" s="75"/>
      <c r="UTR283" s="75"/>
      <c r="UTS283" s="75"/>
      <c r="UTT283" s="75"/>
      <c r="UTU283" s="75"/>
      <c r="UTV283" s="75"/>
      <c r="UTW283" s="75"/>
      <c r="UTX283" s="75"/>
      <c r="UTY283" s="75"/>
      <c r="UTZ283" s="75"/>
      <c r="UUA283" s="75"/>
      <c r="UUB283" s="75"/>
      <c r="UUC283" s="75"/>
      <c r="UUD283" s="75"/>
      <c r="UUE283" s="75"/>
      <c r="UUF283" s="75"/>
      <c r="UUG283" s="75"/>
      <c r="UUH283" s="75"/>
      <c r="UUI283" s="75"/>
      <c r="UUJ283" s="75"/>
      <c r="UUK283" s="75"/>
      <c r="UUL283" s="75"/>
      <c r="UUM283" s="75"/>
      <c r="UUN283" s="75"/>
      <c r="UUO283" s="75"/>
      <c r="UUP283" s="75"/>
      <c r="UUQ283" s="75"/>
      <c r="UUR283" s="75"/>
      <c r="UUS283" s="75"/>
      <c r="UUT283" s="75"/>
      <c r="UUU283" s="75"/>
      <c r="UUV283" s="75"/>
      <c r="UUW283" s="75"/>
      <c r="UUX283" s="75"/>
      <c r="UUY283" s="75"/>
      <c r="UUZ283" s="75"/>
      <c r="UVA283" s="75"/>
      <c r="UVB283" s="75"/>
      <c r="UVC283" s="75"/>
      <c r="UVD283" s="75"/>
      <c r="UVE283" s="75"/>
      <c r="UVF283" s="75"/>
      <c r="UVG283" s="75"/>
      <c r="UVH283" s="75"/>
      <c r="UVI283" s="75"/>
      <c r="UVJ283" s="75"/>
      <c r="UVK283" s="75"/>
      <c r="UVL283" s="75"/>
      <c r="UVM283" s="75"/>
      <c r="UVN283" s="75"/>
      <c r="UVO283" s="75"/>
      <c r="UVP283" s="75"/>
      <c r="UVQ283" s="75"/>
      <c r="UVR283" s="75"/>
      <c r="UVS283" s="75"/>
      <c r="UVT283" s="75"/>
      <c r="UVU283" s="75"/>
      <c r="UVV283" s="75"/>
      <c r="UVW283" s="75"/>
      <c r="UVX283" s="75"/>
      <c r="UVY283" s="75"/>
      <c r="UVZ283" s="75"/>
      <c r="UWA283" s="75"/>
      <c r="UWB283" s="75"/>
      <c r="UWC283" s="75"/>
      <c r="UWD283" s="75"/>
      <c r="UWE283" s="75"/>
      <c r="UWF283" s="75"/>
      <c r="UWG283" s="75"/>
      <c r="UWH283" s="75"/>
      <c r="UWI283" s="75"/>
      <c r="UWJ283" s="75"/>
      <c r="UWK283" s="75"/>
      <c r="UWL283" s="75"/>
      <c r="UWM283" s="75"/>
      <c r="UWN283" s="75"/>
      <c r="UWO283" s="75"/>
      <c r="UWP283" s="75"/>
      <c r="UWQ283" s="75"/>
      <c r="UWR283" s="75"/>
      <c r="UWS283" s="75"/>
      <c r="UWT283" s="75"/>
      <c r="UWU283" s="75"/>
      <c r="UWV283" s="75"/>
      <c r="UWW283" s="75"/>
      <c r="UWX283" s="75"/>
      <c r="UWY283" s="75"/>
      <c r="UWZ283" s="75"/>
      <c r="UXA283" s="75"/>
      <c r="UXB283" s="75"/>
      <c r="UXC283" s="75"/>
      <c r="UXD283" s="75"/>
      <c r="UXE283" s="75"/>
      <c r="UXF283" s="75"/>
      <c r="UXG283" s="75"/>
      <c r="UXH283" s="75"/>
      <c r="UXI283" s="75"/>
      <c r="UXJ283" s="75"/>
      <c r="UXK283" s="75"/>
      <c r="UXL283" s="75"/>
      <c r="UXM283" s="75"/>
      <c r="UXN283" s="75"/>
      <c r="UXO283" s="75"/>
      <c r="UXP283" s="75"/>
      <c r="UXQ283" s="75"/>
      <c r="UXR283" s="75"/>
      <c r="UXS283" s="75"/>
      <c r="UXT283" s="75"/>
      <c r="UXU283" s="75"/>
      <c r="UXV283" s="75"/>
      <c r="UXW283" s="75"/>
      <c r="UXX283" s="75"/>
      <c r="UXY283" s="75"/>
      <c r="UXZ283" s="75"/>
      <c r="UYA283" s="75"/>
      <c r="UYB283" s="75"/>
      <c r="UYC283" s="75"/>
      <c r="UYD283" s="75"/>
      <c r="UYE283" s="75"/>
      <c r="UYF283" s="75"/>
      <c r="UYG283" s="75"/>
      <c r="UYH283" s="75"/>
      <c r="UYI283" s="75"/>
      <c r="UYJ283" s="75"/>
      <c r="UYK283" s="75"/>
      <c r="UYL283" s="75"/>
      <c r="UYM283" s="75"/>
      <c r="UYN283" s="75"/>
      <c r="UYO283" s="75"/>
      <c r="UYP283" s="75"/>
      <c r="UYQ283" s="75"/>
      <c r="UYR283" s="75"/>
      <c r="UYS283" s="75"/>
      <c r="UYT283" s="75"/>
      <c r="UYU283" s="75"/>
      <c r="UYV283" s="75"/>
      <c r="UYW283" s="75"/>
      <c r="UYX283" s="75"/>
      <c r="UYY283" s="75"/>
      <c r="UYZ283" s="75"/>
      <c r="UZA283" s="75"/>
      <c r="UZB283" s="75"/>
      <c r="UZC283" s="75"/>
      <c r="UZD283" s="75"/>
      <c r="UZE283" s="75"/>
      <c r="UZF283" s="75"/>
      <c r="UZG283" s="75"/>
      <c r="UZH283" s="75"/>
      <c r="UZI283" s="75"/>
      <c r="UZJ283" s="75"/>
      <c r="UZK283" s="75"/>
      <c r="UZL283" s="75"/>
      <c r="UZM283" s="75"/>
      <c r="UZN283" s="75"/>
      <c r="UZO283" s="75"/>
      <c r="UZP283" s="75"/>
      <c r="UZQ283" s="75"/>
      <c r="UZR283" s="75"/>
      <c r="UZS283" s="75"/>
      <c r="UZT283" s="75"/>
      <c r="UZU283" s="75"/>
      <c r="UZV283" s="75"/>
      <c r="UZW283" s="75"/>
      <c r="UZX283" s="75"/>
      <c r="UZY283" s="75"/>
      <c r="UZZ283" s="75"/>
      <c r="VAA283" s="75"/>
      <c r="VAB283" s="75"/>
      <c r="VAC283" s="75"/>
      <c r="VAD283" s="75"/>
      <c r="VAE283" s="75"/>
      <c r="VAF283" s="75"/>
      <c r="VAG283" s="75"/>
      <c r="VAH283" s="75"/>
      <c r="VAI283" s="75"/>
      <c r="VAJ283" s="75"/>
      <c r="VAK283" s="75"/>
      <c r="VAL283" s="75"/>
      <c r="VAM283" s="75"/>
      <c r="VAN283" s="75"/>
      <c r="VAO283" s="75"/>
      <c r="VAP283" s="75"/>
      <c r="VAQ283" s="75"/>
      <c r="VAR283" s="75"/>
      <c r="VAS283" s="75"/>
      <c r="VAT283" s="75"/>
      <c r="VAU283" s="75"/>
      <c r="VAV283" s="75"/>
      <c r="VAW283" s="75"/>
      <c r="VAX283" s="75"/>
      <c r="VAY283" s="75"/>
      <c r="VAZ283" s="75"/>
      <c r="VBA283" s="75"/>
      <c r="VBB283" s="75"/>
      <c r="VBC283" s="75"/>
      <c r="VBD283" s="75"/>
      <c r="VBE283" s="75"/>
      <c r="VBF283" s="75"/>
      <c r="VBG283" s="75"/>
      <c r="VBH283" s="75"/>
      <c r="VBI283" s="75"/>
      <c r="VBJ283" s="75"/>
      <c r="VBK283" s="75"/>
      <c r="VBL283" s="75"/>
      <c r="VBM283" s="75"/>
      <c r="VBN283" s="75"/>
      <c r="VBO283" s="75"/>
      <c r="VBP283" s="75"/>
      <c r="VBQ283" s="75"/>
      <c r="VBR283" s="75"/>
      <c r="VBS283" s="75"/>
      <c r="VBT283" s="75"/>
      <c r="VBU283" s="75"/>
      <c r="VBV283" s="75"/>
      <c r="VBW283" s="75"/>
      <c r="VBX283" s="75"/>
      <c r="VBY283" s="75"/>
      <c r="VBZ283" s="75"/>
      <c r="VCA283" s="75"/>
      <c r="VCB283" s="75"/>
      <c r="VCC283" s="75"/>
      <c r="VCD283" s="75"/>
      <c r="VCE283" s="75"/>
      <c r="VCF283" s="75"/>
      <c r="VCG283" s="75"/>
      <c r="VCH283" s="75"/>
      <c r="VCI283" s="75"/>
      <c r="VCJ283" s="75"/>
      <c r="VCK283" s="75"/>
      <c r="VCL283" s="75"/>
      <c r="VCM283" s="75"/>
      <c r="VCN283" s="75"/>
      <c r="VCO283" s="75"/>
      <c r="VCP283" s="75"/>
      <c r="VCQ283" s="75"/>
      <c r="VCR283" s="75"/>
      <c r="VCS283" s="75"/>
      <c r="VCT283" s="75"/>
      <c r="VCU283" s="75"/>
      <c r="VCV283" s="75"/>
      <c r="VCW283" s="75"/>
      <c r="VCX283" s="75"/>
      <c r="VCY283" s="75"/>
      <c r="VCZ283" s="75"/>
      <c r="VDA283" s="75"/>
      <c r="VDB283" s="75"/>
      <c r="VDC283" s="75"/>
      <c r="VDD283" s="75"/>
      <c r="VDE283" s="75"/>
      <c r="VDF283" s="75"/>
      <c r="VDG283" s="75"/>
      <c r="VDH283" s="75"/>
      <c r="VDI283" s="75"/>
      <c r="VDJ283" s="75"/>
      <c r="VDK283" s="75"/>
      <c r="VDL283" s="75"/>
      <c r="VDM283" s="75"/>
      <c r="VDN283" s="75"/>
      <c r="VDO283" s="75"/>
      <c r="VDP283" s="75"/>
      <c r="VDQ283" s="75"/>
      <c r="VDR283" s="75"/>
      <c r="VDS283" s="75"/>
      <c r="VDT283" s="75"/>
      <c r="VDU283" s="75"/>
      <c r="VDV283" s="75"/>
      <c r="VDW283" s="75"/>
      <c r="VDX283" s="75"/>
      <c r="VDY283" s="75"/>
      <c r="VDZ283" s="75"/>
      <c r="VEA283" s="75"/>
      <c r="VEB283" s="75"/>
      <c r="VEC283" s="75"/>
      <c r="VED283" s="75"/>
      <c r="VEE283" s="75"/>
      <c r="VEF283" s="75"/>
      <c r="VEG283" s="75"/>
      <c r="VEH283" s="75"/>
      <c r="VEI283" s="75"/>
      <c r="VEJ283" s="75"/>
      <c r="VEK283" s="75"/>
      <c r="VEL283" s="75"/>
      <c r="VEM283" s="75"/>
      <c r="VEN283" s="75"/>
      <c r="VEO283" s="75"/>
      <c r="VEP283" s="75"/>
      <c r="VEQ283" s="75"/>
      <c r="VER283" s="75"/>
      <c r="VES283" s="75"/>
      <c r="VET283" s="75"/>
      <c r="VEU283" s="75"/>
      <c r="VEV283" s="75"/>
      <c r="VEW283" s="75"/>
      <c r="VEX283" s="75"/>
      <c r="VEY283" s="75"/>
      <c r="VEZ283" s="75"/>
      <c r="VFA283" s="75"/>
      <c r="VFB283" s="75"/>
      <c r="VFC283" s="75"/>
      <c r="VFD283" s="75"/>
      <c r="VFE283" s="75"/>
      <c r="VFF283" s="75"/>
      <c r="VFG283" s="75"/>
      <c r="VFH283" s="75"/>
      <c r="VFI283" s="75"/>
      <c r="VFJ283" s="75"/>
      <c r="VFK283" s="75"/>
      <c r="VFL283" s="75"/>
      <c r="VFM283" s="75"/>
      <c r="VFN283" s="75"/>
      <c r="VFO283" s="75"/>
      <c r="VFP283" s="75"/>
      <c r="VFQ283" s="75"/>
      <c r="VFR283" s="75"/>
      <c r="VFS283" s="75"/>
      <c r="VFT283" s="75"/>
      <c r="VFU283" s="75"/>
      <c r="VFV283" s="75"/>
      <c r="VFW283" s="75"/>
      <c r="VFX283" s="75"/>
      <c r="VFY283" s="75"/>
      <c r="VFZ283" s="75"/>
      <c r="VGA283" s="75"/>
      <c r="VGB283" s="75"/>
      <c r="VGC283" s="75"/>
      <c r="VGD283" s="75"/>
      <c r="VGE283" s="75"/>
      <c r="VGF283" s="75"/>
      <c r="VGG283" s="75"/>
      <c r="VGH283" s="75"/>
      <c r="VGI283" s="75"/>
      <c r="VGJ283" s="75"/>
      <c r="VGK283" s="75"/>
      <c r="VGL283" s="75"/>
      <c r="VGM283" s="75"/>
      <c r="VGN283" s="75"/>
      <c r="VGO283" s="75"/>
      <c r="VGP283" s="75"/>
      <c r="VGQ283" s="75"/>
      <c r="VGR283" s="75"/>
      <c r="VGS283" s="75"/>
      <c r="VGT283" s="75"/>
      <c r="VGU283" s="75"/>
      <c r="VGV283" s="75"/>
      <c r="VGW283" s="75"/>
      <c r="VGX283" s="75"/>
      <c r="VGY283" s="75"/>
      <c r="VGZ283" s="75"/>
      <c r="VHA283" s="75"/>
      <c r="VHB283" s="75"/>
      <c r="VHC283" s="75"/>
      <c r="VHD283" s="75"/>
      <c r="VHE283" s="75"/>
      <c r="VHF283" s="75"/>
      <c r="VHG283" s="75"/>
      <c r="VHH283" s="75"/>
      <c r="VHI283" s="75"/>
      <c r="VHJ283" s="75"/>
      <c r="VHK283" s="75"/>
      <c r="VHL283" s="75"/>
      <c r="VHM283" s="75"/>
      <c r="VHN283" s="75"/>
      <c r="VHO283" s="75"/>
      <c r="VHP283" s="75"/>
      <c r="VHQ283" s="75"/>
      <c r="VHR283" s="75"/>
      <c r="VHS283" s="75"/>
      <c r="VHT283" s="75"/>
      <c r="VHU283" s="75"/>
      <c r="VHV283" s="75"/>
      <c r="VHW283" s="75"/>
      <c r="VHX283" s="75"/>
      <c r="VHY283" s="75"/>
      <c r="VHZ283" s="75"/>
      <c r="VIA283" s="75"/>
      <c r="VIB283" s="75"/>
      <c r="VIC283" s="75"/>
      <c r="VID283" s="75"/>
      <c r="VIE283" s="75"/>
      <c r="VIF283" s="75"/>
      <c r="VIG283" s="75"/>
      <c r="VIH283" s="75"/>
      <c r="VII283" s="75"/>
      <c r="VIJ283" s="75"/>
      <c r="VIK283" s="75"/>
      <c r="VIL283" s="75"/>
      <c r="VIM283" s="75"/>
      <c r="VIN283" s="75"/>
      <c r="VIO283" s="75"/>
      <c r="VIP283" s="75"/>
      <c r="VIQ283" s="75"/>
      <c r="VIR283" s="75"/>
      <c r="VIS283" s="75"/>
      <c r="VIT283" s="75"/>
      <c r="VIU283" s="75"/>
      <c r="VIV283" s="75"/>
      <c r="VIW283" s="75"/>
      <c r="VIX283" s="75"/>
      <c r="VIY283" s="75"/>
      <c r="VIZ283" s="75"/>
      <c r="VJA283" s="75"/>
      <c r="VJB283" s="75"/>
      <c r="VJC283" s="75"/>
      <c r="VJD283" s="75"/>
      <c r="VJE283" s="75"/>
      <c r="VJF283" s="75"/>
      <c r="VJG283" s="75"/>
      <c r="VJH283" s="75"/>
      <c r="VJI283" s="75"/>
      <c r="VJJ283" s="75"/>
      <c r="VJK283" s="75"/>
      <c r="VJL283" s="75"/>
      <c r="VJM283" s="75"/>
      <c r="VJN283" s="75"/>
      <c r="VJO283" s="75"/>
      <c r="VJP283" s="75"/>
      <c r="VJQ283" s="75"/>
      <c r="VJR283" s="75"/>
      <c r="VJS283" s="75"/>
      <c r="VJT283" s="75"/>
      <c r="VJU283" s="75"/>
      <c r="VJV283" s="75"/>
      <c r="VJW283" s="75"/>
      <c r="VJX283" s="75"/>
      <c r="VJY283" s="75"/>
      <c r="VJZ283" s="75"/>
      <c r="VKA283" s="75"/>
      <c r="VKB283" s="75"/>
      <c r="VKC283" s="75"/>
      <c r="VKD283" s="75"/>
      <c r="VKE283" s="75"/>
      <c r="VKF283" s="75"/>
      <c r="VKG283" s="75"/>
      <c r="VKH283" s="75"/>
      <c r="VKI283" s="75"/>
      <c r="VKJ283" s="75"/>
      <c r="VKK283" s="75"/>
      <c r="VKL283" s="75"/>
      <c r="VKM283" s="75"/>
      <c r="VKN283" s="75"/>
      <c r="VKO283" s="75"/>
      <c r="VKP283" s="75"/>
      <c r="VKQ283" s="75"/>
      <c r="VKR283" s="75"/>
      <c r="VKS283" s="75"/>
      <c r="VKT283" s="75"/>
      <c r="VKU283" s="75"/>
      <c r="VKV283" s="75"/>
      <c r="VKW283" s="75"/>
      <c r="VKX283" s="75"/>
      <c r="VKY283" s="75"/>
      <c r="VKZ283" s="75"/>
      <c r="VLA283" s="75"/>
      <c r="VLB283" s="75"/>
      <c r="VLC283" s="75"/>
      <c r="VLD283" s="75"/>
      <c r="VLE283" s="75"/>
      <c r="VLF283" s="75"/>
      <c r="VLG283" s="75"/>
      <c r="VLH283" s="75"/>
      <c r="VLI283" s="75"/>
      <c r="VLJ283" s="75"/>
      <c r="VLK283" s="75"/>
      <c r="VLL283" s="75"/>
      <c r="VLM283" s="75"/>
      <c r="VLN283" s="75"/>
      <c r="VLO283" s="75"/>
      <c r="VLP283" s="75"/>
      <c r="VLQ283" s="75"/>
      <c r="VLR283" s="75"/>
      <c r="VLS283" s="75"/>
      <c r="VLT283" s="75"/>
      <c r="VLU283" s="75"/>
      <c r="VLV283" s="75"/>
      <c r="VLW283" s="75"/>
      <c r="VLX283" s="75"/>
      <c r="VLY283" s="75"/>
      <c r="VLZ283" s="75"/>
      <c r="VMA283" s="75"/>
      <c r="VMB283" s="75"/>
      <c r="VMC283" s="75"/>
      <c r="VMD283" s="75"/>
      <c r="VME283" s="75"/>
      <c r="VMF283" s="75"/>
      <c r="VMG283" s="75"/>
      <c r="VMH283" s="75"/>
      <c r="VMI283" s="75"/>
      <c r="VMJ283" s="75"/>
      <c r="VMK283" s="75"/>
      <c r="VML283" s="75"/>
      <c r="VMM283" s="75"/>
      <c r="VMN283" s="75"/>
      <c r="VMO283" s="75"/>
      <c r="VMP283" s="75"/>
      <c r="VMQ283" s="75"/>
      <c r="VMR283" s="75"/>
      <c r="VMS283" s="75"/>
      <c r="VMT283" s="75"/>
      <c r="VMU283" s="75"/>
      <c r="VMV283" s="75"/>
      <c r="VMW283" s="75"/>
      <c r="VMX283" s="75"/>
      <c r="VMY283" s="75"/>
      <c r="VMZ283" s="75"/>
      <c r="VNA283" s="75"/>
      <c r="VNB283" s="75"/>
      <c r="VNC283" s="75"/>
      <c r="VND283" s="75"/>
      <c r="VNE283" s="75"/>
      <c r="VNF283" s="75"/>
      <c r="VNG283" s="75"/>
      <c r="VNH283" s="75"/>
      <c r="VNI283" s="75"/>
      <c r="VNJ283" s="75"/>
      <c r="VNK283" s="75"/>
      <c r="VNL283" s="75"/>
      <c r="VNM283" s="75"/>
      <c r="VNN283" s="75"/>
      <c r="VNO283" s="75"/>
      <c r="VNP283" s="75"/>
      <c r="VNQ283" s="75"/>
      <c r="VNR283" s="75"/>
      <c r="VNS283" s="75"/>
      <c r="VNT283" s="75"/>
      <c r="VNU283" s="75"/>
      <c r="VNV283" s="75"/>
      <c r="VNW283" s="75"/>
      <c r="VNX283" s="75"/>
      <c r="VNY283" s="75"/>
      <c r="VNZ283" s="75"/>
      <c r="VOA283" s="75"/>
      <c r="VOB283" s="75"/>
      <c r="VOC283" s="75"/>
      <c r="VOD283" s="75"/>
      <c r="VOE283" s="75"/>
      <c r="VOF283" s="75"/>
      <c r="VOG283" s="75"/>
      <c r="VOH283" s="75"/>
      <c r="VOI283" s="75"/>
      <c r="VOJ283" s="75"/>
      <c r="VOK283" s="75"/>
      <c r="VOL283" s="75"/>
      <c r="VOM283" s="75"/>
      <c r="VON283" s="75"/>
      <c r="VOO283" s="75"/>
      <c r="VOP283" s="75"/>
      <c r="VOQ283" s="75"/>
      <c r="VOR283" s="75"/>
      <c r="VOS283" s="75"/>
      <c r="VOT283" s="75"/>
      <c r="VOU283" s="75"/>
      <c r="VOV283" s="75"/>
      <c r="VOW283" s="75"/>
      <c r="VOX283" s="75"/>
      <c r="VOY283" s="75"/>
      <c r="VOZ283" s="75"/>
      <c r="VPA283" s="75"/>
      <c r="VPB283" s="75"/>
      <c r="VPC283" s="75"/>
      <c r="VPD283" s="75"/>
      <c r="VPE283" s="75"/>
      <c r="VPF283" s="75"/>
      <c r="VPG283" s="75"/>
      <c r="VPH283" s="75"/>
      <c r="VPI283" s="75"/>
      <c r="VPJ283" s="75"/>
      <c r="VPK283" s="75"/>
      <c r="VPL283" s="75"/>
      <c r="VPM283" s="75"/>
      <c r="VPN283" s="75"/>
      <c r="VPO283" s="75"/>
      <c r="VPP283" s="75"/>
      <c r="VPQ283" s="75"/>
      <c r="VPR283" s="75"/>
      <c r="VPS283" s="75"/>
      <c r="VPT283" s="75"/>
      <c r="VPU283" s="75"/>
      <c r="VPV283" s="75"/>
      <c r="VPW283" s="75"/>
      <c r="VPX283" s="75"/>
      <c r="VPY283" s="75"/>
      <c r="VPZ283" s="75"/>
      <c r="VQA283" s="75"/>
      <c r="VQB283" s="75"/>
      <c r="VQC283" s="75"/>
      <c r="VQD283" s="75"/>
      <c r="VQE283" s="75"/>
      <c r="VQF283" s="75"/>
      <c r="VQG283" s="75"/>
      <c r="VQH283" s="75"/>
      <c r="VQI283" s="75"/>
      <c r="VQJ283" s="75"/>
      <c r="VQK283" s="75"/>
      <c r="VQL283" s="75"/>
      <c r="VQM283" s="75"/>
      <c r="VQN283" s="75"/>
      <c r="VQO283" s="75"/>
      <c r="VQP283" s="75"/>
      <c r="VQQ283" s="75"/>
      <c r="VQR283" s="75"/>
      <c r="VQS283" s="75"/>
      <c r="VQT283" s="75"/>
      <c r="VQU283" s="75"/>
      <c r="VQV283" s="75"/>
      <c r="VQW283" s="75"/>
      <c r="VQX283" s="75"/>
      <c r="VQY283" s="75"/>
      <c r="VQZ283" s="75"/>
      <c r="VRA283" s="75"/>
      <c r="VRB283" s="75"/>
      <c r="VRC283" s="75"/>
      <c r="VRD283" s="75"/>
      <c r="VRE283" s="75"/>
      <c r="VRF283" s="75"/>
      <c r="VRG283" s="75"/>
      <c r="VRH283" s="75"/>
      <c r="VRI283" s="75"/>
      <c r="VRJ283" s="75"/>
      <c r="VRK283" s="75"/>
      <c r="VRL283" s="75"/>
      <c r="VRM283" s="75"/>
      <c r="VRN283" s="75"/>
      <c r="VRO283" s="75"/>
      <c r="VRP283" s="75"/>
      <c r="VRQ283" s="75"/>
      <c r="VRR283" s="75"/>
      <c r="VRS283" s="75"/>
      <c r="VRT283" s="75"/>
      <c r="VRU283" s="75"/>
      <c r="VRV283" s="75"/>
      <c r="VRW283" s="75"/>
      <c r="VRX283" s="75"/>
      <c r="VRY283" s="75"/>
      <c r="VRZ283" s="75"/>
      <c r="VSA283" s="75"/>
      <c r="VSB283" s="75"/>
      <c r="VSC283" s="75"/>
      <c r="VSD283" s="75"/>
      <c r="VSE283" s="75"/>
      <c r="VSF283" s="75"/>
      <c r="VSG283" s="75"/>
      <c r="VSH283" s="75"/>
      <c r="VSI283" s="75"/>
      <c r="VSJ283" s="75"/>
      <c r="VSK283" s="75"/>
      <c r="VSL283" s="75"/>
      <c r="VSM283" s="75"/>
      <c r="VSN283" s="75"/>
      <c r="VSO283" s="75"/>
      <c r="VSP283" s="75"/>
      <c r="VSQ283" s="75"/>
      <c r="VSR283" s="75"/>
      <c r="VSS283" s="75"/>
      <c r="VST283" s="75"/>
      <c r="VSU283" s="75"/>
      <c r="VSV283" s="75"/>
      <c r="VSW283" s="75"/>
      <c r="VSX283" s="75"/>
      <c r="VSY283" s="75"/>
      <c r="VSZ283" s="75"/>
      <c r="VTA283" s="75"/>
      <c r="VTB283" s="75"/>
      <c r="VTC283" s="75"/>
      <c r="VTD283" s="75"/>
      <c r="VTE283" s="75"/>
      <c r="VTF283" s="75"/>
      <c r="VTG283" s="75"/>
      <c r="VTH283" s="75"/>
      <c r="VTI283" s="75"/>
      <c r="VTJ283" s="75"/>
      <c r="VTK283" s="75"/>
      <c r="VTL283" s="75"/>
      <c r="VTM283" s="75"/>
      <c r="VTN283" s="75"/>
      <c r="VTO283" s="75"/>
      <c r="VTP283" s="75"/>
      <c r="VTQ283" s="75"/>
      <c r="VTR283" s="75"/>
      <c r="VTS283" s="75"/>
      <c r="VTT283" s="75"/>
      <c r="VTU283" s="75"/>
      <c r="VTV283" s="75"/>
      <c r="VTW283" s="75"/>
      <c r="VTX283" s="75"/>
      <c r="VTY283" s="75"/>
      <c r="VTZ283" s="75"/>
      <c r="VUA283" s="75"/>
      <c r="VUB283" s="75"/>
      <c r="VUC283" s="75"/>
      <c r="VUD283" s="75"/>
      <c r="VUE283" s="75"/>
      <c r="VUF283" s="75"/>
      <c r="VUG283" s="75"/>
      <c r="VUH283" s="75"/>
      <c r="VUI283" s="75"/>
      <c r="VUJ283" s="75"/>
      <c r="VUK283" s="75"/>
      <c r="VUL283" s="75"/>
      <c r="VUM283" s="75"/>
      <c r="VUN283" s="75"/>
      <c r="VUO283" s="75"/>
      <c r="VUP283" s="75"/>
      <c r="VUQ283" s="75"/>
      <c r="VUR283" s="75"/>
      <c r="VUS283" s="75"/>
      <c r="VUT283" s="75"/>
      <c r="VUU283" s="75"/>
      <c r="VUV283" s="75"/>
      <c r="VUW283" s="75"/>
      <c r="VUX283" s="75"/>
      <c r="VUY283" s="75"/>
      <c r="VUZ283" s="75"/>
      <c r="VVA283" s="75"/>
      <c r="VVB283" s="75"/>
      <c r="VVC283" s="75"/>
      <c r="VVD283" s="75"/>
      <c r="VVE283" s="75"/>
      <c r="VVF283" s="75"/>
      <c r="VVG283" s="75"/>
      <c r="VVH283" s="75"/>
      <c r="VVI283" s="75"/>
      <c r="VVJ283" s="75"/>
      <c r="VVK283" s="75"/>
      <c r="VVL283" s="75"/>
      <c r="VVM283" s="75"/>
      <c r="VVN283" s="75"/>
      <c r="VVO283" s="75"/>
      <c r="VVP283" s="75"/>
      <c r="VVQ283" s="75"/>
      <c r="VVR283" s="75"/>
      <c r="VVS283" s="75"/>
      <c r="VVT283" s="75"/>
      <c r="VVU283" s="75"/>
      <c r="VVV283" s="75"/>
      <c r="VVW283" s="75"/>
      <c r="VVX283" s="75"/>
      <c r="VVY283" s="75"/>
      <c r="VVZ283" s="75"/>
      <c r="VWA283" s="75"/>
      <c r="VWB283" s="75"/>
      <c r="VWC283" s="75"/>
      <c r="VWD283" s="75"/>
      <c r="VWE283" s="75"/>
      <c r="VWF283" s="75"/>
      <c r="VWG283" s="75"/>
      <c r="VWH283" s="75"/>
      <c r="VWI283" s="75"/>
      <c r="VWJ283" s="75"/>
      <c r="VWK283" s="75"/>
      <c r="VWL283" s="75"/>
      <c r="VWM283" s="75"/>
      <c r="VWN283" s="75"/>
      <c r="VWO283" s="75"/>
      <c r="VWP283" s="75"/>
      <c r="VWQ283" s="75"/>
      <c r="VWR283" s="75"/>
      <c r="VWS283" s="75"/>
      <c r="VWT283" s="75"/>
      <c r="VWU283" s="75"/>
      <c r="VWV283" s="75"/>
      <c r="VWW283" s="75"/>
      <c r="VWX283" s="75"/>
      <c r="VWY283" s="75"/>
      <c r="VWZ283" s="75"/>
      <c r="VXA283" s="75"/>
      <c r="VXB283" s="75"/>
      <c r="VXC283" s="75"/>
      <c r="VXD283" s="75"/>
      <c r="VXE283" s="75"/>
      <c r="VXF283" s="75"/>
      <c r="VXG283" s="75"/>
      <c r="VXH283" s="75"/>
      <c r="VXI283" s="75"/>
      <c r="VXJ283" s="75"/>
      <c r="VXK283" s="75"/>
      <c r="VXL283" s="75"/>
      <c r="VXM283" s="75"/>
      <c r="VXN283" s="75"/>
      <c r="VXO283" s="75"/>
      <c r="VXP283" s="75"/>
      <c r="VXQ283" s="75"/>
      <c r="VXR283" s="75"/>
      <c r="VXS283" s="75"/>
      <c r="VXT283" s="75"/>
      <c r="VXU283" s="75"/>
      <c r="VXV283" s="75"/>
      <c r="VXW283" s="75"/>
      <c r="VXX283" s="75"/>
      <c r="VXY283" s="75"/>
      <c r="VXZ283" s="75"/>
      <c r="VYA283" s="75"/>
      <c r="VYB283" s="75"/>
      <c r="VYC283" s="75"/>
      <c r="VYD283" s="75"/>
      <c r="VYE283" s="75"/>
      <c r="VYF283" s="75"/>
      <c r="VYG283" s="75"/>
      <c r="VYH283" s="75"/>
      <c r="VYI283" s="75"/>
      <c r="VYJ283" s="75"/>
      <c r="VYK283" s="75"/>
      <c r="VYL283" s="75"/>
      <c r="VYM283" s="75"/>
      <c r="VYN283" s="75"/>
      <c r="VYO283" s="75"/>
      <c r="VYP283" s="75"/>
      <c r="VYQ283" s="75"/>
      <c r="VYR283" s="75"/>
      <c r="VYS283" s="75"/>
      <c r="VYT283" s="75"/>
      <c r="VYU283" s="75"/>
      <c r="VYV283" s="75"/>
      <c r="VYW283" s="75"/>
      <c r="VYX283" s="75"/>
      <c r="VYY283" s="75"/>
      <c r="VYZ283" s="75"/>
      <c r="VZA283" s="75"/>
      <c r="VZB283" s="75"/>
      <c r="VZC283" s="75"/>
      <c r="VZD283" s="75"/>
      <c r="VZE283" s="75"/>
      <c r="VZF283" s="75"/>
      <c r="VZG283" s="75"/>
      <c r="VZH283" s="75"/>
      <c r="VZI283" s="75"/>
      <c r="VZJ283" s="75"/>
      <c r="VZK283" s="75"/>
      <c r="VZL283" s="75"/>
      <c r="VZM283" s="75"/>
      <c r="VZN283" s="75"/>
      <c r="VZO283" s="75"/>
      <c r="VZP283" s="75"/>
      <c r="VZQ283" s="75"/>
      <c r="VZR283" s="75"/>
      <c r="VZS283" s="75"/>
      <c r="VZT283" s="75"/>
      <c r="VZU283" s="75"/>
      <c r="VZV283" s="75"/>
      <c r="VZW283" s="75"/>
      <c r="VZX283" s="75"/>
      <c r="VZY283" s="75"/>
      <c r="VZZ283" s="75"/>
      <c r="WAA283" s="75"/>
      <c r="WAB283" s="75"/>
      <c r="WAC283" s="75"/>
      <c r="WAD283" s="75"/>
      <c r="WAE283" s="75"/>
      <c r="WAF283" s="75"/>
      <c r="WAG283" s="75"/>
      <c r="WAH283" s="75"/>
      <c r="WAI283" s="75"/>
      <c r="WAJ283" s="75"/>
      <c r="WAK283" s="75"/>
      <c r="WAL283" s="75"/>
      <c r="WAM283" s="75"/>
      <c r="WAN283" s="75"/>
      <c r="WAO283" s="75"/>
      <c r="WAP283" s="75"/>
      <c r="WAQ283" s="75"/>
      <c r="WAR283" s="75"/>
      <c r="WAS283" s="75"/>
      <c r="WAT283" s="75"/>
      <c r="WAU283" s="75"/>
      <c r="WAV283" s="75"/>
      <c r="WAW283" s="75"/>
      <c r="WAX283" s="75"/>
      <c r="WAY283" s="75"/>
      <c r="WAZ283" s="75"/>
      <c r="WBA283" s="75"/>
      <c r="WBB283" s="75"/>
      <c r="WBC283" s="75"/>
      <c r="WBD283" s="75"/>
      <c r="WBE283" s="75"/>
      <c r="WBF283" s="75"/>
      <c r="WBG283" s="75"/>
      <c r="WBH283" s="75"/>
      <c r="WBI283" s="75"/>
      <c r="WBJ283" s="75"/>
      <c r="WBK283" s="75"/>
      <c r="WBL283" s="75"/>
      <c r="WBM283" s="75"/>
      <c r="WBN283" s="75"/>
      <c r="WBO283" s="75"/>
      <c r="WBP283" s="75"/>
      <c r="WBQ283" s="75"/>
      <c r="WBR283" s="75"/>
      <c r="WBS283" s="75"/>
      <c r="WBT283" s="75"/>
      <c r="WBU283" s="75"/>
      <c r="WBV283" s="75"/>
      <c r="WBW283" s="75"/>
      <c r="WBX283" s="75"/>
      <c r="WBY283" s="75"/>
      <c r="WBZ283" s="75"/>
      <c r="WCA283" s="75"/>
      <c r="WCB283" s="75"/>
      <c r="WCC283" s="75"/>
      <c r="WCD283" s="75"/>
      <c r="WCE283" s="75"/>
      <c r="WCF283" s="75"/>
      <c r="WCG283" s="75"/>
      <c r="WCH283" s="75"/>
      <c r="WCI283" s="75"/>
      <c r="WCJ283" s="75"/>
      <c r="WCK283" s="75"/>
      <c r="WCL283" s="75"/>
      <c r="WCM283" s="75"/>
      <c r="WCN283" s="75"/>
      <c r="WCO283" s="75"/>
      <c r="WCP283" s="75"/>
      <c r="WCQ283" s="75"/>
      <c r="WCR283" s="75"/>
      <c r="WCS283" s="75"/>
      <c r="WCT283" s="75"/>
      <c r="WCU283" s="75"/>
      <c r="WCV283" s="75"/>
      <c r="WCW283" s="75"/>
      <c r="WCX283" s="75"/>
      <c r="WCY283" s="75"/>
      <c r="WCZ283" s="75"/>
      <c r="WDA283" s="75"/>
      <c r="WDB283" s="75"/>
      <c r="WDC283" s="75"/>
      <c r="WDD283" s="75"/>
      <c r="WDE283" s="75"/>
      <c r="WDF283" s="75"/>
      <c r="WDG283" s="75"/>
      <c r="WDH283" s="75"/>
      <c r="WDI283" s="75"/>
      <c r="WDJ283" s="75"/>
      <c r="WDK283" s="75"/>
      <c r="WDL283" s="75"/>
      <c r="WDM283" s="75"/>
      <c r="WDN283" s="75"/>
      <c r="WDO283" s="75"/>
      <c r="WDP283" s="75"/>
      <c r="WDQ283" s="75"/>
      <c r="WDR283" s="75"/>
      <c r="WDS283" s="75"/>
      <c r="WDT283" s="75"/>
      <c r="WDU283" s="75"/>
      <c r="WDV283" s="75"/>
      <c r="WDW283" s="75"/>
      <c r="WDX283" s="75"/>
      <c r="WDY283" s="75"/>
      <c r="WDZ283" s="75"/>
      <c r="WEA283" s="75"/>
      <c r="WEB283" s="75"/>
      <c r="WEC283" s="75"/>
      <c r="WED283" s="75"/>
      <c r="WEE283" s="75"/>
      <c r="WEF283" s="75"/>
      <c r="WEG283" s="75"/>
      <c r="WEH283" s="75"/>
      <c r="WEI283" s="75"/>
      <c r="WEJ283" s="75"/>
      <c r="WEK283" s="75"/>
      <c r="WEL283" s="75"/>
      <c r="WEM283" s="75"/>
      <c r="WEN283" s="75"/>
      <c r="WEO283" s="75"/>
      <c r="WEP283" s="75"/>
      <c r="WEQ283" s="75"/>
      <c r="WER283" s="75"/>
      <c r="WES283" s="75"/>
      <c r="WET283" s="75"/>
      <c r="WEU283" s="75"/>
      <c r="WEV283" s="75"/>
      <c r="WEW283" s="75"/>
      <c r="WEX283" s="75"/>
      <c r="WEY283" s="75"/>
      <c r="WEZ283" s="75"/>
      <c r="WFA283" s="75"/>
      <c r="WFB283" s="75"/>
      <c r="WFC283" s="75"/>
      <c r="WFD283" s="75"/>
      <c r="WFE283" s="75"/>
      <c r="WFF283" s="75"/>
      <c r="WFG283" s="75"/>
      <c r="WFH283" s="75"/>
      <c r="WFI283" s="75"/>
      <c r="WFJ283" s="75"/>
      <c r="WFK283" s="75"/>
      <c r="WFL283" s="75"/>
      <c r="WFM283" s="75"/>
      <c r="WFN283" s="75"/>
      <c r="WFO283" s="75"/>
      <c r="WFP283" s="75"/>
      <c r="WFQ283" s="75"/>
      <c r="WFR283" s="75"/>
      <c r="WFS283" s="75"/>
      <c r="WFT283" s="75"/>
      <c r="WFU283" s="75"/>
      <c r="WFV283" s="75"/>
      <c r="WFW283" s="75"/>
      <c r="WFX283" s="75"/>
      <c r="WFY283" s="75"/>
      <c r="WFZ283" s="75"/>
      <c r="WGA283" s="75"/>
      <c r="WGB283" s="75"/>
      <c r="WGC283" s="75"/>
      <c r="WGD283" s="75"/>
      <c r="WGE283" s="75"/>
      <c r="WGF283" s="75"/>
      <c r="WGG283" s="75"/>
      <c r="WGH283" s="75"/>
      <c r="WGI283" s="75"/>
      <c r="WGJ283" s="75"/>
      <c r="WGK283" s="75"/>
      <c r="WGL283" s="75"/>
      <c r="WGM283" s="75"/>
      <c r="WGN283" s="75"/>
      <c r="WGO283" s="75"/>
      <c r="WGP283" s="75"/>
      <c r="WGQ283" s="75"/>
      <c r="WGR283" s="75"/>
      <c r="WGS283" s="75"/>
      <c r="WGT283" s="75"/>
      <c r="WGU283" s="75"/>
      <c r="WGV283" s="75"/>
      <c r="WGW283" s="75"/>
      <c r="WGX283" s="75"/>
      <c r="WGY283" s="75"/>
      <c r="WGZ283" s="75"/>
      <c r="WHA283" s="75"/>
      <c r="WHB283" s="75"/>
      <c r="WHC283" s="75"/>
      <c r="WHD283" s="75"/>
      <c r="WHE283" s="75"/>
      <c r="WHF283" s="75"/>
      <c r="WHG283" s="75"/>
      <c r="WHH283" s="75"/>
      <c r="WHI283" s="75"/>
      <c r="WHJ283" s="75"/>
      <c r="WHK283" s="75"/>
      <c r="WHL283" s="75"/>
      <c r="WHM283" s="75"/>
      <c r="WHN283" s="75"/>
      <c r="WHO283" s="75"/>
      <c r="WHP283" s="75"/>
      <c r="WHQ283" s="75"/>
      <c r="WHR283" s="75"/>
      <c r="WHS283" s="75"/>
      <c r="WHT283" s="75"/>
      <c r="WHU283" s="75"/>
      <c r="WHV283" s="75"/>
      <c r="WHW283" s="75"/>
      <c r="WHX283" s="75"/>
      <c r="WHY283" s="75"/>
      <c r="WHZ283" s="75"/>
      <c r="WIA283" s="75"/>
      <c r="WIB283" s="75"/>
      <c r="WIC283" s="75"/>
      <c r="WID283" s="75"/>
      <c r="WIE283" s="75"/>
      <c r="WIF283" s="75"/>
      <c r="WIG283" s="75"/>
      <c r="WIH283" s="75"/>
      <c r="WII283" s="75"/>
      <c r="WIJ283" s="75"/>
      <c r="WIK283" s="75"/>
      <c r="WIL283" s="75"/>
      <c r="WIM283" s="75"/>
      <c r="WIN283" s="75"/>
      <c r="WIO283" s="75"/>
      <c r="WIP283" s="75"/>
      <c r="WIQ283" s="75"/>
      <c r="WIR283" s="75"/>
      <c r="WIS283" s="75"/>
      <c r="WIT283" s="75"/>
      <c r="WIU283" s="75"/>
      <c r="WIV283" s="75"/>
      <c r="WIW283" s="75"/>
      <c r="WIX283" s="75"/>
      <c r="WIY283" s="75"/>
      <c r="WIZ283" s="75"/>
      <c r="WJA283" s="75"/>
      <c r="WJB283" s="75"/>
      <c r="WJC283" s="75"/>
      <c r="WJD283" s="75"/>
      <c r="WJE283" s="75"/>
      <c r="WJF283" s="75"/>
      <c r="WJG283" s="75"/>
      <c r="WJH283" s="75"/>
      <c r="WJI283" s="75"/>
      <c r="WJJ283" s="75"/>
      <c r="WJK283" s="75"/>
      <c r="WJL283" s="75"/>
      <c r="WJM283" s="75"/>
      <c r="WJN283" s="75"/>
      <c r="WJO283" s="75"/>
      <c r="WJP283" s="75"/>
      <c r="WJQ283" s="75"/>
      <c r="WJR283" s="75"/>
      <c r="WJS283" s="75"/>
      <c r="WJT283" s="75"/>
      <c r="WJU283" s="75"/>
      <c r="WJV283" s="75"/>
      <c r="WJW283" s="75"/>
      <c r="WJX283" s="75"/>
      <c r="WJY283" s="75"/>
      <c r="WJZ283" s="75"/>
      <c r="WKA283" s="75"/>
      <c r="WKB283" s="75"/>
      <c r="WKC283" s="75"/>
      <c r="WKD283" s="75"/>
      <c r="WKE283" s="75"/>
      <c r="WKF283" s="75"/>
      <c r="WKG283" s="75"/>
      <c r="WKH283" s="75"/>
      <c r="WKI283" s="75"/>
      <c r="WKJ283" s="75"/>
      <c r="WKK283" s="75"/>
      <c r="WKL283" s="75"/>
      <c r="WKM283" s="75"/>
      <c r="WKN283" s="75"/>
      <c r="WKO283" s="75"/>
      <c r="WKP283" s="75"/>
      <c r="WKQ283" s="75"/>
      <c r="WKR283" s="75"/>
      <c r="WKS283" s="75"/>
      <c r="WKT283" s="75"/>
      <c r="WKU283" s="75"/>
      <c r="WKV283" s="75"/>
      <c r="WKW283" s="75"/>
      <c r="WKX283" s="75"/>
      <c r="WKY283" s="75"/>
      <c r="WKZ283" s="75"/>
      <c r="WLA283" s="75"/>
      <c r="WLB283" s="75"/>
      <c r="WLC283" s="75"/>
      <c r="WLD283" s="75"/>
      <c r="WLE283" s="75"/>
      <c r="WLF283" s="75"/>
      <c r="WLG283" s="75"/>
      <c r="WLH283" s="75"/>
      <c r="WLI283" s="75"/>
      <c r="WLJ283" s="75"/>
      <c r="WLK283" s="75"/>
      <c r="WLL283" s="75"/>
      <c r="WLM283" s="75"/>
      <c r="WLN283" s="75"/>
      <c r="WLO283" s="75"/>
      <c r="WLP283" s="75"/>
      <c r="WLQ283" s="75"/>
      <c r="WLR283" s="75"/>
      <c r="WLS283" s="75"/>
      <c r="WLT283" s="75"/>
      <c r="WLU283" s="75"/>
      <c r="WLV283" s="75"/>
      <c r="WLW283" s="75"/>
      <c r="WLX283" s="75"/>
      <c r="WLY283" s="75"/>
      <c r="WLZ283" s="75"/>
      <c r="WMA283" s="75"/>
      <c r="WMB283" s="75"/>
      <c r="WMC283" s="75"/>
      <c r="WMD283" s="75"/>
      <c r="WME283" s="75"/>
      <c r="WMF283" s="75"/>
      <c r="WMG283" s="75"/>
      <c r="WMH283" s="75"/>
      <c r="WMI283" s="75"/>
      <c r="WMJ283" s="75"/>
      <c r="WMK283" s="75"/>
      <c r="WML283" s="75"/>
      <c r="WMM283" s="75"/>
      <c r="WMN283" s="75"/>
      <c r="WMO283" s="75"/>
      <c r="WMP283" s="75"/>
      <c r="WMQ283" s="75"/>
      <c r="WMR283" s="75"/>
      <c r="WMS283" s="75"/>
      <c r="WMT283" s="75"/>
      <c r="WMU283" s="75"/>
      <c r="WMV283" s="75"/>
      <c r="WMW283" s="75"/>
      <c r="WMX283" s="75"/>
      <c r="WMY283" s="75"/>
      <c r="WMZ283" s="75"/>
      <c r="WNA283" s="75"/>
      <c r="WNB283" s="75"/>
      <c r="WNC283" s="75"/>
      <c r="WND283" s="75"/>
      <c r="WNE283" s="75"/>
      <c r="WNF283" s="75"/>
      <c r="WNG283" s="75"/>
      <c r="WNH283" s="75"/>
      <c r="WNI283" s="75"/>
      <c r="WNJ283" s="75"/>
      <c r="WNK283" s="75"/>
      <c r="WNL283" s="75"/>
      <c r="WNM283" s="75"/>
      <c r="WNN283" s="75"/>
      <c r="WNO283" s="75"/>
      <c r="WNP283" s="75"/>
      <c r="WNQ283" s="75"/>
      <c r="WNR283" s="75"/>
      <c r="WNS283" s="75"/>
      <c r="WNT283" s="75"/>
      <c r="WNU283" s="75"/>
      <c r="WNV283" s="75"/>
      <c r="WNW283" s="75"/>
      <c r="WNX283" s="75"/>
      <c r="WNY283" s="75"/>
      <c r="WNZ283" s="75"/>
      <c r="WOA283" s="75"/>
      <c r="WOB283" s="75"/>
      <c r="WOC283" s="75"/>
      <c r="WOD283" s="75"/>
      <c r="WOE283" s="75"/>
      <c r="WOF283" s="75"/>
      <c r="WOG283" s="75"/>
      <c r="WOH283" s="75"/>
      <c r="WOI283" s="75"/>
      <c r="WOJ283" s="75"/>
      <c r="WOK283" s="75"/>
      <c r="WOL283" s="75"/>
      <c r="WOM283" s="75"/>
      <c r="WON283" s="75"/>
      <c r="WOO283" s="75"/>
      <c r="WOP283" s="75"/>
      <c r="WOQ283" s="75"/>
      <c r="WOR283" s="75"/>
      <c r="WOS283" s="75"/>
      <c r="WOT283" s="75"/>
      <c r="WOU283" s="75"/>
      <c r="WOV283" s="75"/>
      <c r="WOW283" s="75"/>
      <c r="WOX283" s="75"/>
      <c r="WOY283" s="75"/>
      <c r="WOZ283" s="75"/>
      <c r="WPA283" s="75"/>
      <c r="WPB283" s="75"/>
      <c r="WPC283" s="75"/>
      <c r="WPD283" s="75"/>
      <c r="WPE283" s="75"/>
      <c r="WPF283" s="75"/>
      <c r="WPG283" s="75"/>
      <c r="WPH283" s="75"/>
      <c r="WPI283" s="75"/>
      <c r="WPJ283" s="75"/>
      <c r="WPK283" s="75"/>
      <c r="WPL283" s="75"/>
      <c r="WPM283" s="75"/>
      <c r="WPN283" s="75"/>
      <c r="WPO283" s="75"/>
      <c r="WPP283" s="75"/>
      <c r="WPQ283" s="75"/>
      <c r="WPR283" s="75"/>
      <c r="WPS283" s="75"/>
      <c r="WPT283" s="75"/>
      <c r="WPU283" s="75"/>
      <c r="WPV283" s="75"/>
      <c r="WPW283" s="75"/>
      <c r="WPX283" s="75"/>
      <c r="WPY283" s="75"/>
      <c r="WPZ283" s="75"/>
      <c r="WQA283" s="75"/>
      <c r="WQB283" s="75"/>
      <c r="WQC283" s="75"/>
      <c r="WQD283" s="75"/>
      <c r="WQE283" s="75"/>
      <c r="WQF283" s="75"/>
      <c r="WQG283" s="75"/>
      <c r="WQH283" s="75"/>
      <c r="WQI283" s="75"/>
      <c r="WQJ283" s="75"/>
      <c r="WQK283" s="75"/>
      <c r="WQL283" s="75"/>
      <c r="WQM283" s="75"/>
      <c r="WQN283" s="75"/>
      <c r="WQO283" s="75"/>
      <c r="WQP283" s="75"/>
      <c r="WQQ283" s="75"/>
      <c r="WQR283" s="75"/>
      <c r="WQS283" s="75"/>
      <c r="WQT283" s="75"/>
      <c r="WQU283" s="75"/>
      <c r="WQV283" s="75"/>
      <c r="WQW283" s="75"/>
      <c r="WQX283" s="75"/>
      <c r="WQY283" s="75"/>
      <c r="WQZ283" s="75"/>
      <c r="WRA283" s="75"/>
      <c r="WRB283" s="75"/>
      <c r="WRC283" s="75"/>
      <c r="WRD283" s="75"/>
      <c r="WRE283" s="75"/>
      <c r="WRF283" s="75"/>
      <c r="WRG283" s="75"/>
      <c r="WRH283" s="75"/>
      <c r="WRI283" s="75"/>
      <c r="WRJ283" s="75"/>
      <c r="WRK283" s="75"/>
      <c r="WRL283" s="75"/>
      <c r="WRM283" s="75"/>
      <c r="WRN283" s="75"/>
      <c r="WRO283" s="75"/>
      <c r="WRP283" s="75"/>
      <c r="WRQ283" s="75"/>
      <c r="WRR283" s="75"/>
      <c r="WRS283" s="75"/>
      <c r="WRT283" s="75"/>
      <c r="WRU283" s="75"/>
      <c r="WRV283" s="75"/>
      <c r="WRW283" s="75"/>
      <c r="WRX283" s="75"/>
      <c r="WRY283" s="75"/>
      <c r="WRZ283" s="75"/>
      <c r="WSA283" s="75"/>
      <c r="WSB283" s="75"/>
      <c r="WSC283" s="75"/>
      <c r="WSD283" s="75"/>
      <c r="WSE283" s="75"/>
      <c r="WSF283" s="75"/>
      <c r="WSG283" s="75"/>
      <c r="WSH283" s="75"/>
      <c r="WSI283" s="75"/>
      <c r="WSJ283" s="75"/>
      <c r="WSK283" s="75"/>
      <c r="WSL283" s="75"/>
      <c r="WSM283" s="75"/>
      <c r="WSN283" s="75"/>
      <c r="WSO283" s="75"/>
      <c r="WSP283" s="75"/>
      <c r="WSQ283" s="75"/>
      <c r="WSR283" s="75"/>
      <c r="WSS283" s="75"/>
      <c r="WST283" s="75"/>
      <c r="WSU283" s="75"/>
      <c r="WSV283" s="75"/>
      <c r="WSW283" s="75"/>
      <c r="WSX283" s="75"/>
      <c r="WSY283" s="75"/>
      <c r="WSZ283" s="75"/>
      <c r="WTA283" s="75"/>
      <c r="WTB283" s="75"/>
      <c r="WTC283" s="75"/>
      <c r="WTD283" s="75"/>
      <c r="WTE283" s="75"/>
      <c r="WTF283" s="75"/>
      <c r="WTG283" s="75"/>
      <c r="WTH283" s="75"/>
      <c r="WTI283" s="75"/>
      <c r="WTJ283" s="75"/>
      <c r="WTK283" s="75"/>
      <c r="WTL283" s="75"/>
      <c r="WTM283" s="75"/>
      <c r="WTN283" s="75"/>
      <c r="WTO283" s="75"/>
      <c r="WTP283" s="75"/>
      <c r="WTQ283" s="75"/>
      <c r="WTR283" s="75"/>
      <c r="WTS283" s="75"/>
      <c r="WTT283" s="75"/>
      <c r="WTU283" s="75"/>
      <c r="WTV283" s="75"/>
      <c r="WTW283" s="75"/>
      <c r="WTX283" s="75"/>
      <c r="WTY283" s="75"/>
      <c r="WTZ283" s="75"/>
      <c r="WUA283" s="75"/>
      <c r="WUB283" s="75"/>
      <c r="WUC283" s="75"/>
      <c r="WUD283" s="75"/>
      <c r="WUE283" s="75"/>
      <c r="WUF283" s="75"/>
      <c r="WUG283" s="75"/>
      <c r="WUH283" s="75"/>
      <c r="WUI283" s="75"/>
      <c r="WUJ283" s="75"/>
      <c r="WUK283" s="75"/>
      <c r="WUL283" s="75"/>
      <c r="WUM283" s="75"/>
      <c r="WUN283" s="75"/>
      <c r="WUO283" s="75"/>
      <c r="WUP283" s="75"/>
      <c r="WUQ283" s="75"/>
      <c r="WUR283" s="75"/>
      <c r="WUS283" s="75"/>
      <c r="WUT283" s="75"/>
      <c r="WUU283" s="75"/>
      <c r="WUV283" s="75"/>
      <c r="WUW283" s="75"/>
      <c r="WUX283" s="75"/>
      <c r="WUY283" s="75"/>
      <c r="WUZ283" s="75"/>
      <c r="WVA283" s="75"/>
      <c r="WVB283" s="75"/>
      <c r="WVC283" s="75"/>
      <c r="WVD283" s="75"/>
      <c r="WVE283" s="75"/>
      <c r="WVF283" s="75"/>
      <c r="WVG283" s="75"/>
      <c r="WVH283" s="75"/>
      <c r="WVI283" s="75"/>
      <c r="WVJ283" s="75"/>
      <c r="WVK283" s="75"/>
      <c r="WVL283" s="75"/>
      <c r="WVM283" s="75"/>
      <c r="WVN283" s="75"/>
      <c r="WVO283" s="75"/>
      <c r="WVP283" s="75"/>
      <c r="WVQ283" s="75"/>
      <c r="WVR283" s="75"/>
      <c r="WVS283" s="75"/>
      <c r="WVT283" s="75"/>
      <c r="WVU283" s="75"/>
      <c r="WVV283" s="75"/>
      <c r="WVW283" s="75"/>
      <c r="WVX283" s="75"/>
      <c r="WVY283" s="75"/>
      <c r="WVZ283" s="75"/>
      <c r="WWA283" s="75"/>
      <c r="WWB283" s="75"/>
      <c r="WWC283" s="75"/>
      <c r="WWD283" s="75"/>
      <c r="WWE283" s="75"/>
      <c r="WWF283" s="75"/>
      <c r="WWG283" s="75"/>
      <c r="WWH283" s="75"/>
      <c r="WWI283" s="75"/>
      <c r="WWJ283" s="75"/>
      <c r="WWK283" s="75"/>
      <c r="WWL283" s="75"/>
      <c r="WWM283" s="75"/>
      <c r="WWN283" s="75"/>
      <c r="WWO283" s="75"/>
      <c r="WWP283" s="75"/>
      <c r="WWQ283" s="75"/>
      <c r="WWR283" s="75"/>
      <c r="WWS283" s="75"/>
      <c r="WWT283" s="75"/>
      <c r="WWU283" s="75"/>
      <c r="WWV283" s="75"/>
      <c r="WWW283" s="75"/>
      <c r="WWX283" s="75"/>
      <c r="WWY283" s="75"/>
      <c r="WWZ283" s="75"/>
      <c r="WXA283" s="75"/>
      <c r="WXB283" s="75"/>
      <c r="WXC283" s="75"/>
      <c r="WXD283" s="75"/>
      <c r="WXE283" s="75"/>
      <c r="WXF283" s="75"/>
      <c r="WXG283" s="75"/>
      <c r="WXH283" s="75"/>
      <c r="WXI283" s="75"/>
      <c r="WXJ283" s="75"/>
      <c r="WXK283" s="75"/>
      <c r="WXL283" s="75"/>
      <c r="WXM283" s="75"/>
      <c r="WXN283" s="75"/>
      <c r="WXO283" s="75"/>
      <c r="WXP283" s="75"/>
      <c r="WXQ283" s="75"/>
      <c r="WXR283" s="75"/>
      <c r="WXS283" s="75"/>
      <c r="WXT283" s="75"/>
      <c r="WXU283" s="75"/>
      <c r="WXV283" s="75"/>
      <c r="WXW283" s="75"/>
      <c r="WXX283" s="75"/>
      <c r="WXY283" s="75"/>
      <c r="WXZ283" s="75"/>
      <c r="WYA283" s="75"/>
      <c r="WYB283" s="75"/>
      <c r="WYC283" s="75"/>
      <c r="WYD283" s="75"/>
      <c r="WYE283" s="75"/>
      <c r="WYF283" s="75"/>
      <c r="WYG283" s="75"/>
      <c r="WYH283" s="75"/>
      <c r="WYI283" s="75"/>
      <c r="WYJ283" s="75"/>
      <c r="WYK283" s="75"/>
      <c r="WYL283" s="75"/>
      <c r="WYM283" s="75"/>
      <c r="WYN283" s="75"/>
      <c r="WYO283" s="75"/>
      <c r="WYP283" s="75"/>
      <c r="WYQ283" s="75"/>
      <c r="WYR283" s="75"/>
      <c r="WYS283" s="75"/>
      <c r="WYT283" s="75"/>
      <c r="WYU283" s="75"/>
      <c r="WYV283" s="75"/>
      <c r="WYW283" s="75"/>
      <c r="WYX283" s="75"/>
      <c r="WYY283" s="75"/>
      <c r="WYZ283" s="75"/>
      <c r="WZA283" s="75"/>
      <c r="WZB283" s="75"/>
      <c r="WZC283" s="75"/>
      <c r="WZD283" s="75"/>
      <c r="WZE283" s="75"/>
      <c r="WZF283" s="75"/>
      <c r="WZG283" s="75"/>
      <c r="WZH283" s="75"/>
      <c r="WZI283" s="75"/>
      <c r="WZJ283" s="75"/>
      <c r="WZK283" s="75"/>
      <c r="WZL283" s="75"/>
      <c r="WZM283" s="75"/>
      <c r="WZN283" s="75"/>
      <c r="WZO283" s="75"/>
      <c r="WZP283" s="75"/>
      <c r="WZQ283" s="75"/>
      <c r="WZR283" s="75"/>
      <c r="WZS283" s="75"/>
      <c r="WZT283" s="75"/>
      <c r="WZU283" s="75"/>
      <c r="WZV283" s="75"/>
      <c r="WZW283" s="75"/>
      <c r="WZX283" s="75"/>
      <c r="WZY283" s="75"/>
      <c r="WZZ283" s="75"/>
      <c r="XAA283" s="75"/>
      <c r="XAB283" s="75"/>
      <c r="XAC283" s="75"/>
      <c r="XAD283" s="75"/>
      <c r="XAE283" s="75"/>
      <c r="XAF283" s="75"/>
      <c r="XAG283" s="75"/>
      <c r="XAH283" s="75"/>
      <c r="XAI283" s="75"/>
      <c r="XAJ283" s="75"/>
      <c r="XAK283" s="75"/>
      <c r="XAL283" s="75"/>
      <c r="XAM283" s="75"/>
      <c r="XAN283" s="75"/>
      <c r="XAO283" s="75"/>
      <c r="XAP283" s="75"/>
      <c r="XAQ283" s="75"/>
      <c r="XAR283" s="75"/>
      <c r="XAS283" s="75"/>
      <c r="XAT283" s="75"/>
      <c r="XAU283" s="75"/>
      <c r="XAV283" s="75"/>
      <c r="XAW283" s="75"/>
      <c r="XAX283" s="75"/>
      <c r="XAY283" s="75"/>
      <c r="XAZ283" s="75"/>
      <c r="XBA283" s="75"/>
      <c r="XBB283" s="75"/>
      <c r="XBC283" s="75"/>
      <c r="XBD283" s="75"/>
      <c r="XBE283" s="75"/>
      <c r="XBF283" s="75"/>
      <c r="XBG283" s="75"/>
      <c r="XBH283" s="75"/>
      <c r="XBI283" s="75"/>
      <c r="XBJ283" s="75"/>
      <c r="XBK283" s="75"/>
      <c r="XBL283" s="75"/>
      <c r="XBM283" s="75"/>
      <c r="XBN283" s="75"/>
      <c r="XBO283" s="75"/>
      <c r="XBP283" s="75"/>
      <c r="XBQ283" s="75"/>
      <c r="XBR283" s="75"/>
      <c r="XBS283" s="75"/>
      <c r="XBT283" s="75"/>
      <c r="XBU283" s="75"/>
      <c r="XBV283" s="75"/>
      <c r="XBW283" s="75"/>
      <c r="XBX283" s="75"/>
      <c r="XBY283" s="75"/>
      <c r="XBZ283" s="75"/>
      <c r="XCA283" s="75"/>
      <c r="XCB283" s="75"/>
      <c r="XCC283" s="75"/>
      <c r="XCD283" s="75"/>
      <c r="XCE283" s="75"/>
      <c r="XCF283" s="75"/>
      <c r="XCG283" s="75"/>
      <c r="XCH283" s="75"/>
      <c r="XCI283" s="75"/>
      <c r="XCJ283" s="75"/>
      <c r="XCK283" s="75"/>
      <c r="XCL283" s="75"/>
      <c r="XCM283" s="75"/>
      <c r="XCN283" s="75"/>
      <c r="XCO283" s="75"/>
      <c r="XCP283" s="75"/>
      <c r="XCQ283" s="75"/>
      <c r="XCR283" s="75"/>
      <c r="XCS283" s="75"/>
      <c r="XCT283" s="75"/>
      <c r="XCU283" s="75"/>
      <c r="XCV283" s="75"/>
      <c r="XCW283" s="75"/>
      <c r="XCX283" s="75"/>
      <c r="XCY283" s="75"/>
      <c r="XCZ283" s="75"/>
      <c r="XDA283" s="75"/>
      <c r="XDB283" s="75"/>
      <c r="XDC283" s="75"/>
      <c r="XDD283" s="75"/>
      <c r="XDE283" s="75"/>
      <c r="XDF283" s="75"/>
      <c r="XDG283" s="75"/>
      <c r="XDH283" s="75"/>
      <c r="XDI283" s="75"/>
      <c r="XDJ283" s="75"/>
      <c r="XDK283" s="75"/>
      <c r="XDL283" s="75"/>
      <c r="XDM283" s="75"/>
      <c r="XDN283" s="75"/>
      <c r="XDO283" s="75"/>
      <c r="XDP283" s="75"/>
      <c r="XDQ283" s="75"/>
      <c r="XDR283" s="75"/>
      <c r="XDS283" s="75"/>
      <c r="XDT283" s="75"/>
      <c r="XDU283" s="75"/>
      <c r="XDV283" s="75"/>
      <c r="XDW283" s="75"/>
      <c r="XDX283" s="75"/>
      <c r="XDY283" s="75"/>
      <c r="XDZ283" s="75"/>
      <c r="XEA283" s="75"/>
      <c r="XEB283" s="75"/>
      <c r="XEC283" s="75"/>
      <c r="XED283" s="75"/>
      <c r="XEE283" s="75"/>
      <c r="XEF283" s="75"/>
      <c r="XEG283" s="75"/>
      <c r="XEH283" s="75"/>
      <c r="XEI283" s="75"/>
      <c r="XEJ283" s="75"/>
      <c r="XEK283" s="75"/>
      <c r="XEL283" s="75"/>
      <c r="XEM283" s="75"/>
      <c r="XEN283" s="75"/>
      <c r="XEO283" s="75"/>
      <c r="XEP283" s="75"/>
      <c r="XEQ283" s="75"/>
      <c r="XER283" s="75"/>
    </row>
    <row r="284" spans="1:16374" s="14" customFormat="1" ht="18.75" x14ac:dyDescent="0.3">
      <c r="A284" s="10" t="s">
        <v>81</v>
      </c>
      <c r="B284" s="11" t="s">
        <v>60</v>
      </c>
      <c r="C284" s="11"/>
      <c r="D284" s="11"/>
      <c r="E284" s="11"/>
      <c r="F284" s="12">
        <f>F285</f>
        <v>200</v>
      </c>
      <c r="I284" s="50"/>
    </row>
    <row r="285" spans="1:16374" s="14" customFormat="1" ht="15.75" x14ac:dyDescent="0.25">
      <c r="A285" s="38" t="s">
        <v>82</v>
      </c>
      <c r="B285" s="20" t="s">
        <v>60</v>
      </c>
      <c r="C285" s="20" t="s">
        <v>64</v>
      </c>
      <c r="D285" s="20"/>
      <c r="E285" s="21"/>
      <c r="F285" s="22">
        <f>F287</f>
        <v>200</v>
      </c>
      <c r="I285" s="50"/>
    </row>
    <row r="286" spans="1:16374" s="14" customFormat="1" ht="15.75" x14ac:dyDescent="0.25">
      <c r="A286" s="38" t="s">
        <v>94</v>
      </c>
      <c r="B286" s="20" t="s">
        <v>60</v>
      </c>
      <c r="C286" s="20" t="s">
        <v>64</v>
      </c>
      <c r="D286" s="20" t="s">
        <v>236</v>
      </c>
      <c r="E286" s="61"/>
      <c r="F286" s="22">
        <f>F287</f>
        <v>200</v>
      </c>
      <c r="I286" s="50"/>
    </row>
    <row r="287" spans="1:16374" s="14" customFormat="1" ht="15.75" x14ac:dyDescent="0.25">
      <c r="A287" s="31" t="s">
        <v>50</v>
      </c>
      <c r="B287" s="85" t="s">
        <v>60</v>
      </c>
      <c r="C287" s="85" t="s">
        <v>64</v>
      </c>
      <c r="D287" s="40" t="s">
        <v>244</v>
      </c>
      <c r="E287" s="86"/>
      <c r="F287" s="35">
        <f>F288</f>
        <v>200</v>
      </c>
      <c r="I287" s="50"/>
    </row>
    <row r="288" spans="1:16374" s="14" customFormat="1" ht="15.75" x14ac:dyDescent="0.25">
      <c r="A288" s="228" t="s">
        <v>22</v>
      </c>
      <c r="B288" s="227" t="s">
        <v>60</v>
      </c>
      <c r="C288" s="227" t="s">
        <v>64</v>
      </c>
      <c r="D288" s="227" t="s">
        <v>244</v>
      </c>
      <c r="E288" s="232" t="s">
        <v>15</v>
      </c>
      <c r="F288" s="30">
        <f>F289</f>
        <v>200</v>
      </c>
      <c r="I288" s="50"/>
    </row>
    <row r="289" spans="1:9" s="14" customFormat="1" ht="31.5" x14ac:dyDescent="0.25">
      <c r="A289" s="228" t="s">
        <v>17</v>
      </c>
      <c r="B289" s="227" t="s">
        <v>60</v>
      </c>
      <c r="C289" s="227" t="s">
        <v>64</v>
      </c>
      <c r="D289" s="227" t="s">
        <v>244</v>
      </c>
      <c r="E289" s="232" t="s">
        <v>16</v>
      </c>
      <c r="F289" s="30">
        <f>F290</f>
        <v>200</v>
      </c>
      <c r="I289" s="50"/>
    </row>
    <row r="290" spans="1:9" s="14" customFormat="1" ht="31.5" x14ac:dyDescent="0.25">
      <c r="A290" s="228" t="s">
        <v>140</v>
      </c>
      <c r="B290" s="227" t="s">
        <v>60</v>
      </c>
      <c r="C290" s="227" t="s">
        <v>64</v>
      </c>
      <c r="D290" s="227" t="s">
        <v>244</v>
      </c>
      <c r="E290" s="232" t="s">
        <v>141</v>
      </c>
      <c r="F290" s="30">
        <v>200</v>
      </c>
      <c r="I290" s="50"/>
    </row>
    <row r="291" spans="1:9" s="14" customFormat="1" ht="18.75" x14ac:dyDescent="0.3">
      <c r="A291" s="87" t="s">
        <v>204</v>
      </c>
      <c r="B291" s="88" t="s">
        <v>63</v>
      </c>
      <c r="C291" s="88"/>
      <c r="D291" s="88"/>
      <c r="E291" s="89"/>
      <c r="F291" s="90">
        <f>F292+F357</f>
        <v>86372</v>
      </c>
      <c r="I291" s="50"/>
    </row>
    <row r="292" spans="1:9" s="14" customFormat="1" ht="31.5" x14ac:dyDescent="0.25">
      <c r="A292" s="38" t="s">
        <v>213</v>
      </c>
      <c r="B292" s="20" t="s">
        <v>63</v>
      </c>
      <c r="C292" s="20" t="s">
        <v>83</v>
      </c>
      <c r="D292" s="20"/>
      <c r="E292" s="21"/>
      <c r="F292" s="22">
        <f>F293</f>
        <v>64901</v>
      </c>
      <c r="I292" s="50"/>
    </row>
    <row r="293" spans="1:9" s="14" customFormat="1" ht="37.5" x14ac:dyDescent="0.3">
      <c r="A293" s="91" t="s">
        <v>634</v>
      </c>
      <c r="B293" s="20" t="s">
        <v>63</v>
      </c>
      <c r="C293" s="20" t="s">
        <v>83</v>
      </c>
      <c r="D293" s="11" t="s">
        <v>333</v>
      </c>
      <c r="E293" s="92"/>
      <c r="F293" s="12">
        <f>F294+F324+F336+F351</f>
        <v>64901</v>
      </c>
      <c r="I293" s="50"/>
    </row>
    <row r="294" spans="1:9" s="14" customFormat="1" ht="31.5" x14ac:dyDescent="0.25">
      <c r="A294" s="60" t="s">
        <v>635</v>
      </c>
      <c r="B294" s="20" t="s">
        <v>63</v>
      </c>
      <c r="C294" s="20" t="s">
        <v>83</v>
      </c>
      <c r="D294" s="26" t="s">
        <v>334</v>
      </c>
      <c r="E294" s="61"/>
      <c r="F294" s="63">
        <f>F295+F301+F310</f>
        <v>47250</v>
      </c>
      <c r="I294" s="50"/>
    </row>
    <row r="295" spans="1:9" s="14" customFormat="1" ht="47.25" x14ac:dyDescent="0.25">
      <c r="A295" s="49" t="s">
        <v>636</v>
      </c>
      <c r="B295" s="20" t="s">
        <v>63</v>
      </c>
      <c r="C295" s="20" t="s">
        <v>83</v>
      </c>
      <c r="D295" s="20" t="s">
        <v>335</v>
      </c>
      <c r="E295" s="21"/>
      <c r="F295" s="22">
        <f>F296</f>
        <v>2059</v>
      </c>
      <c r="I295" s="50"/>
    </row>
    <row r="296" spans="1:9" s="14" customFormat="1" ht="15.75" x14ac:dyDescent="0.25">
      <c r="A296" s="93" t="s">
        <v>211</v>
      </c>
      <c r="B296" s="40" t="s">
        <v>63</v>
      </c>
      <c r="C296" s="40" t="s">
        <v>83</v>
      </c>
      <c r="D296" s="40" t="s">
        <v>336</v>
      </c>
      <c r="E296" s="233"/>
      <c r="F296" s="35">
        <f>F297</f>
        <v>2059</v>
      </c>
      <c r="I296" s="50"/>
    </row>
    <row r="297" spans="1:9" s="14" customFormat="1" ht="15.75" x14ac:dyDescent="0.25">
      <c r="A297" s="44" t="s">
        <v>22</v>
      </c>
      <c r="B297" s="227" t="s">
        <v>63</v>
      </c>
      <c r="C297" s="227" t="s">
        <v>83</v>
      </c>
      <c r="D297" s="227" t="s">
        <v>336</v>
      </c>
      <c r="E297" s="232">
        <v>200</v>
      </c>
      <c r="F297" s="30">
        <f>F298</f>
        <v>2059</v>
      </c>
      <c r="I297" s="50"/>
    </row>
    <row r="298" spans="1:9" s="14" customFormat="1" ht="31.5" x14ac:dyDescent="0.25">
      <c r="A298" s="44" t="s">
        <v>17</v>
      </c>
      <c r="B298" s="227" t="s">
        <v>63</v>
      </c>
      <c r="C298" s="227" t="s">
        <v>83</v>
      </c>
      <c r="D298" s="227" t="s">
        <v>336</v>
      </c>
      <c r="E298" s="232">
        <v>240</v>
      </c>
      <c r="F298" s="30">
        <f>F300+F299</f>
        <v>2059</v>
      </c>
      <c r="I298" s="50"/>
    </row>
    <row r="299" spans="1:9" s="14" customFormat="1" ht="31.5" x14ac:dyDescent="0.25">
      <c r="A299" s="55" t="s">
        <v>643</v>
      </c>
      <c r="B299" s="227" t="s">
        <v>63</v>
      </c>
      <c r="C299" s="227" t="s">
        <v>83</v>
      </c>
      <c r="D299" s="227" t="s">
        <v>336</v>
      </c>
      <c r="E299" s="232" t="s">
        <v>572</v>
      </c>
      <c r="F299" s="30">
        <v>800</v>
      </c>
      <c r="I299" s="50"/>
    </row>
    <row r="300" spans="1:9" s="14" customFormat="1" ht="31.5" x14ac:dyDescent="0.25">
      <c r="A300" s="69" t="s">
        <v>185</v>
      </c>
      <c r="B300" s="227" t="s">
        <v>63</v>
      </c>
      <c r="C300" s="227" t="s">
        <v>83</v>
      </c>
      <c r="D300" s="227" t="s">
        <v>336</v>
      </c>
      <c r="E300" s="232" t="s">
        <v>141</v>
      </c>
      <c r="F300" s="30">
        <f>4181-750-328-800-74-970</f>
        <v>1259</v>
      </c>
      <c r="I300" s="50"/>
    </row>
    <row r="301" spans="1:9" s="14" customFormat="1" ht="31.5" x14ac:dyDescent="0.25">
      <c r="A301" s="49" t="s">
        <v>637</v>
      </c>
      <c r="B301" s="20" t="s">
        <v>63</v>
      </c>
      <c r="C301" s="20" t="s">
        <v>83</v>
      </c>
      <c r="D301" s="20" t="s">
        <v>338</v>
      </c>
      <c r="E301" s="21"/>
      <c r="F301" s="22">
        <f>F302+F306</f>
        <v>5753</v>
      </c>
      <c r="I301" s="50"/>
    </row>
    <row r="302" spans="1:9" s="14" customFormat="1" ht="15.75" x14ac:dyDescent="0.25">
      <c r="A302" s="68" t="s">
        <v>638</v>
      </c>
      <c r="B302" s="40" t="s">
        <v>63</v>
      </c>
      <c r="C302" s="40" t="s">
        <v>83</v>
      </c>
      <c r="D302" s="40" t="s">
        <v>478</v>
      </c>
      <c r="E302" s="233"/>
      <c r="F302" s="35">
        <f>F303</f>
        <v>100</v>
      </c>
      <c r="I302" s="50"/>
    </row>
    <row r="303" spans="1:9" s="14" customFormat="1" ht="15.75" x14ac:dyDescent="0.25">
      <c r="A303" s="44" t="s">
        <v>22</v>
      </c>
      <c r="B303" s="227" t="s">
        <v>63</v>
      </c>
      <c r="C303" s="227" t="s">
        <v>83</v>
      </c>
      <c r="D303" s="227" t="s">
        <v>478</v>
      </c>
      <c r="E303" s="232" t="s">
        <v>15</v>
      </c>
      <c r="F303" s="30">
        <f>F304</f>
        <v>100</v>
      </c>
      <c r="I303" s="50"/>
    </row>
    <row r="304" spans="1:9" s="14" customFormat="1" ht="31.5" x14ac:dyDescent="0.25">
      <c r="A304" s="44" t="s">
        <v>17</v>
      </c>
      <c r="B304" s="227" t="s">
        <v>63</v>
      </c>
      <c r="C304" s="227" t="s">
        <v>83</v>
      </c>
      <c r="D304" s="227" t="s">
        <v>478</v>
      </c>
      <c r="E304" s="232" t="s">
        <v>16</v>
      </c>
      <c r="F304" s="30">
        <f>F305</f>
        <v>100</v>
      </c>
      <c r="I304" s="50"/>
    </row>
    <row r="305" spans="1:9" s="14" customFormat="1" ht="31.5" x14ac:dyDescent="0.25">
      <c r="A305" s="69" t="s">
        <v>185</v>
      </c>
      <c r="B305" s="227" t="s">
        <v>63</v>
      </c>
      <c r="C305" s="227" t="s">
        <v>83</v>
      </c>
      <c r="D305" s="227" t="s">
        <v>478</v>
      </c>
      <c r="E305" s="232" t="s">
        <v>141</v>
      </c>
      <c r="F305" s="30">
        <f>300-50-150</f>
        <v>100</v>
      </c>
      <c r="I305" s="50"/>
    </row>
    <row r="306" spans="1:9" s="14" customFormat="1" ht="15.75" x14ac:dyDescent="0.25">
      <c r="A306" s="68" t="s">
        <v>639</v>
      </c>
      <c r="B306" s="40" t="s">
        <v>63</v>
      </c>
      <c r="C306" s="40" t="s">
        <v>83</v>
      </c>
      <c r="D306" s="40" t="s">
        <v>640</v>
      </c>
      <c r="E306" s="233"/>
      <c r="F306" s="35">
        <f>F307</f>
        <v>5653</v>
      </c>
      <c r="I306" s="50"/>
    </row>
    <row r="307" spans="1:9" s="14" customFormat="1" ht="15.75" x14ac:dyDescent="0.25">
      <c r="A307" s="44" t="s">
        <v>22</v>
      </c>
      <c r="B307" s="227" t="s">
        <v>63</v>
      </c>
      <c r="C307" s="227" t="s">
        <v>83</v>
      </c>
      <c r="D307" s="227" t="s">
        <v>640</v>
      </c>
      <c r="E307" s="232" t="s">
        <v>15</v>
      </c>
      <c r="F307" s="30">
        <f>F308</f>
        <v>5653</v>
      </c>
      <c r="I307" s="50"/>
    </row>
    <row r="308" spans="1:9" s="14" customFormat="1" ht="31.5" x14ac:dyDescent="0.25">
      <c r="A308" s="44" t="s">
        <v>17</v>
      </c>
      <c r="B308" s="227" t="s">
        <v>63</v>
      </c>
      <c r="C308" s="227" t="s">
        <v>83</v>
      </c>
      <c r="D308" s="227" t="s">
        <v>640</v>
      </c>
      <c r="E308" s="232" t="s">
        <v>16</v>
      </c>
      <c r="F308" s="30">
        <f>F309</f>
        <v>5653</v>
      </c>
      <c r="I308" s="50"/>
    </row>
    <row r="309" spans="1:9" s="14" customFormat="1" ht="31.5" x14ac:dyDescent="0.25">
      <c r="A309" s="69" t="s">
        <v>185</v>
      </c>
      <c r="B309" s="227" t="s">
        <v>63</v>
      </c>
      <c r="C309" s="227" t="s">
        <v>83</v>
      </c>
      <c r="D309" s="227" t="s">
        <v>640</v>
      </c>
      <c r="E309" s="232" t="s">
        <v>141</v>
      </c>
      <c r="F309" s="30">
        <f>7391-1736-2</f>
        <v>5653</v>
      </c>
      <c r="I309" s="50"/>
    </row>
    <row r="310" spans="1:9" s="14" customFormat="1" ht="31.5" x14ac:dyDescent="0.25">
      <c r="A310" s="60" t="s">
        <v>641</v>
      </c>
      <c r="B310" s="20" t="s">
        <v>63</v>
      </c>
      <c r="C310" s="20" t="s">
        <v>83</v>
      </c>
      <c r="D310" s="26" t="s">
        <v>342</v>
      </c>
      <c r="E310" s="61"/>
      <c r="F310" s="63">
        <f>F311</f>
        <v>39438</v>
      </c>
      <c r="I310" s="50"/>
    </row>
    <row r="311" spans="1:9" s="14" customFormat="1" ht="15.75" x14ac:dyDescent="0.25">
      <c r="A311" s="93" t="s">
        <v>339</v>
      </c>
      <c r="B311" s="40" t="s">
        <v>63</v>
      </c>
      <c r="C311" s="40" t="s">
        <v>83</v>
      </c>
      <c r="D311" s="40" t="s">
        <v>642</v>
      </c>
      <c r="E311" s="233"/>
      <c r="F311" s="35">
        <f>F312+F317+F321</f>
        <v>39438</v>
      </c>
      <c r="I311" s="50"/>
    </row>
    <row r="312" spans="1:9" s="14" customFormat="1" ht="47.25" x14ac:dyDescent="0.25">
      <c r="A312" s="44" t="s">
        <v>340</v>
      </c>
      <c r="B312" s="227" t="s">
        <v>63</v>
      </c>
      <c r="C312" s="227" t="s">
        <v>83</v>
      </c>
      <c r="D312" s="227" t="s">
        <v>642</v>
      </c>
      <c r="E312" s="37">
        <v>100</v>
      </c>
      <c r="F312" s="30">
        <f>F313</f>
        <v>34102</v>
      </c>
      <c r="I312" s="50"/>
    </row>
    <row r="313" spans="1:9" s="14" customFormat="1" ht="15.75" x14ac:dyDescent="0.25">
      <c r="A313" s="44" t="s">
        <v>33</v>
      </c>
      <c r="B313" s="227" t="s">
        <v>63</v>
      </c>
      <c r="C313" s="227" t="s">
        <v>83</v>
      </c>
      <c r="D313" s="227" t="s">
        <v>642</v>
      </c>
      <c r="E313" s="37" t="s">
        <v>32</v>
      </c>
      <c r="F313" s="30">
        <f>F314+F315+F316</f>
        <v>34102</v>
      </c>
      <c r="I313" s="50"/>
    </row>
    <row r="314" spans="1:9" s="14" customFormat="1" ht="15.75" x14ac:dyDescent="0.25">
      <c r="A314" s="44" t="s">
        <v>341</v>
      </c>
      <c r="B314" s="227" t="s">
        <v>63</v>
      </c>
      <c r="C314" s="227" t="s">
        <v>83</v>
      </c>
      <c r="D314" s="227" t="s">
        <v>642</v>
      </c>
      <c r="E314" s="37" t="s">
        <v>146</v>
      </c>
      <c r="F314" s="30">
        <f>18866-490+2295+210+711</f>
        <v>21592</v>
      </c>
      <c r="I314" s="50"/>
    </row>
    <row r="315" spans="1:9" s="14" customFormat="1" ht="31.5" x14ac:dyDescent="0.25">
      <c r="A315" s="44" t="s">
        <v>145</v>
      </c>
      <c r="B315" s="227" t="s">
        <v>63</v>
      </c>
      <c r="C315" s="227" t="s">
        <v>83</v>
      </c>
      <c r="D315" s="227" t="s">
        <v>642</v>
      </c>
      <c r="E315" s="37" t="s">
        <v>147</v>
      </c>
      <c r="F315" s="30">
        <f>4561+500+40-438.5</f>
        <v>4662.5</v>
      </c>
      <c r="I315" s="50"/>
    </row>
    <row r="316" spans="1:9" s="14" customFormat="1" ht="31.5" x14ac:dyDescent="0.25">
      <c r="A316" s="44" t="s">
        <v>238</v>
      </c>
      <c r="B316" s="227" t="s">
        <v>63</v>
      </c>
      <c r="C316" s="227" t="s">
        <v>83</v>
      </c>
      <c r="D316" s="227" t="s">
        <v>642</v>
      </c>
      <c r="E316" s="37" t="s">
        <v>239</v>
      </c>
      <c r="F316" s="30">
        <f>7075-148+844+76+0.5</f>
        <v>7847.5</v>
      </c>
      <c r="I316" s="50"/>
    </row>
    <row r="317" spans="1:9" s="14" customFormat="1" ht="15.75" x14ac:dyDescent="0.25">
      <c r="A317" s="55" t="s">
        <v>22</v>
      </c>
      <c r="B317" s="227" t="s">
        <v>63</v>
      </c>
      <c r="C317" s="227" t="s">
        <v>83</v>
      </c>
      <c r="D317" s="227" t="s">
        <v>642</v>
      </c>
      <c r="E317" s="232" t="s">
        <v>15</v>
      </c>
      <c r="F317" s="42">
        <f>F318</f>
        <v>5329</v>
      </c>
      <c r="I317" s="50"/>
    </row>
    <row r="318" spans="1:9" s="14" customFormat="1" ht="31.5" x14ac:dyDescent="0.25">
      <c r="A318" s="55" t="s">
        <v>17</v>
      </c>
      <c r="B318" s="227" t="s">
        <v>63</v>
      </c>
      <c r="C318" s="227" t="s">
        <v>83</v>
      </c>
      <c r="D318" s="227" t="s">
        <v>642</v>
      </c>
      <c r="E318" s="232" t="s">
        <v>16</v>
      </c>
      <c r="F318" s="42">
        <f>F319+F320</f>
        <v>5329</v>
      </c>
      <c r="I318" s="50"/>
    </row>
    <row r="319" spans="1:9" s="14" customFormat="1" ht="31.5" x14ac:dyDescent="0.25">
      <c r="A319" s="55" t="s">
        <v>643</v>
      </c>
      <c r="B319" s="227" t="s">
        <v>63</v>
      </c>
      <c r="C319" s="227" t="s">
        <v>83</v>
      </c>
      <c r="D319" s="227" t="s">
        <v>642</v>
      </c>
      <c r="E319" s="232" t="s">
        <v>572</v>
      </c>
      <c r="F319" s="42">
        <f>1042+350+750-400</f>
        <v>1742</v>
      </c>
      <c r="I319" s="50"/>
    </row>
    <row r="320" spans="1:9" s="14" customFormat="1" ht="31.5" x14ac:dyDescent="0.25">
      <c r="A320" s="69" t="s">
        <v>185</v>
      </c>
      <c r="B320" s="227" t="s">
        <v>63</v>
      </c>
      <c r="C320" s="227" t="s">
        <v>83</v>
      </c>
      <c r="D320" s="227" t="s">
        <v>642</v>
      </c>
      <c r="E320" s="37" t="s">
        <v>141</v>
      </c>
      <c r="F320" s="42">
        <f>3810-350+400-273</f>
        <v>3587</v>
      </c>
      <c r="I320" s="50"/>
    </row>
    <row r="321" spans="1:9" s="14" customFormat="1" ht="15.75" x14ac:dyDescent="0.25">
      <c r="A321" s="44" t="s">
        <v>13</v>
      </c>
      <c r="B321" s="227" t="s">
        <v>63</v>
      </c>
      <c r="C321" s="227" t="s">
        <v>83</v>
      </c>
      <c r="D321" s="227" t="s">
        <v>642</v>
      </c>
      <c r="E321" s="37">
        <v>800</v>
      </c>
      <c r="F321" s="42">
        <f>F322</f>
        <v>7</v>
      </c>
      <c r="I321" s="50"/>
    </row>
    <row r="322" spans="1:9" s="14" customFormat="1" ht="15.75" x14ac:dyDescent="0.25">
      <c r="A322" s="44" t="s">
        <v>35</v>
      </c>
      <c r="B322" s="227" t="s">
        <v>63</v>
      </c>
      <c r="C322" s="227" t="s">
        <v>83</v>
      </c>
      <c r="D322" s="227" t="s">
        <v>642</v>
      </c>
      <c r="E322" s="37">
        <v>850</v>
      </c>
      <c r="F322" s="42">
        <f>F323</f>
        <v>7</v>
      </c>
      <c r="I322" s="50"/>
    </row>
    <row r="323" spans="1:9" s="14" customFormat="1" ht="15.75" x14ac:dyDescent="0.25">
      <c r="A323" s="44" t="s">
        <v>148</v>
      </c>
      <c r="B323" s="227" t="s">
        <v>63</v>
      </c>
      <c r="C323" s="227" t="s">
        <v>83</v>
      </c>
      <c r="D323" s="227" t="s">
        <v>642</v>
      </c>
      <c r="E323" s="37" t="s">
        <v>149</v>
      </c>
      <c r="F323" s="42">
        <f>5+2</f>
        <v>7</v>
      </c>
      <c r="I323" s="50"/>
    </row>
    <row r="324" spans="1:9" s="14" customFormat="1" ht="31.5" x14ac:dyDescent="0.25">
      <c r="A324" s="60" t="s">
        <v>644</v>
      </c>
      <c r="B324" s="20" t="s">
        <v>63</v>
      </c>
      <c r="C324" s="20" t="s">
        <v>83</v>
      </c>
      <c r="D324" s="26" t="s">
        <v>645</v>
      </c>
      <c r="E324" s="61"/>
      <c r="F324" s="63">
        <f>F325+F331</f>
        <v>4305</v>
      </c>
      <c r="I324" s="50"/>
    </row>
    <row r="325" spans="1:9" s="14" customFormat="1" ht="31.5" x14ac:dyDescent="0.25">
      <c r="A325" s="60" t="s">
        <v>646</v>
      </c>
      <c r="B325" s="20" t="s">
        <v>63</v>
      </c>
      <c r="C325" s="20" t="s">
        <v>83</v>
      </c>
      <c r="D325" s="20" t="s">
        <v>647</v>
      </c>
      <c r="E325" s="21"/>
      <c r="F325" s="22">
        <f>F326</f>
        <v>4195</v>
      </c>
      <c r="I325" s="50"/>
    </row>
    <row r="326" spans="1:9" s="14" customFormat="1" ht="31.5" x14ac:dyDescent="0.25">
      <c r="A326" s="31" t="s">
        <v>648</v>
      </c>
      <c r="B326" s="40" t="s">
        <v>63</v>
      </c>
      <c r="C326" s="40" t="s">
        <v>83</v>
      </c>
      <c r="D326" s="40" t="s">
        <v>649</v>
      </c>
      <c r="E326" s="233"/>
      <c r="F326" s="35">
        <f>F327</f>
        <v>4195</v>
      </c>
      <c r="I326" s="50"/>
    </row>
    <row r="327" spans="1:9" s="14" customFormat="1" ht="15.75" x14ac:dyDescent="0.25">
      <c r="A327" s="94" t="s">
        <v>22</v>
      </c>
      <c r="B327" s="227" t="s">
        <v>63</v>
      </c>
      <c r="C327" s="227" t="s">
        <v>83</v>
      </c>
      <c r="D327" s="227" t="s">
        <v>649</v>
      </c>
      <c r="E327" s="37" t="s">
        <v>15</v>
      </c>
      <c r="F327" s="30">
        <f>F328</f>
        <v>4195</v>
      </c>
      <c r="I327" s="50"/>
    </row>
    <row r="328" spans="1:9" s="14" customFormat="1" ht="31.5" x14ac:dyDescent="0.25">
      <c r="A328" s="55" t="s">
        <v>17</v>
      </c>
      <c r="B328" s="227" t="s">
        <v>63</v>
      </c>
      <c r="C328" s="227" t="s">
        <v>83</v>
      </c>
      <c r="D328" s="227" t="s">
        <v>649</v>
      </c>
      <c r="E328" s="37" t="s">
        <v>16</v>
      </c>
      <c r="F328" s="30">
        <f>F330+F329</f>
        <v>4195</v>
      </c>
      <c r="I328" s="50"/>
    </row>
    <row r="329" spans="1:9" s="14" customFormat="1" ht="31.5" x14ac:dyDescent="0.25">
      <c r="A329" s="55" t="s">
        <v>643</v>
      </c>
      <c r="B329" s="227" t="s">
        <v>63</v>
      </c>
      <c r="C329" s="227" t="s">
        <v>83</v>
      </c>
      <c r="D329" s="227" t="s">
        <v>649</v>
      </c>
      <c r="E329" s="232" t="s">
        <v>572</v>
      </c>
      <c r="F329" s="30">
        <f>4700-1725</f>
        <v>2975</v>
      </c>
      <c r="I329" s="50"/>
    </row>
    <row r="330" spans="1:9" s="14" customFormat="1" ht="31.5" x14ac:dyDescent="0.25">
      <c r="A330" s="69" t="s">
        <v>185</v>
      </c>
      <c r="B330" s="227" t="s">
        <v>63</v>
      </c>
      <c r="C330" s="227" t="s">
        <v>83</v>
      </c>
      <c r="D330" s="227" t="s">
        <v>649</v>
      </c>
      <c r="E330" s="37" t="s">
        <v>141</v>
      </c>
      <c r="F330" s="30">
        <f>6820-4700-900</f>
        <v>1220</v>
      </c>
      <c r="I330" s="50"/>
    </row>
    <row r="331" spans="1:9" s="14" customFormat="1" ht="31.5" x14ac:dyDescent="0.25">
      <c r="A331" s="60" t="s">
        <v>650</v>
      </c>
      <c r="B331" s="20" t="s">
        <v>63</v>
      </c>
      <c r="C331" s="20" t="s">
        <v>83</v>
      </c>
      <c r="D331" s="20" t="s">
        <v>651</v>
      </c>
      <c r="E331" s="21"/>
      <c r="F331" s="22">
        <f>F332</f>
        <v>110</v>
      </c>
      <c r="I331" s="50"/>
    </row>
    <row r="332" spans="1:9" s="14" customFormat="1" ht="31.5" x14ac:dyDescent="0.25">
      <c r="A332" s="93" t="s">
        <v>652</v>
      </c>
      <c r="B332" s="40" t="s">
        <v>63</v>
      </c>
      <c r="C332" s="40" t="s">
        <v>83</v>
      </c>
      <c r="D332" s="40" t="s">
        <v>653</v>
      </c>
      <c r="E332" s="233"/>
      <c r="F332" s="35">
        <f>F333</f>
        <v>110</v>
      </c>
      <c r="I332" s="50"/>
    </row>
    <row r="333" spans="1:9" s="14" customFormat="1" ht="15.75" x14ac:dyDescent="0.25">
      <c r="A333" s="94" t="s">
        <v>22</v>
      </c>
      <c r="B333" s="227" t="s">
        <v>63</v>
      </c>
      <c r="C333" s="227" t="s">
        <v>83</v>
      </c>
      <c r="D333" s="227" t="s">
        <v>653</v>
      </c>
      <c r="E333" s="37" t="s">
        <v>15</v>
      </c>
      <c r="F333" s="42">
        <f>F334</f>
        <v>110</v>
      </c>
      <c r="I333" s="50"/>
    </row>
    <row r="334" spans="1:9" s="14" customFormat="1" ht="31.5" x14ac:dyDescent="0.25">
      <c r="A334" s="55" t="s">
        <v>17</v>
      </c>
      <c r="B334" s="227" t="s">
        <v>63</v>
      </c>
      <c r="C334" s="227" t="s">
        <v>83</v>
      </c>
      <c r="D334" s="227" t="s">
        <v>653</v>
      </c>
      <c r="E334" s="37" t="s">
        <v>16</v>
      </c>
      <c r="F334" s="42">
        <f>F335</f>
        <v>110</v>
      </c>
      <c r="I334" s="50"/>
    </row>
    <row r="335" spans="1:9" s="14" customFormat="1" ht="31.5" x14ac:dyDescent="0.25">
      <c r="A335" s="69" t="s">
        <v>185</v>
      </c>
      <c r="B335" s="227" t="s">
        <v>63</v>
      </c>
      <c r="C335" s="227" t="s">
        <v>83</v>
      </c>
      <c r="D335" s="227" t="s">
        <v>653</v>
      </c>
      <c r="E335" s="37" t="s">
        <v>141</v>
      </c>
      <c r="F335" s="42">
        <f>2000-1890</f>
        <v>110</v>
      </c>
      <c r="I335" s="50"/>
    </row>
    <row r="336" spans="1:9" s="14" customFormat="1" ht="15.75" x14ac:dyDescent="0.25">
      <c r="A336" s="60" t="s">
        <v>654</v>
      </c>
      <c r="B336" s="20" t="s">
        <v>63</v>
      </c>
      <c r="C336" s="20" t="s">
        <v>83</v>
      </c>
      <c r="D336" s="26" t="s">
        <v>655</v>
      </c>
      <c r="E336" s="61"/>
      <c r="F336" s="63">
        <f>F337</f>
        <v>9480</v>
      </c>
      <c r="I336" s="50"/>
    </row>
    <row r="337" spans="1:9" s="14" customFormat="1" ht="15.75" x14ac:dyDescent="0.25">
      <c r="A337" s="60" t="s">
        <v>656</v>
      </c>
      <c r="B337" s="20" t="s">
        <v>63</v>
      </c>
      <c r="C337" s="20" t="s">
        <v>83</v>
      </c>
      <c r="D337" s="20" t="s">
        <v>657</v>
      </c>
      <c r="E337" s="37"/>
      <c r="F337" s="22">
        <f>F338+F347</f>
        <v>9480</v>
      </c>
      <c r="I337" s="50"/>
    </row>
    <row r="338" spans="1:9" s="14" customFormat="1" ht="15.75" x14ac:dyDescent="0.25">
      <c r="A338" s="93" t="s">
        <v>658</v>
      </c>
      <c r="B338" s="40" t="s">
        <v>63</v>
      </c>
      <c r="C338" s="40" t="s">
        <v>83</v>
      </c>
      <c r="D338" s="40" t="s">
        <v>659</v>
      </c>
      <c r="E338" s="233"/>
      <c r="F338" s="35">
        <f>F339+F342</f>
        <v>8530</v>
      </c>
      <c r="I338" s="50"/>
    </row>
    <row r="339" spans="1:9" s="14" customFormat="1" ht="15.75" x14ac:dyDescent="0.25">
      <c r="A339" s="94" t="s">
        <v>22</v>
      </c>
      <c r="B339" s="227" t="s">
        <v>63</v>
      </c>
      <c r="C339" s="227" t="s">
        <v>83</v>
      </c>
      <c r="D339" s="227" t="s">
        <v>659</v>
      </c>
      <c r="E339" s="37" t="s">
        <v>15</v>
      </c>
      <c r="F339" s="42">
        <f>F340</f>
        <v>130</v>
      </c>
      <c r="I339" s="50"/>
    </row>
    <row r="340" spans="1:9" s="14" customFormat="1" ht="31.5" x14ac:dyDescent="0.25">
      <c r="A340" s="55" t="s">
        <v>17</v>
      </c>
      <c r="B340" s="227" t="s">
        <v>63</v>
      </c>
      <c r="C340" s="227" t="s">
        <v>83</v>
      </c>
      <c r="D340" s="227" t="s">
        <v>659</v>
      </c>
      <c r="E340" s="37" t="s">
        <v>16</v>
      </c>
      <c r="F340" s="42">
        <f>F341</f>
        <v>130</v>
      </c>
      <c r="I340" s="50"/>
    </row>
    <row r="341" spans="1:9" s="14" customFormat="1" ht="31.5" x14ac:dyDescent="0.25">
      <c r="A341" s="69" t="s">
        <v>185</v>
      </c>
      <c r="B341" s="227" t="s">
        <v>63</v>
      </c>
      <c r="C341" s="227" t="s">
        <v>83</v>
      </c>
      <c r="D341" s="227" t="s">
        <v>659</v>
      </c>
      <c r="E341" s="37" t="s">
        <v>141</v>
      </c>
      <c r="F341" s="42">
        <f>180+328-328-4-46</f>
        <v>130</v>
      </c>
      <c r="I341" s="50"/>
    </row>
    <row r="342" spans="1:9" s="14" customFormat="1" ht="31.5" x14ac:dyDescent="0.25">
      <c r="A342" s="44" t="s">
        <v>18</v>
      </c>
      <c r="B342" s="227" t="s">
        <v>63</v>
      </c>
      <c r="C342" s="227" t="s">
        <v>83</v>
      </c>
      <c r="D342" s="227" t="s">
        <v>659</v>
      </c>
      <c r="E342" s="232" t="s">
        <v>20</v>
      </c>
      <c r="F342" s="30">
        <f>F343+F345</f>
        <v>8400</v>
      </c>
      <c r="I342" s="50"/>
    </row>
    <row r="343" spans="1:9" s="14" customFormat="1" ht="15.75" x14ac:dyDescent="0.25">
      <c r="A343" s="95" t="s">
        <v>25</v>
      </c>
      <c r="B343" s="227" t="s">
        <v>63</v>
      </c>
      <c r="C343" s="227" t="s">
        <v>83</v>
      </c>
      <c r="D343" s="227" t="s">
        <v>659</v>
      </c>
      <c r="E343" s="232" t="s">
        <v>26</v>
      </c>
      <c r="F343" s="30">
        <f>F344</f>
        <v>7180</v>
      </c>
      <c r="I343" s="50"/>
    </row>
    <row r="344" spans="1:9" s="14" customFormat="1" ht="15.75" x14ac:dyDescent="0.25">
      <c r="A344" s="95" t="s">
        <v>152</v>
      </c>
      <c r="B344" s="227" t="s">
        <v>63</v>
      </c>
      <c r="C344" s="227" t="s">
        <v>83</v>
      </c>
      <c r="D344" s="227" t="s">
        <v>659</v>
      </c>
      <c r="E344" s="232" t="s">
        <v>159</v>
      </c>
      <c r="F344" s="30">
        <f>7170+10</f>
        <v>7180</v>
      </c>
      <c r="I344" s="50"/>
    </row>
    <row r="345" spans="1:9" s="14" customFormat="1" ht="15.75" x14ac:dyDescent="0.25">
      <c r="A345" s="69" t="s">
        <v>202</v>
      </c>
      <c r="B345" s="227" t="s">
        <v>63</v>
      </c>
      <c r="C345" s="227" t="s">
        <v>83</v>
      </c>
      <c r="D345" s="227" t="s">
        <v>659</v>
      </c>
      <c r="E345" s="232" t="s">
        <v>21</v>
      </c>
      <c r="F345" s="30">
        <f>F346</f>
        <v>1220</v>
      </c>
      <c r="I345" s="50"/>
    </row>
    <row r="346" spans="1:9" s="14" customFormat="1" ht="15.75" x14ac:dyDescent="0.25">
      <c r="A346" s="69" t="s">
        <v>165</v>
      </c>
      <c r="B346" s="227" t="s">
        <v>63</v>
      </c>
      <c r="C346" s="227" t="s">
        <v>83</v>
      </c>
      <c r="D346" s="227" t="s">
        <v>659</v>
      </c>
      <c r="E346" s="232" t="s">
        <v>164</v>
      </c>
      <c r="F346" s="30">
        <f>1230-10</f>
        <v>1220</v>
      </c>
      <c r="I346" s="50"/>
    </row>
    <row r="347" spans="1:9" s="14" customFormat="1" ht="15.75" x14ac:dyDescent="0.25">
      <c r="A347" s="31" t="s">
        <v>660</v>
      </c>
      <c r="B347" s="40" t="s">
        <v>63</v>
      </c>
      <c r="C347" s="40" t="s">
        <v>83</v>
      </c>
      <c r="D347" s="40" t="s">
        <v>661</v>
      </c>
      <c r="E347" s="233"/>
      <c r="F347" s="35">
        <f>F348</f>
        <v>950</v>
      </c>
      <c r="I347" s="50"/>
    </row>
    <row r="348" spans="1:9" s="14" customFormat="1" ht="31.5" x14ac:dyDescent="0.25">
      <c r="A348" s="95" t="s">
        <v>18</v>
      </c>
      <c r="B348" s="227" t="s">
        <v>63</v>
      </c>
      <c r="C348" s="227" t="s">
        <v>83</v>
      </c>
      <c r="D348" s="227" t="s">
        <v>661</v>
      </c>
      <c r="E348" s="34" t="s">
        <v>20</v>
      </c>
      <c r="F348" s="42">
        <f>F349</f>
        <v>950</v>
      </c>
      <c r="I348" s="50"/>
    </row>
    <row r="349" spans="1:9" s="14" customFormat="1" ht="31.5" x14ac:dyDescent="0.25">
      <c r="A349" s="95" t="s">
        <v>28</v>
      </c>
      <c r="B349" s="227" t="s">
        <v>63</v>
      </c>
      <c r="C349" s="227" t="s">
        <v>83</v>
      </c>
      <c r="D349" s="227" t="s">
        <v>661</v>
      </c>
      <c r="E349" s="34" t="s">
        <v>0</v>
      </c>
      <c r="F349" s="42">
        <f>F350</f>
        <v>950</v>
      </c>
      <c r="I349" s="50"/>
    </row>
    <row r="350" spans="1:9" s="14" customFormat="1" ht="31.5" x14ac:dyDescent="0.25">
      <c r="A350" s="69" t="s">
        <v>747</v>
      </c>
      <c r="B350" s="32" t="s">
        <v>63</v>
      </c>
      <c r="C350" s="96" t="s">
        <v>83</v>
      </c>
      <c r="D350" s="232" t="s">
        <v>661</v>
      </c>
      <c r="E350" s="232" t="s">
        <v>746</v>
      </c>
      <c r="F350" s="30">
        <v>950</v>
      </c>
      <c r="I350" s="50"/>
    </row>
    <row r="351" spans="1:9" s="14" customFormat="1" ht="15.75" x14ac:dyDescent="0.25">
      <c r="A351" s="60" t="s">
        <v>662</v>
      </c>
      <c r="B351" s="20" t="s">
        <v>63</v>
      </c>
      <c r="C351" s="20" t="s">
        <v>83</v>
      </c>
      <c r="D351" s="26" t="s">
        <v>663</v>
      </c>
      <c r="E351" s="61"/>
      <c r="F351" s="63">
        <f>F352</f>
        <v>3866</v>
      </c>
      <c r="I351" s="50"/>
    </row>
    <row r="352" spans="1:9" s="14" customFormat="1" ht="15.75" x14ac:dyDescent="0.25">
      <c r="A352" s="60" t="s">
        <v>664</v>
      </c>
      <c r="B352" s="20" t="s">
        <v>63</v>
      </c>
      <c r="C352" s="20" t="s">
        <v>83</v>
      </c>
      <c r="D352" s="26" t="s">
        <v>665</v>
      </c>
      <c r="E352" s="97"/>
      <c r="F352" s="98">
        <f>F353</f>
        <v>3866</v>
      </c>
      <c r="I352" s="50"/>
    </row>
    <row r="353" spans="1:9" s="14" customFormat="1" ht="15.75" x14ac:dyDescent="0.25">
      <c r="A353" s="230" t="s">
        <v>666</v>
      </c>
      <c r="B353" s="40" t="s">
        <v>63</v>
      </c>
      <c r="C353" s="40" t="s">
        <v>83</v>
      </c>
      <c r="D353" s="33" t="s">
        <v>665</v>
      </c>
      <c r="E353" s="97"/>
      <c r="F353" s="99">
        <f>F354</f>
        <v>3866</v>
      </c>
      <c r="I353" s="50"/>
    </row>
    <row r="354" spans="1:9" s="14" customFormat="1" ht="15.75" x14ac:dyDescent="0.25">
      <c r="A354" s="94" t="s">
        <v>22</v>
      </c>
      <c r="B354" s="227" t="s">
        <v>63</v>
      </c>
      <c r="C354" s="227" t="s">
        <v>83</v>
      </c>
      <c r="D354" s="29" t="s">
        <v>665</v>
      </c>
      <c r="E354" s="100">
        <v>200</v>
      </c>
      <c r="F354" s="43">
        <f>F355</f>
        <v>3866</v>
      </c>
      <c r="I354" s="50"/>
    </row>
    <row r="355" spans="1:9" s="14" customFormat="1" ht="31.5" x14ac:dyDescent="0.25">
      <c r="A355" s="55" t="s">
        <v>17</v>
      </c>
      <c r="B355" s="227" t="s">
        <v>63</v>
      </c>
      <c r="C355" s="227" t="s">
        <v>83</v>
      </c>
      <c r="D355" s="29" t="s">
        <v>665</v>
      </c>
      <c r="E355" s="100">
        <v>240</v>
      </c>
      <c r="F355" s="43">
        <f>F356</f>
        <v>3866</v>
      </c>
      <c r="I355" s="50"/>
    </row>
    <row r="356" spans="1:9" s="14" customFormat="1" ht="31.5" x14ac:dyDescent="0.25">
      <c r="A356" s="69" t="s">
        <v>185</v>
      </c>
      <c r="B356" s="227" t="s">
        <v>63</v>
      </c>
      <c r="C356" s="227" t="s">
        <v>83</v>
      </c>
      <c r="D356" s="29" t="s">
        <v>665</v>
      </c>
      <c r="E356" s="100">
        <v>244</v>
      </c>
      <c r="F356" s="43">
        <f>6555-2689</f>
        <v>3866</v>
      </c>
      <c r="I356" s="50"/>
    </row>
    <row r="357" spans="1:9" s="14" customFormat="1" ht="31.5" x14ac:dyDescent="0.25">
      <c r="A357" s="38" t="s">
        <v>130</v>
      </c>
      <c r="B357" s="20" t="s">
        <v>63</v>
      </c>
      <c r="C357" s="20" t="s">
        <v>84</v>
      </c>
      <c r="D357" s="20"/>
      <c r="E357" s="21"/>
      <c r="F357" s="98">
        <f>F358</f>
        <v>21471</v>
      </c>
      <c r="I357" s="50"/>
    </row>
    <row r="358" spans="1:9" s="14" customFormat="1" ht="37.5" x14ac:dyDescent="0.3">
      <c r="A358" s="91" t="s">
        <v>634</v>
      </c>
      <c r="B358" s="20" t="s">
        <v>63</v>
      </c>
      <c r="C358" s="20" t="s">
        <v>84</v>
      </c>
      <c r="D358" s="11" t="s">
        <v>333</v>
      </c>
      <c r="E358" s="92"/>
      <c r="F358" s="12">
        <f>F359+F393</f>
        <v>21471</v>
      </c>
      <c r="I358" s="50"/>
    </row>
    <row r="359" spans="1:9" s="14" customFormat="1" ht="18.75" x14ac:dyDescent="0.3">
      <c r="A359" s="49" t="s">
        <v>212</v>
      </c>
      <c r="B359" s="20" t="s">
        <v>63</v>
      </c>
      <c r="C359" s="20" t="s">
        <v>84</v>
      </c>
      <c r="D359" s="20" t="s">
        <v>667</v>
      </c>
      <c r="E359" s="89"/>
      <c r="F359" s="22">
        <f>F360+F365+F375+F383</f>
        <v>18757</v>
      </c>
      <c r="I359" s="50"/>
    </row>
    <row r="360" spans="1:9" s="14" customFormat="1" ht="32.25" x14ac:dyDescent="0.3">
      <c r="A360" s="49" t="s">
        <v>343</v>
      </c>
      <c r="B360" s="20" t="s">
        <v>63</v>
      </c>
      <c r="C360" s="20" t="s">
        <v>84</v>
      </c>
      <c r="D360" s="20" t="s">
        <v>344</v>
      </c>
      <c r="E360" s="89"/>
      <c r="F360" s="22">
        <f>F361</f>
        <v>400</v>
      </c>
      <c r="I360" s="50"/>
    </row>
    <row r="361" spans="1:9" s="14" customFormat="1" ht="32.25" x14ac:dyDescent="0.3">
      <c r="A361" s="93" t="s">
        <v>345</v>
      </c>
      <c r="B361" s="40" t="s">
        <v>63</v>
      </c>
      <c r="C361" s="40" t="s">
        <v>84</v>
      </c>
      <c r="D361" s="40" t="s">
        <v>346</v>
      </c>
      <c r="E361" s="101"/>
      <c r="F361" s="35">
        <f>F362</f>
        <v>400</v>
      </c>
      <c r="I361" s="50"/>
    </row>
    <row r="362" spans="1:9" s="14" customFormat="1" ht="31.5" x14ac:dyDescent="0.25">
      <c r="A362" s="44" t="s">
        <v>18</v>
      </c>
      <c r="B362" s="227" t="s">
        <v>63</v>
      </c>
      <c r="C362" s="227" t="s">
        <v>84</v>
      </c>
      <c r="D362" s="227" t="s">
        <v>346</v>
      </c>
      <c r="E362" s="232">
        <v>600</v>
      </c>
      <c r="F362" s="30">
        <f>F363</f>
        <v>400</v>
      </c>
      <c r="I362" s="50"/>
    </row>
    <row r="363" spans="1:9" s="14" customFormat="1" ht="18.75" x14ac:dyDescent="0.3">
      <c r="A363" s="95" t="s">
        <v>25</v>
      </c>
      <c r="B363" s="227" t="s">
        <v>63</v>
      </c>
      <c r="C363" s="227" t="s">
        <v>84</v>
      </c>
      <c r="D363" s="227" t="s">
        <v>346</v>
      </c>
      <c r="E363" s="34">
        <v>610</v>
      </c>
      <c r="F363" s="102">
        <f>F364</f>
        <v>400</v>
      </c>
      <c r="I363" s="50"/>
    </row>
    <row r="364" spans="1:9" s="14" customFormat="1" ht="18.75" x14ac:dyDescent="0.3">
      <c r="A364" s="95" t="s">
        <v>152</v>
      </c>
      <c r="B364" s="227" t="s">
        <v>63</v>
      </c>
      <c r="C364" s="227" t="s">
        <v>84</v>
      </c>
      <c r="D364" s="227" t="s">
        <v>346</v>
      </c>
      <c r="E364" s="34" t="s">
        <v>159</v>
      </c>
      <c r="F364" s="102">
        <v>400</v>
      </c>
      <c r="I364" s="50"/>
    </row>
    <row r="365" spans="1:9" s="14" customFormat="1" ht="18.75" x14ac:dyDescent="0.3">
      <c r="A365" s="49" t="s">
        <v>668</v>
      </c>
      <c r="B365" s="20" t="s">
        <v>63</v>
      </c>
      <c r="C365" s="20" t="s">
        <v>84</v>
      </c>
      <c r="D365" s="20" t="s">
        <v>669</v>
      </c>
      <c r="E365" s="34"/>
      <c r="F365" s="90">
        <f>F366</f>
        <v>270</v>
      </c>
      <c r="I365" s="50"/>
    </row>
    <row r="366" spans="1:9" s="14" customFormat="1" ht="32.25" x14ac:dyDescent="0.3">
      <c r="A366" s="93" t="s">
        <v>670</v>
      </c>
      <c r="B366" s="40" t="s">
        <v>63</v>
      </c>
      <c r="C366" s="40" t="s">
        <v>84</v>
      </c>
      <c r="D366" s="40" t="s">
        <v>671</v>
      </c>
      <c r="E366" s="34"/>
      <c r="F366" s="103">
        <f>F367+F370</f>
        <v>270</v>
      </c>
      <c r="I366" s="50"/>
    </row>
    <row r="367" spans="1:9" s="14" customFormat="1" ht="18.75" x14ac:dyDescent="0.3">
      <c r="A367" s="44" t="s">
        <v>22</v>
      </c>
      <c r="B367" s="227" t="s">
        <v>63</v>
      </c>
      <c r="C367" s="227" t="s">
        <v>84</v>
      </c>
      <c r="D367" s="227" t="s">
        <v>671</v>
      </c>
      <c r="E367" s="104" t="s">
        <v>15</v>
      </c>
      <c r="F367" s="102">
        <f>F368</f>
        <v>145</v>
      </c>
      <c r="I367" s="50"/>
    </row>
    <row r="368" spans="1:9" s="14" customFormat="1" ht="32.25" x14ac:dyDescent="0.3">
      <c r="A368" s="44" t="s">
        <v>17</v>
      </c>
      <c r="B368" s="227" t="s">
        <v>63</v>
      </c>
      <c r="C368" s="227" t="s">
        <v>84</v>
      </c>
      <c r="D368" s="227" t="s">
        <v>671</v>
      </c>
      <c r="E368" s="34" t="s">
        <v>16</v>
      </c>
      <c r="F368" s="102">
        <f>F369</f>
        <v>145</v>
      </c>
      <c r="I368" s="50"/>
    </row>
    <row r="369" spans="1:9" s="14" customFormat="1" ht="32.25" x14ac:dyDescent="0.3">
      <c r="A369" s="69" t="s">
        <v>185</v>
      </c>
      <c r="B369" s="227" t="s">
        <v>63</v>
      </c>
      <c r="C369" s="227" t="s">
        <v>84</v>
      </c>
      <c r="D369" s="227" t="s">
        <v>671</v>
      </c>
      <c r="E369" s="34" t="s">
        <v>141</v>
      </c>
      <c r="F369" s="102">
        <f>220-75</f>
        <v>145</v>
      </c>
      <c r="I369" s="50"/>
    </row>
    <row r="370" spans="1:9" s="14" customFormat="1" ht="31.5" x14ac:dyDescent="0.25">
      <c r="A370" s="44" t="s">
        <v>18</v>
      </c>
      <c r="B370" s="227" t="s">
        <v>63</v>
      </c>
      <c r="C370" s="227" t="s">
        <v>84</v>
      </c>
      <c r="D370" s="227" t="s">
        <v>671</v>
      </c>
      <c r="E370" s="232">
        <v>600</v>
      </c>
      <c r="F370" s="30">
        <f>F371+F373</f>
        <v>125</v>
      </c>
      <c r="I370" s="50"/>
    </row>
    <row r="371" spans="1:9" s="14" customFormat="1" ht="15.75" x14ac:dyDescent="0.25">
      <c r="A371" s="95" t="s">
        <v>25</v>
      </c>
      <c r="B371" s="227" t="s">
        <v>63</v>
      </c>
      <c r="C371" s="227" t="s">
        <v>84</v>
      </c>
      <c r="D371" s="227" t="s">
        <v>671</v>
      </c>
      <c r="E371" s="34">
        <v>610</v>
      </c>
      <c r="F371" s="30">
        <f>F372</f>
        <v>60</v>
      </c>
      <c r="I371" s="50"/>
    </row>
    <row r="372" spans="1:9" s="14" customFormat="1" ht="15.75" x14ac:dyDescent="0.25">
      <c r="A372" s="95" t="s">
        <v>152</v>
      </c>
      <c r="B372" s="227" t="s">
        <v>63</v>
      </c>
      <c r="C372" s="227" t="s">
        <v>84</v>
      </c>
      <c r="D372" s="227" t="s">
        <v>671</v>
      </c>
      <c r="E372" s="34" t="s">
        <v>159</v>
      </c>
      <c r="F372" s="30">
        <f>25+35</f>
        <v>60</v>
      </c>
      <c r="I372" s="50"/>
    </row>
    <row r="373" spans="1:9" s="14" customFormat="1" ht="15.75" x14ac:dyDescent="0.25">
      <c r="A373" s="69" t="s">
        <v>202</v>
      </c>
      <c r="B373" s="227" t="s">
        <v>63</v>
      </c>
      <c r="C373" s="227" t="s">
        <v>84</v>
      </c>
      <c r="D373" s="227" t="s">
        <v>671</v>
      </c>
      <c r="E373" s="232" t="s">
        <v>21</v>
      </c>
      <c r="F373" s="30">
        <f>F374</f>
        <v>65</v>
      </c>
      <c r="I373" s="50"/>
    </row>
    <row r="374" spans="1:9" s="14" customFormat="1" ht="15.75" x14ac:dyDescent="0.25">
      <c r="A374" s="69" t="s">
        <v>165</v>
      </c>
      <c r="B374" s="227" t="s">
        <v>63</v>
      </c>
      <c r="C374" s="227" t="s">
        <v>84</v>
      </c>
      <c r="D374" s="227" t="s">
        <v>671</v>
      </c>
      <c r="E374" s="232" t="s">
        <v>164</v>
      </c>
      <c r="F374" s="30">
        <f>25+40</f>
        <v>65</v>
      </c>
      <c r="I374" s="50"/>
    </row>
    <row r="375" spans="1:9" s="14" customFormat="1" ht="47.25" x14ac:dyDescent="0.25">
      <c r="A375" s="49" t="s">
        <v>347</v>
      </c>
      <c r="B375" s="20" t="s">
        <v>63</v>
      </c>
      <c r="C375" s="20" t="s">
        <v>84</v>
      </c>
      <c r="D375" s="20" t="s">
        <v>348</v>
      </c>
      <c r="E375" s="21"/>
      <c r="F375" s="22">
        <f>F376</f>
        <v>1620</v>
      </c>
      <c r="I375" s="50"/>
    </row>
    <row r="376" spans="1:9" s="14" customFormat="1" ht="31.5" x14ac:dyDescent="0.25">
      <c r="A376" s="93" t="s">
        <v>349</v>
      </c>
      <c r="B376" s="40" t="s">
        <v>63</v>
      </c>
      <c r="C376" s="40" t="s">
        <v>84</v>
      </c>
      <c r="D376" s="40" t="s">
        <v>350</v>
      </c>
      <c r="E376" s="233"/>
      <c r="F376" s="35">
        <f>F377+F380</f>
        <v>1620</v>
      </c>
      <c r="I376" s="50"/>
    </row>
    <row r="377" spans="1:9" s="14" customFormat="1" ht="15.75" x14ac:dyDescent="0.25">
      <c r="A377" s="44" t="s">
        <v>22</v>
      </c>
      <c r="B377" s="227" t="s">
        <v>63</v>
      </c>
      <c r="C377" s="227" t="s">
        <v>84</v>
      </c>
      <c r="D377" s="227" t="s">
        <v>350</v>
      </c>
      <c r="E377" s="232">
        <v>200</v>
      </c>
      <c r="F377" s="30">
        <f>F378</f>
        <v>425</v>
      </c>
      <c r="I377" s="50"/>
    </row>
    <row r="378" spans="1:9" s="14" customFormat="1" ht="31.5" x14ac:dyDescent="0.25">
      <c r="A378" s="44" t="s">
        <v>17</v>
      </c>
      <c r="B378" s="227" t="s">
        <v>63</v>
      </c>
      <c r="C378" s="227" t="s">
        <v>84</v>
      </c>
      <c r="D378" s="227" t="s">
        <v>350</v>
      </c>
      <c r="E378" s="232">
        <v>240</v>
      </c>
      <c r="F378" s="30">
        <f>F379</f>
        <v>425</v>
      </c>
      <c r="I378" s="50"/>
    </row>
    <row r="379" spans="1:9" s="14" customFormat="1" ht="31.5" x14ac:dyDescent="0.25">
      <c r="A379" s="69" t="s">
        <v>185</v>
      </c>
      <c r="B379" s="227" t="s">
        <v>63</v>
      </c>
      <c r="C379" s="227" t="s">
        <v>84</v>
      </c>
      <c r="D379" s="227" t="s">
        <v>350</v>
      </c>
      <c r="E379" s="232" t="s">
        <v>141</v>
      </c>
      <c r="F379" s="30">
        <v>425</v>
      </c>
      <c r="I379" s="50"/>
    </row>
    <row r="380" spans="1:9" s="14" customFormat="1" ht="31.5" x14ac:dyDescent="0.25">
      <c r="A380" s="44" t="s">
        <v>18</v>
      </c>
      <c r="B380" s="227" t="s">
        <v>63</v>
      </c>
      <c r="C380" s="227" t="s">
        <v>84</v>
      </c>
      <c r="D380" s="227" t="s">
        <v>350</v>
      </c>
      <c r="E380" s="232">
        <v>600</v>
      </c>
      <c r="F380" s="30">
        <f>F381</f>
        <v>1195</v>
      </c>
      <c r="I380" s="50"/>
    </row>
    <row r="381" spans="1:9" s="14" customFormat="1" ht="15.75" x14ac:dyDescent="0.25">
      <c r="A381" s="95" t="s">
        <v>25</v>
      </c>
      <c r="B381" s="227" t="s">
        <v>63</v>
      </c>
      <c r="C381" s="227" t="s">
        <v>84</v>
      </c>
      <c r="D381" s="227" t="s">
        <v>350</v>
      </c>
      <c r="E381" s="34">
        <v>610</v>
      </c>
      <c r="F381" s="30">
        <f>F382</f>
        <v>1195</v>
      </c>
      <c r="I381" s="50"/>
    </row>
    <row r="382" spans="1:9" s="14" customFormat="1" ht="15.75" x14ac:dyDescent="0.25">
      <c r="A382" s="95" t="s">
        <v>152</v>
      </c>
      <c r="B382" s="227" t="s">
        <v>63</v>
      </c>
      <c r="C382" s="227" t="s">
        <v>84</v>
      </c>
      <c r="D382" s="227" t="s">
        <v>350</v>
      </c>
      <c r="E382" s="34" t="s">
        <v>159</v>
      </c>
      <c r="F382" s="30">
        <v>1195</v>
      </c>
      <c r="I382" s="50"/>
    </row>
    <row r="383" spans="1:9" s="14" customFormat="1" ht="15.75" x14ac:dyDescent="0.25">
      <c r="A383" s="49" t="s">
        <v>465</v>
      </c>
      <c r="B383" s="20" t="s">
        <v>63</v>
      </c>
      <c r="C383" s="20" t="s">
        <v>84</v>
      </c>
      <c r="D383" s="20" t="s">
        <v>351</v>
      </c>
      <c r="E383" s="21"/>
      <c r="F383" s="22">
        <f>F384</f>
        <v>16467</v>
      </c>
      <c r="I383" s="50"/>
    </row>
    <row r="384" spans="1:9" s="14" customFormat="1" ht="31.5" x14ac:dyDescent="0.25">
      <c r="A384" s="93" t="s">
        <v>352</v>
      </c>
      <c r="B384" s="40" t="s">
        <v>63</v>
      </c>
      <c r="C384" s="40" t="s">
        <v>84</v>
      </c>
      <c r="D384" s="40" t="s">
        <v>353</v>
      </c>
      <c r="E384" s="233"/>
      <c r="F384" s="35">
        <f>F385+F388</f>
        <v>16467</v>
      </c>
      <c r="I384" s="50"/>
    </row>
    <row r="385" spans="1:9" s="14" customFormat="1" ht="15.75" x14ac:dyDescent="0.25">
      <c r="A385" s="44" t="s">
        <v>22</v>
      </c>
      <c r="B385" s="227" t="s">
        <v>63</v>
      </c>
      <c r="C385" s="227" t="s">
        <v>84</v>
      </c>
      <c r="D385" s="227" t="s">
        <v>353</v>
      </c>
      <c r="E385" s="232" t="s">
        <v>15</v>
      </c>
      <c r="F385" s="30">
        <f>F386</f>
        <v>100</v>
      </c>
      <c r="I385" s="50"/>
    </row>
    <row r="386" spans="1:9" s="14" customFormat="1" ht="31.5" x14ac:dyDescent="0.25">
      <c r="A386" s="44" t="s">
        <v>17</v>
      </c>
      <c r="B386" s="227" t="s">
        <v>63</v>
      </c>
      <c r="C386" s="227" t="s">
        <v>84</v>
      </c>
      <c r="D386" s="227" t="s">
        <v>353</v>
      </c>
      <c r="E386" s="232" t="s">
        <v>16</v>
      </c>
      <c r="F386" s="30">
        <f>F387</f>
        <v>100</v>
      </c>
      <c r="I386" s="50"/>
    </row>
    <row r="387" spans="1:9" s="14" customFormat="1" ht="31.5" x14ac:dyDescent="0.25">
      <c r="A387" s="69" t="s">
        <v>185</v>
      </c>
      <c r="B387" s="227" t="s">
        <v>63</v>
      </c>
      <c r="C387" s="227" t="s">
        <v>84</v>
      </c>
      <c r="D387" s="227" t="s">
        <v>353</v>
      </c>
      <c r="E387" s="232" t="s">
        <v>141</v>
      </c>
      <c r="F387" s="30">
        <v>100</v>
      </c>
      <c r="I387" s="50"/>
    </row>
    <row r="388" spans="1:9" s="14" customFormat="1" ht="31.5" x14ac:dyDescent="0.25">
      <c r="A388" s="44" t="s">
        <v>18</v>
      </c>
      <c r="B388" s="227" t="s">
        <v>63</v>
      </c>
      <c r="C388" s="227" t="s">
        <v>84</v>
      </c>
      <c r="D388" s="227" t="s">
        <v>353</v>
      </c>
      <c r="E388" s="232" t="s">
        <v>20</v>
      </c>
      <c r="F388" s="30">
        <f>F389+F391</f>
        <v>16367</v>
      </c>
      <c r="I388" s="50"/>
    </row>
    <row r="389" spans="1:9" s="14" customFormat="1" ht="15.75" x14ac:dyDescent="0.25">
      <c r="A389" s="95" t="s">
        <v>25</v>
      </c>
      <c r="B389" s="227" t="s">
        <v>63</v>
      </c>
      <c r="C389" s="227" t="s">
        <v>84</v>
      </c>
      <c r="D389" s="227" t="s">
        <v>353</v>
      </c>
      <c r="E389" s="232" t="s">
        <v>26</v>
      </c>
      <c r="F389" s="30">
        <f>F390</f>
        <v>10787</v>
      </c>
      <c r="I389" s="50"/>
    </row>
    <row r="390" spans="1:9" s="14" customFormat="1" ht="15.75" x14ac:dyDescent="0.25">
      <c r="A390" s="95" t="s">
        <v>152</v>
      </c>
      <c r="B390" s="227" t="s">
        <v>63</v>
      </c>
      <c r="C390" s="227" t="s">
        <v>84</v>
      </c>
      <c r="D390" s="227" t="s">
        <v>353</v>
      </c>
      <c r="E390" s="232" t="s">
        <v>159</v>
      </c>
      <c r="F390" s="30">
        <f>10272+515</f>
        <v>10787</v>
      </c>
      <c r="I390" s="50"/>
    </row>
    <row r="391" spans="1:9" s="14" customFormat="1" ht="15.75" x14ac:dyDescent="0.25">
      <c r="A391" s="69" t="s">
        <v>202</v>
      </c>
      <c r="B391" s="227" t="s">
        <v>63</v>
      </c>
      <c r="C391" s="227" t="s">
        <v>84</v>
      </c>
      <c r="D391" s="227" t="s">
        <v>353</v>
      </c>
      <c r="E391" s="232" t="s">
        <v>21</v>
      </c>
      <c r="F391" s="30">
        <f>F392</f>
        <v>5580</v>
      </c>
      <c r="I391" s="50"/>
    </row>
    <row r="392" spans="1:9" s="14" customFormat="1" ht="15.75" x14ac:dyDescent="0.25">
      <c r="A392" s="69" t="s">
        <v>165</v>
      </c>
      <c r="B392" s="227" t="s">
        <v>63</v>
      </c>
      <c r="C392" s="227" t="s">
        <v>84</v>
      </c>
      <c r="D392" s="227" t="s">
        <v>353</v>
      </c>
      <c r="E392" s="232" t="s">
        <v>164</v>
      </c>
      <c r="F392" s="30">
        <f>6095-515</f>
        <v>5580</v>
      </c>
      <c r="I392" s="50"/>
    </row>
    <row r="393" spans="1:9" s="14" customFormat="1" ht="15.75" x14ac:dyDescent="0.25">
      <c r="A393" s="60" t="s">
        <v>654</v>
      </c>
      <c r="B393" s="20" t="s">
        <v>63</v>
      </c>
      <c r="C393" s="20" t="s">
        <v>84</v>
      </c>
      <c r="D393" s="26" t="s">
        <v>655</v>
      </c>
      <c r="E393" s="61"/>
      <c r="F393" s="63">
        <f>F394</f>
        <v>2714</v>
      </c>
      <c r="I393" s="50"/>
    </row>
    <row r="394" spans="1:9" s="14" customFormat="1" ht="15.75" x14ac:dyDescent="0.25">
      <c r="A394" s="60" t="s">
        <v>656</v>
      </c>
      <c r="B394" s="20" t="s">
        <v>63</v>
      </c>
      <c r="C394" s="20" t="s">
        <v>84</v>
      </c>
      <c r="D394" s="20" t="s">
        <v>657</v>
      </c>
      <c r="E394" s="37"/>
      <c r="F394" s="22">
        <f>F395+F399</f>
        <v>2714</v>
      </c>
      <c r="I394" s="50"/>
    </row>
    <row r="395" spans="1:9" s="14" customFormat="1" ht="15.75" x14ac:dyDescent="0.25">
      <c r="A395" s="93" t="s">
        <v>658</v>
      </c>
      <c r="B395" s="40" t="s">
        <v>63</v>
      </c>
      <c r="C395" s="40" t="s">
        <v>84</v>
      </c>
      <c r="D395" s="40" t="s">
        <v>659</v>
      </c>
      <c r="E395" s="233"/>
      <c r="F395" s="35">
        <f>F396</f>
        <v>328</v>
      </c>
      <c r="I395" s="50"/>
    </row>
    <row r="396" spans="1:9" s="14" customFormat="1" ht="15.75" x14ac:dyDescent="0.25">
      <c r="A396" s="94" t="s">
        <v>22</v>
      </c>
      <c r="B396" s="227" t="s">
        <v>63</v>
      </c>
      <c r="C396" s="227" t="s">
        <v>84</v>
      </c>
      <c r="D396" s="227" t="s">
        <v>659</v>
      </c>
      <c r="E396" s="37" t="s">
        <v>15</v>
      </c>
      <c r="F396" s="42">
        <f>F397</f>
        <v>328</v>
      </c>
      <c r="I396" s="50"/>
    </row>
    <row r="397" spans="1:9" s="14" customFormat="1" ht="31.5" x14ac:dyDescent="0.25">
      <c r="A397" s="55" t="s">
        <v>17</v>
      </c>
      <c r="B397" s="227" t="s">
        <v>63</v>
      </c>
      <c r="C397" s="227" t="s">
        <v>84</v>
      </c>
      <c r="D397" s="227" t="s">
        <v>659</v>
      </c>
      <c r="E397" s="37" t="s">
        <v>16</v>
      </c>
      <c r="F397" s="42">
        <f>F398</f>
        <v>328</v>
      </c>
      <c r="I397" s="50"/>
    </row>
    <row r="398" spans="1:9" s="14" customFormat="1" ht="31.5" x14ac:dyDescent="0.25">
      <c r="A398" s="69" t="s">
        <v>185</v>
      </c>
      <c r="B398" s="227" t="s">
        <v>63</v>
      </c>
      <c r="C398" s="227" t="s">
        <v>84</v>
      </c>
      <c r="D398" s="227" t="s">
        <v>659</v>
      </c>
      <c r="E398" s="37" t="s">
        <v>141</v>
      </c>
      <c r="F398" s="42">
        <v>328</v>
      </c>
      <c r="I398" s="50"/>
    </row>
    <row r="399" spans="1:9" s="14" customFormat="1" ht="47.25" x14ac:dyDescent="0.25">
      <c r="A399" s="70" t="s">
        <v>834</v>
      </c>
      <c r="B399" s="40" t="s">
        <v>63</v>
      </c>
      <c r="C399" s="40" t="s">
        <v>84</v>
      </c>
      <c r="D399" s="40" t="s">
        <v>835</v>
      </c>
      <c r="E399" s="41"/>
      <c r="F399" s="35">
        <f>F400</f>
        <v>2386</v>
      </c>
      <c r="I399" s="50"/>
    </row>
    <row r="400" spans="1:9" s="14" customFormat="1" ht="15.75" x14ac:dyDescent="0.25">
      <c r="A400" s="94" t="s">
        <v>22</v>
      </c>
      <c r="B400" s="227" t="s">
        <v>63</v>
      </c>
      <c r="C400" s="227" t="s">
        <v>84</v>
      </c>
      <c r="D400" s="227" t="s">
        <v>835</v>
      </c>
      <c r="E400" s="37" t="s">
        <v>15</v>
      </c>
      <c r="F400" s="42">
        <f>F401</f>
        <v>2386</v>
      </c>
      <c r="I400" s="50"/>
    </row>
    <row r="401" spans="1:9" s="14" customFormat="1" ht="31.5" x14ac:dyDescent="0.25">
      <c r="A401" s="55" t="s">
        <v>17</v>
      </c>
      <c r="B401" s="227" t="s">
        <v>63</v>
      </c>
      <c r="C401" s="227" t="s">
        <v>84</v>
      </c>
      <c r="D401" s="227" t="s">
        <v>835</v>
      </c>
      <c r="E401" s="37" t="s">
        <v>16</v>
      </c>
      <c r="F401" s="42">
        <f>F402</f>
        <v>2386</v>
      </c>
      <c r="I401" s="50"/>
    </row>
    <row r="402" spans="1:9" s="14" customFormat="1" ht="31.5" x14ac:dyDescent="0.25">
      <c r="A402" s="69" t="s">
        <v>185</v>
      </c>
      <c r="B402" s="227" t="s">
        <v>63</v>
      </c>
      <c r="C402" s="227" t="s">
        <v>84</v>
      </c>
      <c r="D402" s="227" t="s">
        <v>835</v>
      </c>
      <c r="E402" s="37" t="s">
        <v>141</v>
      </c>
      <c r="F402" s="42">
        <v>2386</v>
      </c>
      <c r="I402" s="50"/>
    </row>
    <row r="403" spans="1:9" s="14" customFormat="1" ht="18.75" x14ac:dyDescent="0.3">
      <c r="A403" s="87" t="s">
        <v>85</v>
      </c>
      <c r="B403" s="88" t="s">
        <v>64</v>
      </c>
      <c r="C403" s="88"/>
      <c r="D403" s="88"/>
      <c r="E403" s="89"/>
      <c r="F403" s="105">
        <f>F404+F432+F478</f>
        <v>282462</v>
      </c>
      <c r="I403" s="50"/>
    </row>
    <row r="404" spans="1:9" s="14" customFormat="1" ht="15.75" x14ac:dyDescent="0.25">
      <c r="A404" s="38" t="s">
        <v>87</v>
      </c>
      <c r="B404" s="20" t="s">
        <v>64</v>
      </c>
      <c r="C404" s="20" t="s">
        <v>69</v>
      </c>
      <c r="D404" s="20"/>
      <c r="E404" s="21"/>
      <c r="F404" s="106">
        <f>F405</f>
        <v>93184</v>
      </c>
      <c r="I404" s="50"/>
    </row>
    <row r="405" spans="1:9" s="14" customFormat="1" ht="37.5" x14ac:dyDescent="0.3">
      <c r="A405" s="107" t="s">
        <v>510</v>
      </c>
      <c r="B405" s="89" t="s">
        <v>64</v>
      </c>
      <c r="C405" s="89" t="s">
        <v>69</v>
      </c>
      <c r="D405" s="89" t="s">
        <v>250</v>
      </c>
      <c r="E405" s="108"/>
      <c r="F405" s="105">
        <f>F406+F419</f>
        <v>93184</v>
      </c>
      <c r="I405" s="50"/>
    </row>
    <row r="406" spans="1:9" s="14" customFormat="1" ht="31.5" x14ac:dyDescent="0.25">
      <c r="A406" s="19" t="s">
        <v>251</v>
      </c>
      <c r="B406" s="20" t="s">
        <v>64</v>
      </c>
      <c r="C406" s="20" t="s">
        <v>69</v>
      </c>
      <c r="D406" s="53" t="s">
        <v>255</v>
      </c>
      <c r="E406" s="19"/>
      <c r="F406" s="106">
        <f>F407+F411+F415</f>
        <v>62806</v>
      </c>
      <c r="I406" s="50"/>
    </row>
    <row r="407" spans="1:9" s="14" customFormat="1" ht="31.5" x14ac:dyDescent="0.25">
      <c r="A407" s="31" t="s">
        <v>252</v>
      </c>
      <c r="B407" s="40" t="s">
        <v>64</v>
      </c>
      <c r="C407" s="40" t="s">
        <v>69</v>
      </c>
      <c r="D407" s="233" t="s">
        <v>256</v>
      </c>
      <c r="E407" s="108"/>
      <c r="F407" s="83">
        <f>F408</f>
        <v>59306</v>
      </c>
      <c r="I407" s="50"/>
    </row>
    <row r="408" spans="1:9" s="14" customFormat="1" ht="15.75" x14ac:dyDescent="0.25">
      <c r="A408" s="229" t="s">
        <v>22</v>
      </c>
      <c r="B408" s="227" t="s">
        <v>64</v>
      </c>
      <c r="C408" s="227" t="s">
        <v>69</v>
      </c>
      <c r="D408" s="232" t="s">
        <v>256</v>
      </c>
      <c r="E408" s="109">
        <v>200</v>
      </c>
      <c r="F408" s="84">
        <f>F409</f>
        <v>59306</v>
      </c>
      <c r="I408" s="50"/>
    </row>
    <row r="409" spans="1:9" s="14" customFormat="1" ht="31.5" x14ac:dyDescent="0.25">
      <c r="A409" s="229" t="s">
        <v>17</v>
      </c>
      <c r="B409" s="227" t="s">
        <v>64</v>
      </c>
      <c r="C409" s="227" t="s">
        <v>69</v>
      </c>
      <c r="D409" s="232" t="s">
        <v>256</v>
      </c>
      <c r="E409" s="109">
        <v>240</v>
      </c>
      <c r="F409" s="84">
        <f>F410</f>
        <v>59306</v>
      </c>
      <c r="I409" s="50"/>
    </row>
    <row r="410" spans="1:9" s="14" customFormat="1" ht="31.5" x14ac:dyDescent="0.25">
      <c r="A410" s="228" t="s">
        <v>140</v>
      </c>
      <c r="B410" s="227" t="s">
        <v>64</v>
      </c>
      <c r="C410" s="227" t="s">
        <v>69</v>
      </c>
      <c r="D410" s="232" t="s">
        <v>256</v>
      </c>
      <c r="E410" s="109">
        <v>244</v>
      </c>
      <c r="F410" s="84">
        <f>35853+26832-3379</f>
        <v>59306</v>
      </c>
      <c r="I410" s="50"/>
    </row>
    <row r="411" spans="1:9" s="14" customFormat="1" ht="31.5" x14ac:dyDescent="0.25">
      <c r="A411" s="31" t="s">
        <v>253</v>
      </c>
      <c r="B411" s="40" t="s">
        <v>64</v>
      </c>
      <c r="C411" s="40" t="s">
        <v>69</v>
      </c>
      <c r="D411" s="233" t="s">
        <v>257</v>
      </c>
      <c r="E411" s="108"/>
      <c r="F411" s="83">
        <f>F412</f>
        <v>1300</v>
      </c>
      <c r="I411" s="50"/>
    </row>
    <row r="412" spans="1:9" s="14" customFormat="1" ht="15.75" x14ac:dyDescent="0.25">
      <c r="A412" s="229" t="s">
        <v>22</v>
      </c>
      <c r="B412" s="227" t="s">
        <v>64</v>
      </c>
      <c r="C412" s="227" t="s">
        <v>69</v>
      </c>
      <c r="D412" s="232" t="s">
        <v>257</v>
      </c>
      <c r="E412" s="109">
        <v>200</v>
      </c>
      <c r="F412" s="84">
        <f>F413</f>
        <v>1300</v>
      </c>
      <c r="I412" s="50"/>
    </row>
    <row r="413" spans="1:9" s="14" customFormat="1" ht="31.5" x14ac:dyDescent="0.25">
      <c r="A413" s="229" t="s">
        <v>17</v>
      </c>
      <c r="B413" s="227" t="s">
        <v>64</v>
      </c>
      <c r="C413" s="227" t="s">
        <v>69</v>
      </c>
      <c r="D413" s="232" t="s">
        <v>257</v>
      </c>
      <c r="E413" s="109">
        <v>240</v>
      </c>
      <c r="F413" s="84">
        <f>F414</f>
        <v>1300</v>
      </c>
      <c r="I413" s="50"/>
    </row>
    <row r="414" spans="1:9" s="14" customFormat="1" ht="31.5" x14ac:dyDescent="0.25">
      <c r="A414" s="228" t="s">
        <v>140</v>
      </c>
      <c r="B414" s="227" t="s">
        <v>64</v>
      </c>
      <c r="C414" s="227" t="s">
        <v>69</v>
      </c>
      <c r="D414" s="232" t="s">
        <v>257</v>
      </c>
      <c r="E414" s="109">
        <v>244</v>
      </c>
      <c r="F414" s="84">
        <f>800+500</f>
        <v>1300</v>
      </c>
      <c r="I414" s="50"/>
    </row>
    <row r="415" spans="1:9" s="14" customFormat="1" ht="15.75" x14ac:dyDescent="0.25">
      <c r="A415" s="31" t="s">
        <v>254</v>
      </c>
      <c r="B415" s="40" t="s">
        <v>64</v>
      </c>
      <c r="C415" s="40" t="s">
        <v>69</v>
      </c>
      <c r="D415" s="233" t="s">
        <v>258</v>
      </c>
      <c r="E415" s="108"/>
      <c r="F415" s="83">
        <f>F416</f>
        <v>2200</v>
      </c>
      <c r="I415" s="50"/>
    </row>
    <row r="416" spans="1:9" s="14" customFormat="1" ht="15.75" x14ac:dyDescent="0.25">
      <c r="A416" s="229" t="s">
        <v>22</v>
      </c>
      <c r="B416" s="227" t="s">
        <v>64</v>
      </c>
      <c r="C416" s="227" t="s">
        <v>69</v>
      </c>
      <c r="D416" s="232" t="s">
        <v>258</v>
      </c>
      <c r="E416" s="109">
        <v>200</v>
      </c>
      <c r="F416" s="84">
        <f>F417</f>
        <v>2200</v>
      </c>
      <c r="I416" s="50"/>
    </row>
    <row r="417" spans="1:9" s="14" customFormat="1" ht="31.5" x14ac:dyDescent="0.25">
      <c r="A417" s="229" t="s">
        <v>17</v>
      </c>
      <c r="B417" s="227" t="s">
        <v>64</v>
      </c>
      <c r="C417" s="227" t="s">
        <v>69</v>
      </c>
      <c r="D417" s="232" t="s">
        <v>258</v>
      </c>
      <c r="E417" s="109">
        <v>240</v>
      </c>
      <c r="F417" s="84">
        <f>F418</f>
        <v>2200</v>
      </c>
      <c r="I417" s="50"/>
    </row>
    <row r="418" spans="1:9" s="14" customFormat="1" ht="31.5" x14ac:dyDescent="0.25">
      <c r="A418" s="228" t="s">
        <v>140</v>
      </c>
      <c r="B418" s="227" t="s">
        <v>64</v>
      </c>
      <c r="C418" s="227" t="s">
        <v>69</v>
      </c>
      <c r="D418" s="232" t="s">
        <v>258</v>
      </c>
      <c r="E418" s="109">
        <v>244</v>
      </c>
      <c r="F418" s="84">
        <v>2200</v>
      </c>
      <c r="I418" s="50"/>
    </row>
    <row r="419" spans="1:9" s="14" customFormat="1" ht="15.75" x14ac:dyDescent="0.25">
      <c r="A419" s="60" t="s">
        <v>259</v>
      </c>
      <c r="B419" s="20" t="s">
        <v>64</v>
      </c>
      <c r="C419" s="20" t="s">
        <v>69</v>
      </c>
      <c r="D419" s="21" t="s">
        <v>262</v>
      </c>
      <c r="E419" s="53"/>
      <c r="F419" s="106">
        <f>F420</f>
        <v>30378</v>
      </c>
      <c r="I419" s="50"/>
    </row>
    <row r="420" spans="1:9" s="14" customFormat="1" ht="15.75" x14ac:dyDescent="0.25">
      <c r="A420" s="70" t="s">
        <v>261</v>
      </c>
      <c r="B420" s="40" t="s">
        <v>64</v>
      </c>
      <c r="C420" s="40" t="s">
        <v>69</v>
      </c>
      <c r="D420" s="40" t="s">
        <v>266</v>
      </c>
      <c r="E420" s="40"/>
      <c r="F420" s="84">
        <f>F421+F429+F426</f>
        <v>30378</v>
      </c>
      <c r="I420" s="50"/>
    </row>
    <row r="421" spans="1:9" s="14" customFormat="1" ht="47.25" x14ac:dyDescent="0.25">
      <c r="A421" s="229" t="s">
        <v>30</v>
      </c>
      <c r="B421" s="227" t="s">
        <v>64</v>
      </c>
      <c r="C421" s="227" t="s">
        <v>69</v>
      </c>
      <c r="D421" s="227" t="s">
        <v>266</v>
      </c>
      <c r="E421" s="232" t="s">
        <v>31</v>
      </c>
      <c r="F421" s="84">
        <f>F422</f>
        <v>22410</v>
      </c>
      <c r="I421" s="50"/>
    </row>
    <row r="422" spans="1:9" s="14" customFormat="1" ht="15.75" x14ac:dyDescent="0.25">
      <c r="A422" s="229" t="s">
        <v>33</v>
      </c>
      <c r="B422" s="227" t="s">
        <v>64</v>
      </c>
      <c r="C422" s="227" t="s">
        <v>69</v>
      </c>
      <c r="D422" s="227" t="s">
        <v>266</v>
      </c>
      <c r="E422" s="232" t="s">
        <v>32</v>
      </c>
      <c r="F422" s="84">
        <f>SUM(F423:F425)</f>
        <v>22410</v>
      </c>
      <c r="I422" s="50"/>
    </row>
    <row r="423" spans="1:9" s="14" customFormat="1" ht="15.75" x14ac:dyDescent="0.25">
      <c r="A423" s="228" t="s">
        <v>305</v>
      </c>
      <c r="B423" s="227" t="s">
        <v>64</v>
      </c>
      <c r="C423" s="227" t="s">
        <v>69</v>
      </c>
      <c r="D423" s="227" t="s">
        <v>266</v>
      </c>
      <c r="E423" s="232" t="s">
        <v>146</v>
      </c>
      <c r="F423" s="84">
        <f>5118-2370+5297+260+2800+1557+394+1594</f>
        <v>14650</v>
      </c>
      <c r="I423" s="50"/>
    </row>
    <row r="424" spans="1:9" s="14" customFormat="1" ht="31.5" x14ac:dyDescent="0.25">
      <c r="A424" s="228" t="s">
        <v>145</v>
      </c>
      <c r="B424" s="227" t="s">
        <v>64</v>
      </c>
      <c r="C424" s="227" t="s">
        <v>69</v>
      </c>
      <c r="D424" s="227" t="s">
        <v>266</v>
      </c>
      <c r="E424" s="232" t="s">
        <v>147</v>
      </c>
      <c r="F424" s="84">
        <f>240+2621-294</f>
        <v>2567</v>
      </c>
      <c r="I424" s="50"/>
    </row>
    <row r="425" spans="1:9" s="14" customFormat="1" ht="31.5" x14ac:dyDescent="0.25">
      <c r="A425" s="228" t="s">
        <v>238</v>
      </c>
      <c r="B425" s="227" t="s">
        <v>64</v>
      </c>
      <c r="C425" s="227" t="s">
        <v>69</v>
      </c>
      <c r="D425" s="227" t="s">
        <v>266</v>
      </c>
      <c r="E425" s="232" t="s">
        <v>239</v>
      </c>
      <c r="F425" s="84">
        <f>1682+1612+82+400+470+947</f>
        <v>5193</v>
      </c>
      <c r="I425" s="50"/>
    </row>
    <row r="426" spans="1:9" s="14" customFormat="1" ht="15.75" x14ac:dyDescent="0.25">
      <c r="A426" s="229" t="s">
        <v>22</v>
      </c>
      <c r="B426" s="227" t="s">
        <v>64</v>
      </c>
      <c r="C426" s="227" t="s">
        <v>69</v>
      </c>
      <c r="D426" s="227" t="s">
        <v>266</v>
      </c>
      <c r="E426" s="109">
        <v>200</v>
      </c>
      <c r="F426" s="84">
        <f>F427</f>
        <v>7804</v>
      </c>
      <c r="I426" s="50"/>
    </row>
    <row r="427" spans="1:9" s="14" customFormat="1" ht="31.5" x14ac:dyDescent="0.25">
      <c r="A427" s="229" t="s">
        <v>17</v>
      </c>
      <c r="B427" s="227" t="s">
        <v>64</v>
      </c>
      <c r="C427" s="227" t="s">
        <v>69</v>
      </c>
      <c r="D427" s="227" t="s">
        <v>266</v>
      </c>
      <c r="E427" s="109">
        <v>240</v>
      </c>
      <c r="F427" s="84">
        <f>F428</f>
        <v>7804</v>
      </c>
      <c r="I427" s="50"/>
    </row>
    <row r="428" spans="1:9" s="14" customFormat="1" ht="31.5" x14ac:dyDescent="0.25">
      <c r="A428" s="228" t="s">
        <v>140</v>
      </c>
      <c r="B428" s="227" t="s">
        <v>64</v>
      </c>
      <c r="C428" s="227" t="s">
        <v>69</v>
      </c>
      <c r="D428" s="227" t="s">
        <v>266</v>
      </c>
      <c r="E428" s="109">
        <v>244</v>
      </c>
      <c r="F428" s="84">
        <f>6414+1390</f>
        <v>7804</v>
      </c>
      <c r="I428" s="50"/>
    </row>
    <row r="429" spans="1:9" s="14" customFormat="1" ht="15.75" x14ac:dyDescent="0.25">
      <c r="A429" s="44" t="s">
        <v>13</v>
      </c>
      <c r="B429" s="227" t="s">
        <v>64</v>
      </c>
      <c r="C429" s="227" t="s">
        <v>69</v>
      </c>
      <c r="D429" s="227" t="s">
        <v>266</v>
      </c>
      <c r="E429" s="232" t="s">
        <v>14</v>
      </c>
      <c r="F429" s="84">
        <f>F430</f>
        <v>164</v>
      </c>
      <c r="I429" s="50"/>
    </row>
    <row r="430" spans="1:9" s="14" customFormat="1" ht="15.75" x14ac:dyDescent="0.25">
      <c r="A430" s="228" t="s">
        <v>35</v>
      </c>
      <c r="B430" s="227" t="s">
        <v>64</v>
      </c>
      <c r="C430" s="227" t="s">
        <v>69</v>
      </c>
      <c r="D430" s="227" t="s">
        <v>266</v>
      </c>
      <c r="E430" s="232" t="s">
        <v>34</v>
      </c>
      <c r="F430" s="84">
        <f>F431</f>
        <v>164</v>
      </c>
      <c r="I430" s="50"/>
    </row>
    <row r="431" spans="1:9" s="14" customFormat="1" ht="15.75" x14ac:dyDescent="0.25">
      <c r="A431" s="228" t="s">
        <v>148</v>
      </c>
      <c r="B431" s="227" t="s">
        <v>64</v>
      </c>
      <c r="C431" s="227" t="s">
        <v>69</v>
      </c>
      <c r="D431" s="227" t="s">
        <v>266</v>
      </c>
      <c r="E431" s="232" t="s">
        <v>149</v>
      </c>
      <c r="F431" s="84">
        <f>3+51+100+10</f>
        <v>164</v>
      </c>
      <c r="I431" s="50"/>
    </row>
    <row r="432" spans="1:9" s="14" customFormat="1" ht="15.75" x14ac:dyDescent="0.25">
      <c r="A432" s="110" t="s">
        <v>267</v>
      </c>
      <c r="B432" s="20" t="s">
        <v>64</v>
      </c>
      <c r="C432" s="20" t="s">
        <v>83</v>
      </c>
      <c r="D432" s="227"/>
      <c r="E432" s="232"/>
      <c r="F432" s="106">
        <f>F433</f>
        <v>141169</v>
      </c>
      <c r="I432" s="50"/>
    </row>
    <row r="433" spans="1:9" s="14" customFormat="1" ht="37.5" x14ac:dyDescent="0.3">
      <c r="A433" s="107" t="s">
        <v>510</v>
      </c>
      <c r="B433" s="89" t="s">
        <v>64</v>
      </c>
      <c r="C433" s="89" t="s">
        <v>83</v>
      </c>
      <c r="D433" s="89" t="s">
        <v>250</v>
      </c>
      <c r="E433" s="108"/>
      <c r="F433" s="105">
        <f>F434+F469</f>
        <v>141169</v>
      </c>
      <c r="I433" s="50"/>
    </row>
    <row r="434" spans="1:9" s="14" customFormat="1" ht="15.75" x14ac:dyDescent="0.25">
      <c r="A434" s="60" t="s">
        <v>259</v>
      </c>
      <c r="B434" s="20" t="s">
        <v>64</v>
      </c>
      <c r="C434" s="20" t="s">
        <v>83</v>
      </c>
      <c r="D434" s="21" t="s">
        <v>262</v>
      </c>
      <c r="E434" s="53"/>
      <c r="F434" s="106">
        <f>F435+F439+F447+F451+F443+F465</f>
        <v>117090</v>
      </c>
      <c r="I434" s="50"/>
    </row>
    <row r="435" spans="1:9" s="14" customFormat="1" ht="15.75" x14ac:dyDescent="0.25">
      <c r="A435" s="111" t="s">
        <v>199</v>
      </c>
      <c r="B435" s="40" t="s">
        <v>64</v>
      </c>
      <c r="C435" s="40" t="s">
        <v>83</v>
      </c>
      <c r="D435" s="233" t="s">
        <v>263</v>
      </c>
      <c r="E435" s="108"/>
      <c r="F435" s="83">
        <f>F436</f>
        <v>54997</v>
      </c>
      <c r="I435" s="50"/>
    </row>
    <row r="436" spans="1:9" s="14" customFormat="1" ht="15.75" x14ac:dyDescent="0.25">
      <c r="A436" s="229" t="s">
        <v>22</v>
      </c>
      <c r="B436" s="227" t="s">
        <v>64</v>
      </c>
      <c r="C436" s="227" t="s">
        <v>83</v>
      </c>
      <c r="D436" s="232" t="s">
        <v>263</v>
      </c>
      <c r="E436" s="109">
        <v>200</v>
      </c>
      <c r="F436" s="84">
        <f>F437</f>
        <v>54997</v>
      </c>
      <c r="I436" s="50"/>
    </row>
    <row r="437" spans="1:9" s="14" customFormat="1" ht="31.5" x14ac:dyDescent="0.25">
      <c r="A437" s="229" t="s">
        <v>17</v>
      </c>
      <c r="B437" s="227" t="s">
        <v>64</v>
      </c>
      <c r="C437" s="227" t="s">
        <v>83</v>
      </c>
      <c r="D437" s="232" t="s">
        <v>263</v>
      </c>
      <c r="E437" s="109">
        <v>240</v>
      </c>
      <c r="F437" s="84">
        <f>F438</f>
        <v>54997</v>
      </c>
      <c r="I437" s="50"/>
    </row>
    <row r="438" spans="1:9" s="14" customFormat="1" ht="31.5" x14ac:dyDescent="0.25">
      <c r="A438" s="228" t="s">
        <v>140</v>
      </c>
      <c r="B438" s="227" t="s">
        <v>64</v>
      </c>
      <c r="C438" s="227" t="s">
        <v>83</v>
      </c>
      <c r="D438" s="232" t="s">
        <v>263</v>
      </c>
      <c r="E438" s="109">
        <v>244</v>
      </c>
      <c r="F438" s="112">
        <f>40275+748+3979+765+10100-1800+930</f>
        <v>54997</v>
      </c>
      <c r="I438" s="50"/>
    </row>
    <row r="439" spans="1:9" s="14" customFormat="1" ht="15.75" x14ac:dyDescent="0.25">
      <c r="A439" s="111" t="s">
        <v>260</v>
      </c>
      <c r="B439" s="40" t="s">
        <v>64</v>
      </c>
      <c r="C439" s="40" t="s">
        <v>83</v>
      </c>
      <c r="D439" s="233" t="s">
        <v>265</v>
      </c>
      <c r="E439" s="109"/>
      <c r="F439" s="84">
        <f>F440</f>
        <v>29353</v>
      </c>
      <c r="I439" s="50"/>
    </row>
    <row r="440" spans="1:9" s="14" customFormat="1" ht="15.75" x14ac:dyDescent="0.25">
      <c r="A440" s="229" t="s">
        <v>22</v>
      </c>
      <c r="B440" s="227" t="s">
        <v>64</v>
      </c>
      <c r="C440" s="227" t="s">
        <v>83</v>
      </c>
      <c r="D440" s="232" t="s">
        <v>265</v>
      </c>
      <c r="E440" s="109">
        <v>200</v>
      </c>
      <c r="F440" s="84">
        <f>F441</f>
        <v>29353</v>
      </c>
      <c r="I440" s="50"/>
    </row>
    <row r="441" spans="1:9" s="14" customFormat="1" ht="31.5" x14ac:dyDescent="0.25">
      <c r="A441" s="229" t="s">
        <v>17</v>
      </c>
      <c r="B441" s="227" t="s">
        <v>64</v>
      </c>
      <c r="C441" s="227" t="s">
        <v>83</v>
      </c>
      <c r="D441" s="232" t="s">
        <v>265</v>
      </c>
      <c r="E441" s="109">
        <v>240</v>
      </c>
      <c r="F441" s="84">
        <f>F442</f>
        <v>29353</v>
      </c>
      <c r="I441" s="50"/>
    </row>
    <row r="442" spans="1:9" s="14" customFormat="1" ht="31.5" x14ac:dyDescent="0.25">
      <c r="A442" s="228" t="s">
        <v>140</v>
      </c>
      <c r="B442" s="227" t="s">
        <v>64</v>
      </c>
      <c r="C442" s="227" t="s">
        <v>83</v>
      </c>
      <c r="D442" s="232" t="s">
        <v>265</v>
      </c>
      <c r="E442" s="109">
        <v>244</v>
      </c>
      <c r="F442" s="84">
        <f>23310+2000+4043</f>
        <v>29353</v>
      </c>
      <c r="I442" s="50"/>
    </row>
    <row r="443" spans="1:9" s="14" customFormat="1" ht="15.75" x14ac:dyDescent="0.25">
      <c r="A443" s="31" t="s">
        <v>716</v>
      </c>
      <c r="B443" s="40" t="s">
        <v>64</v>
      </c>
      <c r="C443" s="40" t="s">
        <v>83</v>
      </c>
      <c r="D443" s="233" t="s">
        <v>672</v>
      </c>
      <c r="E443" s="108"/>
      <c r="F443" s="83">
        <f>F444</f>
        <v>425</v>
      </c>
      <c r="I443" s="50"/>
    </row>
    <row r="444" spans="1:9" s="14" customFormat="1" ht="15.75" x14ac:dyDescent="0.25">
      <c r="A444" s="229" t="s">
        <v>22</v>
      </c>
      <c r="B444" s="227" t="s">
        <v>64</v>
      </c>
      <c r="C444" s="227" t="s">
        <v>83</v>
      </c>
      <c r="D444" s="232" t="s">
        <v>672</v>
      </c>
      <c r="E444" s="109">
        <v>200</v>
      </c>
      <c r="F444" s="84">
        <f>F445</f>
        <v>425</v>
      </c>
      <c r="I444" s="50"/>
    </row>
    <row r="445" spans="1:9" s="14" customFormat="1" ht="31.5" x14ac:dyDescent="0.25">
      <c r="A445" s="229" t="s">
        <v>17</v>
      </c>
      <c r="B445" s="227" t="s">
        <v>64</v>
      </c>
      <c r="C445" s="227" t="s">
        <v>83</v>
      </c>
      <c r="D445" s="232" t="s">
        <v>672</v>
      </c>
      <c r="E445" s="109">
        <v>240</v>
      </c>
      <c r="F445" s="84">
        <f>F446</f>
        <v>425</v>
      </c>
      <c r="I445" s="50"/>
    </row>
    <row r="446" spans="1:9" s="14" customFormat="1" ht="31.5" x14ac:dyDescent="0.25">
      <c r="A446" s="228" t="s">
        <v>140</v>
      </c>
      <c r="B446" s="227" t="s">
        <v>64</v>
      </c>
      <c r="C446" s="227" t="s">
        <v>83</v>
      </c>
      <c r="D446" s="232" t="s">
        <v>672</v>
      </c>
      <c r="E446" s="109">
        <v>244</v>
      </c>
      <c r="F446" s="84">
        <v>425</v>
      </c>
      <c r="I446" s="50"/>
    </row>
    <row r="447" spans="1:9" s="14" customFormat="1" ht="15.75" x14ac:dyDescent="0.25">
      <c r="A447" s="113" t="s">
        <v>473</v>
      </c>
      <c r="B447" s="40" t="s">
        <v>64</v>
      </c>
      <c r="C447" s="40" t="s">
        <v>83</v>
      </c>
      <c r="D447" s="233" t="s">
        <v>474</v>
      </c>
      <c r="E447" s="233"/>
      <c r="F447" s="83">
        <f>F448</f>
        <v>5287</v>
      </c>
      <c r="I447" s="50"/>
    </row>
    <row r="448" spans="1:9" s="14" customFormat="1" ht="15.75" x14ac:dyDescent="0.25">
      <c r="A448" s="229" t="s">
        <v>22</v>
      </c>
      <c r="B448" s="227" t="s">
        <v>64</v>
      </c>
      <c r="C448" s="227" t="s">
        <v>83</v>
      </c>
      <c r="D448" s="232" t="s">
        <v>474</v>
      </c>
      <c r="E448" s="109">
        <v>200</v>
      </c>
      <c r="F448" s="84">
        <f>F449</f>
        <v>5287</v>
      </c>
      <c r="I448" s="50"/>
    </row>
    <row r="449" spans="1:9" s="14" customFormat="1" ht="31.5" x14ac:dyDescent="0.25">
      <c r="A449" s="229" t="s">
        <v>17</v>
      </c>
      <c r="B449" s="227" t="s">
        <v>64</v>
      </c>
      <c r="C449" s="227" t="s">
        <v>83</v>
      </c>
      <c r="D449" s="232" t="s">
        <v>474</v>
      </c>
      <c r="E449" s="109">
        <v>240</v>
      </c>
      <c r="F449" s="84">
        <f>F450</f>
        <v>5287</v>
      </c>
      <c r="I449" s="50"/>
    </row>
    <row r="450" spans="1:9" s="14" customFormat="1" ht="31.5" x14ac:dyDescent="0.25">
      <c r="A450" s="228" t="s">
        <v>140</v>
      </c>
      <c r="B450" s="227" t="s">
        <v>64</v>
      </c>
      <c r="C450" s="227" t="s">
        <v>83</v>
      </c>
      <c r="D450" s="227" t="s">
        <v>474</v>
      </c>
      <c r="E450" s="86">
        <v>244</v>
      </c>
      <c r="F450" s="112">
        <v>5287</v>
      </c>
      <c r="I450" s="50"/>
    </row>
    <row r="451" spans="1:9" s="14" customFormat="1" ht="15.75" x14ac:dyDescent="0.25">
      <c r="A451" s="70" t="s">
        <v>261</v>
      </c>
      <c r="B451" s="40" t="s">
        <v>64</v>
      </c>
      <c r="C451" s="40" t="s">
        <v>83</v>
      </c>
      <c r="D451" s="40" t="s">
        <v>266</v>
      </c>
      <c r="E451" s="40"/>
      <c r="F451" s="84">
        <f>F452+F457+F461</f>
        <v>19910</v>
      </c>
      <c r="I451" s="50"/>
    </row>
    <row r="452" spans="1:9" s="14" customFormat="1" ht="47.25" x14ac:dyDescent="0.25">
      <c r="A452" s="229" t="s">
        <v>30</v>
      </c>
      <c r="B452" s="227" t="s">
        <v>64</v>
      </c>
      <c r="C452" s="227" t="s">
        <v>83</v>
      </c>
      <c r="D452" s="227" t="s">
        <v>266</v>
      </c>
      <c r="E452" s="232" t="s">
        <v>31</v>
      </c>
      <c r="F452" s="84">
        <f>F453</f>
        <v>16588</v>
      </c>
      <c r="I452" s="50"/>
    </row>
    <row r="453" spans="1:9" s="14" customFormat="1" ht="15.75" x14ac:dyDescent="0.25">
      <c r="A453" s="229" t="s">
        <v>33</v>
      </c>
      <c r="B453" s="227" t="s">
        <v>64</v>
      </c>
      <c r="C453" s="227" t="s">
        <v>83</v>
      </c>
      <c r="D453" s="227" t="s">
        <v>266</v>
      </c>
      <c r="E453" s="232" t="s">
        <v>32</v>
      </c>
      <c r="F453" s="84">
        <f>SUM(F454:F456)</f>
        <v>16588</v>
      </c>
      <c r="I453" s="50"/>
    </row>
    <row r="454" spans="1:9" s="14" customFormat="1" ht="15.75" x14ac:dyDescent="0.25">
      <c r="A454" s="228" t="s">
        <v>305</v>
      </c>
      <c r="B454" s="227" t="s">
        <v>64</v>
      </c>
      <c r="C454" s="227" t="s">
        <v>83</v>
      </c>
      <c r="D454" s="227" t="s">
        <v>266</v>
      </c>
      <c r="E454" s="232" t="s">
        <v>146</v>
      </c>
      <c r="F454" s="84">
        <f>5898+1433-260+4876-565</f>
        <v>11382</v>
      </c>
      <c r="I454" s="50"/>
    </row>
    <row r="455" spans="1:9" s="14" customFormat="1" ht="31.5" x14ac:dyDescent="0.25">
      <c r="A455" s="228" t="s">
        <v>145</v>
      </c>
      <c r="B455" s="227" t="s">
        <v>64</v>
      </c>
      <c r="C455" s="227" t="s">
        <v>83</v>
      </c>
      <c r="D455" s="227" t="s">
        <v>266</v>
      </c>
      <c r="E455" s="232" t="s">
        <v>147</v>
      </c>
      <c r="F455" s="84">
        <f>1081+330+1100-1382</f>
        <v>1129</v>
      </c>
      <c r="I455" s="50"/>
    </row>
    <row r="456" spans="1:9" s="14" customFormat="1" ht="31.5" x14ac:dyDescent="0.25">
      <c r="A456" s="228" t="s">
        <v>238</v>
      </c>
      <c r="B456" s="227" t="s">
        <v>64</v>
      </c>
      <c r="C456" s="227" t="s">
        <v>83</v>
      </c>
      <c r="D456" s="227" t="s">
        <v>266</v>
      </c>
      <c r="E456" s="232" t="s">
        <v>239</v>
      </c>
      <c r="F456" s="84">
        <f>2122+532-82+1805-300</f>
        <v>4077</v>
      </c>
      <c r="I456" s="50"/>
    </row>
    <row r="457" spans="1:9" s="14" customFormat="1" ht="15.75" x14ac:dyDescent="0.25">
      <c r="A457" s="229" t="s">
        <v>22</v>
      </c>
      <c r="B457" s="227" t="s">
        <v>64</v>
      </c>
      <c r="C457" s="227" t="s">
        <v>83</v>
      </c>
      <c r="D457" s="227" t="s">
        <v>266</v>
      </c>
      <c r="E457" s="232" t="s">
        <v>15</v>
      </c>
      <c r="F457" s="84">
        <f>F458</f>
        <v>3319</v>
      </c>
      <c r="I457" s="50"/>
    </row>
    <row r="458" spans="1:9" s="14" customFormat="1" ht="31.5" x14ac:dyDescent="0.25">
      <c r="A458" s="229" t="s">
        <v>17</v>
      </c>
      <c r="B458" s="227" t="s">
        <v>64</v>
      </c>
      <c r="C458" s="227" t="s">
        <v>83</v>
      </c>
      <c r="D458" s="227" t="s">
        <v>266</v>
      </c>
      <c r="E458" s="232" t="s">
        <v>16</v>
      </c>
      <c r="F458" s="84">
        <f>F459+F460</f>
        <v>3319</v>
      </c>
      <c r="I458" s="50"/>
    </row>
    <row r="459" spans="1:9" s="14" customFormat="1" ht="31.5" x14ac:dyDescent="0.25">
      <c r="A459" s="55" t="s">
        <v>643</v>
      </c>
      <c r="B459" s="227" t="s">
        <v>64</v>
      </c>
      <c r="C459" s="227" t="s">
        <v>83</v>
      </c>
      <c r="D459" s="227" t="s">
        <v>266</v>
      </c>
      <c r="E459" s="232" t="s">
        <v>572</v>
      </c>
      <c r="F459" s="84">
        <f>560+182+144</f>
        <v>886</v>
      </c>
      <c r="I459" s="50"/>
    </row>
    <row r="460" spans="1:9" s="14" customFormat="1" ht="31.5" x14ac:dyDescent="0.25">
      <c r="A460" s="228" t="s">
        <v>140</v>
      </c>
      <c r="B460" s="227" t="s">
        <v>64</v>
      </c>
      <c r="C460" s="227" t="s">
        <v>83</v>
      </c>
      <c r="D460" s="227" t="s">
        <v>266</v>
      </c>
      <c r="E460" s="232" t="s">
        <v>141</v>
      </c>
      <c r="F460" s="84">
        <f>889+310+293+141+800</f>
        <v>2433</v>
      </c>
      <c r="I460" s="50"/>
    </row>
    <row r="461" spans="1:9" s="14" customFormat="1" ht="15.75" x14ac:dyDescent="0.25">
      <c r="A461" s="44" t="s">
        <v>13</v>
      </c>
      <c r="B461" s="227" t="s">
        <v>64</v>
      </c>
      <c r="C461" s="227" t="s">
        <v>83</v>
      </c>
      <c r="D461" s="227" t="s">
        <v>266</v>
      </c>
      <c r="E461" s="232" t="s">
        <v>14</v>
      </c>
      <c r="F461" s="84">
        <f>F462</f>
        <v>3</v>
      </c>
      <c r="I461" s="50"/>
    </row>
    <row r="462" spans="1:9" s="14" customFormat="1" ht="15.75" x14ac:dyDescent="0.25">
      <c r="A462" s="228" t="s">
        <v>35</v>
      </c>
      <c r="B462" s="227" t="s">
        <v>64</v>
      </c>
      <c r="C462" s="227" t="s">
        <v>83</v>
      </c>
      <c r="D462" s="227" t="s">
        <v>266</v>
      </c>
      <c r="E462" s="232" t="s">
        <v>34</v>
      </c>
      <c r="F462" s="84">
        <f>F463+F464</f>
        <v>3</v>
      </c>
      <c r="I462" s="50"/>
    </row>
    <row r="463" spans="1:9" s="14" customFormat="1" ht="15.75" x14ac:dyDescent="0.25">
      <c r="A463" s="228" t="s">
        <v>142</v>
      </c>
      <c r="B463" s="227" t="s">
        <v>64</v>
      </c>
      <c r="C463" s="227" t="s">
        <v>83</v>
      </c>
      <c r="D463" s="227" t="s">
        <v>266</v>
      </c>
      <c r="E463" s="232" t="s">
        <v>143</v>
      </c>
      <c r="F463" s="84">
        <v>2</v>
      </c>
      <c r="I463" s="50"/>
    </row>
    <row r="464" spans="1:9" s="14" customFormat="1" ht="15.75" x14ac:dyDescent="0.25">
      <c r="A464" s="228" t="s">
        <v>148</v>
      </c>
      <c r="B464" s="227" t="s">
        <v>64</v>
      </c>
      <c r="C464" s="227" t="s">
        <v>83</v>
      </c>
      <c r="D464" s="227" t="s">
        <v>266</v>
      </c>
      <c r="E464" s="232" t="s">
        <v>149</v>
      </c>
      <c r="F464" s="84">
        <v>1</v>
      </c>
      <c r="I464" s="50"/>
    </row>
    <row r="465" spans="1:9" s="14" customFormat="1" ht="15.75" x14ac:dyDescent="0.25">
      <c r="A465" s="31" t="s">
        <v>793</v>
      </c>
      <c r="B465" s="40" t="s">
        <v>64</v>
      </c>
      <c r="C465" s="40" t="s">
        <v>83</v>
      </c>
      <c r="D465" s="40" t="s">
        <v>794</v>
      </c>
      <c r="E465" s="85"/>
      <c r="F465" s="114">
        <f>F466</f>
        <v>7118</v>
      </c>
      <c r="I465" s="50"/>
    </row>
    <row r="466" spans="1:9" s="116" customFormat="1" ht="15.75" x14ac:dyDescent="0.25">
      <c r="A466" s="229" t="s">
        <v>22</v>
      </c>
      <c r="B466" s="227" t="s">
        <v>64</v>
      </c>
      <c r="C466" s="227" t="s">
        <v>83</v>
      </c>
      <c r="D466" s="227" t="s">
        <v>794</v>
      </c>
      <c r="E466" s="86">
        <v>200</v>
      </c>
      <c r="F466" s="115">
        <f>F467</f>
        <v>7118</v>
      </c>
      <c r="I466" s="117"/>
    </row>
    <row r="467" spans="1:9" s="14" customFormat="1" ht="31.5" x14ac:dyDescent="0.25">
      <c r="A467" s="229" t="s">
        <v>17</v>
      </c>
      <c r="B467" s="227" t="s">
        <v>64</v>
      </c>
      <c r="C467" s="227" t="s">
        <v>83</v>
      </c>
      <c r="D467" s="227" t="s">
        <v>794</v>
      </c>
      <c r="E467" s="86">
        <v>240</v>
      </c>
      <c r="F467" s="115">
        <f>F468</f>
        <v>7118</v>
      </c>
      <c r="I467" s="50"/>
    </row>
    <row r="468" spans="1:9" s="14" customFormat="1" ht="31.5" x14ac:dyDescent="0.25">
      <c r="A468" s="228" t="s">
        <v>140</v>
      </c>
      <c r="B468" s="227" t="s">
        <v>64</v>
      </c>
      <c r="C468" s="227" t="s">
        <v>83</v>
      </c>
      <c r="D468" s="227" t="s">
        <v>794</v>
      </c>
      <c r="E468" s="86">
        <v>244</v>
      </c>
      <c r="F468" s="115">
        <f>9419-2301</f>
        <v>7118</v>
      </c>
      <c r="I468" s="50"/>
    </row>
    <row r="469" spans="1:9" s="14" customFormat="1" ht="15.75" x14ac:dyDescent="0.25">
      <c r="A469" s="60" t="s">
        <v>245</v>
      </c>
      <c r="B469" s="25" t="s">
        <v>64</v>
      </c>
      <c r="C469" s="25" t="s">
        <v>83</v>
      </c>
      <c r="D469" s="21" t="s">
        <v>247</v>
      </c>
      <c r="E469" s="21"/>
      <c r="F469" s="106">
        <f>F470+F474</f>
        <v>24079</v>
      </c>
      <c r="I469" s="50"/>
    </row>
    <row r="470" spans="1:9" s="14" customFormat="1" ht="31.5" x14ac:dyDescent="0.25">
      <c r="A470" s="113" t="s">
        <v>466</v>
      </c>
      <c r="B470" s="40" t="s">
        <v>64</v>
      </c>
      <c r="C470" s="40" t="s">
        <v>83</v>
      </c>
      <c r="D470" s="233" t="s">
        <v>248</v>
      </c>
      <c r="E470" s="233"/>
      <c r="F470" s="83">
        <f>F471</f>
        <v>1200</v>
      </c>
      <c r="I470" s="50"/>
    </row>
    <row r="471" spans="1:9" s="14" customFormat="1" ht="15.75" x14ac:dyDescent="0.25">
      <c r="A471" s="229" t="s">
        <v>22</v>
      </c>
      <c r="B471" s="227" t="s">
        <v>64</v>
      </c>
      <c r="C471" s="227" t="s">
        <v>83</v>
      </c>
      <c r="D471" s="232" t="s">
        <v>248</v>
      </c>
      <c r="E471" s="232" t="s">
        <v>15</v>
      </c>
      <c r="F471" s="84">
        <f>F472</f>
        <v>1200</v>
      </c>
      <c r="I471" s="50"/>
    </row>
    <row r="472" spans="1:9" s="14" customFormat="1" ht="31.5" x14ac:dyDescent="0.25">
      <c r="A472" s="229" t="s">
        <v>17</v>
      </c>
      <c r="B472" s="227" t="s">
        <v>64</v>
      </c>
      <c r="C472" s="232" t="s">
        <v>83</v>
      </c>
      <c r="D472" s="232" t="s">
        <v>248</v>
      </c>
      <c r="E472" s="232" t="s">
        <v>16</v>
      </c>
      <c r="F472" s="84">
        <f>F473</f>
        <v>1200</v>
      </c>
      <c r="I472" s="50"/>
    </row>
    <row r="473" spans="1:9" s="14" customFormat="1" ht="31.5" x14ac:dyDescent="0.25">
      <c r="A473" s="228" t="s">
        <v>140</v>
      </c>
      <c r="B473" s="227" t="s">
        <v>64</v>
      </c>
      <c r="C473" s="232" t="s">
        <v>83</v>
      </c>
      <c r="D473" s="232" t="s">
        <v>248</v>
      </c>
      <c r="E473" s="232" t="s">
        <v>141</v>
      </c>
      <c r="F473" s="84">
        <v>1200</v>
      </c>
      <c r="I473" s="50"/>
    </row>
    <row r="474" spans="1:9" s="14" customFormat="1" ht="15.75" x14ac:dyDescent="0.25">
      <c r="A474" s="113" t="s">
        <v>246</v>
      </c>
      <c r="B474" s="40" t="s">
        <v>64</v>
      </c>
      <c r="C474" s="233" t="s">
        <v>83</v>
      </c>
      <c r="D474" s="233" t="s">
        <v>249</v>
      </c>
      <c r="E474" s="233"/>
      <c r="F474" s="83">
        <f>F475</f>
        <v>22879</v>
      </c>
      <c r="I474" s="50"/>
    </row>
    <row r="475" spans="1:9" s="14" customFormat="1" ht="15.75" x14ac:dyDescent="0.25">
      <c r="A475" s="229" t="s">
        <v>22</v>
      </c>
      <c r="B475" s="227" t="s">
        <v>64</v>
      </c>
      <c r="C475" s="232" t="s">
        <v>83</v>
      </c>
      <c r="D475" s="232" t="s">
        <v>249</v>
      </c>
      <c r="E475" s="232" t="s">
        <v>15</v>
      </c>
      <c r="F475" s="84">
        <f>F476</f>
        <v>22879</v>
      </c>
      <c r="I475" s="50"/>
    </row>
    <row r="476" spans="1:9" s="14" customFormat="1" ht="31.5" x14ac:dyDescent="0.25">
      <c r="A476" s="229" t="s">
        <v>17</v>
      </c>
      <c r="B476" s="227" t="s">
        <v>64</v>
      </c>
      <c r="C476" s="232" t="s">
        <v>83</v>
      </c>
      <c r="D476" s="232" t="s">
        <v>249</v>
      </c>
      <c r="E476" s="232" t="s">
        <v>16</v>
      </c>
      <c r="F476" s="84">
        <f>F477</f>
        <v>22879</v>
      </c>
      <c r="I476" s="50"/>
    </row>
    <row r="477" spans="1:9" s="14" customFormat="1" ht="31.5" x14ac:dyDescent="0.25">
      <c r="A477" s="228" t="s">
        <v>140</v>
      </c>
      <c r="B477" s="40" t="s">
        <v>64</v>
      </c>
      <c r="C477" s="233" t="s">
        <v>83</v>
      </c>
      <c r="D477" s="232" t="s">
        <v>249</v>
      </c>
      <c r="E477" s="232" t="s">
        <v>141</v>
      </c>
      <c r="F477" s="84">
        <f>8000+12000+3379-500</f>
        <v>22879</v>
      </c>
      <c r="I477" s="50"/>
    </row>
    <row r="478" spans="1:9" s="116" customFormat="1" ht="15.75" x14ac:dyDescent="0.25">
      <c r="A478" s="38" t="s">
        <v>131</v>
      </c>
      <c r="B478" s="20" t="s">
        <v>64</v>
      </c>
      <c r="C478" s="21" t="s">
        <v>86</v>
      </c>
      <c r="D478" s="20"/>
      <c r="E478" s="21"/>
      <c r="F478" s="22">
        <f>F479+F502+F510</f>
        <v>48109</v>
      </c>
      <c r="I478" s="117"/>
    </row>
    <row r="479" spans="1:9" s="14" customFormat="1" ht="31.5" x14ac:dyDescent="0.25">
      <c r="A479" s="118" t="s">
        <v>626</v>
      </c>
      <c r="B479" s="46" t="s">
        <v>64</v>
      </c>
      <c r="C479" s="46" t="s">
        <v>86</v>
      </c>
      <c r="D479" s="46" t="s">
        <v>268</v>
      </c>
      <c r="E479" s="46"/>
      <c r="F479" s="27">
        <f>F480+F489</f>
        <v>6370</v>
      </c>
      <c r="I479" s="50"/>
    </row>
    <row r="480" spans="1:9" s="14" customFormat="1" ht="47.25" x14ac:dyDescent="0.25">
      <c r="A480" s="60" t="s">
        <v>621</v>
      </c>
      <c r="B480" s="232" t="s">
        <v>64</v>
      </c>
      <c r="C480" s="232" t="s">
        <v>86</v>
      </c>
      <c r="D480" s="232" t="s">
        <v>269</v>
      </c>
      <c r="E480" s="232"/>
      <c r="F480" s="30">
        <f>F481+F485</f>
        <v>700</v>
      </c>
      <c r="I480" s="50"/>
    </row>
    <row r="481" spans="1:9" s="14" customFormat="1" ht="47.25" x14ac:dyDescent="0.25">
      <c r="A481" s="68" t="s">
        <v>125</v>
      </c>
      <c r="B481" s="232" t="s">
        <v>64</v>
      </c>
      <c r="C481" s="232" t="s">
        <v>86</v>
      </c>
      <c r="D481" s="232" t="s">
        <v>270</v>
      </c>
      <c r="E481" s="232"/>
      <c r="F481" s="30">
        <f>F482</f>
        <v>350</v>
      </c>
      <c r="I481" s="50"/>
    </row>
    <row r="482" spans="1:9" s="14" customFormat="1" ht="31.5" x14ac:dyDescent="0.25">
      <c r="A482" s="69" t="s">
        <v>18</v>
      </c>
      <c r="B482" s="32" t="s">
        <v>64</v>
      </c>
      <c r="C482" s="96" t="s">
        <v>86</v>
      </c>
      <c r="D482" s="232" t="s">
        <v>270</v>
      </c>
      <c r="E482" s="232" t="s">
        <v>20</v>
      </c>
      <c r="F482" s="30">
        <f>F483</f>
        <v>350</v>
      </c>
      <c r="I482" s="50"/>
    </row>
    <row r="483" spans="1:9" s="14" customFormat="1" ht="31.5" x14ac:dyDescent="0.25">
      <c r="A483" s="69" t="s">
        <v>28</v>
      </c>
      <c r="B483" s="32" t="s">
        <v>64</v>
      </c>
      <c r="C483" s="96" t="s">
        <v>86</v>
      </c>
      <c r="D483" s="232" t="s">
        <v>270</v>
      </c>
      <c r="E483" s="232" t="s">
        <v>0</v>
      </c>
      <c r="F483" s="30">
        <f>F484</f>
        <v>350</v>
      </c>
      <c r="I483" s="50"/>
    </row>
    <row r="484" spans="1:9" s="14" customFormat="1" ht="31.5" x14ac:dyDescent="0.25">
      <c r="A484" s="69" t="s">
        <v>747</v>
      </c>
      <c r="B484" s="32" t="s">
        <v>64</v>
      </c>
      <c r="C484" s="96" t="s">
        <v>86</v>
      </c>
      <c r="D484" s="232" t="s">
        <v>270</v>
      </c>
      <c r="E484" s="232" t="s">
        <v>746</v>
      </c>
      <c r="F484" s="30">
        <v>350</v>
      </c>
      <c r="I484" s="50"/>
    </row>
    <row r="485" spans="1:9" s="14" customFormat="1" ht="31.5" x14ac:dyDescent="0.25">
      <c r="A485" s="68" t="s">
        <v>52</v>
      </c>
      <c r="B485" s="40" t="s">
        <v>64</v>
      </c>
      <c r="C485" s="85" t="s">
        <v>86</v>
      </c>
      <c r="D485" s="233" t="s">
        <v>622</v>
      </c>
      <c r="E485" s="233"/>
      <c r="F485" s="35">
        <f>F486</f>
        <v>350</v>
      </c>
      <c r="I485" s="50"/>
    </row>
    <row r="486" spans="1:9" s="14" customFormat="1" ht="31.5" x14ac:dyDescent="0.25">
      <c r="A486" s="54" t="s">
        <v>18</v>
      </c>
      <c r="B486" s="32" t="s">
        <v>64</v>
      </c>
      <c r="C486" s="96" t="s">
        <v>86</v>
      </c>
      <c r="D486" s="232" t="s">
        <v>622</v>
      </c>
      <c r="E486" s="232" t="s">
        <v>20</v>
      </c>
      <c r="F486" s="30">
        <f>F487</f>
        <v>350</v>
      </c>
      <c r="I486" s="50"/>
    </row>
    <row r="487" spans="1:9" s="14" customFormat="1" ht="31.5" x14ac:dyDescent="0.25">
      <c r="A487" s="54" t="s">
        <v>28</v>
      </c>
      <c r="B487" s="32" t="s">
        <v>64</v>
      </c>
      <c r="C487" s="96" t="s">
        <v>86</v>
      </c>
      <c r="D487" s="232" t="s">
        <v>622</v>
      </c>
      <c r="E487" s="232" t="s">
        <v>0</v>
      </c>
      <c r="F487" s="30">
        <f>F488</f>
        <v>350</v>
      </c>
      <c r="I487" s="50"/>
    </row>
    <row r="488" spans="1:9" s="14" customFormat="1" ht="31.5" x14ac:dyDescent="0.25">
      <c r="A488" s="69" t="s">
        <v>747</v>
      </c>
      <c r="B488" s="32" t="s">
        <v>64</v>
      </c>
      <c r="C488" s="96" t="s">
        <v>86</v>
      </c>
      <c r="D488" s="232" t="s">
        <v>622</v>
      </c>
      <c r="E488" s="232" t="s">
        <v>746</v>
      </c>
      <c r="F488" s="30">
        <v>350</v>
      </c>
      <c r="I488" s="50"/>
    </row>
    <row r="489" spans="1:9" s="14" customFormat="1" ht="31.5" x14ac:dyDescent="0.25">
      <c r="A489" s="60" t="s">
        <v>623</v>
      </c>
      <c r="B489" s="32" t="s">
        <v>64</v>
      </c>
      <c r="C489" s="96" t="s">
        <v>86</v>
      </c>
      <c r="D489" s="26" t="s">
        <v>272</v>
      </c>
      <c r="E489" s="119"/>
      <c r="F489" s="63">
        <f>F490+F494+F498</f>
        <v>5670</v>
      </c>
      <c r="I489" s="50"/>
    </row>
    <row r="490" spans="1:9" s="14" customFormat="1" ht="31.5" x14ac:dyDescent="0.25">
      <c r="A490" s="68" t="s">
        <v>271</v>
      </c>
      <c r="B490" s="32" t="s">
        <v>64</v>
      </c>
      <c r="C490" s="96" t="s">
        <v>86</v>
      </c>
      <c r="D490" s="233" t="s">
        <v>625</v>
      </c>
      <c r="E490" s="233"/>
      <c r="F490" s="35">
        <f>F491</f>
        <v>4900</v>
      </c>
      <c r="I490" s="50"/>
    </row>
    <row r="491" spans="1:9" s="14" customFormat="1" ht="15.75" x14ac:dyDescent="0.25">
      <c r="A491" s="69" t="s">
        <v>13</v>
      </c>
      <c r="B491" s="32" t="s">
        <v>64</v>
      </c>
      <c r="C491" s="96" t="s">
        <v>86</v>
      </c>
      <c r="D491" s="232" t="s">
        <v>625</v>
      </c>
      <c r="E491" s="232" t="s">
        <v>14</v>
      </c>
      <c r="F491" s="30">
        <f>F492</f>
        <v>4900</v>
      </c>
      <c r="I491" s="50"/>
    </row>
    <row r="492" spans="1:9" s="14" customFormat="1" ht="47.25" x14ac:dyDescent="0.25">
      <c r="A492" s="51" t="s">
        <v>481</v>
      </c>
      <c r="B492" s="32" t="s">
        <v>64</v>
      </c>
      <c r="C492" s="96" t="s">
        <v>86</v>
      </c>
      <c r="D492" s="232" t="s">
        <v>625</v>
      </c>
      <c r="E492" s="232" t="s">
        <v>12</v>
      </c>
      <c r="F492" s="30">
        <f>F493</f>
        <v>4900</v>
      </c>
      <c r="I492" s="50"/>
    </row>
    <row r="493" spans="1:9" s="14" customFormat="1" ht="47.25" x14ac:dyDescent="0.25">
      <c r="A493" s="51" t="s">
        <v>749</v>
      </c>
      <c r="B493" s="32" t="s">
        <v>64</v>
      </c>
      <c r="C493" s="96" t="s">
        <v>86</v>
      </c>
      <c r="D493" s="232" t="s">
        <v>625</v>
      </c>
      <c r="E493" s="232" t="s">
        <v>748</v>
      </c>
      <c r="F493" s="30">
        <v>4900</v>
      </c>
      <c r="I493" s="50"/>
    </row>
    <row r="494" spans="1:9" s="14" customFormat="1" ht="31.5" x14ac:dyDescent="0.25">
      <c r="A494" s="70" t="s">
        <v>220</v>
      </c>
      <c r="B494" s="32" t="s">
        <v>64</v>
      </c>
      <c r="C494" s="96" t="s">
        <v>86</v>
      </c>
      <c r="D494" s="233" t="s">
        <v>273</v>
      </c>
      <c r="E494" s="233"/>
      <c r="F494" s="35">
        <f>F495</f>
        <v>120</v>
      </c>
      <c r="I494" s="50"/>
    </row>
    <row r="495" spans="1:9" s="14" customFormat="1" ht="31.5" x14ac:dyDescent="0.25">
      <c r="A495" s="54" t="s">
        <v>18</v>
      </c>
      <c r="B495" s="32" t="s">
        <v>64</v>
      </c>
      <c r="C495" s="96" t="s">
        <v>86</v>
      </c>
      <c r="D495" s="232" t="s">
        <v>273</v>
      </c>
      <c r="E495" s="232" t="s">
        <v>20</v>
      </c>
      <c r="F495" s="30">
        <f>F496</f>
        <v>120</v>
      </c>
      <c r="I495" s="50"/>
    </row>
    <row r="496" spans="1:9" s="14" customFormat="1" ht="31.5" x14ac:dyDescent="0.25">
      <c r="A496" s="54" t="s">
        <v>28</v>
      </c>
      <c r="B496" s="32" t="s">
        <v>64</v>
      </c>
      <c r="C496" s="96" t="s">
        <v>86</v>
      </c>
      <c r="D496" s="232" t="s">
        <v>273</v>
      </c>
      <c r="E496" s="232" t="s">
        <v>0</v>
      </c>
      <c r="F496" s="30">
        <f>F497</f>
        <v>120</v>
      </c>
      <c r="I496" s="50"/>
    </row>
    <row r="497" spans="1:9" s="14" customFormat="1" ht="31.5" x14ac:dyDescent="0.25">
      <c r="A497" s="69" t="s">
        <v>747</v>
      </c>
      <c r="B497" s="32" t="s">
        <v>64</v>
      </c>
      <c r="C497" s="96" t="s">
        <v>86</v>
      </c>
      <c r="D497" s="232" t="s">
        <v>273</v>
      </c>
      <c r="E497" s="232" t="s">
        <v>746</v>
      </c>
      <c r="F497" s="30">
        <v>120</v>
      </c>
      <c r="I497" s="50"/>
    </row>
    <row r="498" spans="1:9" s="14" customFormat="1" ht="31.5" x14ac:dyDescent="0.25">
      <c r="A498" s="70" t="s">
        <v>624</v>
      </c>
      <c r="B498" s="32" t="s">
        <v>64</v>
      </c>
      <c r="C498" s="96" t="s">
        <v>86</v>
      </c>
      <c r="D498" s="233" t="s">
        <v>274</v>
      </c>
      <c r="E498" s="233"/>
      <c r="F498" s="35">
        <f>F499</f>
        <v>650</v>
      </c>
      <c r="I498" s="50"/>
    </row>
    <row r="499" spans="1:9" s="14" customFormat="1" ht="31.5" x14ac:dyDescent="0.25">
      <c r="A499" s="54" t="s">
        <v>18</v>
      </c>
      <c r="B499" s="32" t="s">
        <v>64</v>
      </c>
      <c r="C499" s="96" t="s">
        <v>86</v>
      </c>
      <c r="D499" s="232" t="s">
        <v>274</v>
      </c>
      <c r="E499" s="232" t="s">
        <v>20</v>
      </c>
      <c r="F499" s="30">
        <f>F500</f>
        <v>650</v>
      </c>
      <c r="I499" s="50"/>
    </row>
    <row r="500" spans="1:9" s="14" customFormat="1" ht="31.5" x14ac:dyDescent="0.25">
      <c r="A500" s="54" t="s">
        <v>28</v>
      </c>
      <c r="B500" s="32" t="s">
        <v>64</v>
      </c>
      <c r="C500" s="96" t="s">
        <v>86</v>
      </c>
      <c r="D500" s="232" t="s">
        <v>274</v>
      </c>
      <c r="E500" s="232" t="s">
        <v>0</v>
      </c>
      <c r="F500" s="30">
        <f>F501</f>
        <v>650</v>
      </c>
      <c r="I500" s="50"/>
    </row>
    <row r="501" spans="1:9" s="14" customFormat="1" ht="31.5" x14ac:dyDescent="0.25">
      <c r="A501" s="69" t="s">
        <v>747</v>
      </c>
      <c r="B501" s="32" t="s">
        <v>64</v>
      </c>
      <c r="C501" s="96" t="s">
        <v>86</v>
      </c>
      <c r="D501" s="232" t="s">
        <v>274</v>
      </c>
      <c r="E501" s="232" t="s">
        <v>746</v>
      </c>
      <c r="F501" s="30">
        <v>650</v>
      </c>
      <c r="I501" s="50"/>
    </row>
    <row r="502" spans="1:9" s="14" customFormat="1" ht="47.25" x14ac:dyDescent="0.25">
      <c r="A502" s="19" t="s">
        <v>594</v>
      </c>
      <c r="B502" s="21" t="s">
        <v>64</v>
      </c>
      <c r="C502" s="21" t="s">
        <v>86</v>
      </c>
      <c r="D502" s="21" t="s">
        <v>354</v>
      </c>
      <c r="E502" s="46"/>
      <c r="F502" s="27">
        <f>F503</f>
        <v>35589</v>
      </c>
      <c r="I502" s="50"/>
    </row>
    <row r="503" spans="1:9" s="14" customFormat="1" ht="31.5" x14ac:dyDescent="0.25">
      <c r="A503" s="24" t="s">
        <v>150</v>
      </c>
      <c r="B503" s="46" t="s">
        <v>64</v>
      </c>
      <c r="C503" s="46" t="s">
        <v>86</v>
      </c>
      <c r="D503" s="58" t="s">
        <v>597</v>
      </c>
      <c r="E503" s="46"/>
      <c r="F503" s="27">
        <f>F504</f>
        <v>35589</v>
      </c>
      <c r="I503" s="50"/>
    </row>
    <row r="504" spans="1:9" s="14" customFormat="1" ht="31.5" x14ac:dyDescent="0.25">
      <c r="A504" s="60" t="s">
        <v>240</v>
      </c>
      <c r="B504" s="21" t="s">
        <v>64</v>
      </c>
      <c r="C504" s="21" t="s">
        <v>86</v>
      </c>
      <c r="D504" s="26" t="s">
        <v>598</v>
      </c>
      <c r="E504" s="46"/>
      <c r="F504" s="27">
        <f>F505</f>
        <v>35589</v>
      </c>
      <c r="I504" s="50"/>
    </row>
    <row r="505" spans="1:9" s="14" customFormat="1" ht="31.5" x14ac:dyDescent="0.25">
      <c r="A505" s="31" t="s">
        <v>136</v>
      </c>
      <c r="B505" s="233" t="s">
        <v>64</v>
      </c>
      <c r="C505" s="233" t="s">
        <v>86</v>
      </c>
      <c r="D505" s="233" t="s">
        <v>611</v>
      </c>
      <c r="E505" s="233"/>
      <c r="F505" s="35">
        <f>F506</f>
        <v>35589</v>
      </c>
      <c r="I505" s="50"/>
    </row>
    <row r="506" spans="1:9" s="14" customFormat="1" ht="15.75" x14ac:dyDescent="0.25">
      <c r="A506" s="229" t="s">
        <v>22</v>
      </c>
      <c r="B506" s="232" t="s">
        <v>64</v>
      </c>
      <c r="C506" s="232" t="s">
        <v>86</v>
      </c>
      <c r="D506" s="232" t="s">
        <v>611</v>
      </c>
      <c r="E506" s="232" t="s">
        <v>15</v>
      </c>
      <c r="F506" s="30">
        <f>F507</f>
        <v>35589</v>
      </c>
      <c r="I506" s="50"/>
    </row>
    <row r="507" spans="1:9" s="14" customFormat="1" ht="31.5" x14ac:dyDescent="0.25">
      <c r="A507" s="229" t="s">
        <v>17</v>
      </c>
      <c r="B507" s="232" t="s">
        <v>64</v>
      </c>
      <c r="C507" s="232" t="s">
        <v>86</v>
      </c>
      <c r="D507" s="232" t="s">
        <v>611</v>
      </c>
      <c r="E507" s="232" t="s">
        <v>16</v>
      </c>
      <c r="F507" s="30">
        <f>F508+F509</f>
        <v>35589</v>
      </c>
      <c r="I507" s="50"/>
    </row>
    <row r="508" spans="1:9" s="14" customFormat="1" ht="31.5" x14ac:dyDescent="0.25">
      <c r="A508" s="228" t="s">
        <v>140</v>
      </c>
      <c r="B508" s="232" t="s">
        <v>64</v>
      </c>
      <c r="C508" s="232" t="s">
        <v>86</v>
      </c>
      <c r="D508" s="232" t="s">
        <v>611</v>
      </c>
      <c r="E508" s="232" t="s">
        <v>141</v>
      </c>
      <c r="F508" s="30">
        <v>589</v>
      </c>
      <c r="I508" s="50"/>
    </row>
    <row r="509" spans="1:9" s="14" customFormat="1" ht="31.5" x14ac:dyDescent="0.25">
      <c r="A509" s="229" t="s">
        <v>808</v>
      </c>
      <c r="B509" s="232" t="s">
        <v>64</v>
      </c>
      <c r="C509" s="232" t="s">
        <v>86</v>
      </c>
      <c r="D509" s="232" t="s">
        <v>611</v>
      </c>
      <c r="E509" s="232" t="s">
        <v>862</v>
      </c>
      <c r="F509" s="30">
        <f>35000</f>
        <v>35000</v>
      </c>
      <c r="I509" s="50"/>
    </row>
    <row r="510" spans="1:9" s="14" customFormat="1" ht="31.5" x14ac:dyDescent="0.25">
      <c r="A510" s="19" t="s">
        <v>612</v>
      </c>
      <c r="B510" s="21" t="s">
        <v>64</v>
      </c>
      <c r="C510" s="21" t="s">
        <v>86</v>
      </c>
      <c r="D510" s="21" t="s">
        <v>613</v>
      </c>
      <c r="E510" s="232"/>
      <c r="F510" s="22">
        <f>F511</f>
        <v>6150</v>
      </c>
      <c r="I510" s="50"/>
    </row>
    <row r="511" spans="1:9" s="14" customFormat="1" ht="31.5" x14ac:dyDescent="0.25">
      <c r="A511" s="60" t="s">
        <v>275</v>
      </c>
      <c r="B511" s="21" t="s">
        <v>64</v>
      </c>
      <c r="C511" s="21" t="s">
        <v>86</v>
      </c>
      <c r="D511" s="20" t="s">
        <v>696</v>
      </c>
      <c r="E511" s="21"/>
      <c r="F511" s="22">
        <f>F512+F516</f>
        <v>6150</v>
      </c>
      <c r="I511" s="50"/>
    </row>
    <row r="512" spans="1:9" s="14" customFormat="1" ht="31.5" x14ac:dyDescent="0.25">
      <c r="A512" s="31" t="s">
        <v>620</v>
      </c>
      <c r="B512" s="233" t="s">
        <v>64</v>
      </c>
      <c r="C512" s="233" t="s">
        <v>86</v>
      </c>
      <c r="D512" s="40" t="s">
        <v>741</v>
      </c>
      <c r="E512" s="233"/>
      <c r="F512" s="35">
        <f>F513</f>
        <v>5850</v>
      </c>
      <c r="I512" s="50"/>
    </row>
    <row r="513" spans="1:9" s="14" customFormat="1" ht="15.75" x14ac:dyDescent="0.25">
      <c r="A513" s="229" t="s">
        <v>22</v>
      </c>
      <c r="B513" s="232" t="s">
        <v>64</v>
      </c>
      <c r="C513" s="232" t="s">
        <v>86</v>
      </c>
      <c r="D513" s="227" t="s">
        <v>741</v>
      </c>
      <c r="E513" s="232" t="s">
        <v>15</v>
      </c>
      <c r="F513" s="30">
        <f>F514</f>
        <v>5850</v>
      </c>
      <c r="I513" s="50"/>
    </row>
    <row r="514" spans="1:9" s="14" customFormat="1" ht="31.5" x14ac:dyDescent="0.25">
      <c r="A514" s="229" t="s">
        <v>17</v>
      </c>
      <c r="B514" s="232" t="s">
        <v>64</v>
      </c>
      <c r="C514" s="232" t="s">
        <v>86</v>
      </c>
      <c r="D514" s="227" t="s">
        <v>741</v>
      </c>
      <c r="E514" s="232" t="s">
        <v>16</v>
      </c>
      <c r="F514" s="30">
        <f>F515</f>
        <v>5850</v>
      </c>
      <c r="I514" s="50"/>
    </row>
    <row r="515" spans="1:9" s="14" customFormat="1" ht="31.5" x14ac:dyDescent="0.25">
      <c r="A515" s="228" t="s">
        <v>140</v>
      </c>
      <c r="B515" s="232" t="s">
        <v>64</v>
      </c>
      <c r="C515" s="232" t="s">
        <v>86</v>
      </c>
      <c r="D515" s="227" t="s">
        <v>741</v>
      </c>
      <c r="E515" s="232" t="s">
        <v>141</v>
      </c>
      <c r="F515" s="30">
        <v>5850</v>
      </c>
      <c r="I515" s="50"/>
    </row>
    <row r="516" spans="1:9" s="14" customFormat="1" ht="15.75" x14ac:dyDescent="0.25">
      <c r="A516" s="31" t="s">
        <v>619</v>
      </c>
      <c r="B516" s="233" t="s">
        <v>64</v>
      </c>
      <c r="C516" s="233" t="s">
        <v>86</v>
      </c>
      <c r="D516" s="40" t="s">
        <v>695</v>
      </c>
      <c r="E516" s="233"/>
      <c r="F516" s="35">
        <f>F517</f>
        <v>300</v>
      </c>
      <c r="I516" s="50"/>
    </row>
    <row r="517" spans="1:9" s="14" customFormat="1" ht="15.75" x14ac:dyDescent="0.25">
      <c r="A517" s="229" t="s">
        <v>22</v>
      </c>
      <c r="B517" s="232" t="s">
        <v>64</v>
      </c>
      <c r="C517" s="232" t="s">
        <v>86</v>
      </c>
      <c r="D517" s="227" t="s">
        <v>695</v>
      </c>
      <c r="E517" s="232" t="s">
        <v>15</v>
      </c>
      <c r="F517" s="30">
        <f>F518</f>
        <v>300</v>
      </c>
      <c r="I517" s="50"/>
    </row>
    <row r="518" spans="1:9" s="14" customFormat="1" ht="31.5" x14ac:dyDescent="0.25">
      <c r="A518" s="229" t="s">
        <v>17</v>
      </c>
      <c r="B518" s="232" t="s">
        <v>64</v>
      </c>
      <c r="C518" s="232" t="s">
        <v>86</v>
      </c>
      <c r="D518" s="227" t="s">
        <v>695</v>
      </c>
      <c r="E518" s="232" t="s">
        <v>16</v>
      </c>
      <c r="F518" s="30">
        <f>F519</f>
        <v>300</v>
      </c>
      <c r="I518" s="50"/>
    </row>
    <row r="519" spans="1:9" s="14" customFormat="1" ht="31.5" x14ac:dyDescent="0.25">
      <c r="A519" s="228" t="s">
        <v>140</v>
      </c>
      <c r="B519" s="232" t="s">
        <v>64</v>
      </c>
      <c r="C519" s="232" t="s">
        <v>86</v>
      </c>
      <c r="D519" s="227" t="s">
        <v>695</v>
      </c>
      <c r="E519" s="232" t="s">
        <v>141</v>
      </c>
      <c r="F519" s="30">
        <v>300</v>
      </c>
      <c r="I519" s="50"/>
    </row>
    <row r="520" spans="1:9" s="14" customFormat="1" ht="18.75" x14ac:dyDescent="0.3">
      <c r="A520" s="87" t="s">
        <v>88</v>
      </c>
      <c r="B520" s="88" t="s">
        <v>89</v>
      </c>
      <c r="C520" s="89"/>
      <c r="D520" s="88"/>
      <c r="E520" s="89"/>
      <c r="F520" s="90">
        <f>F521+F551+F589+F662</f>
        <v>807799.95</v>
      </c>
      <c r="I520" s="50"/>
    </row>
    <row r="521" spans="1:9" s="14" customFormat="1" ht="15.75" x14ac:dyDescent="0.25">
      <c r="A521" s="38" t="s">
        <v>90</v>
      </c>
      <c r="B521" s="20" t="s">
        <v>89</v>
      </c>
      <c r="C521" s="21" t="s">
        <v>70</v>
      </c>
      <c r="D521" s="20"/>
      <c r="E521" s="21"/>
      <c r="F521" s="22">
        <f>F522+F536</f>
        <v>33757</v>
      </c>
      <c r="I521" s="50"/>
    </row>
    <row r="522" spans="1:9" s="14" customFormat="1" ht="47.25" x14ac:dyDescent="0.25">
      <c r="A522" s="52" t="s">
        <v>618</v>
      </c>
      <c r="B522" s="21" t="s">
        <v>89</v>
      </c>
      <c r="C522" s="21" t="s">
        <v>70</v>
      </c>
      <c r="D522" s="21" t="s">
        <v>278</v>
      </c>
      <c r="E522" s="21"/>
      <c r="F522" s="22">
        <f>F523</f>
        <v>17802</v>
      </c>
      <c r="I522" s="50"/>
    </row>
    <row r="523" spans="1:9" s="14" customFormat="1" ht="31.5" x14ac:dyDescent="0.25">
      <c r="A523" s="60" t="s">
        <v>276</v>
      </c>
      <c r="B523" s="232" t="s">
        <v>89</v>
      </c>
      <c r="C523" s="232" t="s">
        <v>70</v>
      </c>
      <c r="D523" s="232" t="s">
        <v>277</v>
      </c>
      <c r="E523" s="232"/>
      <c r="F523" s="30">
        <f>F524+F528+F532</f>
        <v>17802</v>
      </c>
      <c r="I523" s="50"/>
    </row>
    <row r="524" spans="1:9" s="14" customFormat="1" ht="15.75" x14ac:dyDescent="0.25">
      <c r="A524" s="31" t="s">
        <v>486</v>
      </c>
      <c r="B524" s="233" t="s">
        <v>89</v>
      </c>
      <c r="C524" s="233" t="s">
        <v>70</v>
      </c>
      <c r="D524" s="233" t="s">
        <v>487</v>
      </c>
      <c r="E524" s="233"/>
      <c r="F524" s="35">
        <f>F525</f>
        <v>500</v>
      </c>
      <c r="I524" s="50"/>
    </row>
    <row r="525" spans="1:9" s="14" customFormat="1" ht="15.75" x14ac:dyDescent="0.25">
      <c r="A525" s="229" t="s">
        <v>22</v>
      </c>
      <c r="B525" s="232" t="s">
        <v>89</v>
      </c>
      <c r="C525" s="232" t="s">
        <v>70</v>
      </c>
      <c r="D525" s="232" t="s">
        <v>487</v>
      </c>
      <c r="E525" s="232" t="s">
        <v>15</v>
      </c>
      <c r="F525" s="30">
        <f>F526</f>
        <v>500</v>
      </c>
      <c r="I525" s="50"/>
    </row>
    <row r="526" spans="1:9" s="14" customFormat="1" ht="31.5" x14ac:dyDescent="0.25">
      <c r="A526" s="229" t="s">
        <v>17</v>
      </c>
      <c r="B526" s="232" t="s">
        <v>89</v>
      </c>
      <c r="C526" s="232" t="s">
        <v>70</v>
      </c>
      <c r="D526" s="232" t="s">
        <v>487</v>
      </c>
      <c r="E526" s="232" t="s">
        <v>16</v>
      </c>
      <c r="F526" s="30">
        <f>F527</f>
        <v>500</v>
      </c>
      <c r="I526" s="50"/>
    </row>
    <row r="527" spans="1:9" s="14" customFormat="1" ht="31.5" x14ac:dyDescent="0.25">
      <c r="A527" s="228" t="s">
        <v>140</v>
      </c>
      <c r="B527" s="232" t="s">
        <v>89</v>
      </c>
      <c r="C527" s="232" t="s">
        <v>70</v>
      </c>
      <c r="D527" s="232" t="s">
        <v>487</v>
      </c>
      <c r="E527" s="232" t="s">
        <v>141</v>
      </c>
      <c r="F527" s="30">
        <v>500</v>
      </c>
      <c r="I527" s="50"/>
    </row>
    <row r="528" spans="1:9" s="14" customFormat="1" ht="15.75" x14ac:dyDescent="0.25">
      <c r="A528" s="31" t="s">
        <v>778</v>
      </c>
      <c r="B528" s="233" t="s">
        <v>89</v>
      </c>
      <c r="C528" s="233" t="s">
        <v>70</v>
      </c>
      <c r="D528" s="233" t="s">
        <v>779</v>
      </c>
      <c r="E528" s="233"/>
      <c r="F528" s="35">
        <f>F529</f>
        <v>6896</v>
      </c>
      <c r="I528" s="50"/>
    </row>
    <row r="529" spans="1:9" s="14" customFormat="1" ht="15.75" x14ac:dyDescent="0.25">
      <c r="A529" s="69" t="s">
        <v>13</v>
      </c>
      <c r="B529" s="232" t="s">
        <v>89</v>
      </c>
      <c r="C529" s="232" t="s">
        <v>70</v>
      </c>
      <c r="D529" s="232" t="s">
        <v>779</v>
      </c>
      <c r="E529" s="232" t="s">
        <v>14</v>
      </c>
      <c r="F529" s="30">
        <f>F530</f>
        <v>6896</v>
      </c>
      <c r="I529" s="50"/>
    </row>
    <row r="530" spans="1:9" s="14" customFormat="1" ht="47.25" x14ac:dyDescent="0.25">
      <c r="A530" s="51" t="s">
        <v>481</v>
      </c>
      <c r="B530" s="232" t="s">
        <v>89</v>
      </c>
      <c r="C530" s="232" t="s">
        <v>70</v>
      </c>
      <c r="D530" s="232" t="s">
        <v>779</v>
      </c>
      <c r="E530" s="232" t="s">
        <v>12</v>
      </c>
      <c r="F530" s="30">
        <f>F531</f>
        <v>6896</v>
      </c>
      <c r="I530" s="50"/>
    </row>
    <row r="531" spans="1:9" s="14" customFormat="1" ht="47.25" x14ac:dyDescent="0.25">
      <c r="A531" s="51" t="s">
        <v>749</v>
      </c>
      <c r="B531" s="232" t="s">
        <v>89</v>
      </c>
      <c r="C531" s="232" t="s">
        <v>70</v>
      </c>
      <c r="D531" s="232" t="s">
        <v>779</v>
      </c>
      <c r="E531" s="232" t="s">
        <v>748</v>
      </c>
      <c r="F531" s="30">
        <v>6896</v>
      </c>
      <c r="I531" s="50"/>
    </row>
    <row r="532" spans="1:9" s="14" customFormat="1" ht="15.75" x14ac:dyDescent="0.25">
      <c r="A532" s="31" t="s">
        <v>781</v>
      </c>
      <c r="B532" s="233" t="s">
        <v>89</v>
      </c>
      <c r="C532" s="233" t="s">
        <v>70</v>
      </c>
      <c r="D532" s="233" t="s">
        <v>780</v>
      </c>
      <c r="E532" s="233"/>
      <c r="F532" s="35">
        <f>F533</f>
        <v>10406</v>
      </c>
      <c r="I532" s="50"/>
    </row>
    <row r="533" spans="1:9" s="14" customFormat="1" ht="15.75" x14ac:dyDescent="0.25">
      <c r="A533" s="69" t="s">
        <v>13</v>
      </c>
      <c r="B533" s="232" t="s">
        <v>89</v>
      </c>
      <c r="C533" s="232" t="s">
        <v>70</v>
      </c>
      <c r="D533" s="232" t="s">
        <v>780</v>
      </c>
      <c r="E533" s="232" t="s">
        <v>14</v>
      </c>
      <c r="F533" s="30">
        <f>F534</f>
        <v>10406</v>
      </c>
      <c r="I533" s="50"/>
    </row>
    <row r="534" spans="1:9" s="14" customFormat="1" ht="47.25" x14ac:dyDescent="0.25">
      <c r="A534" s="51" t="s">
        <v>481</v>
      </c>
      <c r="B534" s="232" t="s">
        <v>89</v>
      </c>
      <c r="C534" s="232" t="s">
        <v>70</v>
      </c>
      <c r="D534" s="232" t="s">
        <v>780</v>
      </c>
      <c r="E534" s="232" t="s">
        <v>12</v>
      </c>
      <c r="F534" s="30">
        <f>F535</f>
        <v>10406</v>
      </c>
      <c r="I534" s="50"/>
    </row>
    <row r="535" spans="1:9" s="14" customFormat="1" ht="47.25" x14ac:dyDescent="0.25">
      <c r="A535" s="51" t="s">
        <v>749</v>
      </c>
      <c r="B535" s="232" t="s">
        <v>89</v>
      </c>
      <c r="C535" s="232" t="s">
        <v>70</v>
      </c>
      <c r="D535" s="232" t="s">
        <v>780</v>
      </c>
      <c r="E535" s="232" t="s">
        <v>748</v>
      </c>
      <c r="F535" s="30">
        <f>11157-751</f>
        <v>10406</v>
      </c>
      <c r="I535" s="50"/>
    </row>
    <row r="536" spans="1:9" s="14" customFormat="1" ht="47.25" x14ac:dyDescent="0.25">
      <c r="A536" s="19" t="s">
        <v>594</v>
      </c>
      <c r="B536" s="20" t="s">
        <v>89</v>
      </c>
      <c r="C536" s="21" t="s">
        <v>70</v>
      </c>
      <c r="D536" s="21" t="s">
        <v>354</v>
      </c>
      <c r="E536" s="232"/>
      <c r="F536" s="22">
        <f>F537</f>
        <v>15955</v>
      </c>
      <c r="I536" s="50"/>
    </row>
    <row r="537" spans="1:9" s="14" customFormat="1" ht="31.5" x14ac:dyDescent="0.25">
      <c r="A537" s="24" t="s">
        <v>150</v>
      </c>
      <c r="B537" s="46" t="s">
        <v>89</v>
      </c>
      <c r="C537" s="46" t="s">
        <v>70</v>
      </c>
      <c r="D537" s="58" t="s">
        <v>597</v>
      </c>
      <c r="E537" s="232"/>
      <c r="F537" s="27">
        <f>F538</f>
        <v>15955</v>
      </c>
      <c r="I537" s="50"/>
    </row>
    <row r="538" spans="1:9" s="14" customFormat="1" ht="31.5" x14ac:dyDescent="0.25">
      <c r="A538" s="60" t="s">
        <v>240</v>
      </c>
      <c r="B538" s="21" t="s">
        <v>89</v>
      </c>
      <c r="C538" s="21" t="s">
        <v>70</v>
      </c>
      <c r="D538" s="26" t="s">
        <v>598</v>
      </c>
      <c r="E538" s="232"/>
      <c r="F538" s="22">
        <f>F539+F543+F547</f>
        <v>15955</v>
      </c>
      <c r="I538" s="50"/>
    </row>
    <row r="539" spans="1:9" s="14" customFormat="1" ht="15.75" x14ac:dyDescent="0.25">
      <c r="A539" s="31" t="s">
        <v>601</v>
      </c>
      <c r="B539" s="233" t="s">
        <v>89</v>
      </c>
      <c r="C539" s="233" t="s">
        <v>70</v>
      </c>
      <c r="D539" s="33" t="s">
        <v>602</v>
      </c>
      <c r="E539" s="232"/>
      <c r="F539" s="35">
        <f>F540</f>
        <v>4829</v>
      </c>
      <c r="I539" s="50"/>
    </row>
    <row r="540" spans="1:9" s="14" customFormat="1" ht="15.75" x14ac:dyDescent="0.25">
      <c r="A540" s="229" t="s">
        <v>22</v>
      </c>
      <c r="B540" s="232" t="s">
        <v>89</v>
      </c>
      <c r="C540" s="232" t="s">
        <v>70</v>
      </c>
      <c r="D540" s="29" t="s">
        <v>602</v>
      </c>
      <c r="E540" s="232" t="s">
        <v>15</v>
      </c>
      <c r="F540" s="30">
        <f>F541</f>
        <v>4829</v>
      </c>
      <c r="I540" s="50"/>
    </row>
    <row r="541" spans="1:9" s="14" customFormat="1" ht="31.5" x14ac:dyDescent="0.25">
      <c r="A541" s="229" t="s">
        <v>17</v>
      </c>
      <c r="B541" s="232" t="s">
        <v>89</v>
      </c>
      <c r="C541" s="232" t="s">
        <v>70</v>
      </c>
      <c r="D541" s="29" t="s">
        <v>602</v>
      </c>
      <c r="E541" s="232" t="s">
        <v>16</v>
      </c>
      <c r="F541" s="30">
        <f>F542</f>
        <v>4829</v>
      </c>
      <c r="I541" s="50"/>
    </row>
    <row r="542" spans="1:9" s="14" customFormat="1" ht="31.5" x14ac:dyDescent="0.25">
      <c r="A542" s="228" t="s">
        <v>140</v>
      </c>
      <c r="B542" s="232" t="s">
        <v>89</v>
      </c>
      <c r="C542" s="232" t="s">
        <v>70</v>
      </c>
      <c r="D542" s="29" t="s">
        <v>602</v>
      </c>
      <c r="E542" s="232" t="s">
        <v>141</v>
      </c>
      <c r="F542" s="30">
        <v>4829</v>
      </c>
      <c r="I542" s="50"/>
    </row>
    <row r="543" spans="1:9" s="14" customFormat="1" ht="31.5" x14ac:dyDescent="0.25">
      <c r="A543" s="31" t="s">
        <v>717</v>
      </c>
      <c r="B543" s="233" t="s">
        <v>89</v>
      </c>
      <c r="C543" s="233" t="s">
        <v>70</v>
      </c>
      <c r="D543" s="33" t="s">
        <v>603</v>
      </c>
      <c r="E543" s="233"/>
      <c r="F543" s="35">
        <f>F544</f>
        <v>11026</v>
      </c>
      <c r="I543" s="50"/>
    </row>
    <row r="544" spans="1:9" s="14" customFormat="1" ht="15.75" x14ac:dyDescent="0.25">
      <c r="A544" s="229" t="s">
        <v>22</v>
      </c>
      <c r="B544" s="232" t="s">
        <v>89</v>
      </c>
      <c r="C544" s="232" t="s">
        <v>70</v>
      </c>
      <c r="D544" s="29" t="s">
        <v>603</v>
      </c>
      <c r="E544" s="232" t="s">
        <v>15</v>
      </c>
      <c r="F544" s="35">
        <f>F545</f>
        <v>11026</v>
      </c>
      <c r="I544" s="50"/>
    </row>
    <row r="545" spans="1:9" s="14" customFormat="1" ht="31.5" x14ac:dyDescent="0.25">
      <c r="A545" s="229" t="s">
        <v>17</v>
      </c>
      <c r="B545" s="232" t="s">
        <v>89</v>
      </c>
      <c r="C545" s="232" t="s">
        <v>70</v>
      </c>
      <c r="D545" s="29" t="s">
        <v>603</v>
      </c>
      <c r="E545" s="232" t="s">
        <v>16</v>
      </c>
      <c r="F545" s="35">
        <f>F546</f>
        <v>11026</v>
      </c>
      <c r="I545" s="50"/>
    </row>
    <row r="546" spans="1:9" s="14" customFormat="1" ht="31.5" x14ac:dyDescent="0.25">
      <c r="A546" s="228" t="s">
        <v>140</v>
      </c>
      <c r="B546" s="232" t="s">
        <v>89</v>
      </c>
      <c r="C546" s="232" t="s">
        <v>70</v>
      </c>
      <c r="D546" s="29" t="s">
        <v>603</v>
      </c>
      <c r="E546" s="232" t="s">
        <v>141</v>
      </c>
      <c r="F546" s="30">
        <v>11026</v>
      </c>
      <c r="I546" s="50"/>
    </row>
    <row r="547" spans="1:9" s="14" customFormat="1" ht="15.75" x14ac:dyDescent="0.25">
      <c r="A547" s="31" t="s">
        <v>782</v>
      </c>
      <c r="B547" s="233" t="s">
        <v>89</v>
      </c>
      <c r="C547" s="233" t="s">
        <v>70</v>
      </c>
      <c r="D547" s="33" t="s">
        <v>783</v>
      </c>
      <c r="E547" s="232"/>
      <c r="F547" s="35">
        <f>F548</f>
        <v>100</v>
      </c>
      <c r="I547" s="50"/>
    </row>
    <row r="548" spans="1:9" s="14" customFormat="1" ht="15.75" x14ac:dyDescent="0.25">
      <c r="A548" s="229" t="s">
        <v>22</v>
      </c>
      <c r="B548" s="232" t="s">
        <v>89</v>
      </c>
      <c r="C548" s="232" t="s">
        <v>70</v>
      </c>
      <c r="D548" s="29" t="s">
        <v>783</v>
      </c>
      <c r="E548" s="232" t="s">
        <v>15</v>
      </c>
      <c r="F548" s="30">
        <f>F549</f>
        <v>100</v>
      </c>
      <c r="I548" s="50"/>
    </row>
    <row r="549" spans="1:9" s="14" customFormat="1" ht="37.5" customHeight="1" x14ac:dyDescent="0.25">
      <c r="A549" s="229" t="s">
        <v>17</v>
      </c>
      <c r="B549" s="232" t="s">
        <v>89</v>
      </c>
      <c r="C549" s="232" t="s">
        <v>70</v>
      </c>
      <c r="D549" s="29" t="s">
        <v>783</v>
      </c>
      <c r="E549" s="232" t="s">
        <v>16</v>
      </c>
      <c r="F549" s="30">
        <f>F550</f>
        <v>100</v>
      </c>
      <c r="I549" s="50"/>
    </row>
    <row r="550" spans="1:9" s="64" customFormat="1" ht="31.5" x14ac:dyDescent="0.25">
      <c r="A550" s="228" t="s">
        <v>140</v>
      </c>
      <c r="B550" s="232" t="s">
        <v>89</v>
      </c>
      <c r="C550" s="232" t="s">
        <v>70</v>
      </c>
      <c r="D550" s="29" t="s">
        <v>783</v>
      </c>
      <c r="E550" s="232" t="s">
        <v>141</v>
      </c>
      <c r="F550" s="30">
        <v>100</v>
      </c>
      <c r="I550" s="65"/>
    </row>
    <row r="551" spans="1:9" s="14" customFormat="1" ht="15.75" x14ac:dyDescent="0.25">
      <c r="A551" s="52" t="s">
        <v>91</v>
      </c>
      <c r="B551" s="21" t="s">
        <v>89</v>
      </c>
      <c r="C551" s="21" t="s">
        <v>60</v>
      </c>
      <c r="D551" s="21"/>
      <c r="E551" s="21"/>
      <c r="F551" s="22">
        <f>F552+F582</f>
        <v>394031.08</v>
      </c>
      <c r="I551" s="50"/>
    </row>
    <row r="552" spans="1:9" s="14" customFormat="1" ht="47.25" x14ac:dyDescent="0.25">
      <c r="A552" s="19" t="s">
        <v>618</v>
      </c>
      <c r="B552" s="21" t="s">
        <v>89</v>
      </c>
      <c r="C552" s="21" t="s">
        <v>60</v>
      </c>
      <c r="D552" s="21" t="s">
        <v>278</v>
      </c>
      <c r="E552" s="108"/>
      <c r="F552" s="22">
        <f>F553</f>
        <v>390589.08</v>
      </c>
      <c r="I552" s="50"/>
    </row>
    <row r="553" spans="1:9" s="14" customFormat="1" ht="31.5" x14ac:dyDescent="0.25">
      <c r="A553" s="60" t="s">
        <v>279</v>
      </c>
      <c r="B553" s="21" t="s">
        <v>89</v>
      </c>
      <c r="C553" s="21" t="s">
        <v>60</v>
      </c>
      <c r="D553" s="26" t="s">
        <v>280</v>
      </c>
      <c r="E553" s="61"/>
      <c r="F553" s="63">
        <f>F554+F562+F566+F574+F578+F570</f>
        <v>390589.08</v>
      </c>
      <c r="I553" s="50"/>
    </row>
    <row r="554" spans="1:9" s="14" customFormat="1" ht="31.5" x14ac:dyDescent="0.25">
      <c r="A554" s="31" t="s">
        <v>504</v>
      </c>
      <c r="B554" s="233" t="s">
        <v>89</v>
      </c>
      <c r="C554" s="233" t="s">
        <v>60</v>
      </c>
      <c r="D554" s="233" t="s">
        <v>281</v>
      </c>
      <c r="E554" s="233"/>
      <c r="F554" s="35">
        <f>F555+F559</f>
        <v>291667</v>
      </c>
      <c r="I554" s="50"/>
    </row>
    <row r="555" spans="1:9" s="14" customFormat="1" ht="15.75" x14ac:dyDescent="0.25">
      <c r="A555" s="229" t="s">
        <v>22</v>
      </c>
      <c r="B555" s="232" t="s">
        <v>89</v>
      </c>
      <c r="C555" s="232" t="s">
        <v>60</v>
      </c>
      <c r="D555" s="232" t="s">
        <v>281</v>
      </c>
      <c r="E555" s="232" t="s">
        <v>15</v>
      </c>
      <c r="F555" s="30">
        <f>F556</f>
        <v>186900</v>
      </c>
      <c r="I555" s="50"/>
    </row>
    <row r="556" spans="1:9" s="14" customFormat="1" ht="31.5" x14ac:dyDescent="0.25">
      <c r="A556" s="229" t="s">
        <v>17</v>
      </c>
      <c r="B556" s="232" t="s">
        <v>89</v>
      </c>
      <c r="C556" s="232" t="s">
        <v>60</v>
      </c>
      <c r="D556" s="232" t="s">
        <v>281</v>
      </c>
      <c r="E556" s="232" t="s">
        <v>16</v>
      </c>
      <c r="F556" s="30">
        <f>F557+F558</f>
        <v>186900</v>
      </c>
      <c r="I556" s="50"/>
    </row>
    <row r="557" spans="1:9" s="14" customFormat="1" ht="31.5" x14ac:dyDescent="0.25">
      <c r="A557" s="51" t="s">
        <v>762</v>
      </c>
      <c r="B557" s="232" t="s">
        <v>89</v>
      </c>
      <c r="C557" s="232" t="s">
        <v>60</v>
      </c>
      <c r="D557" s="232" t="s">
        <v>281</v>
      </c>
      <c r="E557" s="232" t="s">
        <v>761</v>
      </c>
      <c r="F557" s="30">
        <v>5250</v>
      </c>
      <c r="I557" s="50"/>
    </row>
    <row r="558" spans="1:9" s="14" customFormat="1" ht="31.5" x14ac:dyDescent="0.25">
      <c r="A558" s="228" t="s">
        <v>140</v>
      </c>
      <c r="B558" s="232" t="s">
        <v>89</v>
      </c>
      <c r="C558" s="232" t="s">
        <v>60</v>
      </c>
      <c r="D558" s="232" t="s">
        <v>281</v>
      </c>
      <c r="E558" s="232" t="s">
        <v>141</v>
      </c>
      <c r="F558" s="30">
        <v>181650</v>
      </c>
      <c r="I558" s="50"/>
    </row>
    <row r="559" spans="1:9" s="14" customFormat="1" ht="31.5" x14ac:dyDescent="0.25">
      <c r="A559" s="73" t="s">
        <v>786</v>
      </c>
      <c r="B559" s="232" t="s">
        <v>89</v>
      </c>
      <c r="C559" s="232" t="s">
        <v>60</v>
      </c>
      <c r="D559" s="232" t="s">
        <v>281</v>
      </c>
      <c r="E559" s="37" t="s">
        <v>37</v>
      </c>
      <c r="F559" s="30">
        <f>F561</f>
        <v>104767</v>
      </c>
      <c r="I559" s="50"/>
    </row>
    <row r="560" spans="1:9" s="14" customFormat="1" ht="15.75" x14ac:dyDescent="0.25">
      <c r="A560" s="120" t="s">
        <v>36</v>
      </c>
      <c r="B560" s="232" t="s">
        <v>89</v>
      </c>
      <c r="C560" s="232" t="s">
        <v>60</v>
      </c>
      <c r="D560" s="232" t="s">
        <v>281</v>
      </c>
      <c r="E560" s="37">
        <v>410</v>
      </c>
      <c r="F560" s="30">
        <f>F561</f>
        <v>104767</v>
      </c>
      <c r="I560" s="50"/>
    </row>
    <row r="561" spans="1:9" s="14" customFormat="1" ht="31.5" x14ac:dyDescent="0.25">
      <c r="A561" s="120" t="s">
        <v>155</v>
      </c>
      <c r="B561" s="232" t="s">
        <v>89</v>
      </c>
      <c r="C561" s="232" t="s">
        <v>60</v>
      </c>
      <c r="D561" s="232" t="s">
        <v>281</v>
      </c>
      <c r="E561" s="37" t="s">
        <v>160</v>
      </c>
      <c r="F561" s="30">
        <v>104767</v>
      </c>
      <c r="I561" s="50"/>
    </row>
    <row r="562" spans="1:9" s="14" customFormat="1" ht="15.75" x14ac:dyDescent="0.25">
      <c r="A562" s="70" t="s">
        <v>614</v>
      </c>
      <c r="B562" s="233" t="s">
        <v>89</v>
      </c>
      <c r="C562" s="233" t="s">
        <v>60</v>
      </c>
      <c r="D562" s="233" t="s">
        <v>616</v>
      </c>
      <c r="E562" s="233"/>
      <c r="F562" s="35">
        <f>F563</f>
        <v>13100</v>
      </c>
      <c r="I562" s="50"/>
    </row>
    <row r="563" spans="1:9" s="14" customFormat="1" ht="15.75" x14ac:dyDescent="0.25">
      <c r="A563" s="229" t="s">
        <v>22</v>
      </c>
      <c r="B563" s="232" t="s">
        <v>89</v>
      </c>
      <c r="C563" s="232" t="s">
        <v>60</v>
      </c>
      <c r="D563" s="232" t="s">
        <v>616</v>
      </c>
      <c r="E563" s="232" t="s">
        <v>15</v>
      </c>
      <c r="F563" s="30">
        <f>F564</f>
        <v>13100</v>
      </c>
      <c r="I563" s="50"/>
    </row>
    <row r="564" spans="1:9" s="14" customFormat="1" ht="31.5" x14ac:dyDescent="0.25">
      <c r="A564" s="229" t="s">
        <v>17</v>
      </c>
      <c r="B564" s="232" t="s">
        <v>89</v>
      </c>
      <c r="C564" s="232" t="s">
        <v>60</v>
      </c>
      <c r="D564" s="232" t="s">
        <v>616</v>
      </c>
      <c r="E564" s="232" t="s">
        <v>16</v>
      </c>
      <c r="F564" s="30">
        <f>F565</f>
        <v>13100</v>
      </c>
      <c r="I564" s="50"/>
    </row>
    <row r="565" spans="1:9" s="14" customFormat="1" ht="31.5" x14ac:dyDescent="0.25">
      <c r="A565" s="228" t="s">
        <v>140</v>
      </c>
      <c r="B565" s="232" t="s">
        <v>89</v>
      </c>
      <c r="C565" s="232" t="s">
        <v>60</v>
      </c>
      <c r="D565" s="232" t="s">
        <v>616</v>
      </c>
      <c r="E565" s="232" t="s">
        <v>141</v>
      </c>
      <c r="F565" s="30">
        <v>13100</v>
      </c>
      <c r="I565" s="50"/>
    </row>
    <row r="566" spans="1:9" s="14" customFormat="1" ht="15.75" x14ac:dyDescent="0.25">
      <c r="A566" s="70" t="s">
        <v>615</v>
      </c>
      <c r="B566" s="233" t="s">
        <v>89</v>
      </c>
      <c r="C566" s="233" t="s">
        <v>60</v>
      </c>
      <c r="D566" s="233" t="s">
        <v>617</v>
      </c>
      <c r="E566" s="233"/>
      <c r="F566" s="35">
        <v>100</v>
      </c>
      <c r="I566" s="50"/>
    </row>
    <row r="567" spans="1:9" s="14" customFormat="1" ht="15.75" x14ac:dyDescent="0.25">
      <c r="A567" s="229" t="s">
        <v>22</v>
      </c>
      <c r="B567" s="232" t="s">
        <v>89</v>
      </c>
      <c r="C567" s="232" t="s">
        <v>60</v>
      </c>
      <c r="D567" s="232" t="s">
        <v>617</v>
      </c>
      <c r="E567" s="232" t="s">
        <v>15</v>
      </c>
      <c r="F567" s="30">
        <f>F568</f>
        <v>100</v>
      </c>
      <c r="I567" s="50"/>
    </row>
    <row r="568" spans="1:9" s="14" customFormat="1" ht="31.5" x14ac:dyDescent="0.25">
      <c r="A568" s="229" t="s">
        <v>17</v>
      </c>
      <c r="B568" s="232" t="s">
        <v>89</v>
      </c>
      <c r="C568" s="232" t="s">
        <v>60</v>
      </c>
      <c r="D568" s="232" t="s">
        <v>617</v>
      </c>
      <c r="E568" s="232" t="s">
        <v>16</v>
      </c>
      <c r="F568" s="30">
        <f>F569</f>
        <v>100</v>
      </c>
      <c r="I568" s="50"/>
    </row>
    <row r="569" spans="1:9" s="14" customFormat="1" ht="31.5" x14ac:dyDescent="0.25">
      <c r="A569" s="228" t="s">
        <v>140</v>
      </c>
      <c r="B569" s="232" t="s">
        <v>89</v>
      </c>
      <c r="C569" s="232" t="s">
        <v>60</v>
      </c>
      <c r="D569" s="232" t="s">
        <v>617</v>
      </c>
      <c r="E569" s="232" t="s">
        <v>141</v>
      </c>
      <c r="F569" s="30">
        <v>100</v>
      </c>
      <c r="I569" s="50"/>
    </row>
    <row r="570" spans="1:9" s="14" customFormat="1" ht="15.75" x14ac:dyDescent="0.25">
      <c r="A570" s="236" t="s">
        <v>897</v>
      </c>
      <c r="B570" s="231" t="s">
        <v>89</v>
      </c>
      <c r="C570" s="231" t="s">
        <v>60</v>
      </c>
      <c r="D570" s="233" t="s">
        <v>898</v>
      </c>
      <c r="E570" s="233"/>
      <c r="F570" s="234">
        <f>F571</f>
        <v>3948</v>
      </c>
      <c r="H570" s="50"/>
    </row>
    <row r="571" spans="1:9" s="14" customFormat="1" ht="15.75" x14ac:dyDescent="0.25">
      <c r="A571" s="229" t="s">
        <v>22</v>
      </c>
      <c r="B571" s="227" t="s">
        <v>89</v>
      </c>
      <c r="C571" s="227" t="s">
        <v>60</v>
      </c>
      <c r="D571" s="232" t="s">
        <v>898</v>
      </c>
      <c r="E571" s="232" t="s">
        <v>15</v>
      </c>
      <c r="F571" s="235">
        <f>F572</f>
        <v>3948</v>
      </c>
      <c r="H571" s="50"/>
    </row>
    <row r="572" spans="1:9" s="14" customFormat="1" ht="31.5" x14ac:dyDescent="0.25">
      <c r="A572" s="229" t="s">
        <v>17</v>
      </c>
      <c r="B572" s="227" t="s">
        <v>89</v>
      </c>
      <c r="C572" s="227" t="s">
        <v>60</v>
      </c>
      <c r="D572" s="232" t="s">
        <v>898</v>
      </c>
      <c r="E572" s="232" t="s">
        <v>16</v>
      </c>
      <c r="F572" s="235">
        <f>F573</f>
        <v>3948</v>
      </c>
      <c r="H572" s="50"/>
    </row>
    <row r="573" spans="1:9" s="14" customFormat="1" ht="31.5" x14ac:dyDescent="0.25">
      <c r="A573" s="228" t="s">
        <v>140</v>
      </c>
      <c r="B573" s="227" t="s">
        <v>89</v>
      </c>
      <c r="C573" s="227" t="s">
        <v>60</v>
      </c>
      <c r="D573" s="232" t="s">
        <v>898</v>
      </c>
      <c r="E573" s="232" t="s">
        <v>141</v>
      </c>
      <c r="F573" s="235">
        <v>3948</v>
      </c>
      <c r="H573" s="50"/>
    </row>
    <row r="574" spans="1:9" s="14" customFormat="1" ht="15.75" x14ac:dyDescent="0.25">
      <c r="A574" s="31" t="s">
        <v>900</v>
      </c>
      <c r="B574" s="233" t="s">
        <v>89</v>
      </c>
      <c r="C574" s="233" t="s">
        <v>60</v>
      </c>
      <c r="D574" s="233" t="s">
        <v>784</v>
      </c>
      <c r="E574" s="233"/>
      <c r="F574" s="35">
        <f>F575</f>
        <v>47244.08</v>
      </c>
      <c r="I574" s="50"/>
    </row>
    <row r="575" spans="1:9" s="14" customFormat="1" ht="15.75" x14ac:dyDescent="0.25">
      <c r="A575" s="229" t="s">
        <v>22</v>
      </c>
      <c r="B575" s="232" t="s">
        <v>89</v>
      </c>
      <c r="C575" s="232" t="s">
        <v>60</v>
      </c>
      <c r="D575" s="232" t="s">
        <v>784</v>
      </c>
      <c r="E575" s="232" t="s">
        <v>15</v>
      </c>
      <c r="F575" s="30">
        <f>F576</f>
        <v>47244.08</v>
      </c>
      <c r="I575" s="50"/>
    </row>
    <row r="576" spans="1:9" s="14" customFormat="1" ht="31.5" x14ac:dyDescent="0.25">
      <c r="A576" s="229" t="s">
        <v>17</v>
      </c>
      <c r="B576" s="232" t="s">
        <v>89</v>
      </c>
      <c r="C576" s="232" t="s">
        <v>60</v>
      </c>
      <c r="D576" s="232" t="s">
        <v>784</v>
      </c>
      <c r="E576" s="232" t="s">
        <v>16</v>
      </c>
      <c r="F576" s="30">
        <f>F577</f>
        <v>47244.08</v>
      </c>
      <c r="I576" s="50"/>
    </row>
    <row r="577" spans="1:9" s="14" customFormat="1" ht="31.5" x14ac:dyDescent="0.25">
      <c r="A577" s="51" t="s">
        <v>762</v>
      </c>
      <c r="B577" s="232" t="s">
        <v>89</v>
      </c>
      <c r="C577" s="232" t="s">
        <v>60</v>
      </c>
      <c r="D577" s="232" t="s">
        <v>784</v>
      </c>
      <c r="E577" s="232" t="s">
        <v>761</v>
      </c>
      <c r="F577" s="30">
        <v>47244.08</v>
      </c>
      <c r="I577" s="50"/>
    </row>
    <row r="578" spans="1:9" s="14" customFormat="1" ht="47.25" x14ac:dyDescent="0.25">
      <c r="A578" s="111" t="s">
        <v>901</v>
      </c>
      <c r="B578" s="233" t="s">
        <v>89</v>
      </c>
      <c r="C578" s="233" t="s">
        <v>60</v>
      </c>
      <c r="D578" s="233" t="s">
        <v>785</v>
      </c>
      <c r="E578" s="233"/>
      <c r="F578" s="35">
        <f>F579</f>
        <v>34530</v>
      </c>
      <c r="I578" s="50"/>
    </row>
    <row r="579" spans="1:9" s="14" customFormat="1" ht="33" customHeight="1" x14ac:dyDescent="0.25">
      <c r="A579" s="69" t="s">
        <v>13</v>
      </c>
      <c r="B579" s="232" t="s">
        <v>89</v>
      </c>
      <c r="C579" s="232" t="s">
        <v>60</v>
      </c>
      <c r="D579" s="232" t="s">
        <v>785</v>
      </c>
      <c r="E579" s="232" t="s">
        <v>14</v>
      </c>
      <c r="F579" s="30">
        <f>F581</f>
        <v>34530</v>
      </c>
      <c r="I579" s="50"/>
    </row>
    <row r="580" spans="1:9" s="14" customFormat="1" ht="22.5" customHeight="1" x14ac:dyDescent="0.25">
      <c r="A580" s="51" t="s">
        <v>481</v>
      </c>
      <c r="B580" s="232" t="s">
        <v>89</v>
      </c>
      <c r="C580" s="232" t="s">
        <v>60</v>
      </c>
      <c r="D580" s="232" t="s">
        <v>785</v>
      </c>
      <c r="E580" s="232" t="s">
        <v>12</v>
      </c>
      <c r="F580" s="30">
        <f>F581</f>
        <v>34530</v>
      </c>
      <c r="I580" s="50"/>
    </row>
    <row r="581" spans="1:9" s="14" customFormat="1" ht="33" customHeight="1" x14ac:dyDescent="0.25">
      <c r="A581" s="51" t="s">
        <v>749</v>
      </c>
      <c r="B581" s="232" t="s">
        <v>89</v>
      </c>
      <c r="C581" s="232" t="s">
        <v>60</v>
      </c>
      <c r="D581" s="232" t="s">
        <v>785</v>
      </c>
      <c r="E581" s="232" t="s">
        <v>748</v>
      </c>
      <c r="F581" s="30">
        <v>34530</v>
      </c>
      <c r="I581" s="50"/>
    </row>
    <row r="582" spans="1:9" s="14" customFormat="1" ht="18" customHeight="1" x14ac:dyDescent="0.25">
      <c r="A582" s="19" t="s">
        <v>594</v>
      </c>
      <c r="B582" s="20" t="s">
        <v>89</v>
      </c>
      <c r="C582" s="21" t="s">
        <v>60</v>
      </c>
      <c r="D582" s="21" t="s">
        <v>354</v>
      </c>
      <c r="E582" s="232"/>
      <c r="F582" s="22">
        <f t="shared" ref="F582:F587" si="2">F583</f>
        <v>3442</v>
      </c>
      <c r="I582" s="50"/>
    </row>
    <row r="583" spans="1:9" s="14" customFormat="1" ht="22.5" customHeight="1" x14ac:dyDescent="0.25">
      <c r="A583" s="24" t="s">
        <v>150</v>
      </c>
      <c r="B583" s="46" t="s">
        <v>89</v>
      </c>
      <c r="C583" s="46" t="s">
        <v>60</v>
      </c>
      <c r="D583" s="58" t="s">
        <v>597</v>
      </c>
      <c r="E583" s="232"/>
      <c r="F583" s="27">
        <f t="shared" si="2"/>
        <v>3442</v>
      </c>
      <c r="I583" s="50"/>
    </row>
    <row r="584" spans="1:9" s="14" customFormat="1" ht="33.75" customHeight="1" x14ac:dyDescent="0.25">
      <c r="A584" s="60" t="s">
        <v>240</v>
      </c>
      <c r="B584" s="21" t="s">
        <v>89</v>
      </c>
      <c r="C584" s="21" t="s">
        <v>60</v>
      </c>
      <c r="D584" s="26" t="s">
        <v>598</v>
      </c>
      <c r="E584" s="232"/>
      <c r="F584" s="22">
        <f t="shared" si="2"/>
        <v>3442</v>
      </c>
      <c r="I584" s="50"/>
    </row>
    <row r="585" spans="1:9" s="14" customFormat="1" ht="36.75" customHeight="1" x14ac:dyDescent="0.25">
      <c r="A585" s="31" t="s">
        <v>601</v>
      </c>
      <c r="B585" s="233" t="s">
        <v>89</v>
      </c>
      <c r="C585" s="233" t="s">
        <v>60</v>
      </c>
      <c r="D585" s="33" t="s">
        <v>602</v>
      </c>
      <c r="E585" s="232"/>
      <c r="F585" s="35">
        <f t="shared" si="2"/>
        <v>3442</v>
      </c>
      <c r="I585" s="50"/>
    </row>
    <row r="586" spans="1:9" s="14" customFormat="1" ht="15.75" x14ac:dyDescent="0.25">
      <c r="A586" s="229" t="s">
        <v>22</v>
      </c>
      <c r="B586" s="232" t="s">
        <v>89</v>
      </c>
      <c r="C586" s="232" t="s">
        <v>60</v>
      </c>
      <c r="D586" s="29" t="s">
        <v>602</v>
      </c>
      <c r="E586" s="109">
        <v>200</v>
      </c>
      <c r="F586" s="30">
        <f t="shared" si="2"/>
        <v>3442</v>
      </c>
      <c r="I586" s="50"/>
    </row>
    <row r="587" spans="1:9" s="14" customFormat="1" ht="31.5" x14ac:dyDescent="0.25">
      <c r="A587" s="229" t="s">
        <v>17</v>
      </c>
      <c r="B587" s="232" t="s">
        <v>89</v>
      </c>
      <c r="C587" s="232" t="s">
        <v>60</v>
      </c>
      <c r="D587" s="29" t="s">
        <v>602</v>
      </c>
      <c r="E587" s="109">
        <v>240</v>
      </c>
      <c r="F587" s="30">
        <f t="shared" si="2"/>
        <v>3442</v>
      </c>
      <c r="I587" s="50"/>
    </row>
    <row r="588" spans="1:9" s="14" customFormat="1" ht="31.5" x14ac:dyDescent="0.25">
      <c r="A588" s="228" t="s">
        <v>140</v>
      </c>
      <c r="B588" s="232" t="s">
        <v>89</v>
      </c>
      <c r="C588" s="232" t="s">
        <v>60</v>
      </c>
      <c r="D588" s="29" t="s">
        <v>602</v>
      </c>
      <c r="E588" s="109">
        <v>244</v>
      </c>
      <c r="F588" s="30">
        <v>3442</v>
      </c>
      <c r="I588" s="50"/>
    </row>
    <row r="589" spans="1:9" s="14" customFormat="1" ht="15.75" x14ac:dyDescent="0.25">
      <c r="A589" s="52" t="s">
        <v>221</v>
      </c>
      <c r="B589" s="21" t="s">
        <v>89</v>
      </c>
      <c r="C589" s="21" t="s">
        <v>63</v>
      </c>
      <c r="D589" s="21"/>
      <c r="E589" s="21"/>
      <c r="F589" s="22">
        <f>F590+F600+F610+F643</f>
        <v>304337.87</v>
      </c>
      <c r="I589" s="50"/>
    </row>
    <row r="590" spans="1:9" s="14" customFormat="1" ht="31.5" x14ac:dyDescent="0.25">
      <c r="A590" s="49" t="s">
        <v>509</v>
      </c>
      <c r="B590" s="20" t="s">
        <v>89</v>
      </c>
      <c r="C590" s="21" t="s">
        <v>63</v>
      </c>
      <c r="D590" s="20" t="s">
        <v>375</v>
      </c>
      <c r="E590" s="21"/>
      <c r="F590" s="22">
        <f>F591</f>
        <v>50869.869999999995</v>
      </c>
      <c r="I590" s="50"/>
    </row>
    <row r="591" spans="1:9" s="14" customFormat="1" ht="47.25" x14ac:dyDescent="0.25">
      <c r="A591" s="121" t="s">
        <v>850</v>
      </c>
      <c r="B591" s="20" t="s">
        <v>89</v>
      </c>
      <c r="C591" s="21" t="s">
        <v>63</v>
      </c>
      <c r="D591" s="21" t="s">
        <v>849</v>
      </c>
      <c r="E591" s="21"/>
      <c r="F591" s="22">
        <f>F592+F596</f>
        <v>50869.869999999995</v>
      </c>
      <c r="I591" s="50"/>
    </row>
    <row r="592" spans="1:9" s="14" customFormat="1" ht="15.75" x14ac:dyDescent="0.25">
      <c r="A592" s="68" t="s">
        <v>858</v>
      </c>
      <c r="B592" s="40" t="s">
        <v>89</v>
      </c>
      <c r="C592" s="233" t="s">
        <v>63</v>
      </c>
      <c r="D592" s="233" t="s">
        <v>859</v>
      </c>
      <c r="E592" s="21"/>
      <c r="F592" s="35">
        <f>F593</f>
        <v>20001</v>
      </c>
      <c r="I592" s="50"/>
    </row>
    <row r="593" spans="1:9" s="14" customFormat="1" ht="15.75" x14ac:dyDescent="0.25">
      <c r="A593" s="229" t="s">
        <v>22</v>
      </c>
      <c r="B593" s="232" t="s">
        <v>89</v>
      </c>
      <c r="C593" s="232" t="s">
        <v>63</v>
      </c>
      <c r="D593" s="232" t="s">
        <v>859</v>
      </c>
      <c r="E593" s="109">
        <v>200</v>
      </c>
      <c r="F593" s="30">
        <f>F594</f>
        <v>20001</v>
      </c>
      <c r="I593" s="50"/>
    </row>
    <row r="594" spans="1:9" s="14" customFormat="1" ht="31.5" x14ac:dyDescent="0.25">
      <c r="A594" s="229" t="s">
        <v>17</v>
      </c>
      <c r="B594" s="232" t="s">
        <v>89</v>
      </c>
      <c r="C594" s="232" t="s">
        <v>63</v>
      </c>
      <c r="D594" s="232" t="s">
        <v>859</v>
      </c>
      <c r="E594" s="109">
        <v>240</v>
      </c>
      <c r="F594" s="30">
        <f>F595</f>
        <v>20001</v>
      </c>
      <c r="I594" s="50"/>
    </row>
    <row r="595" spans="1:9" s="14" customFormat="1" ht="31.5" x14ac:dyDescent="0.25">
      <c r="A595" s="228" t="s">
        <v>140</v>
      </c>
      <c r="B595" s="232" t="s">
        <v>89</v>
      </c>
      <c r="C595" s="232" t="s">
        <v>63</v>
      </c>
      <c r="D595" s="232" t="s">
        <v>859</v>
      </c>
      <c r="E595" s="109">
        <v>244</v>
      </c>
      <c r="F595" s="30">
        <v>20001</v>
      </c>
      <c r="I595" s="50"/>
    </row>
    <row r="596" spans="1:9" s="14" customFormat="1" ht="31.5" x14ac:dyDescent="0.25">
      <c r="A596" s="68" t="s">
        <v>851</v>
      </c>
      <c r="B596" s="40" t="s">
        <v>89</v>
      </c>
      <c r="C596" s="233" t="s">
        <v>63</v>
      </c>
      <c r="D596" s="233" t="s">
        <v>852</v>
      </c>
      <c r="E596" s="21"/>
      <c r="F596" s="35">
        <f>F597</f>
        <v>30868.87</v>
      </c>
      <c r="I596" s="50"/>
    </row>
    <row r="597" spans="1:9" s="14" customFormat="1" ht="15.75" x14ac:dyDescent="0.25">
      <c r="A597" s="229" t="s">
        <v>22</v>
      </c>
      <c r="B597" s="232" t="s">
        <v>89</v>
      </c>
      <c r="C597" s="232" t="s">
        <v>63</v>
      </c>
      <c r="D597" s="232" t="s">
        <v>852</v>
      </c>
      <c r="E597" s="109">
        <v>200</v>
      </c>
      <c r="F597" s="30">
        <f>F598</f>
        <v>30868.87</v>
      </c>
      <c r="I597" s="50"/>
    </row>
    <row r="598" spans="1:9" s="14" customFormat="1" ht="31.5" x14ac:dyDescent="0.25">
      <c r="A598" s="229" t="s">
        <v>17</v>
      </c>
      <c r="B598" s="232" t="s">
        <v>89</v>
      </c>
      <c r="C598" s="232" t="s">
        <v>63</v>
      </c>
      <c r="D598" s="232" t="s">
        <v>852</v>
      </c>
      <c r="E598" s="109">
        <v>240</v>
      </c>
      <c r="F598" s="30">
        <f>F599</f>
        <v>30868.87</v>
      </c>
      <c r="I598" s="50"/>
    </row>
    <row r="599" spans="1:9" s="14" customFormat="1" ht="31.5" x14ac:dyDescent="0.25">
      <c r="A599" s="228" t="s">
        <v>140</v>
      </c>
      <c r="B599" s="232" t="s">
        <v>89</v>
      </c>
      <c r="C599" s="232" t="s">
        <v>63</v>
      </c>
      <c r="D599" s="232" t="s">
        <v>852</v>
      </c>
      <c r="E599" s="109">
        <v>244</v>
      </c>
      <c r="F599" s="30">
        <f>10314.96+20553.91</f>
        <v>30868.87</v>
      </c>
      <c r="I599" s="50"/>
    </row>
    <row r="600" spans="1:9" s="14" customFormat="1" ht="37.5" x14ac:dyDescent="0.3">
      <c r="A600" s="107" t="s">
        <v>510</v>
      </c>
      <c r="B600" s="89" t="s">
        <v>89</v>
      </c>
      <c r="C600" s="89" t="s">
        <v>63</v>
      </c>
      <c r="D600" s="89" t="s">
        <v>250</v>
      </c>
      <c r="E600" s="108"/>
      <c r="F600" s="90">
        <f>F601+F606</f>
        <v>70654</v>
      </c>
      <c r="I600" s="50"/>
    </row>
    <row r="601" spans="1:9" s="14" customFormat="1" ht="15.75" x14ac:dyDescent="0.25">
      <c r="A601" s="60" t="s">
        <v>259</v>
      </c>
      <c r="B601" s="21" t="s">
        <v>89</v>
      </c>
      <c r="C601" s="21" t="s">
        <v>63</v>
      </c>
      <c r="D601" s="21" t="s">
        <v>262</v>
      </c>
      <c r="E601" s="53"/>
      <c r="F601" s="22">
        <f>F602</f>
        <v>18383</v>
      </c>
      <c r="I601" s="50"/>
    </row>
    <row r="602" spans="1:9" s="14" customFormat="1" ht="15.75" x14ac:dyDescent="0.25">
      <c r="A602" s="111" t="s">
        <v>200</v>
      </c>
      <c r="B602" s="233" t="s">
        <v>89</v>
      </c>
      <c r="C602" s="233" t="s">
        <v>63</v>
      </c>
      <c r="D602" s="233" t="s">
        <v>264</v>
      </c>
      <c r="E602" s="108"/>
      <c r="F602" s="35">
        <f>F603</f>
        <v>18383</v>
      </c>
      <c r="I602" s="50"/>
    </row>
    <row r="603" spans="1:9" s="14" customFormat="1" ht="15.75" x14ac:dyDescent="0.25">
      <c r="A603" s="229" t="s">
        <v>22</v>
      </c>
      <c r="B603" s="232" t="s">
        <v>89</v>
      </c>
      <c r="C603" s="232" t="s">
        <v>63</v>
      </c>
      <c r="D603" s="232" t="s">
        <v>264</v>
      </c>
      <c r="E603" s="109">
        <v>200</v>
      </c>
      <c r="F603" s="30">
        <f>F604</f>
        <v>18383</v>
      </c>
      <c r="I603" s="50"/>
    </row>
    <row r="604" spans="1:9" s="14" customFormat="1" ht="31.5" x14ac:dyDescent="0.25">
      <c r="A604" s="229" t="s">
        <v>17</v>
      </c>
      <c r="B604" s="232" t="s">
        <v>89</v>
      </c>
      <c r="C604" s="232" t="s">
        <v>63</v>
      </c>
      <c r="D604" s="232" t="s">
        <v>264</v>
      </c>
      <c r="E604" s="109">
        <v>240</v>
      </c>
      <c r="F604" s="30">
        <f>F605</f>
        <v>18383</v>
      </c>
      <c r="I604" s="50"/>
    </row>
    <row r="605" spans="1:9" s="14" customFormat="1" ht="31.5" x14ac:dyDescent="0.25">
      <c r="A605" s="228" t="s">
        <v>140</v>
      </c>
      <c r="B605" s="232" t="s">
        <v>89</v>
      </c>
      <c r="C605" s="232" t="s">
        <v>63</v>
      </c>
      <c r="D605" s="232" t="s">
        <v>264</v>
      </c>
      <c r="E605" s="109">
        <v>244</v>
      </c>
      <c r="F605" s="115">
        <f>9000+172+890+5722+1800+799</f>
        <v>18383</v>
      </c>
      <c r="I605" s="50"/>
    </row>
    <row r="606" spans="1:9" s="14" customFormat="1" ht="15.75" x14ac:dyDescent="0.25">
      <c r="A606" s="31" t="s">
        <v>767</v>
      </c>
      <c r="B606" s="233" t="s">
        <v>89</v>
      </c>
      <c r="C606" s="233" t="s">
        <v>63</v>
      </c>
      <c r="D606" s="40" t="s">
        <v>768</v>
      </c>
      <c r="E606" s="85"/>
      <c r="F606" s="114">
        <f>F607</f>
        <v>52271</v>
      </c>
      <c r="I606" s="50"/>
    </row>
    <row r="607" spans="1:9" s="14" customFormat="1" ht="15.75" x14ac:dyDescent="0.25">
      <c r="A607" s="229" t="s">
        <v>22</v>
      </c>
      <c r="B607" s="232" t="s">
        <v>89</v>
      </c>
      <c r="C607" s="232" t="s">
        <v>63</v>
      </c>
      <c r="D607" s="227" t="s">
        <v>768</v>
      </c>
      <c r="E607" s="86">
        <v>200</v>
      </c>
      <c r="F607" s="115">
        <f>F608</f>
        <v>52271</v>
      </c>
      <c r="I607" s="50"/>
    </row>
    <row r="608" spans="1:9" s="14" customFormat="1" ht="31.5" x14ac:dyDescent="0.25">
      <c r="A608" s="229" t="s">
        <v>17</v>
      </c>
      <c r="B608" s="232" t="s">
        <v>89</v>
      </c>
      <c r="C608" s="232" t="s">
        <v>63</v>
      </c>
      <c r="D608" s="227" t="s">
        <v>768</v>
      </c>
      <c r="E608" s="86">
        <v>240</v>
      </c>
      <c r="F608" s="115">
        <f>F609</f>
        <v>52271</v>
      </c>
      <c r="I608" s="50"/>
    </row>
    <row r="609" spans="1:9" s="122" customFormat="1" ht="31.5" x14ac:dyDescent="0.25">
      <c r="A609" s="228" t="s">
        <v>140</v>
      </c>
      <c r="B609" s="232" t="s">
        <v>89</v>
      </c>
      <c r="C609" s="232" t="s">
        <v>63</v>
      </c>
      <c r="D609" s="227" t="s">
        <v>768</v>
      </c>
      <c r="E609" s="86">
        <v>244</v>
      </c>
      <c r="F609" s="115">
        <f>40000+14000-1729</f>
        <v>52271</v>
      </c>
      <c r="I609" s="123"/>
    </row>
    <row r="610" spans="1:9" s="14" customFormat="1" ht="47.25" x14ac:dyDescent="0.25">
      <c r="A610" s="52" t="s">
        <v>618</v>
      </c>
      <c r="B610" s="21" t="s">
        <v>89</v>
      </c>
      <c r="C610" s="21" t="s">
        <v>63</v>
      </c>
      <c r="D610" s="26" t="s">
        <v>278</v>
      </c>
      <c r="E610" s="61"/>
      <c r="F610" s="63">
        <f>F611</f>
        <v>154816</v>
      </c>
      <c r="I610" s="50"/>
    </row>
    <row r="611" spans="1:9" s="14" customFormat="1" ht="31.5" x14ac:dyDescent="0.25">
      <c r="A611" s="60" t="s">
        <v>276</v>
      </c>
      <c r="B611" s="21" t="s">
        <v>89</v>
      </c>
      <c r="C611" s="21" t="s">
        <v>63</v>
      </c>
      <c r="D611" s="26" t="s">
        <v>277</v>
      </c>
      <c r="E611" s="61"/>
      <c r="F611" s="63">
        <f>F612+F616+F620+F624+F631+F635+F639</f>
        <v>154816</v>
      </c>
      <c r="I611" s="50"/>
    </row>
    <row r="612" spans="1:9" s="14" customFormat="1" ht="15.75" x14ac:dyDescent="0.25">
      <c r="A612" s="70" t="s">
        <v>201</v>
      </c>
      <c r="B612" s="233" t="s">
        <v>89</v>
      </c>
      <c r="C612" s="233" t="s">
        <v>63</v>
      </c>
      <c r="D612" s="233" t="s">
        <v>455</v>
      </c>
      <c r="E612" s="232"/>
      <c r="F612" s="35">
        <f>F613</f>
        <v>10128</v>
      </c>
      <c r="I612" s="50"/>
    </row>
    <row r="613" spans="1:9" s="14" customFormat="1" ht="15.75" x14ac:dyDescent="0.25">
      <c r="A613" s="229" t="s">
        <v>22</v>
      </c>
      <c r="B613" s="232" t="s">
        <v>89</v>
      </c>
      <c r="C613" s="232" t="s">
        <v>63</v>
      </c>
      <c r="D613" s="232" t="s">
        <v>455</v>
      </c>
      <c r="E613" s="232" t="s">
        <v>15</v>
      </c>
      <c r="F613" s="30">
        <f>F614</f>
        <v>10128</v>
      </c>
      <c r="I613" s="50"/>
    </row>
    <row r="614" spans="1:9" s="14" customFormat="1" ht="31.5" x14ac:dyDescent="0.25">
      <c r="A614" s="229" t="s">
        <v>17</v>
      </c>
      <c r="B614" s="232" t="s">
        <v>89</v>
      </c>
      <c r="C614" s="232" t="s">
        <v>63</v>
      </c>
      <c r="D614" s="232" t="s">
        <v>455</v>
      </c>
      <c r="E614" s="232" t="s">
        <v>16</v>
      </c>
      <c r="F614" s="30">
        <f>F615</f>
        <v>10128</v>
      </c>
      <c r="I614" s="50"/>
    </row>
    <row r="615" spans="1:9" s="14" customFormat="1" ht="31.5" x14ac:dyDescent="0.25">
      <c r="A615" s="228" t="s">
        <v>140</v>
      </c>
      <c r="B615" s="232" t="s">
        <v>89</v>
      </c>
      <c r="C615" s="232" t="s">
        <v>63</v>
      </c>
      <c r="D615" s="232" t="s">
        <v>455</v>
      </c>
      <c r="E615" s="232" t="s">
        <v>141</v>
      </c>
      <c r="F615" s="30">
        <v>10128</v>
      </c>
      <c r="I615" s="50"/>
    </row>
    <row r="616" spans="1:9" s="14" customFormat="1" ht="31.5" x14ac:dyDescent="0.25">
      <c r="A616" s="31" t="s">
        <v>814</v>
      </c>
      <c r="B616" s="233" t="s">
        <v>89</v>
      </c>
      <c r="C616" s="233" t="s">
        <v>63</v>
      </c>
      <c r="D616" s="233" t="s">
        <v>815</v>
      </c>
      <c r="E616" s="233"/>
      <c r="F616" s="35">
        <f>F617</f>
        <v>28300</v>
      </c>
      <c r="I616" s="50"/>
    </row>
    <row r="617" spans="1:9" s="14" customFormat="1" ht="15.75" x14ac:dyDescent="0.25">
      <c r="A617" s="229" t="s">
        <v>22</v>
      </c>
      <c r="B617" s="232" t="s">
        <v>89</v>
      </c>
      <c r="C617" s="232" t="s">
        <v>63</v>
      </c>
      <c r="D617" s="232" t="s">
        <v>815</v>
      </c>
      <c r="E617" s="232" t="s">
        <v>15</v>
      </c>
      <c r="F617" s="30">
        <f>F618</f>
        <v>28300</v>
      </c>
      <c r="I617" s="50"/>
    </row>
    <row r="618" spans="1:9" s="14" customFormat="1" ht="31.5" x14ac:dyDescent="0.25">
      <c r="A618" s="229" t="s">
        <v>17</v>
      </c>
      <c r="B618" s="232" t="s">
        <v>89</v>
      </c>
      <c r="C618" s="232" t="s">
        <v>63</v>
      </c>
      <c r="D618" s="232" t="s">
        <v>815</v>
      </c>
      <c r="E618" s="232" t="s">
        <v>16</v>
      </c>
      <c r="F618" s="30">
        <f>F619</f>
        <v>28300</v>
      </c>
      <c r="I618" s="50"/>
    </row>
    <row r="619" spans="1:9" s="14" customFormat="1" ht="31.5" x14ac:dyDescent="0.25">
      <c r="A619" s="228" t="s">
        <v>140</v>
      </c>
      <c r="B619" s="232" t="s">
        <v>89</v>
      </c>
      <c r="C619" s="232" t="s">
        <v>63</v>
      </c>
      <c r="D619" s="232" t="s">
        <v>815</v>
      </c>
      <c r="E619" s="232" t="s">
        <v>141</v>
      </c>
      <c r="F619" s="30">
        <v>28300</v>
      </c>
      <c r="I619" s="50"/>
    </row>
    <row r="620" spans="1:9" s="14" customFormat="1" ht="15.75" x14ac:dyDescent="0.25">
      <c r="A620" s="31" t="s">
        <v>833</v>
      </c>
      <c r="B620" s="233" t="s">
        <v>89</v>
      </c>
      <c r="C620" s="233" t="s">
        <v>63</v>
      </c>
      <c r="D620" s="233" t="s">
        <v>832</v>
      </c>
      <c r="E620" s="233"/>
      <c r="F620" s="35">
        <f>F621</f>
        <v>69906</v>
      </c>
      <c r="I620" s="50"/>
    </row>
    <row r="621" spans="1:9" s="14" customFormat="1" ht="15.75" x14ac:dyDescent="0.25">
      <c r="A621" s="229" t="s">
        <v>22</v>
      </c>
      <c r="B621" s="232" t="s">
        <v>89</v>
      </c>
      <c r="C621" s="232" t="s">
        <v>63</v>
      </c>
      <c r="D621" s="232" t="s">
        <v>832</v>
      </c>
      <c r="E621" s="232" t="s">
        <v>15</v>
      </c>
      <c r="F621" s="30">
        <f>F622</f>
        <v>69906</v>
      </c>
      <c r="I621" s="50"/>
    </row>
    <row r="622" spans="1:9" s="14" customFormat="1" ht="31.5" x14ac:dyDescent="0.25">
      <c r="A622" s="229" t="s">
        <v>17</v>
      </c>
      <c r="B622" s="232" t="s">
        <v>89</v>
      </c>
      <c r="C622" s="232" t="s">
        <v>63</v>
      </c>
      <c r="D622" s="232" t="s">
        <v>832</v>
      </c>
      <c r="E622" s="232" t="s">
        <v>16</v>
      </c>
      <c r="F622" s="30">
        <f>F623</f>
        <v>69906</v>
      </c>
      <c r="I622" s="50"/>
    </row>
    <row r="623" spans="1:9" s="14" customFormat="1" ht="31.5" x14ac:dyDescent="0.25">
      <c r="A623" s="228" t="s">
        <v>140</v>
      </c>
      <c r="B623" s="232" t="s">
        <v>89</v>
      </c>
      <c r="C623" s="232" t="s">
        <v>63</v>
      </c>
      <c r="D623" s="232" t="s">
        <v>832</v>
      </c>
      <c r="E623" s="232" t="s">
        <v>141</v>
      </c>
      <c r="F623" s="30">
        <v>69906</v>
      </c>
      <c r="I623" s="50"/>
    </row>
    <row r="624" spans="1:9" s="14" customFormat="1" ht="15.75" x14ac:dyDescent="0.25">
      <c r="A624" s="31" t="s">
        <v>890</v>
      </c>
      <c r="B624" s="233" t="s">
        <v>89</v>
      </c>
      <c r="C624" s="233" t="s">
        <v>63</v>
      </c>
      <c r="D624" s="233" t="s">
        <v>889</v>
      </c>
      <c r="E624" s="233"/>
      <c r="F624" s="30">
        <f>F628+F625</f>
        <v>8938</v>
      </c>
      <c r="I624" s="50"/>
    </row>
    <row r="625" spans="1:9" s="14" customFormat="1" ht="15.75" x14ac:dyDescent="0.25">
      <c r="A625" s="229" t="s">
        <v>22</v>
      </c>
      <c r="B625" s="232" t="s">
        <v>89</v>
      </c>
      <c r="C625" s="232" t="s">
        <v>63</v>
      </c>
      <c r="D625" s="232" t="s">
        <v>889</v>
      </c>
      <c r="E625" s="232" t="s">
        <v>15</v>
      </c>
      <c r="F625" s="30">
        <f>F626</f>
        <v>7479</v>
      </c>
      <c r="I625" s="50"/>
    </row>
    <row r="626" spans="1:9" s="14" customFormat="1" ht="31.5" x14ac:dyDescent="0.25">
      <c r="A626" s="229" t="s">
        <v>17</v>
      </c>
      <c r="B626" s="232" t="s">
        <v>89</v>
      </c>
      <c r="C626" s="232" t="s">
        <v>63</v>
      </c>
      <c r="D626" s="232" t="s">
        <v>889</v>
      </c>
      <c r="E626" s="232" t="s">
        <v>16</v>
      </c>
      <c r="F626" s="30">
        <f>F627</f>
        <v>7479</v>
      </c>
      <c r="I626" s="50"/>
    </row>
    <row r="627" spans="1:9" s="14" customFormat="1" ht="31.5" x14ac:dyDescent="0.25">
      <c r="A627" s="228" t="s">
        <v>140</v>
      </c>
      <c r="B627" s="232" t="s">
        <v>89</v>
      </c>
      <c r="C627" s="232" t="s">
        <v>63</v>
      </c>
      <c r="D627" s="232" t="s">
        <v>889</v>
      </c>
      <c r="E627" s="232" t="s">
        <v>141</v>
      </c>
      <c r="F627" s="30">
        <v>7479</v>
      </c>
      <c r="I627" s="50"/>
    </row>
    <row r="628" spans="1:9" s="14" customFormat="1" ht="15.75" x14ac:dyDescent="0.25">
      <c r="A628" s="51" t="s">
        <v>13</v>
      </c>
      <c r="B628" s="232" t="s">
        <v>89</v>
      </c>
      <c r="C628" s="232" t="s">
        <v>63</v>
      </c>
      <c r="D628" s="232" t="s">
        <v>889</v>
      </c>
      <c r="E628" s="232" t="s">
        <v>14</v>
      </c>
      <c r="F628" s="30">
        <f>F629</f>
        <v>1459</v>
      </c>
      <c r="I628" s="50"/>
    </row>
    <row r="629" spans="1:9" s="14" customFormat="1" ht="15.75" x14ac:dyDescent="0.25">
      <c r="A629" s="228" t="s">
        <v>799</v>
      </c>
      <c r="B629" s="232" t="s">
        <v>89</v>
      </c>
      <c r="C629" s="232" t="s">
        <v>63</v>
      </c>
      <c r="D629" s="232" t="s">
        <v>889</v>
      </c>
      <c r="E629" s="232" t="s">
        <v>802</v>
      </c>
      <c r="F629" s="30">
        <f>F630</f>
        <v>1459</v>
      </c>
      <c r="I629" s="50"/>
    </row>
    <row r="630" spans="1:9" s="14" customFormat="1" ht="15.75" x14ac:dyDescent="0.25">
      <c r="A630" s="228" t="s">
        <v>800</v>
      </c>
      <c r="B630" s="232" t="s">
        <v>89</v>
      </c>
      <c r="C630" s="232" t="s">
        <v>63</v>
      </c>
      <c r="D630" s="232" t="s">
        <v>889</v>
      </c>
      <c r="E630" s="232" t="s">
        <v>803</v>
      </c>
      <c r="F630" s="30">
        <v>1459</v>
      </c>
      <c r="I630" s="50"/>
    </row>
    <row r="631" spans="1:9" s="125" customFormat="1" ht="31.5" x14ac:dyDescent="0.25">
      <c r="A631" s="31" t="s">
        <v>881</v>
      </c>
      <c r="B631" s="233" t="s">
        <v>89</v>
      </c>
      <c r="C631" s="233" t="s">
        <v>63</v>
      </c>
      <c r="D631" s="233" t="s">
        <v>882</v>
      </c>
      <c r="E631" s="108"/>
      <c r="F631" s="30">
        <f>F632</f>
        <v>21165</v>
      </c>
    </row>
    <row r="632" spans="1:9" s="71" customFormat="1" ht="31.5" x14ac:dyDescent="0.25">
      <c r="A632" s="73" t="s">
        <v>491</v>
      </c>
      <c r="B632" s="232" t="s">
        <v>89</v>
      </c>
      <c r="C632" s="232" t="s">
        <v>63</v>
      </c>
      <c r="D632" s="232" t="s">
        <v>882</v>
      </c>
      <c r="E632" s="37" t="s">
        <v>37</v>
      </c>
      <c r="F632" s="30">
        <f>F633</f>
        <v>21165</v>
      </c>
    </row>
    <row r="633" spans="1:9" s="71" customFormat="1" ht="15.75" x14ac:dyDescent="0.25">
      <c r="A633" s="120" t="s">
        <v>36</v>
      </c>
      <c r="B633" s="232" t="s">
        <v>89</v>
      </c>
      <c r="C633" s="232" t="s">
        <v>63</v>
      </c>
      <c r="D633" s="232" t="s">
        <v>882</v>
      </c>
      <c r="E633" s="37">
        <v>410</v>
      </c>
      <c r="F633" s="30">
        <f>F634</f>
        <v>21165</v>
      </c>
    </row>
    <row r="634" spans="1:9" s="71" customFormat="1" ht="31.5" x14ac:dyDescent="0.25">
      <c r="A634" s="120" t="s">
        <v>155</v>
      </c>
      <c r="B634" s="232" t="s">
        <v>89</v>
      </c>
      <c r="C634" s="232" t="s">
        <v>63</v>
      </c>
      <c r="D634" s="232" t="s">
        <v>882</v>
      </c>
      <c r="E634" s="37" t="s">
        <v>160</v>
      </c>
      <c r="F634" s="30">
        <v>21165</v>
      </c>
    </row>
    <row r="635" spans="1:9" s="71" customFormat="1" ht="15.75" x14ac:dyDescent="0.25">
      <c r="A635" s="31" t="s">
        <v>883</v>
      </c>
      <c r="B635" s="233" t="s">
        <v>89</v>
      </c>
      <c r="C635" s="233" t="s">
        <v>63</v>
      </c>
      <c r="D635" s="233" t="s">
        <v>884</v>
      </c>
      <c r="E635" s="109"/>
      <c r="F635" s="35">
        <f>F636</f>
        <v>13550</v>
      </c>
    </row>
    <row r="636" spans="1:9" s="71" customFormat="1" ht="31.5" x14ac:dyDescent="0.25">
      <c r="A636" s="73" t="s">
        <v>491</v>
      </c>
      <c r="B636" s="232" t="s">
        <v>89</v>
      </c>
      <c r="C636" s="232" t="s">
        <v>63</v>
      </c>
      <c r="D636" s="232" t="s">
        <v>884</v>
      </c>
      <c r="E636" s="37" t="s">
        <v>37</v>
      </c>
      <c r="F636" s="30">
        <f>F637</f>
        <v>13550</v>
      </c>
    </row>
    <row r="637" spans="1:9" s="71" customFormat="1" ht="15.75" x14ac:dyDescent="0.25">
      <c r="A637" s="120" t="s">
        <v>36</v>
      </c>
      <c r="B637" s="232" t="s">
        <v>89</v>
      </c>
      <c r="C637" s="232" t="s">
        <v>63</v>
      </c>
      <c r="D637" s="232" t="s">
        <v>884</v>
      </c>
      <c r="E637" s="37">
        <v>410</v>
      </c>
      <c r="F637" s="30">
        <f>F638</f>
        <v>13550</v>
      </c>
    </row>
    <row r="638" spans="1:9" s="71" customFormat="1" ht="31.5" x14ac:dyDescent="0.25">
      <c r="A638" s="120" t="s">
        <v>155</v>
      </c>
      <c r="B638" s="232" t="s">
        <v>89</v>
      </c>
      <c r="C638" s="232" t="s">
        <v>63</v>
      </c>
      <c r="D638" s="232" t="s">
        <v>884</v>
      </c>
      <c r="E638" s="37" t="s">
        <v>160</v>
      </c>
      <c r="F638" s="30">
        <v>13550</v>
      </c>
    </row>
    <row r="639" spans="1:9" s="14" customFormat="1" ht="15.75" x14ac:dyDescent="0.25">
      <c r="A639" s="31" t="s">
        <v>817</v>
      </c>
      <c r="B639" s="233" t="s">
        <v>89</v>
      </c>
      <c r="C639" s="233" t="s">
        <v>63</v>
      </c>
      <c r="D639" s="233" t="s">
        <v>787</v>
      </c>
      <c r="E639" s="233"/>
      <c r="F639" s="35">
        <f>F640</f>
        <v>2829</v>
      </c>
      <c r="I639" s="50"/>
    </row>
    <row r="640" spans="1:9" s="14" customFormat="1" ht="15.75" x14ac:dyDescent="0.25">
      <c r="A640" s="229" t="s">
        <v>22</v>
      </c>
      <c r="B640" s="232" t="s">
        <v>89</v>
      </c>
      <c r="C640" s="232" t="s">
        <v>63</v>
      </c>
      <c r="D640" s="232" t="s">
        <v>787</v>
      </c>
      <c r="E640" s="232" t="s">
        <v>15</v>
      </c>
      <c r="F640" s="30">
        <f>F641</f>
        <v>2829</v>
      </c>
      <c r="I640" s="50"/>
    </row>
    <row r="641" spans="1:9" s="14" customFormat="1" ht="30" customHeight="1" x14ac:dyDescent="0.25">
      <c r="A641" s="229" t="s">
        <v>17</v>
      </c>
      <c r="B641" s="232" t="s">
        <v>89</v>
      </c>
      <c r="C641" s="232" t="s">
        <v>63</v>
      </c>
      <c r="D641" s="232" t="s">
        <v>787</v>
      </c>
      <c r="E641" s="232" t="s">
        <v>16</v>
      </c>
      <c r="F641" s="30">
        <f>F642</f>
        <v>2829</v>
      </c>
      <c r="I641" s="50"/>
    </row>
    <row r="642" spans="1:9" s="14" customFormat="1" ht="31.5" x14ac:dyDescent="0.25">
      <c r="A642" s="228" t="s">
        <v>140</v>
      </c>
      <c r="B642" s="232" t="s">
        <v>89</v>
      </c>
      <c r="C642" s="232" t="s">
        <v>63</v>
      </c>
      <c r="D642" s="232" t="s">
        <v>787</v>
      </c>
      <c r="E642" s="232" t="s">
        <v>141</v>
      </c>
      <c r="F642" s="30">
        <v>2829</v>
      </c>
      <c r="I642" s="50"/>
    </row>
    <row r="643" spans="1:9" s="14" customFormat="1" ht="56.25" x14ac:dyDescent="0.3">
      <c r="A643" s="107" t="s">
        <v>673</v>
      </c>
      <c r="B643" s="89" t="s">
        <v>89</v>
      </c>
      <c r="C643" s="89" t="s">
        <v>63</v>
      </c>
      <c r="D643" s="26" t="s">
        <v>674</v>
      </c>
      <c r="E643" s="61"/>
      <c r="F643" s="63">
        <f>F644</f>
        <v>27998</v>
      </c>
      <c r="I643" s="50"/>
    </row>
    <row r="644" spans="1:9" s="14" customFormat="1" ht="31.5" x14ac:dyDescent="0.25">
      <c r="A644" s="60" t="s">
        <v>282</v>
      </c>
      <c r="B644" s="21" t="s">
        <v>89</v>
      </c>
      <c r="C644" s="21" t="s">
        <v>63</v>
      </c>
      <c r="D644" s="26" t="s">
        <v>725</v>
      </c>
      <c r="E644" s="61"/>
      <c r="F644" s="63">
        <f>F645+F650+F654+F658</f>
        <v>27998</v>
      </c>
      <c r="I644" s="50"/>
    </row>
    <row r="645" spans="1:9" s="14" customFormat="1" ht="15.75" x14ac:dyDescent="0.25">
      <c r="A645" s="70" t="s">
        <v>151</v>
      </c>
      <c r="B645" s="233" t="s">
        <v>89</v>
      </c>
      <c r="C645" s="233" t="s">
        <v>63</v>
      </c>
      <c r="D645" s="233" t="s">
        <v>726</v>
      </c>
      <c r="E645" s="233"/>
      <c r="F645" s="35">
        <f>F646</f>
        <v>27615</v>
      </c>
      <c r="I645" s="50"/>
    </row>
    <row r="646" spans="1:9" s="14" customFormat="1" ht="15.75" x14ac:dyDescent="0.25">
      <c r="A646" s="229" t="s">
        <v>22</v>
      </c>
      <c r="B646" s="232" t="s">
        <v>89</v>
      </c>
      <c r="C646" s="232" t="s">
        <v>63</v>
      </c>
      <c r="D646" s="232" t="s">
        <v>726</v>
      </c>
      <c r="E646" s="109">
        <v>200</v>
      </c>
      <c r="F646" s="30">
        <f>F647</f>
        <v>27615</v>
      </c>
      <c r="I646" s="50"/>
    </row>
    <row r="647" spans="1:9" s="14" customFormat="1" ht="31.5" x14ac:dyDescent="0.25">
      <c r="A647" s="229" t="s">
        <v>17</v>
      </c>
      <c r="B647" s="232" t="s">
        <v>89</v>
      </c>
      <c r="C647" s="232" t="s">
        <v>63</v>
      </c>
      <c r="D647" s="232" t="s">
        <v>726</v>
      </c>
      <c r="E647" s="109">
        <v>240</v>
      </c>
      <c r="F647" s="30">
        <f>F648+F649</f>
        <v>27615</v>
      </c>
      <c r="I647" s="50"/>
    </row>
    <row r="648" spans="1:9" s="14" customFormat="1" ht="31.5" x14ac:dyDescent="0.25">
      <c r="A648" s="228" t="s">
        <v>140</v>
      </c>
      <c r="B648" s="232" t="s">
        <v>89</v>
      </c>
      <c r="C648" s="232" t="s">
        <v>63</v>
      </c>
      <c r="D648" s="232" t="s">
        <v>726</v>
      </c>
      <c r="E648" s="109">
        <v>244</v>
      </c>
      <c r="F648" s="30">
        <f>28615-1500</f>
        <v>27115</v>
      </c>
      <c r="I648" s="50"/>
    </row>
    <row r="649" spans="1:9" s="14" customFormat="1" ht="31.5" x14ac:dyDescent="0.25">
      <c r="A649" s="229" t="s">
        <v>808</v>
      </c>
      <c r="B649" s="232" t="s">
        <v>89</v>
      </c>
      <c r="C649" s="232" t="s">
        <v>63</v>
      </c>
      <c r="D649" s="232" t="s">
        <v>726</v>
      </c>
      <c r="E649" s="109">
        <v>245</v>
      </c>
      <c r="F649" s="30">
        <v>500</v>
      </c>
      <c r="I649" s="50"/>
    </row>
    <row r="650" spans="1:9" s="14" customFormat="1" ht="15.75" x14ac:dyDescent="0.25">
      <c r="A650" s="70" t="s">
        <v>283</v>
      </c>
      <c r="B650" s="233" t="s">
        <v>89</v>
      </c>
      <c r="C650" s="233" t="s">
        <v>63</v>
      </c>
      <c r="D650" s="233" t="s">
        <v>727</v>
      </c>
      <c r="E650" s="108"/>
      <c r="F650" s="35">
        <f>F651</f>
        <v>68</v>
      </c>
      <c r="I650" s="50"/>
    </row>
    <row r="651" spans="1:9" s="14" customFormat="1" ht="15.75" x14ac:dyDescent="0.25">
      <c r="A651" s="229" t="s">
        <v>22</v>
      </c>
      <c r="B651" s="232" t="s">
        <v>89</v>
      </c>
      <c r="C651" s="232" t="s">
        <v>63</v>
      </c>
      <c r="D651" s="232" t="s">
        <v>727</v>
      </c>
      <c r="E651" s="109">
        <v>200</v>
      </c>
      <c r="F651" s="30">
        <f>F652</f>
        <v>68</v>
      </c>
      <c r="I651" s="50"/>
    </row>
    <row r="652" spans="1:9" s="14" customFormat="1" ht="31.5" x14ac:dyDescent="0.25">
      <c r="A652" s="229" t="s">
        <v>17</v>
      </c>
      <c r="B652" s="232" t="s">
        <v>89</v>
      </c>
      <c r="C652" s="232" t="s">
        <v>63</v>
      </c>
      <c r="D652" s="232" t="s">
        <v>727</v>
      </c>
      <c r="E652" s="109">
        <v>240</v>
      </c>
      <c r="F652" s="30">
        <f>F653</f>
        <v>68</v>
      </c>
      <c r="I652" s="50"/>
    </row>
    <row r="653" spans="1:9" s="14" customFormat="1" ht="31.5" x14ac:dyDescent="0.25">
      <c r="A653" s="228" t="s">
        <v>140</v>
      </c>
      <c r="B653" s="232" t="s">
        <v>89</v>
      </c>
      <c r="C653" s="232" t="s">
        <v>63</v>
      </c>
      <c r="D653" s="232" t="s">
        <v>727</v>
      </c>
      <c r="E653" s="109">
        <v>244</v>
      </c>
      <c r="F653" s="30">
        <v>68</v>
      </c>
      <c r="I653" s="50"/>
    </row>
    <row r="654" spans="1:9" s="14" customFormat="1" ht="15.75" x14ac:dyDescent="0.25">
      <c r="A654" s="70" t="s">
        <v>488</v>
      </c>
      <c r="B654" s="233" t="s">
        <v>89</v>
      </c>
      <c r="C654" s="233" t="s">
        <v>63</v>
      </c>
      <c r="D654" s="233" t="s">
        <v>728</v>
      </c>
      <c r="E654" s="108"/>
      <c r="F654" s="35">
        <f>F655</f>
        <v>150</v>
      </c>
      <c r="I654" s="50"/>
    </row>
    <row r="655" spans="1:9" s="14" customFormat="1" ht="15.75" x14ac:dyDescent="0.25">
      <c r="A655" s="229" t="s">
        <v>22</v>
      </c>
      <c r="B655" s="232" t="s">
        <v>89</v>
      </c>
      <c r="C655" s="232" t="s">
        <v>63</v>
      </c>
      <c r="D655" s="232" t="s">
        <v>728</v>
      </c>
      <c r="E655" s="109">
        <v>200</v>
      </c>
      <c r="F655" s="30">
        <f>F656</f>
        <v>150</v>
      </c>
      <c r="I655" s="50"/>
    </row>
    <row r="656" spans="1:9" s="14" customFormat="1" ht="31.5" x14ac:dyDescent="0.25">
      <c r="A656" s="229" t="s">
        <v>17</v>
      </c>
      <c r="B656" s="232" t="s">
        <v>89</v>
      </c>
      <c r="C656" s="232" t="s">
        <v>63</v>
      </c>
      <c r="D656" s="232" t="s">
        <v>728</v>
      </c>
      <c r="E656" s="109">
        <v>240</v>
      </c>
      <c r="F656" s="30">
        <f>F657</f>
        <v>150</v>
      </c>
      <c r="I656" s="50"/>
    </row>
    <row r="657" spans="1:9" s="14" customFormat="1" ht="31.5" x14ac:dyDescent="0.25">
      <c r="A657" s="228" t="s">
        <v>140</v>
      </c>
      <c r="B657" s="232" t="s">
        <v>89</v>
      </c>
      <c r="C657" s="232" t="s">
        <v>63</v>
      </c>
      <c r="D657" s="232" t="s">
        <v>728</v>
      </c>
      <c r="E657" s="109">
        <v>244</v>
      </c>
      <c r="F657" s="30">
        <v>150</v>
      </c>
      <c r="I657" s="50"/>
    </row>
    <row r="658" spans="1:9" s="14" customFormat="1" ht="15.75" x14ac:dyDescent="0.25">
      <c r="A658" s="31" t="s">
        <v>498</v>
      </c>
      <c r="B658" s="233" t="s">
        <v>89</v>
      </c>
      <c r="C658" s="233" t="s">
        <v>63</v>
      </c>
      <c r="D658" s="233" t="s">
        <v>729</v>
      </c>
      <c r="E658" s="108"/>
      <c r="F658" s="35">
        <f>F659</f>
        <v>165</v>
      </c>
      <c r="I658" s="50"/>
    </row>
    <row r="659" spans="1:9" s="14" customFormat="1" ht="15.75" x14ac:dyDescent="0.25">
      <c r="A659" s="229" t="s">
        <v>22</v>
      </c>
      <c r="B659" s="232" t="s">
        <v>89</v>
      </c>
      <c r="C659" s="232" t="s">
        <v>63</v>
      </c>
      <c r="D659" s="232" t="s">
        <v>729</v>
      </c>
      <c r="E659" s="109">
        <v>200</v>
      </c>
      <c r="F659" s="30">
        <f>F660</f>
        <v>165</v>
      </c>
      <c r="I659" s="50"/>
    </row>
    <row r="660" spans="1:9" s="14" customFormat="1" ht="31.5" x14ac:dyDescent="0.25">
      <c r="A660" s="229" t="s">
        <v>17</v>
      </c>
      <c r="B660" s="232" t="s">
        <v>89</v>
      </c>
      <c r="C660" s="232" t="s">
        <v>63</v>
      </c>
      <c r="D660" s="232" t="s">
        <v>729</v>
      </c>
      <c r="E660" s="109">
        <v>240</v>
      </c>
      <c r="F660" s="30">
        <f>F661</f>
        <v>165</v>
      </c>
      <c r="I660" s="50"/>
    </row>
    <row r="661" spans="1:9" s="14" customFormat="1" ht="31.5" x14ac:dyDescent="0.25">
      <c r="A661" s="228" t="s">
        <v>140</v>
      </c>
      <c r="B661" s="232" t="s">
        <v>89</v>
      </c>
      <c r="C661" s="232" t="s">
        <v>63</v>
      </c>
      <c r="D661" s="232" t="s">
        <v>729</v>
      </c>
      <c r="E661" s="109">
        <v>244</v>
      </c>
      <c r="F661" s="30">
        <v>165</v>
      </c>
      <c r="I661" s="50"/>
    </row>
    <row r="662" spans="1:9" s="14" customFormat="1" ht="18.75" x14ac:dyDescent="0.3">
      <c r="A662" s="126" t="s">
        <v>223</v>
      </c>
      <c r="B662" s="89" t="s">
        <v>89</v>
      </c>
      <c r="C662" s="89" t="s">
        <v>89</v>
      </c>
      <c r="D662" s="89"/>
      <c r="E662" s="89"/>
      <c r="F662" s="105">
        <f>F663+F678</f>
        <v>75674</v>
      </c>
      <c r="I662" s="50"/>
    </row>
    <row r="663" spans="1:9" s="14" customFormat="1" ht="47.25" x14ac:dyDescent="0.25">
      <c r="A663" s="52" t="s">
        <v>618</v>
      </c>
      <c r="B663" s="21" t="s">
        <v>89</v>
      </c>
      <c r="C663" s="21" t="s">
        <v>89</v>
      </c>
      <c r="D663" s="26" t="s">
        <v>278</v>
      </c>
      <c r="E663" s="232"/>
      <c r="F663" s="22">
        <f>F664</f>
        <v>31905</v>
      </c>
      <c r="I663" s="50"/>
    </row>
    <row r="664" spans="1:9" s="14" customFormat="1" ht="31.5" x14ac:dyDescent="0.25">
      <c r="A664" s="60" t="s">
        <v>806</v>
      </c>
      <c r="B664" s="21" t="s">
        <v>89</v>
      </c>
      <c r="C664" s="21" t="s">
        <v>89</v>
      </c>
      <c r="D664" s="26" t="s">
        <v>807</v>
      </c>
      <c r="E664" s="232"/>
      <c r="F664" s="22">
        <f>F665</f>
        <v>31905</v>
      </c>
      <c r="I664" s="50"/>
    </row>
    <row r="665" spans="1:9" s="14" customFormat="1" ht="15.75" x14ac:dyDescent="0.25">
      <c r="A665" s="70" t="s">
        <v>805</v>
      </c>
      <c r="B665" s="233" t="s">
        <v>89</v>
      </c>
      <c r="C665" s="233" t="s">
        <v>89</v>
      </c>
      <c r="D665" s="233" t="s">
        <v>804</v>
      </c>
      <c r="E665" s="40"/>
      <c r="F665" s="35">
        <f>F666+F671+F675</f>
        <v>31905</v>
      </c>
      <c r="I665" s="50"/>
    </row>
    <row r="666" spans="1:9" s="14" customFormat="1" ht="47.25" x14ac:dyDescent="0.25">
      <c r="A666" s="229" t="s">
        <v>30</v>
      </c>
      <c r="B666" s="232" t="s">
        <v>89</v>
      </c>
      <c r="C666" s="232" t="s">
        <v>89</v>
      </c>
      <c r="D666" s="232" t="s">
        <v>804</v>
      </c>
      <c r="E666" s="232" t="s">
        <v>31</v>
      </c>
      <c r="F666" s="30">
        <f>F667</f>
        <v>29722</v>
      </c>
      <c r="I666" s="50"/>
    </row>
    <row r="667" spans="1:9" s="14" customFormat="1" ht="15.75" x14ac:dyDescent="0.25">
      <c r="A667" s="229" t="s">
        <v>33</v>
      </c>
      <c r="B667" s="232" t="s">
        <v>89</v>
      </c>
      <c r="C667" s="232" t="s">
        <v>89</v>
      </c>
      <c r="D667" s="232" t="s">
        <v>804</v>
      </c>
      <c r="E667" s="232" t="s">
        <v>32</v>
      </c>
      <c r="F667" s="30">
        <f>F668+F669+F670</f>
        <v>29722</v>
      </c>
      <c r="I667" s="50"/>
    </row>
    <row r="668" spans="1:9" s="14" customFormat="1" ht="15.75" x14ac:dyDescent="0.25">
      <c r="A668" s="228" t="s">
        <v>305</v>
      </c>
      <c r="B668" s="232" t="s">
        <v>89</v>
      </c>
      <c r="C668" s="232" t="s">
        <v>89</v>
      </c>
      <c r="D668" s="232" t="s">
        <v>804</v>
      </c>
      <c r="E668" s="232" t="s">
        <v>146</v>
      </c>
      <c r="F668" s="30">
        <f>22076+230</f>
        <v>22306</v>
      </c>
      <c r="I668" s="50"/>
    </row>
    <row r="669" spans="1:9" s="14" customFormat="1" ht="31.5" x14ac:dyDescent="0.25">
      <c r="A669" s="228" t="s">
        <v>145</v>
      </c>
      <c r="B669" s="232" t="s">
        <v>89</v>
      </c>
      <c r="C669" s="232" t="s">
        <v>89</v>
      </c>
      <c r="D669" s="232" t="s">
        <v>804</v>
      </c>
      <c r="E669" s="232" t="s">
        <v>147</v>
      </c>
      <c r="F669" s="30">
        <v>520</v>
      </c>
      <c r="I669" s="50"/>
    </row>
    <row r="670" spans="1:9" s="14" customFormat="1" ht="31.5" x14ac:dyDescent="0.25">
      <c r="A670" s="228" t="s">
        <v>238</v>
      </c>
      <c r="B670" s="232" t="s">
        <v>89</v>
      </c>
      <c r="C670" s="232" t="s">
        <v>89</v>
      </c>
      <c r="D670" s="232" t="s">
        <v>804</v>
      </c>
      <c r="E670" s="232" t="s">
        <v>239</v>
      </c>
      <c r="F670" s="30">
        <f>6772+54+70</f>
        <v>6896</v>
      </c>
      <c r="I670" s="50"/>
    </row>
    <row r="671" spans="1:9" s="14" customFormat="1" ht="15.75" x14ac:dyDescent="0.25">
      <c r="A671" s="229" t="s">
        <v>22</v>
      </c>
      <c r="B671" s="232" t="s">
        <v>89</v>
      </c>
      <c r="C671" s="232" t="s">
        <v>89</v>
      </c>
      <c r="D671" s="232" t="s">
        <v>804</v>
      </c>
      <c r="E671" s="232" t="s">
        <v>15</v>
      </c>
      <c r="F671" s="30">
        <f>F672</f>
        <v>2180</v>
      </c>
      <c r="I671" s="50"/>
    </row>
    <row r="672" spans="1:9" s="14" customFormat="1" ht="31.5" x14ac:dyDescent="0.25">
      <c r="A672" s="229" t="s">
        <v>17</v>
      </c>
      <c r="B672" s="233" t="s">
        <v>89</v>
      </c>
      <c r="C672" s="233" t="s">
        <v>89</v>
      </c>
      <c r="D672" s="232" t="s">
        <v>804</v>
      </c>
      <c r="E672" s="232" t="s">
        <v>16</v>
      </c>
      <c r="F672" s="30">
        <f>F673+F674</f>
        <v>2180</v>
      </c>
      <c r="I672" s="50"/>
    </row>
    <row r="673" spans="1:9" s="14" customFormat="1" ht="31.5" x14ac:dyDescent="0.25">
      <c r="A673" s="55" t="s">
        <v>643</v>
      </c>
      <c r="B673" s="233" t="s">
        <v>89</v>
      </c>
      <c r="C673" s="233" t="s">
        <v>89</v>
      </c>
      <c r="D673" s="232" t="s">
        <v>804</v>
      </c>
      <c r="E673" s="232" t="s">
        <v>572</v>
      </c>
      <c r="F673" s="30">
        <f>1437-300</f>
        <v>1137</v>
      </c>
      <c r="I673" s="50"/>
    </row>
    <row r="674" spans="1:9" s="14" customFormat="1" ht="31.5" x14ac:dyDescent="0.25">
      <c r="A674" s="228" t="s">
        <v>140</v>
      </c>
      <c r="B674" s="227" t="s">
        <v>89</v>
      </c>
      <c r="C674" s="227" t="s">
        <v>89</v>
      </c>
      <c r="D674" s="232" t="s">
        <v>822</v>
      </c>
      <c r="E674" s="232" t="s">
        <v>141</v>
      </c>
      <c r="F674" s="30">
        <v>1043</v>
      </c>
      <c r="I674" s="50"/>
    </row>
    <row r="675" spans="1:9" s="14" customFormat="1" ht="15.75" x14ac:dyDescent="0.25">
      <c r="A675" s="44" t="s">
        <v>13</v>
      </c>
      <c r="B675" s="227" t="s">
        <v>89</v>
      </c>
      <c r="C675" s="227" t="s">
        <v>89</v>
      </c>
      <c r="D675" s="232" t="s">
        <v>804</v>
      </c>
      <c r="E675" s="232" t="s">
        <v>14</v>
      </c>
      <c r="F675" s="30">
        <f>F676</f>
        <v>3</v>
      </c>
      <c r="I675" s="50"/>
    </row>
    <row r="676" spans="1:9" s="14" customFormat="1" ht="15.75" x14ac:dyDescent="0.25">
      <c r="A676" s="228" t="s">
        <v>35</v>
      </c>
      <c r="B676" s="227" t="s">
        <v>89</v>
      </c>
      <c r="C676" s="227" t="s">
        <v>89</v>
      </c>
      <c r="D676" s="232" t="s">
        <v>804</v>
      </c>
      <c r="E676" s="232" t="s">
        <v>34</v>
      </c>
      <c r="F676" s="30">
        <f>F677</f>
        <v>3</v>
      </c>
      <c r="I676" s="50"/>
    </row>
    <row r="677" spans="1:9" s="14" customFormat="1" ht="15.75" x14ac:dyDescent="0.25">
      <c r="A677" s="228" t="s">
        <v>148</v>
      </c>
      <c r="B677" s="227" t="s">
        <v>89</v>
      </c>
      <c r="C677" s="227" t="s">
        <v>89</v>
      </c>
      <c r="D677" s="232" t="s">
        <v>804</v>
      </c>
      <c r="E677" s="232" t="s">
        <v>149</v>
      </c>
      <c r="F677" s="30">
        <v>3</v>
      </c>
      <c r="I677" s="50"/>
    </row>
    <row r="678" spans="1:9" s="14" customFormat="1" ht="56.25" x14ac:dyDescent="0.3">
      <c r="A678" s="107" t="s">
        <v>673</v>
      </c>
      <c r="B678" s="89" t="s">
        <v>89</v>
      </c>
      <c r="C678" s="89" t="s">
        <v>89</v>
      </c>
      <c r="D678" s="26" t="s">
        <v>674</v>
      </c>
      <c r="E678" s="61"/>
      <c r="F678" s="127">
        <f>F679</f>
        <v>43769</v>
      </c>
      <c r="I678" s="50"/>
    </row>
    <row r="679" spans="1:9" s="14" customFormat="1" ht="31.5" x14ac:dyDescent="0.25">
      <c r="A679" s="60" t="s">
        <v>282</v>
      </c>
      <c r="B679" s="21" t="s">
        <v>89</v>
      </c>
      <c r="C679" s="21" t="s">
        <v>89</v>
      </c>
      <c r="D679" s="26" t="s">
        <v>725</v>
      </c>
      <c r="E679" s="61"/>
      <c r="F679" s="127">
        <f>F680</f>
        <v>43769</v>
      </c>
      <c r="I679" s="50"/>
    </row>
    <row r="680" spans="1:9" s="14" customFormat="1" ht="15.75" x14ac:dyDescent="0.25">
      <c r="A680" s="70" t="s">
        <v>715</v>
      </c>
      <c r="B680" s="233" t="s">
        <v>89</v>
      </c>
      <c r="C680" s="233" t="s">
        <v>89</v>
      </c>
      <c r="D680" s="233" t="s">
        <v>730</v>
      </c>
      <c r="E680" s="40"/>
      <c r="F680" s="83">
        <f>F681+F686+F690</f>
        <v>43769</v>
      </c>
      <c r="I680" s="50"/>
    </row>
    <row r="681" spans="1:9" s="14" customFormat="1" ht="47.25" x14ac:dyDescent="0.25">
      <c r="A681" s="229" t="s">
        <v>30</v>
      </c>
      <c r="B681" s="232" t="s">
        <v>89</v>
      </c>
      <c r="C681" s="232" t="s">
        <v>89</v>
      </c>
      <c r="D681" s="232" t="s">
        <v>730</v>
      </c>
      <c r="E681" s="232" t="s">
        <v>31</v>
      </c>
      <c r="F681" s="84">
        <f>SUM(F682)</f>
        <v>34098</v>
      </c>
      <c r="I681" s="50"/>
    </row>
    <row r="682" spans="1:9" s="14" customFormat="1" ht="15.75" x14ac:dyDescent="0.25">
      <c r="A682" s="229" t="s">
        <v>33</v>
      </c>
      <c r="B682" s="232" t="s">
        <v>89</v>
      </c>
      <c r="C682" s="232" t="s">
        <v>89</v>
      </c>
      <c r="D682" s="232" t="s">
        <v>730</v>
      </c>
      <c r="E682" s="232" t="s">
        <v>32</v>
      </c>
      <c r="F682" s="84">
        <f>SUM(F683:F685)</f>
        <v>34098</v>
      </c>
      <c r="I682" s="50"/>
    </row>
    <row r="683" spans="1:9" s="14" customFormat="1" ht="15.75" x14ac:dyDescent="0.25">
      <c r="A683" s="228" t="s">
        <v>305</v>
      </c>
      <c r="B683" s="232" t="s">
        <v>89</v>
      </c>
      <c r="C683" s="232" t="s">
        <v>89</v>
      </c>
      <c r="D683" s="232" t="s">
        <v>730</v>
      </c>
      <c r="E683" s="232" t="s">
        <v>146</v>
      </c>
      <c r="F683" s="84">
        <f>20713+1904+1689</f>
        <v>24306</v>
      </c>
      <c r="I683" s="50"/>
    </row>
    <row r="684" spans="1:9" s="14" customFormat="1" ht="31.5" x14ac:dyDescent="0.25">
      <c r="A684" s="228" t="s">
        <v>145</v>
      </c>
      <c r="B684" s="232" t="s">
        <v>89</v>
      </c>
      <c r="C684" s="232" t="s">
        <v>89</v>
      </c>
      <c r="D684" s="232" t="s">
        <v>730</v>
      </c>
      <c r="E684" s="232" t="s">
        <v>147</v>
      </c>
      <c r="F684" s="84">
        <f>1578+240+70</f>
        <v>1888</v>
      </c>
      <c r="I684" s="50"/>
    </row>
    <row r="685" spans="1:9" s="14" customFormat="1" ht="31.5" x14ac:dyDescent="0.25">
      <c r="A685" s="228" t="s">
        <v>238</v>
      </c>
      <c r="B685" s="232" t="s">
        <v>89</v>
      </c>
      <c r="C685" s="232" t="s">
        <v>89</v>
      </c>
      <c r="D685" s="232" t="s">
        <v>730</v>
      </c>
      <c r="E685" s="232" t="s">
        <v>239</v>
      </c>
      <c r="F685" s="84">
        <f>6726+647+531</f>
        <v>7904</v>
      </c>
      <c r="I685" s="50"/>
    </row>
    <row r="686" spans="1:9" s="14" customFormat="1" ht="15.75" x14ac:dyDescent="0.25">
      <c r="A686" s="229" t="s">
        <v>22</v>
      </c>
      <c r="B686" s="232" t="s">
        <v>89</v>
      </c>
      <c r="C686" s="232" t="s">
        <v>89</v>
      </c>
      <c r="D686" s="232" t="s">
        <v>730</v>
      </c>
      <c r="E686" s="232" t="s">
        <v>15</v>
      </c>
      <c r="F686" s="84">
        <f>F687</f>
        <v>3923</v>
      </c>
      <c r="I686" s="50"/>
    </row>
    <row r="687" spans="1:9" s="14" customFormat="1" ht="31.5" x14ac:dyDescent="0.25">
      <c r="A687" s="229" t="s">
        <v>17</v>
      </c>
      <c r="B687" s="233" t="s">
        <v>89</v>
      </c>
      <c r="C687" s="233" t="s">
        <v>89</v>
      </c>
      <c r="D687" s="232" t="s">
        <v>730</v>
      </c>
      <c r="E687" s="232" t="s">
        <v>16</v>
      </c>
      <c r="F687" s="84">
        <f>F688+F689</f>
        <v>3923</v>
      </c>
      <c r="I687" s="50"/>
    </row>
    <row r="688" spans="1:9" s="14" customFormat="1" ht="31.5" x14ac:dyDescent="0.25">
      <c r="A688" s="55" t="s">
        <v>643</v>
      </c>
      <c r="B688" s="233" t="s">
        <v>89</v>
      </c>
      <c r="C688" s="233" t="s">
        <v>89</v>
      </c>
      <c r="D688" s="232" t="s">
        <v>730</v>
      </c>
      <c r="E688" s="232" t="s">
        <v>572</v>
      </c>
      <c r="F688" s="84">
        <f>751+170+200</f>
        <v>1121</v>
      </c>
      <c r="I688" s="50"/>
    </row>
    <row r="689" spans="1:16374" s="14" customFormat="1" ht="31.5" x14ac:dyDescent="0.25">
      <c r="A689" s="228" t="s">
        <v>140</v>
      </c>
      <c r="B689" s="227" t="s">
        <v>89</v>
      </c>
      <c r="C689" s="227" t="s">
        <v>89</v>
      </c>
      <c r="D689" s="232" t="s">
        <v>730</v>
      </c>
      <c r="E689" s="232" t="s">
        <v>141</v>
      </c>
      <c r="F689" s="84">
        <f>487+1015+1300</f>
        <v>2802</v>
      </c>
      <c r="I689" s="50"/>
    </row>
    <row r="690" spans="1:16374" s="14" customFormat="1" ht="15.75" x14ac:dyDescent="0.25">
      <c r="A690" s="44" t="s">
        <v>13</v>
      </c>
      <c r="B690" s="227" t="s">
        <v>89</v>
      </c>
      <c r="C690" s="227" t="s">
        <v>89</v>
      </c>
      <c r="D690" s="232" t="s">
        <v>730</v>
      </c>
      <c r="E690" s="232" t="s">
        <v>14</v>
      </c>
      <c r="F690" s="84">
        <f>F691</f>
        <v>5748</v>
      </c>
      <c r="I690" s="50"/>
    </row>
    <row r="691" spans="1:16374" s="15" customFormat="1" ht="15.75" x14ac:dyDescent="0.25">
      <c r="A691" s="228" t="s">
        <v>35</v>
      </c>
      <c r="B691" s="227" t="s">
        <v>89</v>
      </c>
      <c r="C691" s="227" t="s">
        <v>89</v>
      </c>
      <c r="D691" s="232" t="s">
        <v>730</v>
      </c>
      <c r="E691" s="232" t="s">
        <v>34</v>
      </c>
      <c r="F691" s="84">
        <f>SUM(F692:F693)</f>
        <v>5748</v>
      </c>
      <c r="G691" s="50"/>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c r="CK691" s="14"/>
      <c r="CL691" s="14"/>
      <c r="CM691" s="14"/>
      <c r="CN691" s="14"/>
      <c r="CO691" s="14"/>
      <c r="CP691" s="14"/>
      <c r="CQ691" s="14"/>
      <c r="CR691" s="14"/>
      <c r="CS691" s="14"/>
      <c r="CT691" s="14"/>
      <c r="CU691" s="14"/>
      <c r="CV691" s="14"/>
      <c r="CW691" s="14"/>
      <c r="CX691" s="14"/>
      <c r="CY691" s="14"/>
      <c r="CZ691" s="14"/>
      <c r="DA691" s="14"/>
      <c r="DB691" s="14"/>
      <c r="DC691" s="14"/>
      <c r="DD691" s="14"/>
      <c r="DE691" s="14"/>
      <c r="DF691" s="14"/>
      <c r="DG691" s="14"/>
      <c r="DH691" s="14"/>
      <c r="DI691" s="14"/>
      <c r="DJ691" s="14"/>
      <c r="DK691" s="14"/>
      <c r="DL691" s="14"/>
      <c r="DM691" s="14"/>
      <c r="DN691" s="14"/>
      <c r="DO691" s="14"/>
      <c r="DP691" s="14"/>
      <c r="DQ691" s="14"/>
      <c r="DR691" s="14"/>
      <c r="DS691" s="14"/>
      <c r="DT691" s="14"/>
      <c r="DU691" s="14"/>
      <c r="DV691" s="14"/>
      <c r="DW691" s="14"/>
      <c r="DX691" s="14"/>
      <c r="DY691" s="14"/>
      <c r="DZ691" s="14"/>
      <c r="EA691" s="14"/>
      <c r="EB691" s="14"/>
      <c r="EC691" s="14"/>
      <c r="ED691" s="14"/>
      <c r="EE691" s="14"/>
      <c r="EF691" s="14"/>
      <c r="EG691" s="14"/>
      <c r="EH691" s="14"/>
      <c r="EI691" s="14"/>
      <c r="EJ691" s="14"/>
      <c r="EK691" s="14"/>
      <c r="EL691" s="14"/>
      <c r="EM691" s="14"/>
      <c r="EN691" s="14"/>
      <c r="EO691" s="14"/>
      <c r="EP691" s="14"/>
      <c r="EQ691" s="14"/>
      <c r="ER691" s="14"/>
      <c r="ES691" s="14"/>
      <c r="ET691" s="14"/>
      <c r="EU691" s="14"/>
      <c r="EV691" s="14"/>
      <c r="EW691" s="14"/>
      <c r="EX691" s="14"/>
      <c r="EY691" s="14"/>
      <c r="EZ691" s="14"/>
      <c r="FA691" s="14"/>
      <c r="FB691" s="14"/>
      <c r="FC691" s="14"/>
      <c r="FD691" s="14"/>
      <c r="FE691" s="14"/>
      <c r="FF691" s="14"/>
      <c r="FG691" s="14"/>
      <c r="FH691" s="14"/>
      <c r="FI691" s="14"/>
      <c r="FJ691" s="14"/>
      <c r="FK691" s="14"/>
      <c r="FL691" s="14"/>
      <c r="FM691" s="14"/>
      <c r="FN691" s="14"/>
      <c r="FO691" s="14"/>
      <c r="FP691" s="14"/>
      <c r="FQ691" s="14"/>
      <c r="FR691" s="14"/>
      <c r="FS691" s="14"/>
      <c r="FT691" s="14"/>
      <c r="FU691" s="14"/>
      <c r="FV691" s="14"/>
      <c r="FW691" s="14"/>
      <c r="FX691" s="14"/>
      <c r="FY691" s="14"/>
      <c r="FZ691" s="14"/>
      <c r="GA691" s="14"/>
      <c r="GB691" s="14"/>
      <c r="GC691" s="14"/>
      <c r="GD691" s="14"/>
      <c r="GE691" s="14"/>
      <c r="GF691" s="14"/>
      <c r="GG691" s="14"/>
      <c r="GH691" s="14"/>
      <c r="GI691" s="14"/>
      <c r="GJ691" s="14"/>
      <c r="GK691" s="14"/>
      <c r="GL691" s="14"/>
      <c r="GM691" s="14"/>
      <c r="GN691" s="14"/>
      <c r="GO691" s="14"/>
      <c r="GP691" s="14"/>
      <c r="GQ691" s="14"/>
      <c r="GR691" s="14"/>
      <c r="GS691" s="14"/>
      <c r="GT691" s="14"/>
      <c r="GU691" s="14"/>
      <c r="GV691" s="14"/>
      <c r="GW691" s="14"/>
      <c r="GX691" s="14"/>
      <c r="GY691" s="14"/>
      <c r="GZ691" s="14"/>
      <c r="HA691" s="14"/>
      <c r="HB691" s="14"/>
      <c r="HC691" s="14"/>
      <c r="HD691" s="14"/>
      <c r="HE691" s="14"/>
      <c r="HF691" s="14"/>
      <c r="HG691" s="14"/>
      <c r="HH691" s="14"/>
      <c r="HI691" s="14"/>
      <c r="HJ691" s="14"/>
      <c r="HK691" s="14"/>
      <c r="HL691" s="14"/>
      <c r="HM691" s="14"/>
      <c r="HN691" s="14"/>
      <c r="HO691" s="14"/>
      <c r="HP691" s="14"/>
      <c r="HQ691" s="14"/>
      <c r="HR691" s="14"/>
      <c r="HS691" s="14"/>
      <c r="HT691" s="14"/>
      <c r="HU691" s="14"/>
      <c r="HV691" s="14"/>
      <c r="HW691" s="14"/>
      <c r="HX691" s="14"/>
      <c r="HY691" s="14"/>
      <c r="HZ691" s="14"/>
      <c r="IA691" s="14"/>
      <c r="IB691" s="14"/>
      <c r="IC691" s="14"/>
      <c r="ID691" s="14"/>
      <c r="IE691" s="14"/>
      <c r="IF691" s="14"/>
      <c r="IG691" s="14"/>
      <c r="IH691" s="14"/>
      <c r="II691" s="14"/>
      <c r="IJ691" s="14"/>
      <c r="IK691" s="14"/>
      <c r="IL691" s="14"/>
      <c r="IM691" s="14"/>
      <c r="IN691" s="14"/>
      <c r="IO691" s="14"/>
      <c r="IP691" s="14"/>
      <c r="IQ691" s="14"/>
      <c r="IR691" s="14"/>
      <c r="IS691" s="14"/>
      <c r="IT691" s="14"/>
      <c r="IU691" s="14"/>
      <c r="IV691" s="14"/>
      <c r="IW691" s="14"/>
      <c r="IX691" s="14"/>
      <c r="IY691" s="14"/>
      <c r="IZ691" s="14"/>
      <c r="JA691" s="14"/>
      <c r="JB691" s="14"/>
      <c r="JC691" s="14"/>
      <c r="JD691" s="14"/>
      <c r="JE691" s="14"/>
      <c r="JF691" s="14"/>
      <c r="JG691" s="14"/>
      <c r="JH691" s="14"/>
      <c r="JI691" s="14"/>
      <c r="JJ691" s="14"/>
      <c r="JK691" s="14"/>
      <c r="JL691" s="14"/>
      <c r="JM691" s="14"/>
      <c r="JN691" s="14"/>
      <c r="JO691" s="14"/>
      <c r="JP691" s="14"/>
      <c r="JQ691" s="14"/>
      <c r="JR691" s="14"/>
      <c r="JS691" s="14"/>
      <c r="JT691" s="14"/>
      <c r="JU691" s="14"/>
      <c r="JV691" s="14"/>
      <c r="JW691" s="14"/>
      <c r="JX691" s="14"/>
      <c r="JY691" s="14"/>
      <c r="JZ691" s="14"/>
      <c r="KA691" s="14"/>
      <c r="KB691" s="14"/>
      <c r="KC691" s="14"/>
      <c r="KD691" s="14"/>
      <c r="KE691" s="14"/>
      <c r="KF691" s="14"/>
      <c r="KG691" s="14"/>
      <c r="KH691" s="14"/>
      <c r="KI691" s="14"/>
      <c r="KJ691" s="14"/>
      <c r="KK691" s="14"/>
      <c r="KL691" s="14"/>
      <c r="KM691" s="14"/>
      <c r="KN691" s="14"/>
      <c r="KO691" s="14"/>
      <c r="KP691" s="14"/>
      <c r="KQ691" s="14"/>
      <c r="KR691" s="14"/>
      <c r="KS691" s="14"/>
      <c r="KT691" s="14"/>
      <c r="KU691" s="14"/>
      <c r="KV691" s="14"/>
      <c r="KW691" s="14"/>
      <c r="KX691" s="14"/>
      <c r="KY691" s="14"/>
      <c r="KZ691" s="14"/>
      <c r="LA691" s="14"/>
      <c r="LB691" s="14"/>
      <c r="LC691" s="14"/>
      <c r="LD691" s="14"/>
      <c r="LE691" s="14"/>
      <c r="LF691" s="14"/>
      <c r="LG691" s="14"/>
      <c r="LH691" s="14"/>
      <c r="LI691" s="14"/>
      <c r="LJ691" s="14"/>
      <c r="LK691" s="14"/>
      <c r="LL691" s="14"/>
      <c r="LM691" s="14"/>
      <c r="LN691" s="14"/>
      <c r="LO691" s="14"/>
      <c r="LP691" s="14"/>
      <c r="LQ691" s="14"/>
      <c r="LR691" s="14"/>
      <c r="LS691" s="14"/>
      <c r="LT691" s="14"/>
      <c r="LU691" s="14"/>
      <c r="LV691" s="14"/>
      <c r="LW691" s="14"/>
      <c r="LX691" s="14"/>
      <c r="LY691" s="14"/>
      <c r="LZ691" s="14"/>
      <c r="MA691" s="14"/>
      <c r="MB691" s="14"/>
      <c r="MC691" s="14"/>
      <c r="MD691" s="14"/>
      <c r="ME691" s="14"/>
      <c r="MF691" s="14"/>
      <c r="MG691" s="14"/>
      <c r="MH691" s="14"/>
      <c r="MI691" s="14"/>
      <c r="MJ691" s="14"/>
      <c r="MK691" s="14"/>
      <c r="ML691" s="14"/>
      <c r="MM691" s="14"/>
      <c r="MN691" s="14"/>
      <c r="MO691" s="14"/>
      <c r="MP691" s="14"/>
      <c r="MQ691" s="14"/>
      <c r="MR691" s="14"/>
      <c r="MS691" s="14"/>
      <c r="MT691" s="14"/>
      <c r="MU691" s="14"/>
      <c r="MV691" s="14"/>
      <c r="MW691" s="14"/>
      <c r="MX691" s="14"/>
      <c r="MY691" s="14"/>
      <c r="MZ691" s="14"/>
      <c r="NA691" s="14"/>
      <c r="NB691" s="14"/>
      <c r="NC691" s="14"/>
      <c r="ND691" s="14"/>
      <c r="NE691" s="14"/>
      <c r="NF691" s="14"/>
      <c r="NG691" s="14"/>
      <c r="NH691" s="14"/>
      <c r="NI691" s="14"/>
      <c r="NJ691" s="14"/>
      <c r="NK691" s="14"/>
      <c r="NL691" s="14"/>
      <c r="NM691" s="14"/>
      <c r="NN691" s="14"/>
      <c r="NO691" s="14"/>
      <c r="NP691" s="14"/>
      <c r="NQ691" s="14"/>
      <c r="NR691" s="14"/>
      <c r="NS691" s="14"/>
      <c r="NT691" s="14"/>
      <c r="NU691" s="14"/>
      <c r="NV691" s="14"/>
      <c r="NW691" s="14"/>
      <c r="NX691" s="14"/>
      <c r="NY691" s="14"/>
      <c r="NZ691" s="14"/>
      <c r="OA691" s="14"/>
      <c r="OB691" s="14"/>
      <c r="OC691" s="14"/>
      <c r="OD691" s="14"/>
      <c r="OE691" s="14"/>
      <c r="OF691" s="14"/>
      <c r="OG691" s="14"/>
      <c r="OH691" s="14"/>
      <c r="OI691" s="14"/>
      <c r="OJ691" s="14"/>
      <c r="OK691" s="14"/>
      <c r="OL691" s="14"/>
      <c r="OM691" s="14"/>
      <c r="ON691" s="14"/>
      <c r="OO691" s="14"/>
      <c r="OP691" s="14"/>
      <c r="OQ691" s="14"/>
      <c r="OR691" s="14"/>
      <c r="OS691" s="14"/>
      <c r="OT691" s="14"/>
      <c r="OU691" s="14"/>
      <c r="OV691" s="14"/>
      <c r="OW691" s="14"/>
      <c r="OX691" s="14"/>
      <c r="OY691" s="14"/>
      <c r="OZ691" s="14"/>
      <c r="PA691" s="14"/>
      <c r="PB691" s="14"/>
      <c r="PC691" s="14"/>
      <c r="PD691" s="14"/>
      <c r="PE691" s="14"/>
      <c r="PF691" s="14"/>
      <c r="PG691" s="14"/>
      <c r="PH691" s="14"/>
      <c r="PI691" s="14"/>
      <c r="PJ691" s="14"/>
      <c r="PK691" s="14"/>
      <c r="PL691" s="14"/>
      <c r="PM691" s="14"/>
      <c r="PN691" s="14"/>
      <c r="PO691" s="14"/>
      <c r="PP691" s="14"/>
      <c r="PQ691" s="14"/>
      <c r="PR691" s="14"/>
      <c r="PS691" s="14"/>
      <c r="PT691" s="14"/>
      <c r="PU691" s="14"/>
      <c r="PV691" s="14"/>
      <c r="PW691" s="14"/>
      <c r="PX691" s="14"/>
      <c r="PY691" s="14"/>
      <c r="PZ691" s="14"/>
      <c r="QA691" s="14"/>
      <c r="QB691" s="14"/>
      <c r="QC691" s="14"/>
      <c r="QD691" s="14"/>
      <c r="QE691" s="14"/>
      <c r="QF691" s="14"/>
      <c r="QG691" s="14"/>
      <c r="QH691" s="14"/>
      <c r="QI691" s="14"/>
      <c r="QJ691" s="14"/>
      <c r="QK691" s="14"/>
      <c r="QL691" s="14"/>
      <c r="QM691" s="14"/>
      <c r="QN691" s="14"/>
      <c r="QO691" s="14"/>
      <c r="QP691" s="14"/>
      <c r="QQ691" s="14"/>
      <c r="QR691" s="14"/>
      <c r="QS691" s="14"/>
      <c r="QT691" s="14"/>
      <c r="QU691" s="14"/>
      <c r="QV691" s="14"/>
      <c r="QW691" s="14"/>
      <c r="QX691" s="14"/>
      <c r="QY691" s="14"/>
      <c r="QZ691" s="14"/>
      <c r="RA691" s="14"/>
      <c r="RB691" s="14"/>
      <c r="RC691" s="14"/>
      <c r="RD691" s="14"/>
      <c r="RE691" s="14"/>
      <c r="RF691" s="14"/>
      <c r="RG691" s="14"/>
      <c r="RH691" s="14"/>
      <c r="RI691" s="14"/>
      <c r="RJ691" s="14"/>
      <c r="RK691" s="14"/>
      <c r="RL691" s="14"/>
      <c r="RM691" s="14"/>
      <c r="RN691" s="14"/>
      <c r="RO691" s="14"/>
      <c r="RP691" s="14"/>
      <c r="RQ691" s="14"/>
      <c r="RR691" s="14"/>
      <c r="RS691" s="14"/>
      <c r="RT691" s="14"/>
      <c r="RU691" s="14"/>
      <c r="RV691" s="14"/>
      <c r="RW691" s="14"/>
      <c r="RX691" s="14"/>
      <c r="RY691" s="14"/>
      <c r="RZ691" s="14"/>
      <c r="SA691" s="14"/>
      <c r="SB691" s="14"/>
      <c r="SC691" s="14"/>
      <c r="SD691" s="14"/>
      <c r="SE691" s="14"/>
      <c r="SF691" s="14"/>
      <c r="SG691" s="14"/>
      <c r="SH691" s="14"/>
      <c r="SI691" s="14"/>
      <c r="SJ691" s="14"/>
      <c r="SK691" s="14"/>
      <c r="SL691" s="14"/>
      <c r="SM691" s="14"/>
      <c r="SN691" s="14"/>
      <c r="SO691" s="14"/>
      <c r="SP691" s="14"/>
      <c r="SQ691" s="14"/>
      <c r="SR691" s="14"/>
      <c r="SS691" s="14"/>
      <c r="ST691" s="14"/>
      <c r="SU691" s="14"/>
      <c r="SV691" s="14"/>
      <c r="SW691" s="14"/>
      <c r="SX691" s="14"/>
      <c r="SY691" s="14"/>
      <c r="SZ691" s="14"/>
      <c r="TA691" s="14"/>
      <c r="TB691" s="14"/>
      <c r="TC691" s="14"/>
      <c r="TD691" s="14"/>
      <c r="TE691" s="14"/>
      <c r="TF691" s="14"/>
      <c r="TG691" s="14"/>
      <c r="TH691" s="14"/>
      <c r="TI691" s="14"/>
      <c r="TJ691" s="14"/>
      <c r="TK691" s="14"/>
      <c r="TL691" s="14"/>
      <c r="TM691" s="14"/>
      <c r="TN691" s="14"/>
      <c r="TO691" s="14"/>
      <c r="TP691" s="14"/>
      <c r="TQ691" s="14"/>
      <c r="TR691" s="14"/>
      <c r="TS691" s="14"/>
      <c r="TT691" s="14"/>
      <c r="TU691" s="14"/>
      <c r="TV691" s="14"/>
      <c r="TW691" s="14"/>
      <c r="TX691" s="14"/>
      <c r="TY691" s="14"/>
      <c r="TZ691" s="14"/>
      <c r="UA691" s="14"/>
      <c r="UB691" s="14"/>
      <c r="UC691" s="14"/>
      <c r="UD691" s="14"/>
      <c r="UE691" s="14"/>
      <c r="UF691" s="14"/>
      <c r="UG691" s="14"/>
      <c r="UH691" s="14"/>
      <c r="UI691" s="14"/>
      <c r="UJ691" s="14"/>
      <c r="UK691" s="14"/>
      <c r="UL691" s="14"/>
      <c r="UM691" s="14"/>
      <c r="UN691" s="14"/>
      <c r="UO691" s="14"/>
      <c r="UP691" s="14"/>
      <c r="UQ691" s="14"/>
      <c r="UR691" s="14"/>
      <c r="US691" s="14"/>
      <c r="UT691" s="14"/>
      <c r="UU691" s="14"/>
      <c r="UV691" s="14"/>
      <c r="UW691" s="14"/>
      <c r="UX691" s="14"/>
      <c r="UY691" s="14"/>
      <c r="UZ691" s="14"/>
      <c r="VA691" s="14"/>
      <c r="VB691" s="14"/>
      <c r="VC691" s="14"/>
      <c r="VD691" s="14"/>
      <c r="VE691" s="14"/>
      <c r="VF691" s="14"/>
      <c r="VG691" s="14"/>
      <c r="VH691" s="14"/>
      <c r="VI691" s="14"/>
      <c r="VJ691" s="14"/>
      <c r="VK691" s="14"/>
      <c r="VL691" s="14"/>
      <c r="VM691" s="14"/>
      <c r="VN691" s="14"/>
      <c r="VO691" s="14"/>
      <c r="VP691" s="14"/>
      <c r="VQ691" s="14"/>
      <c r="VR691" s="14"/>
      <c r="VS691" s="14"/>
      <c r="VT691" s="14"/>
      <c r="VU691" s="14"/>
      <c r="VV691" s="14"/>
      <c r="VW691" s="14"/>
      <c r="VX691" s="14"/>
      <c r="VY691" s="14"/>
      <c r="VZ691" s="14"/>
      <c r="WA691" s="14"/>
      <c r="WB691" s="14"/>
      <c r="WC691" s="14"/>
      <c r="WD691" s="14"/>
      <c r="WE691" s="14"/>
      <c r="WF691" s="14"/>
      <c r="WG691" s="14"/>
      <c r="WH691" s="14"/>
      <c r="WI691" s="14"/>
      <c r="WJ691" s="14"/>
      <c r="WK691" s="14"/>
      <c r="WL691" s="14"/>
      <c r="WM691" s="14"/>
      <c r="WN691" s="14"/>
      <c r="WO691" s="14"/>
      <c r="WP691" s="14"/>
      <c r="WQ691" s="14"/>
      <c r="WR691" s="14"/>
      <c r="WS691" s="14"/>
      <c r="WT691" s="14"/>
      <c r="WU691" s="14"/>
      <c r="WV691" s="14"/>
      <c r="WW691" s="14"/>
      <c r="WX691" s="14"/>
      <c r="WY691" s="14"/>
      <c r="WZ691" s="14"/>
      <c r="XA691" s="14"/>
      <c r="XB691" s="14"/>
      <c r="XC691" s="14"/>
      <c r="XD691" s="14"/>
      <c r="XE691" s="14"/>
      <c r="XF691" s="14"/>
      <c r="XG691" s="14"/>
      <c r="XH691" s="14"/>
      <c r="XI691" s="14"/>
      <c r="XJ691" s="14"/>
      <c r="XK691" s="14"/>
      <c r="XL691" s="14"/>
      <c r="XM691" s="14"/>
      <c r="XN691" s="14"/>
      <c r="XO691" s="14"/>
      <c r="XP691" s="14"/>
      <c r="XQ691" s="14"/>
      <c r="XR691" s="14"/>
      <c r="XS691" s="14"/>
      <c r="XT691" s="14"/>
      <c r="XU691" s="14"/>
      <c r="XV691" s="14"/>
      <c r="XW691" s="14"/>
      <c r="XX691" s="14"/>
      <c r="XY691" s="14"/>
      <c r="XZ691" s="14"/>
      <c r="YA691" s="14"/>
      <c r="YB691" s="14"/>
      <c r="YC691" s="14"/>
      <c r="YD691" s="14"/>
      <c r="YE691" s="14"/>
      <c r="YF691" s="14"/>
      <c r="YG691" s="14"/>
      <c r="YH691" s="14"/>
      <c r="YI691" s="14"/>
      <c r="YJ691" s="14"/>
      <c r="YK691" s="14"/>
      <c r="YL691" s="14"/>
      <c r="YM691" s="14"/>
      <c r="YN691" s="14"/>
      <c r="YO691" s="14"/>
      <c r="YP691" s="14"/>
      <c r="YQ691" s="14"/>
      <c r="YR691" s="14"/>
      <c r="YS691" s="14"/>
      <c r="YT691" s="14"/>
      <c r="YU691" s="14"/>
      <c r="YV691" s="14"/>
      <c r="YW691" s="14"/>
      <c r="YX691" s="14"/>
      <c r="YY691" s="14"/>
      <c r="YZ691" s="14"/>
      <c r="ZA691" s="14"/>
      <c r="ZB691" s="14"/>
      <c r="ZC691" s="14"/>
      <c r="ZD691" s="14"/>
      <c r="ZE691" s="14"/>
      <c r="ZF691" s="14"/>
      <c r="ZG691" s="14"/>
      <c r="ZH691" s="14"/>
      <c r="ZI691" s="14"/>
      <c r="ZJ691" s="14"/>
      <c r="ZK691" s="14"/>
      <c r="ZL691" s="14"/>
      <c r="ZM691" s="14"/>
      <c r="ZN691" s="14"/>
      <c r="ZO691" s="14"/>
      <c r="ZP691" s="14"/>
      <c r="ZQ691" s="14"/>
      <c r="ZR691" s="14"/>
      <c r="ZS691" s="14"/>
      <c r="ZT691" s="14"/>
      <c r="ZU691" s="14"/>
      <c r="ZV691" s="14"/>
      <c r="ZW691" s="14"/>
      <c r="ZX691" s="14"/>
      <c r="ZY691" s="14"/>
      <c r="ZZ691" s="14"/>
      <c r="AAA691" s="14"/>
      <c r="AAB691" s="14"/>
      <c r="AAC691" s="14"/>
      <c r="AAD691" s="14"/>
      <c r="AAE691" s="14"/>
      <c r="AAF691" s="14"/>
      <c r="AAG691" s="14"/>
      <c r="AAH691" s="14"/>
      <c r="AAI691" s="14"/>
      <c r="AAJ691" s="14"/>
      <c r="AAK691" s="14"/>
      <c r="AAL691" s="14"/>
      <c r="AAM691" s="14"/>
      <c r="AAN691" s="14"/>
      <c r="AAO691" s="14"/>
      <c r="AAP691" s="14"/>
      <c r="AAQ691" s="14"/>
      <c r="AAR691" s="14"/>
      <c r="AAS691" s="14"/>
      <c r="AAT691" s="14"/>
      <c r="AAU691" s="14"/>
      <c r="AAV691" s="14"/>
      <c r="AAW691" s="14"/>
      <c r="AAX691" s="14"/>
      <c r="AAY691" s="14"/>
      <c r="AAZ691" s="14"/>
      <c r="ABA691" s="14"/>
      <c r="ABB691" s="14"/>
      <c r="ABC691" s="14"/>
      <c r="ABD691" s="14"/>
      <c r="ABE691" s="14"/>
      <c r="ABF691" s="14"/>
      <c r="ABG691" s="14"/>
      <c r="ABH691" s="14"/>
      <c r="ABI691" s="14"/>
      <c r="ABJ691" s="14"/>
      <c r="ABK691" s="14"/>
      <c r="ABL691" s="14"/>
      <c r="ABM691" s="14"/>
      <c r="ABN691" s="14"/>
      <c r="ABO691" s="14"/>
      <c r="ABP691" s="14"/>
      <c r="ABQ691" s="14"/>
      <c r="ABR691" s="14"/>
      <c r="ABS691" s="14"/>
      <c r="ABT691" s="14"/>
      <c r="ABU691" s="14"/>
      <c r="ABV691" s="14"/>
      <c r="ABW691" s="14"/>
      <c r="ABX691" s="14"/>
      <c r="ABY691" s="14"/>
      <c r="ABZ691" s="14"/>
      <c r="ACA691" s="14"/>
      <c r="ACB691" s="14"/>
      <c r="ACC691" s="14"/>
      <c r="ACD691" s="14"/>
      <c r="ACE691" s="14"/>
      <c r="ACF691" s="14"/>
      <c r="ACG691" s="14"/>
      <c r="ACH691" s="14"/>
      <c r="ACI691" s="14"/>
      <c r="ACJ691" s="14"/>
      <c r="ACK691" s="14"/>
      <c r="ACL691" s="14"/>
      <c r="ACM691" s="14"/>
      <c r="ACN691" s="14"/>
      <c r="ACO691" s="14"/>
      <c r="ACP691" s="14"/>
      <c r="ACQ691" s="14"/>
      <c r="ACR691" s="14"/>
      <c r="ACS691" s="14"/>
      <c r="ACT691" s="14"/>
      <c r="ACU691" s="14"/>
      <c r="ACV691" s="14"/>
      <c r="ACW691" s="14"/>
      <c r="ACX691" s="14"/>
      <c r="ACY691" s="14"/>
      <c r="ACZ691" s="14"/>
      <c r="ADA691" s="14"/>
      <c r="ADB691" s="14"/>
      <c r="ADC691" s="14"/>
      <c r="ADD691" s="14"/>
      <c r="ADE691" s="14"/>
      <c r="ADF691" s="14"/>
      <c r="ADG691" s="14"/>
      <c r="ADH691" s="14"/>
      <c r="ADI691" s="14"/>
      <c r="ADJ691" s="14"/>
      <c r="ADK691" s="14"/>
      <c r="ADL691" s="14"/>
      <c r="ADM691" s="14"/>
      <c r="ADN691" s="14"/>
      <c r="ADO691" s="14"/>
      <c r="ADP691" s="14"/>
      <c r="ADQ691" s="14"/>
      <c r="ADR691" s="14"/>
      <c r="ADS691" s="14"/>
      <c r="ADT691" s="14"/>
      <c r="ADU691" s="14"/>
      <c r="ADV691" s="14"/>
      <c r="ADW691" s="14"/>
      <c r="ADX691" s="14"/>
      <c r="ADY691" s="14"/>
      <c r="ADZ691" s="14"/>
      <c r="AEA691" s="14"/>
      <c r="AEB691" s="14"/>
      <c r="AEC691" s="14"/>
      <c r="AED691" s="14"/>
      <c r="AEE691" s="14"/>
      <c r="AEF691" s="14"/>
      <c r="AEG691" s="14"/>
      <c r="AEH691" s="14"/>
      <c r="AEI691" s="14"/>
      <c r="AEJ691" s="14"/>
      <c r="AEK691" s="14"/>
      <c r="AEL691" s="14"/>
      <c r="AEM691" s="14"/>
      <c r="AEN691" s="14"/>
      <c r="AEO691" s="14"/>
      <c r="AEP691" s="14"/>
      <c r="AEQ691" s="14"/>
      <c r="AER691" s="14"/>
      <c r="AES691" s="14"/>
      <c r="AET691" s="14"/>
      <c r="AEU691" s="14"/>
      <c r="AEV691" s="14"/>
      <c r="AEW691" s="14"/>
      <c r="AEX691" s="14"/>
      <c r="AEY691" s="14"/>
      <c r="AEZ691" s="14"/>
      <c r="AFA691" s="14"/>
      <c r="AFB691" s="14"/>
      <c r="AFC691" s="14"/>
      <c r="AFD691" s="14"/>
      <c r="AFE691" s="14"/>
      <c r="AFF691" s="14"/>
      <c r="AFG691" s="14"/>
      <c r="AFH691" s="14"/>
      <c r="AFI691" s="14"/>
      <c r="AFJ691" s="14"/>
      <c r="AFK691" s="14"/>
      <c r="AFL691" s="14"/>
      <c r="AFM691" s="14"/>
      <c r="AFN691" s="14"/>
      <c r="AFO691" s="14"/>
      <c r="AFP691" s="14"/>
      <c r="AFQ691" s="14"/>
      <c r="AFR691" s="14"/>
      <c r="AFS691" s="14"/>
      <c r="AFT691" s="14"/>
      <c r="AFU691" s="14"/>
      <c r="AFV691" s="14"/>
      <c r="AFW691" s="14"/>
      <c r="AFX691" s="14"/>
      <c r="AFY691" s="14"/>
      <c r="AFZ691" s="14"/>
      <c r="AGA691" s="14"/>
      <c r="AGB691" s="14"/>
      <c r="AGC691" s="14"/>
      <c r="AGD691" s="14"/>
      <c r="AGE691" s="14"/>
      <c r="AGF691" s="14"/>
      <c r="AGG691" s="14"/>
      <c r="AGH691" s="14"/>
      <c r="AGI691" s="14"/>
      <c r="AGJ691" s="14"/>
      <c r="AGK691" s="14"/>
      <c r="AGL691" s="14"/>
      <c r="AGM691" s="14"/>
      <c r="AGN691" s="14"/>
      <c r="AGO691" s="14"/>
      <c r="AGP691" s="14"/>
      <c r="AGQ691" s="14"/>
      <c r="AGR691" s="14"/>
      <c r="AGS691" s="14"/>
      <c r="AGT691" s="14"/>
      <c r="AGU691" s="14"/>
      <c r="AGV691" s="14"/>
      <c r="AGW691" s="14"/>
      <c r="AGX691" s="14"/>
      <c r="AGY691" s="14"/>
      <c r="AGZ691" s="14"/>
      <c r="AHA691" s="14"/>
      <c r="AHB691" s="14"/>
      <c r="AHC691" s="14"/>
      <c r="AHD691" s="14"/>
      <c r="AHE691" s="14"/>
      <c r="AHF691" s="14"/>
      <c r="AHG691" s="14"/>
      <c r="AHH691" s="14"/>
      <c r="AHI691" s="14"/>
      <c r="AHJ691" s="14"/>
      <c r="AHK691" s="14"/>
      <c r="AHL691" s="14"/>
      <c r="AHM691" s="14"/>
      <c r="AHN691" s="14"/>
      <c r="AHO691" s="14"/>
      <c r="AHP691" s="14"/>
      <c r="AHQ691" s="14"/>
      <c r="AHR691" s="14"/>
      <c r="AHS691" s="14"/>
      <c r="AHT691" s="14"/>
      <c r="AHU691" s="14"/>
      <c r="AHV691" s="14"/>
      <c r="AHW691" s="14"/>
      <c r="AHX691" s="14"/>
      <c r="AHY691" s="14"/>
      <c r="AHZ691" s="14"/>
      <c r="AIA691" s="14"/>
      <c r="AIB691" s="14"/>
      <c r="AIC691" s="14"/>
      <c r="AID691" s="14"/>
      <c r="AIE691" s="14"/>
      <c r="AIF691" s="14"/>
      <c r="AIG691" s="14"/>
      <c r="AIH691" s="14"/>
      <c r="AII691" s="14"/>
      <c r="AIJ691" s="14"/>
      <c r="AIK691" s="14"/>
      <c r="AIL691" s="14"/>
      <c r="AIM691" s="14"/>
      <c r="AIN691" s="14"/>
      <c r="AIO691" s="14"/>
      <c r="AIP691" s="14"/>
      <c r="AIQ691" s="14"/>
      <c r="AIR691" s="14"/>
      <c r="AIS691" s="14"/>
      <c r="AIT691" s="14"/>
      <c r="AIU691" s="14"/>
      <c r="AIV691" s="14"/>
      <c r="AIW691" s="14"/>
      <c r="AIX691" s="14"/>
      <c r="AIY691" s="14"/>
      <c r="AIZ691" s="14"/>
      <c r="AJA691" s="14"/>
      <c r="AJB691" s="14"/>
      <c r="AJC691" s="14"/>
      <c r="AJD691" s="14"/>
      <c r="AJE691" s="14"/>
      <c r="AJF691" s="14"/>
      <c r="AJG691" s="14"/>
      <c r="AJH691" s="14"/>
      <c r="AJI691" s="14"/>
      <c r="AJJ691" s="14"/>
      <c r="AJK691" s="14"/>
      <c r="AJL691" s="14"/>
      <c r="AJM691" s="14"/>
      <c r="AJN691" s="14"/>
      <c r="AJO691" s="14"/>
      <c r="AJP691" s="14"/>
      <c r="AJQ691" s="14"/>
      <c r="AJR691" s="14"/>
      <c r="AJS691" s="14"/>
      <c r="AJT691" s="14"/>
      <c r="AJU691" s="14"/>
      <c r="AJV691" s="14"/>
      <c r="AJW691" s="14"/>
      <c r="AJX691" s="14"/>
      <c r="AJY691" s="14"/>
      <c r="AJZ691" s="14"/>
      <c r="AKA691" s="14"/>
      <c r="AKB691" s="14"/>
      <c r="AKC691" s="14"/>
      <c r="AKD691" s="14"/>
      <c r="AKE691" s="14"/>
      <c r="AKF691" s="14"/>
      <c r="AKG691" s="14"/>
      <c r="AKH691" s="14"/>
      <c r="AKI691" s="14"/>
      <c r="AKJ691" s="14"/>
      <c r="AKK691" s="14"/>
      <c r="AKL691" s="14"/>
      <c r="AKM691" s="14"/>
      <c r="AKN691" s="14"/>
      <c r="AKO691" s="14"/>
      <c r="AKP691" s="14"/>
      <c r="AKQ691" s="14"/>
      <c r="AKR691" s="14"/>
      <c r="AKS691" s="14"/>
      <c r="AKT691" s="14"/>
      <c r="AKU691" s="14"/>
      <c r="AKV691" s="14"/>
      <c r="AKW691" s="14"/>
      <c r="AKX691" s="14"/>
      <c r="AKY691" s="14"/>
      <c r="AKZ691" s="14"/>
      <c r="ALA691" s="14"/>
      <c r="ALB691" s="14"/>
      <c r="ALC691" s="14"/>
      <c r="ALD691" s="14"/>
      <c r="ALE691" s="14"/>
      <c r="ALF691" s="14"/>
      <c r="ALG691" s="14"/>
      <c r="ALH691" s="14"/>
      <c r="ALI691" s="14"/>
      <c r="ALJ691" s="14"/>
      <c r="ALK691" s="14"/>
      <c r="ALL691" s="14"/>
      <c r="ALM691" s="14"/>
      <c r="ALN691" s="14"/>
      <c r="ALO691" s="14"/>
      <c r="ALP691" s="14"/>
      <c r="ALQ691" s="14"/>
      <c r="ALR691" s="14"/>
      <c r="ALS691" s="14"/>
      <c r="ALT691" s="14"/>
      <c r="ALU691" s="14"/>
      <c r="ALV691" s="14"/>
      <c r="ALW691" s="14"/>
      <c r="ALX691" s="14"/>
      <c r="ALY691" s="14"/>
      <c r="ALZ691" s="14"/>
      <c r="AMA691" s="14"/>
      <c r="AMB691" s="14"/>
      <c r="AMC691" s="14"/>
      <c r="AMD691" s="14"/>
      <c r="AME691" s="14"/>
      <c r="AMF691" s="14"/>
      <c r="AMG691" s="14"/>
      <c r="AMH691" s="14"/>
      <c r="AMI691" s="14"/>
      <c r="AMJ691" s="14"/>
      <c r="AMK691" s="14"/>
      <c r="AML691" s="14"/>
      <c r="AMM691" s="14"/>
      <c r="AMN691" s="14"/>
      <c r="AMO691" s="14"/>
      <c r="AMP691" s="14"/>
      <c r="AMQ691" s="14"/>
      <c r="AMR691" s="14"/>
      <c r="AMS691" s="14"/>
      <c r="AMT691" s="14"/>
      <c r="AMU691" s="14"/>
      <c r="AMV691" s="14"/>
      <c r="AMW691" s="14"/>
      <c r="AMX691" s="14"/>
      <c r="AMY691" s="14"/>
      <c r="AMZ691" s="14"/>
      <c r="ANA691" s="14"/>
      <c r="ANB691" s="14"/>
      <c r="ANC691" s="14"/>
      <c r="AND691" s="14"/>
      <c r="ANE691" s="14"/>
      <c r="ANF691" s="14"/>
      <c r="ANG691" s="14"/>
      <c r="ANH691" s="14"/>
      <c r="ANI691" s="14"/>
      <c r="ANJ691" s="14"/>
      <c r="ANK691" s="14"/>
      <c r="ANL691" s="14"/>
      <c r="ANM691" s="14"/>
      <c r="ANN691" s="14"/>
      <c r="ANO691" s="14"/>
      <c r="ANP691" s="14"/>
      <c r="ANQ691" s="14"/>
      <c r="ANR691" s="14"/>
      <c r="ANS691" s="14"/>
      <c r="ANT691" s="14"/>
      <c r="ANU691" s="14"/>
      <c r="ANV691" s="14"/>
      <c r="ANW691" s="14"/>
      <c r="ANX691" s="14"/>
      <c r="ANY691" s="14"/>
      <c r="ANZ691" s="14"/>
      <c r="AOA691" s="14"/>
      <c r="AOB691" s="14"/>
      <c r="AOC691" s="14"/>
      <c r="AOD691" s="14"/>
      <c r="AOE691" s="14"/>
      <c r="AOF691" s="14"/>
      <c r="AOG691" s="14"/>
      <c r="AOH691" s="14"/>
      <c r="AOI691" s="14"/>
      <c r="AOJ691" s="14"/>
      <c r="AOK691" s="14"/>
      <c r="AOL691" s="14"/>
      <c r="AOM691" s="14"/>
      <c r="AON691" s="14"/>
      <c r="AOO691" s="14"/>
      <c r="AOP691" s="14"/>
      <c r="AOQ691" s="14"/>
      <c r="AOR691" s="14"/>
      <c r="AOS691" s="14"/>
      <c r="AOT691" s="14"/>
      <c r="AOU691" s="14"/>
      <c r="AOV691" s="14"/>
      <c r="AOW691" s="14"/>
      <c r="AOX691" s="14"/>
      <c r="AOY691" s="14"/>
      <c r="AOZ691" s="14"/>
      <c r="APA691" s="14"/>
      <c r="APB691" s="14"/>
      <c r="APC691" s="14"/>
      <c r="APD691" s="14"/>
      <c r="APE691" s="14"/>
      <c r="APF691" s="14"/>
      <c r="APG691" s="14"/>
      <c r="APH691" s="14"/>
      <c r="API691" s="14"/>
      <c r="APJ691" s="14"/>
      <c r="APK691" s="14"/>
      <c r="APL691" s="14"/>
      <c r="APM691" s="14"/>
      <c r="APN691" s="14"/>
      <c r="APO691" s="14"/>
      <c r="APP691" s="14"/>
      <c r="APQ691" s="14"/>
      <c r="APR691" s="14"/>
      <c r="APS691" s="14"/>
      <c r="APT691" s="14"/>
      <c r="APU691" s="14"/>
      <c r="APV691" s="14"/>
      <c r="APW691" s="14"/>
      <c r="APX691" s="14"/>
      <c r="APY691" s="14"/>
      <c r="APZ691" s="14"/>
      <c r="AQA691" s="14"/>
      <c r="AQB691" s="14"/>
      <c r="AQC691" s="14"/>
      <c r="AQD691" s="14"/>
      <c r="AQE691" s="14"/>
      <c r="AQF691" s="14"/>
      <c r="AQG691" s="14"/>
      <c r="AQH691" s="14"/>
      <c r="AQI691" s="14"/>
      <c r="AQJ691" s="14"/>
      <c r="AQK691" s="14"/>
      <c r="AQL691" s="14"/>
      <c r="AQM691" s="14"/>
      <c r="AQN691" s="14"/>
      <c r="AQO691" s="14"/>
      <c r="AQP691" s="14"/>
      <c r="AQQ691" s="14"/>
      <c r="AQR691" s="14"/>
      <c r="AQS691" s="14"/>
      <c r="AQT691" s="14"/>
      <c r="AQU691" s="14"/>
      <c r="AQV691" s="14"/>
      <c r="AQW691" s="14"/>
      <c r="AQX691" s="14"/>
      <c r="AQY691" s="14"/>
      <c r="AQZ691" s="14"/>
      <c r="ARA691" s="14"/>
      <c r="ARB691" s="14"/>
      <c r="ARC691" s="14"/>
      <c r="ARD691" s="14"/>
      <c r="ARE691" s="14"/>
      <c r="ARF691" s="14"/>
      <c r="ARG691" s="14"/>
      <c r="ARH691" s="14"/>
      <c r="ARI691" s="14"/>
      <c r="ARJ691" s="14"/>
      <c r="ARK691" s="14"/>
      <c r="ARL691" s="14"/>
      <c r="ARM691" s="14"/>
      <c r="ARN691" s="14"/>
      <c r="ARO691" s="14"/>
      <c r="ARP691" s="14"/>
      <c r="ARQ691" s="14"/>
      <c r="ARR691" s="14"/>
      <c r="ARS691" s="14"/>
      <c r="ART691" s="14"/>
      <c r="ARU691" s="14"/>
      <c r="ARV691" s="14"/>
      <c r="ARW691" s="14"/>
      <c r="ARX691" s="14"/>
      <c r="ARY691" s="14"/>
      <c r="ARZ691" s="14"/>
      <c r="ASA691" s="14"/>
      <c r="ASB691" s="14"/>
      <c r="ASC691" s="14"/>
      <c r="ASD691" s="14"/>
      <c r="ASE691" s="14"/>
      <c r="ASF691" s="14"/>
      <c r="ASG691" s="14"/>
      <c r="ASH691" s="14"/>
      <c r="ASI691" s="14"/>
      <c r="ASJ691" s="14"/>
      <c r="ASK691" s="14"/>
      <c r="ASL691" s="14"/>
      <c r="ASM691" s="14"/>
      <c r="ASN691" s="14"/>
      <c r="ASO691" s="14"/>
      <c r="ASP691" s="14"/>
      <c r="ASQ691" s="14"/>
      <c r="ASR691" s="14"/>
      <c r="ASS691" s="14"/>
      <c r="AST691" s="14"/>
      <c r="ASU691" s="14"/>
      <c r="ASV691" s="14"/>
      <c r="ASW691" s="14"/>
      <c r="ASX691" s="14"/>
      <c r="ASY691" s="14"/>
      <c r="ASZ691" s="14"/>
      <c r="ATA691" s="14"/>
      <c r="ATB691" s="14"/>
      <c r="ATC691" s="14"/>
      <c r="ATD691" s="14"/>
      <c r="ATE691" s="14"/>
      <c r="ATF691" s="14"/>
      <c r="ATG691" s="14"/>
      <c r="ATH691" s="14"/>
      <c r="ATI691" s="14"/>
      <c r="ATJ691" s="14"/>
      <c r="ATK691" s="14"/>
      <c r="ATL691" s="14"/>
      <c r="ATM691" s="14"/>
      <c r="ATN691" s="14"/>
      <c r="ATO691" s="14"/>
      <c r="ATP691" s="14"/>
      <c r="ATQ691" s="14"/>
      <c r="ATR691" s="14"/>
      <c r="ATS691" s="14"/>
      <c r="ATT691" s="14"/>
      <c r="ATU691" s="14"/>
      <c r="ATV691" s="14"/>
      <c r="ATW691" s="14"/>
      <c r="ATX691" s="14"/>
      <c r="ATY691" s="14"/>
      <c r="ATZ691" s="14"/>
      <c r="AUA691" s="14"/>
      <c r="AUB691" s="14"/>
      <c r="AUC691" s="14"/>
      <c r="AUD691" s="14"/>
      <c r="AUE691" s="14"/>
      <c r="AUF691" s="14"/>
      <c r="AUG691" s="14"/>
      <c r="AUH691" s="14"/>
      <c r="AUI691" s="14"/>
      <c r="AUJ691" s="14"/>
      <c r="AUK691" s="14"/>
      <c r="AUL691" s="14"/>
      <c r="AUM691" s="14"/>
      <c r="AUN691" s="14"/>
      <c r="AUO691" s="14"/>
      <c r="AUP691" s="14"/>
      <c r="AUQ691" s="14"/>
      <c r="AUR691" s="14"/>
      <c r="AUS691" s="14"/>
      <c r="AUT691" s="14"/>
      <c r="AUU691" s="14"/>
      <c r="AUV691" s="14"/>
      <c r="AUW691" s="14"/>
      <c r="AUX691" s="14"/>
      <c r="AUY691" s="14"/>
      <c r="AUZ691" s="14"/>
      <c r="AVA691" s="14"/>
      <c r="AVB691" s="14"/>
      <c r="AVC691" s="14"/>
      <c r="AVD691" s="14"/>
      <c r="AVE691" s="14"/>
      <c r="AVF691" s="14"/>
      <c r="AVG691" s="14"/>
      <c r="AVH691" s="14"/>
      <c r="AVI691" s="14"/>
      <c r="AVJ691" s="14"/>
      <c r="AVK691" s="14"/>
      <c r="AVL691" s="14"/>
      <c r="AVM691" s="14"/>
      <c r="AVN691" s="14"/>
      <c r="AVO691" s="14"/>
      <c r="AVP691" s="14"/>
      <c r="AVQ691" s="14"/>
      <c r="AVR691" s="14"/>
      <c r="AVS691" s="14"/>
      <c r="AVT691" s="14"/>
      <c r="AVU691" s="14"/>
      <c r="AVV691" s="14"/>
      <c r="AVW691" s="14"/>
      <c r="AVX691" s="14"/>
      <c r="AVY691" s="14"/>
      <c r="AVZ691" s="14"/>
      <c r="AWA691" s="14"/>
      <c r="AWB691" s="14"/>
      <c r="AWC691" s="14"/>
      <c r="AWD691" s="14"/>
      <c r="AWE691" s="14"/>
      <c r="AWF691" s="14"/>
      <c r="AWG691" s="14"/>
      <c r="AWH691" s="14"/>
      <c r="AWI691" s="14"/>
      <c r="AWJ691" s="14"/>
      <c r="AWK691" s="14"/>
      <c r="AWL691" s="14"/>
      <c r="AWM691" s="14"/>
      <c r="AWN691" s="14"/>
      <c r="AWO691" s="14"/>
      <c r="AWP691" s="14"/>
      <c r="AWQ691" s="14"/>
      <c r="AWR691" s="14"/>
      <c r="AWS691" s="14"/>
      <c r="AWT691" s="14"/>
      <c r="AWU691" s="14"/>
      <c r="AWV691" s="14"/>
      <c r="AWW691" s="14"/>
      <c r="AWX691" s="14"/>
      <c r="AWY691" s="14"/>
      <c r="AWZ691" s="14"/>
      <c r="AXA691" s="14"/>
      <c r="AXB691" s="14"/>
      <c r="AXC691" s="14"/>
      <c r="AXD691" s="14"/>
      <c r="AXE691" s="14"/>
      <c r="AXF691" s="14"/>
      <c r="AXG691" s="14"/>
      <c r="AXH691" s="14"/>
      <c r="AXI691" s="14"/>
      <c r="AXJ691" s="14"/>
      <c r="AXK691" s="14"/>
      <c r="AXL691" s="14"/>
      <c r="AXM691" s="14"/>
      <c r="AXN691" s="14"/>
      <c r="AXO691" s="14"/>
      <c r="AXP691" s="14"/>
      <c r="AXQ691" s="14"/>
      <c r="AXR691" s="14"/>
      <c r="AXS691" s="14"/>
      <c r="AXT691" s="14"/>
      <c r="AXU691" s="14"/>
      <c r="AXV691" s="14"/>
      <c r="AXW691" s="14"/>
      <c r="AXX691" s="14"/>
      <c r="AXY691" s="14"/>
      <c r="AXZ691" s="14"/>
      <c r="AYA691" s="14"/>
      <c r="AYB691" s="14"/>
      <c r="AYC691" s="14"/>
      <c r="AYD691" s="14"/>
      <c r="AYE691" s="14"/>
      <c r="AYF691" s="14"/>
      <c r="AYG691" s="14"/>
      <c r="AYH691" s="14"/>
      <c r="AYI691" s="14"/>
      <c r="AYJ691" s="14"/>
      <c r="AYK691" s="14"/>
      <c r="AYL691" s="14"/>
      <c r="AYM691" s="14"/>
      <c r="AYN691" s="14"/>
      <c r="AYO691" s="14"/>
      <c r="AYP691" s="14"/>
      <c r="AYQ691" s="14"/>
      <c r="AYR691" s="14"/>
      <c r="AYS691" s="14"/>
      <c r="AYT691" s="14"/>
      <c r="AYU691" s="14"/>
      <c r="AYV691" s="14"/>
      <c r="AYW691" s="14"/>
      <c r="AYX691" s="14"/>
      <c r="AYY691" s="14"/>
      <c r="AYZ691" s="14"/>
      <c r="AZA691" s="14"/>
      <c r="AZB691" s="14"/>
      <c r="AZC691" s="14"/>
      <c r="AZD691" s="14"/>
      <c r="AZE691" s="14"/>
      <c r="AZF691" s="14"/>
      <c r="AZG691" s="14"/>
      <c r="AZH691" s="14"/>
      <c r="AZI691" s="14"/>
      <c r="AZJ691" s="14"/>
      <c r="AZK691" s="14"/>
      <c r="AZL691" s="14"/>
      <c r="AZM691" s="14"/>
      <c r="AZN691" s="14"/>
      <c r="AZO691" s="14"/>
      <c r="AZP691" s="14"/>
      <c r="AZQ691" s="14"/>
      <c r="AZR691" s="14"/>
      <c r="AZS691" s="14"/>
      <c r="AZT691" s="14"/>
      <c r="AZU691" s="14"/>
      <c r="AZV691" s="14"/>
      <c r="AZW691" s="14"/>
      <c r="AZX691" s="14"/>
      <c r="AZY691" s="14"/>
      <c r="AZZ691" s="14"/>
      <c r="BAA691" s="14"/>
      <c r="BAB691" s="14"/>
      <c r="BAC691" s="14"/>
      <c r="BAD691" s="14"/>
      <c r="BAE691" s="14"/>
      <c r="BAF691" s="14"/>
      <c r="BAG691" s="14"/>
      <c r="BAH691" s="14"/>
      <c r="BAI691" s="14"/>
      <c r="BAJ691" s="14"/>
      <c r="BAK691" s="14"/>
      <c r="BAL691" s="14"/>
      <c r="BAM691" s="14"/>
      <c r="BAN691" s="14"/>
      <c r="BAO691" s="14"/>
      <c r="BAP691" s="14"/>
      <c r="BAQ691" s="14"/>
      <c r="BAR691" s="14"/>
      <c r="BAS691" s="14"/>
      <c r="BAT691" s="14"/>
      <c r="BAU691" s="14"/>
      <c r="BAV691" s="14"/>
      <c r="BAW691" s="14"/>
      <c r="BAX691" s="14"/>
      <c r="BAY691" s="14"/>
      <c r="BAZ691" s="14"/>
      <c r="BBA691" s="14"/>
      <c r="BBB691" s="14"/>
      <c r="BBC691" s="14"/>
      <c r="BBD691" s="14"/>
      <c r="BBE691" s="14"/>
      <c r="BBF691" s="14"/>
      <c r="BBG691" s="14"/>
      <c r="BBH691" s="14"/>
      <c r="BBI691" s="14"/>
      <c r="BBJ691" s="14"/>
      <c r="BBK691" s="14"/>
      <c r="BBL691" s="14"/>
      <c r="BBM691" s="14"/>
      <c r="BBN691" s="14"/>
      <c r="BBO691" s="14"/>
      <c r="BBP691" s="14"/>
      <c r="BBQ691" s="14"/>
      <c r="BBR691" s="14"/>
      <c r="BBS691" s="14"/>
      <c r="BBT691" s="14"/>
      <c r="BBU691" s="14"/>
      <c r="BBV691" s="14"/>
      <c r="BBW691" s="14"/>
      <c r="BBX691" s="14"/>
      <c r="BBY691" s="14"/>
      <c r="BBZ691" s="14"/>
      <c r="BCA691" s="14"/>
      <c r="BCB691" s="14"/>
      <c r="BCC691" s="14"/>
      <c r="BCD691" s="14"/>
      <c r="BCE691" s="14"/>
      <c r="BCF691" s="14"/>
      <c r="BCG691" s="14"/>
      <c r="BCH691" s="14"/>
      <c r="BCI691" s="14"/>
      <c r="BCJ691" s="14"/>
      <c r="BCK691" s="14"/>
      <c r="BCL691" s="14"/>
      <c r="BCM691" s="14"/>
      <c r="BCN691" s="14"/>
      <c r="BCO691" s="14"/>
      <c r="BCP691" s="14"/>
      <c r="BCQ691" s="14"/>
      <c r="BCR691" s="14"/>
      <c r="BCS691" s="14"/>
      <c r="BCT691" s="14"/>
      <c r="BCU691" s="14"/>
      <c r="BCV691" s="14"/>
      <c r="BCW691" s="14"/>
      <c r="BCX691" s="14"/>
      <c r="BCY691" s="14"/>
      <c r="BCZ691" s="14"/>
      <c r="BDA691" s="14"/>
      <c r="BDB691" s="14"/>
      <c r="BDC691" s="14"/>
      <c r="BDD691" s="14"/>
      <c r="BDE691" s="14"/>
      <c r="BDF691" s="14"/>
      <c r="BDG691" s="14"/>
      <c r="BDH691" s="14"/>
      <c r="BDI691" s="14"/>
      <c r="BDJ691" s="14"/>
      <c r="BDK691" s="14"/>
      <c r="BDL691" s="14"/>
      <c r="BDM691" s="14"/>
      <c r="BDN691" s="14"/>
      <c r="BDO691" s="14"/>
      <c r="BDP691" s="14"/>
      <c r="BDQ691" s="14"/>
      <c r="BDR691" s="14"/>
      <c r="BDS691" s="14"/>
      <c r="BDT691" s="14"/>
      <c r="BDU691" s="14"/>
      <c r="BDV691" s="14"/>
      <c r="BDW691" s="14"/>
      <c r="BDX691" s="14"/>
      <c r="BDY691" s="14"/>
      <c r="BDZ691" s="14"/>
      <c r="BEA691" s="14"/>
      <c r="BEB691" s="14"/>
      <c r="BEC691" s="14"/>
      <c r="BED691" s="14"/>
      <c r="BEE691" s="14"/>
      <c r="BEF691" s="14"/>
      <c r="BEG691" s="14"/>
      <c r="BEH691" s="14"/>
      <c r="BEI691" s="14"/>
      <c r="BEJ691" s="14"/>
      <c r="BEK691" s="14"/>
      <c r="BEL691" s="14"/>
      <c r="BEM691" s="14"/>
      <c r="BEN691" s="14"/>
      <c r="BEO691" s="14"/>
      <c r="BEP691" s="14"/>
      <c r="BEQ691" s="14"/>
      <c r="BER691" s="14"/>
      <c r="BES691" s="14"/>
      <c r="BET691" s="14"/>
      <c r="BEU691" s="14"/>
      <c r="BEV691" s="14"/>
      <c r="BEW691" s="14"/>
      <c r="BEX691" s="14"/>
      <c r="BEY691" s="14"/>
      <c r="BEZ691" s="14"/>
      <c r="BFA691" s="14"/>
      <c r="BFB691" s="14"/>
      <c r="BFC691" s="14"/>
      <c r="BFD691" s="14"/>
      <c r="BFE691" s="14"/>
      <c r="BFF691" s="14"/>
      <c r="BFG691" s="14"/>
      <c r="BFH691" s="14"/>
      <c r="BFI691" s="14"/>
      <c r="BFJ691" s="14"/>
      <c r="BFK691" s="14"/>
      <c r="BFL691" s="14"/>
      <c r="BFM691" s="14"/>
      <c r="BFN691" s="14"/>
      <c r="BFO691" s="14"/>
      <c r="BFP691" s="14"/>
      <c r="BFQ691" s="14"/>
      <c r="BFR691" s="14"/>
      <c r="BFS691" s="14"/>
      <c r="BFT691" s="14"/>
      <c r="BFU691" s="14"/>
      <c r="BFV691" s="14"/>
      <c r="BFW691" s="14"/>
      <c r="BFX691" s="14"/>
      <c r="BFY691" s="14"/>
      <c r="BFZ691" s="14"/>
      <c r="BGA691" s="14"/>
      <c r="BGB691" s="14"/>
      <c r="BGC691" s="14"/>
      <c r="BGD691" s="14"/>
      <c r="BGE691" s="14"/>
      <c r="BGF691" s="14"/>
      <c r="BGG691" s="14"/>
      <c r="BGH691" s="14"/>
      <c r="BGI691" s="14"/>
      <c r="BGJ691" s="14"/>
      <c r="BGK691" s="14"/>
      <c r="BGL691" s="14"/>
      <c r="BGM691" s="14"/>
      <c r="BGN691" s="14"/>
      <c r="BGO691" s="14"/>
      <c r="BGP691" s="14"/>
      <c r="BGQ691" s="14"/>
      <c r="BGR691" s="14"/>
      <c r="BGS691" s="14"/>
      <c r="BGT691" s="14"/>
      <c r="BGU691" s="14"/>
      <c r="BGV691" s="14"/>
      <c r="BGW691" s="14"/>
      <c r="BGX691" s="14"/>
      <c r="BGY691" s="14"/>
      <c r="BGZ691" s="14"/>
      <c r="BHA691" s="14"/>
      <c r="BHB691" s="14"/>
      <c r="BHC691" s="14"/>
      <c r="BHD691" s="14"/>
      <c r="BHE691" s="14"/>
      <c r="BHF691" s="14"/>
      <c r="BHG691" s="14"/>
      <c r="BHH691" s="14"/>
      <c r="BHI691" s="14"/>
      <c r="BHJ691" s="14"/>
      <c r="BHK691" s="14"/>
      <c r="BHL691" s="14"/>
      <c r="BHM691" s="14"/>
      <c r="BHN691" s="14"/>
      <c r="BHO691" s="14"/>
      <c r="BHP691" s="14"/>
      <c r="BHQ691" s="14"/>
      <c r="BHR691" s="14"/>
      <c r="BHS691" s="14"/>
      <c r="BHT691" s="14"/>
      <c r="BHU691" s="14"/>
      <c r="BHV691" s="14"/>
      <c r="BHW691" s="14"/>
      <c r="BHX691" s="14"/>
      <c r="BHY691" s="14"/>
      <c r="BHZ691" s="14"/>
      <c r="BIA691" s="14"/>
      <c r="BIB691" s="14"/>
      <c r="BIC691" s="14"/>
      <c r="BID691" s="14"/>
      <c r="BIE691" s="14"/>
      <c r="BIF691" s="14"/>
      <c r="BIG691" s="14"/>
      <c r="BIH691" s="14"/>
      <c r="BII691" s="14"/>
      <c r="BIJ691" s="14"/>
      <c r="BIK691" s="14"/>
      <c r="BIL691" s="14"/>
      <c r="BIM691" s="14"/>
      <c r="BIN691" s="14"/>
      <c r="BIO691" s="14"/>
      <c r="BIP691" s="14"/>
      <c r="BIQ691" s="14"/>
      <c r="BIR691" s="14"/>
      <c r="BIS691" s="14"/>
      <c r="BIT691" s="14"/>
      <c r="BIU691" s="14"/>
      <c r="BIV691" s="14"/>
      <c r="BIW691" s="14"/>
      <c r="BIX691" s="14"/>
      <c r="BIY691" s="14"/>
      <c r="BIZ691" s="14"/>
      <c r="BJA691" s="14"/>
      <c r="BJB691" s="14"/>
      <c r="BJC691" s="14"/>
      <c r="BJD691" s="14"/>
      <c r="BJE691" s="14"/>
      <c r="BJF691" s="14"/>
      <c r="BJG691" s="14"/>
      <c r="BJH691" s="14"/>
      <c r="BJI691" s="14"/>
      <c r="BJJ691" s="14"/>
      <c r="BJK691" s="14"/>
      <c r="BJL691" s="14"/>
      <c r="BJM691" s="14"/>
      <c r="BJN691" s="14"/>
      <c r="BJO691" s="14"/>
      <c r="BJP691" s="14"/>
      <c r="BJQ691" s="14"/>
      <c r="BJR691" s="14"/>
      <c r="BJS691" s="14"/>
      <c r="BJT691" s="14"/>
      <c r="BJU691" s="14"/>
      <c r="BJV691" s="14"/>
      <c r="BJW691" s="14"/>
      <c r="BJX691" s="14"/>
      <c r="BJY691" s="14"/>
      <c r="BJZ691" s="14"/>
      <c r="BKA691" s="14"/>
      <c r="BKB691" s="14"/>
      <c r="BKC691" s="14"/>
      <c r="BKD691" s="14"/>
      <c r="BKE691" s="14"/>
      <c r="BKF691" s="14"/>
      <c r="BKG691" s="14"/>
      <c r="BKH691" s="14"/>
      <c r="BKI691" s="14"/>
      <c r="BKJ691" s="14"/>
      <c r="BKK691" s="14"/>
      <c r="BKL691" s="14"/>
      <c r="BKM691" s="14"/>
      <c r="BKN691" s="14"/>
      <c r="BKO691" s="14"/>
      <c r="BKP691" s="14"/>
      <c r="BKQ691" s="14"/>
      <c r="BKR691" s="14"/>
      <c r="BKS691" s="14"/>
      <c r="BKT691" s="14"/>
      <c r="BKU691" s="14"/>
      <c r="BKV691" s="14"/>
      <c r="BKW691" s="14"/>
      <c r="BKX691" s="14"/>
      <c r="BKY691" s="14"/>
      <c r="BKZ691" s="14"/>
      <c r="BLA691" s="14"/>
      <c r="BLB691" s="14"/>
      <c r="BLC691" s="14"/>
      <c r="BLD691" s="14"/>
      <c r="BLE691" s="14"/>
      <c r="BLF691" s="14"/>
      <c r="BLG691" s="14"/>
      <c r="BLH691" s="14"/>
      <c r="BLI691" s="14"/>
      <c r="BLJ691" s="14"/>
      <c r="BLK691" s="14"/>
      <c r="BLL691" s="14"/>
      <c r="BLM691" s="14"/>
      <c r="BLN691" s="14"/>
      <c r="BLO691" s="14"/>
      <c r="BLP691" s="14"/>
      <c r="BLQ691" s="14"/>
      <c r="BLR691" s="14"/>
      <c r="BLS691" s="14"/>
      <c r="BLT691" s="14"/>
      <c r="BLU691" s="14"/>
      <c r="BLV691" s="14"/>
      <c r="BLW691" s="14"/>
      <c r="BLX691" s="14"/>
      <c r="BLY691" s="14"/>
      <c r="BLZ691" s="14"/>
      <c r="BMA691" s="14"/>
      <c r="BMB691" s="14"/>
      <c r="BMC691" s="14"/>
      <c r="BMD691" s="14"/>
      <c r="BME691" s="14"/>
      <c r="BMF691" s="14"/>
      <c r="BMG691" s="14"/>
      <c r="BMH691" s="14"/>
      <c r="BMI691" s="14"/>
      <c r="BMJ691" s="14"/>
      <c r="BMK691" s="14"/>
      <c r="BML691" s="14"/>
      <c r="BMM691" s="14"/>
      <c r="BMN691" s="14"/>
      <c r="BMO691" s="14"/>
      <c r="BMP691" s="14"/>
      <c r="BMQ691" s="14"/>
      <c r="BMR691" s="14"/>
      <c r="BMS691" s="14"/>
      <c r="BMT691" s="14"/>
      <c r="BMU691" s="14"/>
      <c r="BMV691" s="14"/>
      <c r="BMW691" s="14"/>
      <c r="BMX691" s="14"/>
      <c r="BMY691" s="14"/>
      <c r="BMZ691" s="14"/>
      <c r="BNA691" s="14"/>
      <c r="BNB691" s="14"/>
      <c r="BNC691" s="14"/>
      <c r="BND691" s="14"/>
      <c r="BNE691" s="14"/>
      <c r="BNF691" s="14"/>
      <c r="BNG691" s="14"/>
      <c r="BNH691" s="14"/>
      <c r="BNI691" s="14"/>
      <c r="BNJ691" s="14"/>
      <c r="BNK691" s="14"/>
      <c r="BNL691" s="14"/>
      <c r="BNM691" s="14"/>
      <c r="BNN691" s="14"/>
      <c r="BNO691" s="14"/>
      <c r="BNP691" s="14"/>
      <c r="BNQ691" s="14"/>
      <c r="BNR691" s="14"/>
      <c r="BNS691" s="14"/>
      <c r="BNT691" s="14"/>
      <c r="BNU691" s="14"/>
      <c r="BNV691" s="14"/>
      <c r="BNW691" s="14"/>
      <c r="BNX691" s="14"/>
      <c r="BNY691" s="14"/>
      <c r="BNZ691" s="14"/>
      <c r="BOA691" s="14"/>
      <c r="BOB691" s="14"/>
      <c r="BOC691" s="14"/>
      <c r="BOD691" s="14"/>
      <c r="BOE691" s="14"/>
      <c r="BOF691" s="14"/>
      <c r="BOG691" s="14"/>
      <c r="BOH691" s="14"/>
      <c r="BOI691" s="14"/>
      <c r="BOJ691" s="14"/>
      <c r="BOK691" s="14"/>
      <c r="BOL691" s="14"/>
      <c r="BOM691" s="14"/>
      <c r="BON691" s="14"/>
      <c r="BOO691" s="14"/>
      <c r="BOP691" s="14"/>
      <c r="BOQ691" s="14"/>
      <c r="BOR691" s="14"/>
      <c r="BOS691" s="14"/>
      <c r="BOT691" s="14"/>
      <c r="BOU691" s="14"/>
      <c r="BOV691" s="14"/>
      <c r="BOW691" s="14"/>
      <c r="BOX691" s="14"/>
      <c r="BOY691" s="14"/>
      <c r="BOZ691" s="14"/>
      <c r="BPA691" s="14"/>
      <c r="BPB691" s="14"/>
      <c r="BPC691" s="14"/>
      <c r="BPD691" s="14"/>
      <c r="BPE691" s="14"/>
      <c r="BPF691" s="14"/>
      <c r="BPG691" s="14"/>
      <c r="BPH691" s="14"/>
      <c r="BPI691" s="14"/>
      <c r="BPJ691" s="14"/>
      <c r="BPK691" s="14"/>
      <c r="BPL691" s="14"/>
      <c r="BPM691" s="14"/>
      <c r="BPN691" s="14"/>
      <c r="BPO691" s="14"/>
      <c r="BPP691" s="14"/>
      <c r="BPQ691" s="14"/>
      <c r="BPR691" s="14"/>
      <c r="BPS691" s="14"/>
      <c r="BPT691" s="14"/>
      <c r="BPU691" s="14"/>
      <c r="BPV691" s="14"/>
      <c r="BPW691" s="14"/>
      <c r="BPX691" s="14"/>
      <c r="BPY691" s="14"/>
      <c r="BPZ691" s="14"/>
      <c r="BQA691" s="14"/>
      <c r="BQB691" s="14"/>
      <c r="BQC691" s="14"/>
      <c r="BQD691" s="14"/>
      <c r="BQE691" s="14"/>
      <c r="BQF691" s="14"/>
      <c r="BQG691" s="14"/>
      <c r="BQH691" s="14"/>
      <c r="BQI691" s="14"/>
      <c r="BQJ691" s="14"/>
      <c r="BQK691" s="14"/>
      <c r="BQL691" s="14"/>
      <c r="BQM691" s="14"/>
      <c r="BQN691" s="14"/>
      <c r="BQO691" s="14"/>
      <c r="BQP691" s="14"/>
      <c r="BQQ691" s="14"/>
      <c r="BQR691" s="14"/>
      <c r="BQS691" s="14"/>
      <c r="BQT691" s="14"/>
      <c r="BQU691" s="14"/>
      <c r="BQV691" s="14"/>
      <c r="BQW691" s="14"/>
      <c r="BQX691" s="14"/>
      <c r="BQY691" s="14"/>
      <c r="BQZ691" s="14"/>
      <c r="BRA691" s="14"/>
      <c r="BRB691" s="14"/>
      <c r="BRC691" s="14"/>
      <c r="BRD691" s="14"/>
      <c r="BRE691" s="14"/>
      <c r="BRF691" s="14"/>
      <c r="BRG691" s="14"/>
      <c r="BRH691" s="14"/>
      <c r="BRI691" s="14"/>
      <c r="BRJ691" s="14"/>
      <c r="BRK691" s="14"/>
      <c r="BRL691" s="14"/>
      <c r="BRM691" s="14"/>
      <c r="BRN691" s="14"/>
      <c r="BRO691" s="14"/>
      <c r="BRP691" s="14"/>
      <c r="BRQ691" s="14"/>
      <c r="BRR691" s="14"/>
      <c r="BRS691" s="14"/>
      <c r="BRT691" s="14"/>
      <c r="BRU691" s="14"/>
      <c r="BRV691" s="14"/>
      <c r="BRW691" s="14"/>
      <c r="BRX691" s="14"/>
      <c r="BRY691" s="14"/>
      <c r="BRZ691" s="14"/>
      <c r="BSA691" s="14"/>
      <c r="BSB691" s="14"/>
      <c r="BSC691" s="14"/>
      <c r="BSD691" s="14"/>
      <c r="BSE691" s="14"/>
      <c r="BSF691" s="14"/>
      <c r="BSG691" s="14"/>
      <c r="BSH691" s="14"/>
      <c r="BSI691" s="14"/>
      <c r="BSJ691" s="14"/>
      <c r="BSK691" s="14"/>
      <c r="BSL691" s="14"/>
      <c r="BSM691" s="14"/>
      <c r="BSN691" s="14"/>
      <c r="BSO691" s="14"/>
      <c r="BSP691" s="14"/>
      <c r="BSQ691" s="14"/>
      <c r="BSR691" s="14"/>
      <c r="BSS691" s="14"/>
      <c r="BST691" s="14"/>
      <c r="BSU691" s="14"/>
      <c r="BSV691" s="14"/>
      <c r="BSW691" s="14"/>
      <c r="BSX691" s="14"/>
      <c r="BSY691" s="14"/>
      <c r="BSZ691" s="14"/>
      <c r="BTA691" s="14"/>
      <c r="BTB691" s="14"/>
      <c r="BTC691" s="14"/>
      <c r="BTD691" s="14"/>
      <c r="BTE691" s="14"/>
      <c r="BTF691" s="14"/>
      <c r="BTG691" s="14"/>
      <c r="BTH691" s="14"/>
      <c r="BTI691" s="14"/>
      <c r="BTJ691" s="14"/>
      <c r="BTK691" s="14"/>
      <c r="BTL691" s="14"/>
      <c r="BTM691" s="14"/>
      <c r="BTN691" s="14"/>
      <c r="BTO691" s="14"/>
      <c r="BTP691" s="14"/>
      <c r="BTQ691" s="14"/>
      <c r="BTR691" s="14"/>
      <c r="BTS691" s="14"/>
      <c r="BTT691" s="14"/>
      <c r="BTU691" s="14"/>
      <c r="BTV691" s="14"/>
      <c r="BTW691" s="14"/>
      <c r="BTX691" s="14"/>
      <c r="BTY691" s="14"/>
      <c r="BTZ691" s="14"/>
      <c r="BUA691" s="14"/>
      <c r="BUB691" s="14"/>
      <c r="BUC691" s="14"/>
      <c r="BUD691" s="14"/>
      <c r="BUE691" s="14"/>
      <c r="BUF691" s="14"/>
      <c r="BUG691" s="14"/>
      <c r="BUH691" s="14"/>
      <c r="BUI691" s="14"/>
      <c r="BUJ691" s="14"/>
      <c r="BUK691" s="14"/>
      <c r="BUL691" s="14"/>
      <c r="BUM691" s="14"/>
      <c r="BUN691" s="14"/>
      <c r="BUO691" s="14"/>
      <c r="BUP691" s="14"/>
      <c r="BUQ691" s="14"/>
      <c r="BUR691" s="14"/>
      <c r="BUS691" s="14"/>
      <c r="BUT691" s="14"/>
      <c r="BUU691" s="14"/>
      <c r="BUV691" s="14"/>
      <c r="BUW691" s="14"/>
      <c r="BUX691" s="14"/>
      <c r="BUY691" s="14"/>
      <c r="BUZ691" s="14"/>
      <c r="BVA691" s="14"/>
      <c r="BVB691" s="14"/>
      <c r="BVC691" s="14"/>
      <c r="BVD691" s="14"/>
      <c r="BVE691" s="14"/>
      <c r="BVF691" s="14"/>
      <c r="BVG691" s="14"/>
      <c r="BVH691" s="14"/>
      <c r="BVI691" s="14"/>
      <c r="BVJ691" s="14"/>
      <c r="BVK691" s="14"/>
      <c r="BVL691" s="14"/>
      <c r="BVM691" s="14"/>
      <c r="BVN691" s="14"/>
      <c r="BVO691" s="14"/>
      <c r="BVP691" s="14"/>
      <c r="BVQ691" s="14"/>
      <c r="BVR691" s="14"/>
      <c r="BVS691" s="14"/>
      <c r="BVT691" s="14"/>
      <c r="BVU691" s="14"/>
      <c r="BVV691" s="14"/>
      <c r="BVW691" s="14"/>
      <c r="BVX691" s="14"/>
      <c r="BVY691" s="14"/>
      <c r="BVZ691" s="14"/>
      <c r="BWA691" s="14"/>
      <c r="BWB691" s="14"/>
      <c r="BWC691" s="14"/>
      <c r="BWD691" s="14"/>
      <c r="BWE691" s="14"/>
      <c r="BWF691" s="14"/>
      <c r="BWG691" s="14"/>
      <c r="BWH691" s="14"/>
      <c r="BWI691" s="14"/>
      <c r="BWJ691" s="14"/>
      <c r="BWK691" s="14"/>
      <c r="BWL691" s="14"/>
      <c r="BWM691" s="14"/>
      <c r="BWN691" s="14"/>
      <c r="BWO691" s="14"/>
      <c r="BWP691" s="14"/>
      <c r="BWQ691" s="14"/>
      <c r="BWR691" s="14"/>
      <c r="BWS691" s="14"/>
      <c r="BWT691" s="14"/>
      <c r="BWU691" s="14"/>
      <c r="BWV691" s="14"/>
      <c r="BWW691" s="14"/>
      <c r="BWX691" s="14"/>
      <c r="BWY691" s="14"/>
      <c r="BWZ691" s="14"/>
      <c r="BXA691" s="14"/>
      <c r="BXB691" s="14"/>
      <c r="BXC691" s="14"/>
      <c r="BXD691" s="14"/>
      <c r="BXE691" s="14"/>
      <c r="BXF691" s="14"/>
      <c r="BXG691" s="14"/>
      <c r="BXH691" s="14"/>
      <c r="BXI691" s="14"/>
      <c r="BXJ691" s="14"/>
      <c r="BXK691" s="14"/>
      <c r="BXL691" s="14"/>
      <c r="BXM691" s="14"/>
      <c r="BXN691" s="14"/>
      <c r="BXO691" s="14"/>
      <c r="BXP691" s="14"/>
      <c r="BXQ691" s="14"/>
      <c r="BXR691" s="14"/>
      <c r="BXS691" s="14"/>
      <c r="BXT691" s="14"/>
      <c r="BXU691" s="14"/>
      <c r="BXV691" s="14"/>
      <c r="BXW691" s="14"/>
      <c r="BXX691" s="14"/>
      <c r="BXY691" s="14"/>
      <c r="BXZ691" s="14"/>
      <c r="BYA691" s="14"/>
      <c r="BYB691" s="14"/>
      <c r="BYC691" s="14"/>
      <c r="BYD691" s="14"/>
      <c r="BYE691" s="14"/>
      <c r="BYF691" s="14"/>
      <c r="BYG691" s="14"/>
      <c r="BYH691" s="14"/>
      <c r="BYI691" s="14"/>
      <c r="BYJ691" s="14"/>
      <c r="BYK691" s="14"/>
      <c r="BYL691" s="14"/>
      <c r="BYM691" s="14"/>
      <c r="BYN691" s="14"/>
      <c r="BYO691" s="14"/>
      <c r="BYP691" s="14"/>
      <c r="BYQ691" s="14"/>
      <c r="BYR691" s="14"/>
      <c r="BYS691" s="14"/>
      <c r="BYT691" s="14"/>
      <c r="BYU691" s="14"/>
      <c r="BYV691" s="14"/>
      <c r="BYW691" s="14"/>
      <c r="BYX691" s="14"/>
      <c r="BYY691" s="14"/>
      <c r="BYZ691" s="14"/>
      <c r="BZA691" s="14"/>
      <c r="BZB691" s="14"/>
      <c r="BZC691" s="14"/>
      <c r="BZD691" s="14"/>
      <c r="BZE691" s="14"/>
      <c r="BZF691" s="14"/>
      <c r="BZG691" s="14"/>
      <c r="BZH691" s="14"/>
      <c r="BZI691" s="14"/>
      <c r="BZJ691" s="14"/>
      <c r="BZK691" s="14"/>
      <c r="BZL691" s="14"/>
      <c r="BZM691" s="14"/>
      <c r="BZN691" s="14"/>
      <c r="BZO691" s="14"/>
      <c r="BZP691" s="14"/>
      <c r="BZQ691" s="14"/>
      <c r="BZR691" s="14"/>
      <c r="BZS691" s="14"/>
      <c r="BZT691" s="14"/>
      <c r="BZU691" s="14"/>
      <c r="BZV691" s="14"/>
      <c r="BZW691" s="14"/>
      <c r="BZX691" s="14"/>
      <c r="BZY691" s="14"/>
      <c r="BZZ691" s="14"/>
      <c r="CAA691" s="14"/>
      <c r="CAB691" s="14"/>
      <c r="CAC691" s="14"/>
      <c r="CAD691" s="14"/>
      <c r="CAE691" s="14"/>
      <c r="CAF691" s="14"/>
      <c r="CAG691" s="14"/>
      <c r="CAH691" s="14"/>
      <c r="CAI691" s="14"/>
      <c r="CAJ691" s="14"/>
      <c r="CAK691" s="14"/>
      <c r="CAL691" s="14"/>
      <c r="CAM691" s="14"/>
      <c r="CAN691" s="14"/>
      <c r="CAO691" s="14"/>
      <c r="CAP691" s="14"/>
      <c r="CAQ691" s="14"/>
      <c r="CAR691" s="14"/>
      <c r="CAS691" s="14"/>
      <c r="CAT691" s="14"/>
      <c r="CAU691" s="14"/>
      <c r="CAV691" s="14"/>
      <c r="CAW691" s="14"/>
      <c r="CAX691" s="14"/>
      <c r="CAY691" s="14"/>
      <c r="CAZ691" s="14"/>
      <c r="CBA691" s="14"/>
      <c r="CBB691" s="14"/>
      <c r="CBC691" s="14"/>
      <c r="CBD691" s="14"/>
      <c r="CBE691" s="14"/>
      <c r="CBF691" s="14"/>
      <c r="CBG691" s="14"/>
      <c r="CBH691" s="14"/>
      <c r="CBI691" s="14"/>
      <c r="CBJ691" s="14"/>
      <c r="CBK691" s="14"/>
      <c r="CBL691" s="14"/>
      <c r="CBM691" s="14"/>
      <c r="CBN691" s="14"/>
      <c r="CBO691" s="14"/>
      <c r="CBP691" s="14"/>
      <c r="CBQ691" s="14"/>
      <c r="CBR691" s="14"/>
      <c r="CBS691" s="14"/>
      <c r="CBT691" s="14"/>
      <c r="CBU691" s="14"/>
      <c r="CBV691" s="14"/>
      <c r="CBW691" s="14"/>
      <c r="CBX691" s="14"/>
      <c r="CBY691" s="14"/>
      <c r="CBZ691" s="14"/>
      <c r="CCA691" s="14"/>
      <c r="CCB691" s="14"/>
      <c r="CCC691" s="14"/>
      <c r="CCD691" s="14"/>
      <c r="CCE691" s="14"/>
      <c r="CCF691" s="14"/>
      <c r="CCG691" s="14"/>
      <c r="CCH691" s="14"/>
      <c r="CCI691" s="14"/>
      <c r="CCJ691" s="14"/>
      <c r="CCK691" s="14"/>
      <c r="CCL691" s="14"/>
      <c r="CCM691" s="14"/>
      <c r="CCN691" s="14"/>
      <c r="CCO691" s="14"/>
      <c r="CCP691" s="14"/>
      <c r="CCQ691" s="14"/>
      <c r="CCR691" s="14"/>
      <c r="CCS691" s="14"/>
      <c r="CCT691" s="14"/>
      <c r="CCU691" s="14"/>
      <c r="CCV691" s="14"/>
      <c r="CCW691" s="14"/>
      <c r="CCX691" s="14"/>
      <c r="CCY691" s="14"/>
      <c r="CCZ691" s="14"/>
      <c r="CDA691" s="14"/>
      <c r="CDB691" s="14"/>
      <c r="CDC691" s="14"/>
      <c r="CDD691" s="14"/>
      <c r="CDE691" s="14"/>
      <c r="CDF691" s="14"/>
      <c r="CDG691" s="14"/>
      <c r="CDH691" s="14"/>
      <c r="CDI691" s="14"/>
      <c r="CDJ691" s="14"/>
      <c r="CDK691" s="14"/>
      <c r="CDL691" s="14"/>
      <c r="CDM691" s="14"/>
      <c r="CDN691" s="14"/>
      <c r="CDO691" s="14"/>
      <c r="CDP691" s="14"/>
      <c r="CDQ691" s="14"/>
      <c r="CDR691" s="14"/>
      <c r="CDS691" s="14"/>
      <c r="CDT691" s="14"/>
      <c r="CDU691" s="14"/>
      <c r="CDV691" s="14"/>
      <c r="CDW691" s="14"/>
      <c r="CDX691" s="14"/>
      <c r="CDY691" s="14"/>
      <c r="CDZ691" s="14"/>
      <c r="CEA691" s="14"/>
      <c r="CEB691" s="14"/>
      <c r="CEC691" s="14"/>
      <c r="CED691" s="14"/>
      <c r="CEE691" s="14"/>
      <c r="CEF691" s="14"/>
      <c r="CEG691" s="14"/>
      <c r="CEH691" s="14"/>
      <c r="CEI691" s="14"/>
      <c r="CEJ691" s="14"/>
      <c r="CEK691" s="14"/>
      <c r="CEL691" s="14"/>
      <c r="CEM691" s="14"/>
      <c r="CEN691" s="14"/>
      <c r="CEO691" s="14"/>
      <c r="CEP691" s="14"/>
      <c r="CEQ691" s="14"/>
      <c r="CER691" s="14"/>
      <c r="CES691" s="14"/>
      <c r="CET691" s="14"/>
      <c r="CEU691" s="14"/>
      <c r="CEV691" s="14"/>
      <c r="CEW691" s="14"/>
      <c r="CEX691" s="14"/>
      <c r="CEY691" s="14"/>
      <c r="CEZ691" s="14"/>
      <c r="CFA691" s="14"/>
      <c r="CFB691" s="14"/>
      <c r="CFC691" s="14"/>
      <c r="CFD691" s="14"/>
      <c r="CFE691" s="14"/>
      <c r="CFF691" s="14"/>
      <c r="CFG691" s="14"/>
      <c r="CFH691" s="14"/>
      <c r="CFI691" s="14"/>
      <c r="CFJ691" s="14"/>
      <c r="CFK691" s="14"/>
      <c r="CFL691" s="14"/>
      <c r="CFM691" s="14"/>
      <c r="CFN691" s="14"/>
      <c r="CFO691" s="14"/>
      <c r="CFP691" s="14"/>
      <c r="CFQ691" s="14"/>
      <c r="CFR691" s="14"/>
      <c r="CFS691" s="14"/>
      <c r="CFT691" s="14"/>
      <c r="CFU691" s="14"/>
      <c r="CFV691" s="14"/>
      <c r="CFW691" s="14"/>
      <c r="CFX691" s="14"/>
      <c r="CFY691" s="14"/>
      <c r="CFZ691" s="14"/>
      <c r="CGA691" s="14"/>
      <c r="CGB691" s="14"/>
      <c r="CGC691" s="14"/>
      <c r="CGD691" s="14"/>
      <c r="CGE691" s="14"/>
      <c r="CGF691" s="14"/>
      <c r="CGG691" s="14"/>
      <c r="CGH691" s="14"/>
      <c r="CGI691" s="14"/>
      <c r="CGJ691" s="14"/>
      <c r="CGK691" s="14"/>
      <c r="CGL691" s="14"/>
      <c r="CGM691" s="14"/>
      <c r="CGN691" s="14"/>
      <c r="CGO691" s="14"/>
      <c r="CGP691" s="14"/>
      <c r="CGQ691" s="14"/>
      <c r="CGR691" s="14"/>
      <c r="CGS691" s="14"/>
      <c r="CGT691" s="14"/>
      <c r="CGU691" s="14"/>
      <c r="CGV691" s="14"/>
      <c r="CGW691" s="14"/>
      <c r="CGX691" s="14"/>
      <c r="CGY691" s="14"/>
      <c r="CGZ691" s="14"/>
      <c r="CHA691" s="14"/>
      <c r="CHB691" s="14"/>
      <c r="CHC691" s="14"/>
      <c r="CHD691" s="14"/>
      <c r="CHE691" s="14"/>
      <c r="CHF691" s="14"/>
      <c r="CHG691" s="14"/>
      <c r="CHH691" s="14"/>
      <c r="CHI691" s="14"/>
      <c r="CHJ691" s="14"/>
      <c r="CHK691" s="14"/>
      <c r="CHL691" s="14"/>
      <c r="CHM691" s="14"/>
      <c r="CHN691" s="14"/>
      <c r="CHO691" s="14"/>
      <c r="CHP691" s="14"/>
      <c r="CHQ691" s="14"/>
      <c r="CHR691" s="14"/>
      <c r="CHS691" s="14"/>
      <c r="CHT691" s="14"/>
      <c r="CHU691" s="14"/>
      <c r="CHV691" s="14"/>
      <c r="CHW691" s="14"/>
      <c r="CHX691" s="14"/>
      <c r="CHY691" s="14"/>
      <c r="CHZ691" s="14"/>
      <c r="CIA691" s="14"/>
      <c r="CIB691" s="14"/>
      <c r="CIC691" s="14"/>
      <c r="CID691" s="14"/>
      <c r="CIE691" s="14"/>
      <c r="CIF691" s="14"/>
      <c r="CIG691" s="14"/>
      <c r="CIH691" s="14"/>
      <c r="CII691" s="14"/>
      <c r="CIJ691" s="14"/>
      <c r="CIK691" s="14"/>
      <c r="CIL691" s="14"/>
      <c r="CIM691" s="14"/>
      <c r="CIN691" s="14"/>
      <c r="CIO691" s="14"/>
      <c r="CIP691" s="14"/>
      <c r="CIQ691" s="14"/>
      <c r="CIR691" s="14"/>
      <c r="CIS691" s="14"/>
      <c r="CIT691" s="14"/>
      <c r="CIU691" s="14"/>
      <c r="CIV691" s="14"/>
      <c r="CIW691" s="14"/>
      <c r="CIX691" s="14"/>
      <c r="CIY691" s="14"/>
      <c r="CIZ691" s="14"/>
      <c r="CJA691" s="14"/>
      <c r="CJB691" s="14"/>
      <c r="CJC691" s="14"/>
      <c r="CJD691" s="14"/>
      <c r="CJE691" s="14"/>
      <c r="CJF691" s="14"/>
      <c r="CJG691" s="14"/>
      <c r="CJH691" s="14"/>
      <c r="CJI691" s="14"/>
      <c r="CJJ691" s="14"/>
      <c r="CJK691" s="14"/>
      <c r="CJL691" s="14"/>
      <c r="CJM691" s="14"/>
      <c r="CJN691" s="14"/>
      <c r="CJO691" s="14"/>
      <c r="CJP691" s="14"/>
      <c r="CJQ691" s="14"/>
      <c r="CJR691" s="14"/>
      <c r="CJS691" s="14"/>
      <c r="CJT691" s="14"/>
      <c r="CJU691" s="14"/>
      <c r="CJV691" s="14"/>
      <c r="CJW691" s="14"/>
      <c r="CJX691" s="14"/>
      <c r="CJY691" s="14"/>
      <c r="CJZ691" s="14"/>
      <c r="CKA691" s="14"/>
      <c r="CKB691" s="14"/>
      <c r="CKC691" s="14"/>
      <c r="CKD691" s="14"/>
      <c r="CKE691" s="14"/>
      <c r="CKF691" s="14"/>
      <c r="CKG691" s="14"/>
      <c r="CKH691" s="14"/>
      <c r="CKI691" s="14"/>
      <c r="CKJ691" s="14"/>
      <c r="CKK691" s="14"/>
      <c r="CKL691" s="14"/>
      <c r="CKM691" s="14"/>
      <c r="CKN691" s="14"/>
      <c r="CKO691" s="14"/>
      <c r="CKP691" s="14"/>
      <c r="CKQ691" s="14"/>
      <c r="CKR691" s="14"/>
      <c r="CKS691" s="14"/>
      <c r="CKT691" s="14"/>
      <c r="CKU691" s="14"/>
      <c r="CKV691" s="14"/>
      <c r="CKW691" s="14"/>
      <c r="CKX691" s="14"/>
      <c r="CKY691" s="14"/>
      <c r="CKZ691" s="14"/>
      <c r="CLA691" s="14"/>
      <c r="CLB691" s="14"/>
      <c r="CLC691" s="14"/>
      <c r="CLD691" s="14"/>
      <c r="CLE691" s="14"/>
      <c r="CLF691" s="14"/>
      <c r="CLG691" s="14"/>
      <c r="CLH691" s="14"/>
      <c r="CLI691" s="14"/>
      <c r="CLJ691" s="14"/>
      <c r="CLK691" s="14"/>
      <c r="CLL691" s="14"/>
      <c r="CLM691" s="14"/>
      <c r="CLN691" s="14"/>
      <c r="CLO691" s="14"/>
      <c r="CLP691" s="14"/>
      <c r="CLQ691" s="14"/>
      <c r="CLR691" s="14"/>
      <c r="CLS691" s="14"/>
      <c r="CLT691" s="14"/>
      <c r="CLU691" s="14"/>
      <c r="CLV691" s="14"/>
      <c r="CLW691" s="14"/>
      <c r="CLX691" s="14"/>
      <c r="CLY691" s="14"/>
      <c r="CLZ691" s="14"/>
      <c r="CMA691" s="14"/>
      <c r="CMB691" s="14"/>
      <c r="CMC691" s="14"/>
      <c r="CMD691" s="14"/>
      <c r="CME691" s="14"/>
      <c r="CMF691" s="14"/>
      <c r="CMG691" s="14"/>
      <c r="CMH691" s="14"/>
      <c r="CMI691" s="14"/>
      <c r="CMJ691" s="14"/>
      <c r="CMK691" s="14"/>
      <c r="CML691" s="14"/>
      <c r="CMM691" s="14"/>
      <c r="CMN691" s="14"/>
      <c r="CMO691" s="14"/>
      <c r="CMP691" s="14"/>
      <c r="CMQ691" s="14"/>
      <c r="CMR691" s="14"/>
      <c r="CMS691" s="14"/>
      <c r="CMT691" s="14"/>
      <c r="CMU691" s="14"/>
      <c r="CMV691" s="14"/>
      <c r="CMW691" s="14"/>
      <c r="CMX691" s="14"/>
      <c r="CMY691" s="14"/>
      <c r="CMZ691" s="14"/>
      <c r="CNA691" s="14"/>
      <c r="CNB691" s="14"/>
      <c r="CNC691" s="14"/>
      <c r="CND691" s="14"/>
      <c r="CNE691" s="14"/>
      <c r="CNF691" s="14"/>
      <c r="CNG691" s="14"/>
      <c r="CNH691" s="14"/>
      <c r="CNI691" s="14"/>
      <c r="CNJ691" s="14"/>
      <c r="CNK691" s="14"/>
      <c r="CNL691" s="14"/>
      <c r="CNM691" s="14"/>
      <c r="CNN691" s="14"/>
      <c r="CNO691" s="14"/>
      <c r="CNP691" s="14"/>
      <c r="CNQ691" s="14"/>
      <c r="CNR691" s="14"/>
      <c r="CNS691" s="14"/>
      <c r="CNT691" s="14"/>
      <c r="CNU691" s="14"/>
      <c r="CNV691" s="14"/>
      <c r="CNW691" s="14"/>
      <c r="CNX691" s="14"/>
      <c r="CNY691" s="14"/>
      <c r="CNZ691" s="14"/>
      <c r="COA691" s="14"/>
      <c r="COB691" s="14"/>
      <c r="COC691" s="14"/>
      <c r="COD691" s="14"/>
      <c r="COE691" s="14"/>
      <c r="COF691" s="14"/>
      <c r="COG691" s="14"/>
      <c r="COH691" s="14"/>
      <c r="COI691" s="14"/>
      <c r="COJ691" s="14"/>
      <c r="COK691" s="14"/>
      <c r="COL691" s="14"/>
      <c r="COM691" s="14"/>
      <c r="CON691" s="14"/>
      <c r="COO691" s="14"/>
      <c r="COP691" s="14"/>
      <c r="COQ691" s="14"/>
      <c r="COR691" s="14"/>
      <c r="COS691" s="14"/>
      <c r="COT691" s="14"/>
      <c r="COU691" s="14"/>
      <c r="COV691" s="14"/>
      <c r="COW691" s="14"/>
      <c r="COX691" s="14"/>
      <c r="COY691" s="14"/>
      <c r="COZ691" s="14"/>
      <c r="CPA691" s="14"/>
      <c r="CPB691" s="14"/>
      <c r="CPC691" s="14"/>
      <c r="CPD691" s="14"/>
      <c r="CPE691" s="14"/>
      <c r="CPF691" s="14"/>
      <c r="CPG691" s="14"/>
      <c r="CPH691" s="14"/>
      <c r="CPI691" s="14"/>
      <c r="CPJ691" s="14"/>
      <c r="CPK691" s="14"/>
      <c r="CPL691" s="14"/>
      <c r="CPM691" s="14"/>
      <c r="CPN691" s="14"/>
      <c r="CPO691" s="14"/>
      <c r="CPP691" s="14"/>
      <c r="CPQ691" s="14"/>
      <c r="CPR691" s="14"/>
      <c r="CPS691" s="14"/>
      <c r="CPT691" s="14"/>
      <c r="CPU691" s="14"/>
      <c r="CPV691" s="14"/>
      <c r="CPW691" s="14"/>
      <c r="CPX691" s="14"/>
      <c r="CPY691" s="14"/>
      <c r="CPZ691" s="14"/>
      <c r="CQA691" s="14"/>
      <c r="CQB691" s="14"/>
      <c r="CQC691" s="14"/>
      <c r="CQD691" s="14"/>
      <c r="CQE691" s="14"/>
      <c r="CQF691" s="14"/>
      <c r="CQG691" s="14"/>
      <c r="CQH691" s="14"/>
      <c r="CQI691" s="14"/>
      <c r="CQJ691" s="14"/>
      <c r="CQK691" s="14"/>
      <c r="CQL691" s="14"/>
      <c r="CQM691" s="14"/>
      <c r="CQN691" s="14"/>
      <c r="CQO691" s="14"/>
      <c r="CQP691" s="14"/>
      <c r="CQQ691" s="14"/>
      <c r="CQR691" s="14"/>
      <c r="CQS691" s="14"/>
      <c r="CQT691" s="14"/>
      <c r="CQU691" s="14"/>
      <c r="CQV691" s="14"/>
      <c r="CQW691" s="14"/>
      <c r="CQX691" s="14"/>
      <c r="CQY691" s="14"/>
      <c r="CQZ691" s="14"/>
      <c r="CRA691" s="14"/>
      <c r="CRB691" s="14"/>
      <c r="CRC691" s="14"/>
      <c r="CRD691" s="14"/>
      <c r="CRE691" s="14"/>
      <c r="CRF691" s="14"/>
      <c r="CRG691" s="14"/>
      <c r="CRH691" s="14"/>
      <c r="CRI691" s="14"/>
      <c r="CRJ691" s="14"/>
      <c r="CRK691" s="14"/>
      <c r="CRL691" s="14"/>
      <c r="CRM691" s="14"/>
      <c r="CRN691" s="14"/>
      <c r="CRO691" s="14"/>
      <c r="CRP691" s="14"/>
      <c r="CRQ691" s="14"/>
      <c r="CRR691" s="14"/>
      <c r="CRS691" s="14"/>
      <c r="CRT691" s="14"/>
      <c r="CRU691" s="14"/>
      <c r="CRV691" s="14"/>
      <c r="CRW691" s="14"/>
      <c r="CRX691" s="14"/>
      <c r="CRY691" s="14"/>
      <c r="CRZ691" s="14"/>
      <c r="CSA691" s="14"/>
      <c r="CSB691" s="14"/>
      <c r="CSC691" s="14"/>
      <c r="CSD691" s="14"/>
      <c r="CSE691" s="14"/>
      <c r="CSF691" s="14"/>
      <c r="CSG691" s="14"/>
      <c r="CSH691" s="14"/>
      <c r="CSI691" s="14"/>
      <c r="CSJ691" s="14"/>
      <c r="CSK691" s="14"/>
      <c r="CSL691" s="14"/>
      <c r="CSM691" s="14"/>
      <c r="CSN691" s="14"/>
      <c r="CSO691" s="14"/>
      <c r="CSP691" s="14"/>
      <c r="CSQ691" s="14"/>
      <c r="CSR691" s="14"/>
      <c r="CSS691" s="14"/>
      <c r="CST691" s="14"/>
      <c r="CSU691" s="14"/>
      <c r="CSV691" s="14"/>
      <c r="CSW691" s="14"/>
      <c r="CSX691" s="14"/>
      <c r="CSY691" s="14"/>
      <c r="CSZ691" s="14"/>
      <c r="CTA691" s="14"/>
      <c r="CTB691" s="14"/>
      <c r="CTC691" s="14"/>
      <c r="CTD691" s="14"/>
      <c r="CTE691" s="14"/>
      <c r="CTF691" s="14"/>
      <c r="CTG691" s="14"/>
      <c r="CTH691" s="14"/>
      <c r="CTI691" s="14"/>
      <c r="CTJ691" s="14"/>
      <c r="CTK691" s="14"/>
      <c r="CTL691" s="14"/>
      <c r="CTM691" s="14"/>
      <c r="CTN691" s="14"/>
      <c r="CTO691" s="14"/>
      <c r="CTP691" s="14"/>
      <c r="CTQ691" s="14"/>
      <c r="CTR691" s="14"/>
      <c r="CTS691" s="14"/>
      <c r="CTT691" s="14"/>
      <c r="CTU691" s="14"/>
      <c r="CTV691" s="14"/>
      <c r="CTW691" s="14"/>
      <c r="CTX691" s="14"/>
      <c r="CTY691" s="14"/>
      <c r="CTZ691" s="14"/>
      <c r="CUA691" s="14"/>
      <c r="CUB691" s="14"/>
      <c r="CUC691" s="14"/>
      <c r="CUD691" s="14"/>
      <c r="CUE691" s="14"/>
      <c r="CUF691" s="14"/>
      <c r="CUG691" s="14"/>
      <c r="CUH691" s="14"/>
      <c r="CUI691" s="14"/>
      <c r="CUJ691" s="14"/>
      <c r="CUK691" s="14"/>
      <c r="CUL691" s="14"/>
      <c r="CUM691" s="14"/>
      <c r="CUN691" s="14"/>
      <c r="CUO691" s="14"/>
      <c r="CUP691" s="14"/>
      <c r="CUQ691" s="14"/>
      <c r="CUR691" s="14"/>
      <c r="CUS691" s="14"/>
      <c r="CUT691" s="14"/>
      <c r="CUU691" s="14"/>
      <c r="CUV691" s="14"/>
      <c r="CUW691" s="14"/>
      <c r="CUX691" s="14"/>
      <c r="CUY691" s="14"/>
      <c r="CUZ691" s="14"/>
      <c r="CVA691" s="14"/>
      <c r="CVB691" s="14"/>
      <c r="CVC691" s="14"/>
      <c r="CVD691" s="14"/>
      <c r="CVE691" s="14"/>
      <c r="CVF691" s="14"/>
      <c r="CVG691" s="14"/>
      <c r="CVH691" s="14"/>
      <c r="CVI691" s="14"/>
      <c r="CVJ691" s="14"/>
      <c r="CVK691" s="14"/>
      <c r="CVL691" s="14"/>
      <c r="CVM691" s="14"/>
      <c r="CVN691" s="14"/>
      <c r="CVO691" s="14"/>
      <c r="CVP691" s="14"/>
      <c r="CVQ691" s="14"/>
      <c r="CVR691" s="14"/>
      <c r="CVS691" s="14"/>
      <c r="CVT691" s="14"/>
      <c r="CVU691" s="14"/>
      <c r="CVV691" s="14"/>
      <c r="CVW691" s="14"/>
      <c r="CVX691" s="14"/>
      <c r="CVY691" s="14"/>
      <c r="CVZ691" s="14"/>
      <c r="CWA691" s="14"/>
      <c r="CWB691" s="14"/>
      <c r="CWC691" s="14"/>
      <c r="CWD691" s="14"/>
      <c r="CWE691" s="14"/>
      <c r="CWF691" s="14"/>
      <c r="CWG691" s="14"/>
      <c r="CWH691" s="14"/>
      <c r="CWI691" s="14"/>
      <c r="CWJ691" s="14"/>
      <c r="CWK691" s="14"/>
      <c r="CWL691" s="14"/>
      <c r="CWM691" s="14"/>
      <c r="CWN691" s="14"/>
      <c r="CWO691" s="14"/>
      <c r="CWP691" s="14"/>
      <c r="CWQ691" s="14"/>
      <c r="CWR691" s="14"/>
      <c r="CWS691" s="14"/>
      <c r="CWT691" s="14"/>
      <c r="CWU691" s="14"/>
      <c r="CWV691" s="14"/>
      <c r="CWW691" s="14"/>
      <c r="CWX691" s="14"/>
      <c r="CWY691" s="14"/>
      <c r="CWZ691" s="14"/>
      <c r="CXA691" s="14"/>
      <c r="CXB691" s="14"/>
      <c r="CXC691" s="14"/>
      <c r="CXD691" s="14"/>
      <c r="CXE691" s="14"/>
      <c r="CXF691" s="14"/>
      <c r="CXG691" s="14"/>
      <c r="CXH691" s="14"/>
      <c r="CXI691" s="14"/>
      <c r="CXJ691" s="14"/>
      <c r="CXK691" s="14"/>
      <c r="CXL691" s="14"/>
      <c r="CXM691" s="14"/>
      <c r="CXN691" s="14"/>
      <c r="CXO691" s="14"/>
      <c r="CXP691" s="14"/>
      <c r="CXQ691" s="14"/>
      <c r="CXR691" s="14"/>
      <c r="CXS691" s="14"/>
      <c r="CXT691" s="14"/>
      <c r="CXU691" s="14"/>
      <c r="CXV691" s="14"/>
      <c r="CXW691" s="14"/>
      <c r="CXX691" s="14"/>
      <c r="CXY691" s="14"/>
      <c r="CXZ691" s="14"/>
      <c r="CYA691" s="14"/>
      <c r="CYB691" s="14"/>
      <c r="CYC691" s="14"/>
      <c r="CYD691" s="14"/>
      <c r="CYE691" s="14"/>
      <c r="CYF691" s="14"/>
      <c r="CYG691" s="14"/>
      <c r="CYH691" s="14"/>
      <c r="CYI691" s="14"/>
      <c r="CYJ691" s="14"/>
      <c r="CYK691" s="14"/>
      <c r="CYL691" s="14"/>
      <c r="CYM691" s="14"/>
      <c r="CYN691" s="14"/>
      <c r="CYO691" s="14"/>
      <c r="CYP691" s="14"/>
      <c r="CYQ691" s="14"/>
      <c r="CYR691" s="14"/>
      <c r="CYS691" s="14"/>
      <c r="CYT691" s="14"/>
      <c r="CYU691" s="14"/>
      <c r="CYV691" s="14"/>
      <c r="CYW691" s="14"/>
      <c r="CYX691" s="14"/>
      <c r="CYY691" s="14"/>
      <c r="CYZ691" s="14"/>
      <c r="CZA691" s="14"/>
      <c r="CZB691" s="14"/>
      <c r="CZC691" s="14"/>
      <c r="CZD691" s="14"/>
      <c r="CZE691" s="14"/>
      <c r="CZF691" s="14"/>
      <c r="CZG691" s="14"/>
      <c r="CZH691" s="14"/>
      <c r="CZI691" s="14"/>
      <c r="CZJ691" s="14"/>
      <c r="CZK691" s="14"/>
      <c r="CZL691" s="14"/>
      <c r="CZM691" s="14"/>
      <c r="CZN691" s="14"/>
      <c r="CZO691" s="14"/>
      <c r="CZP691" s="14"/>
      <c r="CZQ691" s="14"/>
      <c r="CZR691" s="14"/>
      <c r="CZS691" s="14"/>
      <c r="CZT691" s="14"/>
      <c r="CZU691" s="14"/>
      <c r="CZV691" s="14"/>
      <c r="CZW691" s="14"/>
      <c r="CZX691" s="14"/>
      <c r="CZY691" s="14"/>
      <c r="CZZ691" s="14"/>
      <c r="DAA691" s="14"/>
      <c r="DAB691" s="14"/>
      <c r="DAC691" s="14"/>
      <c r="DAD691" s="14"/>
      <c r="DAE691" s="14"/>
      <c r="DAF691" s="14"/>
      <c r="DAG691" s="14"/>
      <c r="DAH691" s="14"/>
      <c r="DAI691" s="14"/>
      <c r="DAJ691" s="14"/>
      <c r="DAK691" s="14"/>
      <c r="DAL691" s="14"/>
      <c r="DAM691" s="14"/>
      <c r="DAN691" s="14"/>
      <c r="DAO691" s="14"/>
      <c r="DAP691" s="14"/>
      <c r="DAQ691" s="14"/>
      <c r="DAR691" s="14"/>
      <c r="DAS691" s="14"/>
      <c r="DAT691" s="14"/>
      <c r="DAU691" s="14"/>
      <c r="DAV691" s="14"/>
      <c r="DAW691" s="14"/>
      <c r="DAX691" s="14"/>
      <c r="DAY691" s="14"/>
      <c r="DAZ691" s="14"/>
      <c r="DBA691" s="14"/>
      <c r="DBB691" s="14"/>
      <c r="DBC691" s="14"/>
      <c r="DBD691" s="14"/>
      <c r="DBE691" s="14"/>
      <c r="DBF691" s="14"/>
      <c r="DBG691" s="14"/>
      <c r="DBH691" s="14"/>
      <c r="DBI691" s="14"/>
      <c r="DBJ691" s="14"/>
      <c r="DBK691" s="14"/>
      <c r="DBL691" s="14"/>
      <c r="DBM691" s="14"/>
      <c r="DBN691" s="14"/>
      <c r="DBO691" s="14"/>
      <c r="DBP691" s="14"/>
      <c r="DBQ691" s="14"/>
      <c r="DBR691" s="14"/>
      <c r="DBS691" s="14"/>
      <c r="DBT691" s="14"/>
      <c r="DBU691" s="14"/>
      <c r="DBV691" s="14"/>
      <c r="DBW691" s="14"/>
      <c r="DBX691" s="14"/>
      <c r="DBY691" s="14"/>
      <c r="DBZ691" s="14"/>
      <c r="DCA691" s="14"/>
      <c r="DCB691" s="14"/>
      <c r="DCC691" s="14"/>
      <c r="DCD691" s="14"/>
      <c r="DCE691" s="14"/>
      <c r="DCF691" s="14"/>
      <c r="DCG691" s="14"/>
      <c r="DCH691" s="14"/>
      <c r="DCI691" s="14"/>
      <c r="DCJ691" s="14"/>
      <c r="DCK691" s="14"/>
      <c r="DCL691" s="14"/>
      <c r="DCM691" s="14"/>
      <c r="DCN691" s="14"/>
      <c r="DCO691" s="14"/>
      <c r="DCP691" s="14"/>
      <c r="DCQ691" s="14"/>
      <c r="DCR691" s="14"/>
      <c r="DCS691" s="14"/>
      <c r="DCT691" s="14"/>
      <c r="DCU691" s="14"/>
      <c r="DCV691" s="14"/>
      <c r="DCW691" s="14"/>
      <c r="DCX691" s="14"/>
      <c r="DCY691" s="14"/>
      <c r="DCZ691" s="14"/>
      <c r="DDA691" s="14"/>
      <c r="DDB691" s="14"/>
      <c r="DDC691" s="14"/>
      <c r="DDD691" s="14"/>
      <c r="DDE691" s="14"/>
      <c r="DDF691" s="14"/>
      <c r="DDG691" s="14"/>
      <c r="DDH691" s="14"/>
      <c r="DDI691" s="14"/>
      <c r="DDJ691" s="14"/>
      <c r="DDK691" s="14"/>
      <c r="DDL691" s="14"/>
      <c r="DDM691" s="14"/>
      <c r="DDN691" s="14"/>
      <c r="DDO691" s="14"/>
      <c r="DDP691" s="14"/>
      <c r="DDQ691" s="14"/>
      <c r="DDR691" s="14"/>
      <c r="DDS691" s="14"/>
      <c r="DDT691" s="14"/>
      <c r="DDU691" s="14"/>
      <c r="DDV691" s="14"/>
      <c r="DDW691" s="14"/>
      <c r="DDX691" s="14"/>
      <c r="DDY691" s="14"/>
      <c r="DDZ691" s="14"/>
      <c r="DEA691" s="14"/>
      <c r="DEB691" s="14"/>
      <c r="DEC691" s="14"/>
      <c r="DED691" s="14"/>
      <c r="DEE691" s="14"/>
      <c r="DEF691" s="14"/>
      <c r="DEG691" s="14"/>
      <c r="DEH691" s="14"/>
      <c r="DEI691" s="14"/>
      <c r="DEJ691" s="14"/>
      <c r="DEK691" s="14"/>
      <c r="DEL691" s="14"/>
      <c r="DEM691" s="14"/>
      <c r="DEN691" s="14"/>
      <c r="DEO691" s="14"/>
      <c r="DEP691" s="14"/>
      <c r="DEQ691" s="14"/>
      <c r="DER691" s="14"/>
      <c r="DES691" s="14"/>
      <c r="DET691" s="14"/>
      <c r="DEU691" s="14"/>
      <c r="DEV691" s="14"/>
      <c r="DEW691" s="14"/>
      <c r="DEX691" s="14"/>
      <c r="DEY691" s="14"/>
      <c r="DEZ691" s="14"/>
      <c r="DFA691" s="14"/>
      <c r="DFB691" s="14"/>
      <c r="DFC691" s="14"/>
      <c r="DFD691" s="14"/>
      <c r="DFE691" s="14"/>
      <c r="DFF691" s="14"/>
      <c r="DFG691" s="14"/>
      <c r="DFH691" s="14"/>
      <c r="DFI691" s="14"/>
      <c r="DFJ691" s="14"/>
      <c r="DFK691" s="14"/>
      <c r="DFL691" s="14"/>
      <c r="DFM691" s="14"/>
      <c r="DFN691" s="14"/>
      <c r="DFO691" s="14"/>
      <c r="DFP691" s="14"/>
      <c r="DFQ691" s="14"/>
      <c r="DFR691" s="14"/>
      <c r="DFS691" s="14"/>
      <c r="DFT691" s="14"/>
      <c r="DFU691" s="14"/>
      <c r="DFV691" s="14"/>
      <c r="DFW691" s="14"/>
      <c r="DFX691" s="14"/>
      <c r="DFY691" s="14"/>
      <c r="DFZ691" s="14"/>
      <c r="DGA691" s="14"/>
      <c r="DGB691" s="14"/>
      <c r="DGC691" s="14"/>
      <c r="DGD691" s="14"/>
      <c r="DGE691" s="14"/>
      <c r="DGF691" s="14"/>
      <c r="DGG691" s="14"/>
      <c r="DGH691" s="14"/>
      <c r="DGI691" s="14"/>
      <c r="DGJ691" s="14"/>
      <c r="DGK691" s="14"/>
      <c r="DGL691" s="14"/>
      <c r="DGM691" s="14"/>
      <c r="DGN691" s="14"/>
      <c r="DGO691" s="14"/>
      <c r="DGP691" s="14"/>
      <c r="DGQ691" s="14"/>
      <c r="DGR691" s="14"/>
      <c r="DGS691" s="14"/>
      <c r="DGT691" s="14"/>
      <c r="DGU691" s="14"/>
      <c r="DGV691" s="14"/>
      <c r="DGW691" s="14"/>
      <c r="DGX691" s="14"/>
      <c r="DGY691" s="14"/>
      <c r="DGZ691" s="14"/>
      <c r="DHA691" s="14"/>
      <c r="DHB691" s="14"/>
      <c r="DHC691" s="14"/>
      <c r="DHD691" s="14"/>
      <c r="DHE691" s="14"/>
      <c r="DHF691" s="14"/>
      <c r="DHG691" s="14"/>
      <c r="DHH691" s="14"/>
      <c r="DHI691" s="14"/>
      <c r="DHJ691" s="14"/>
      <c r="DHK691" s="14"/>
      <c r="DHL691" s="14"/>
      <c r="DHM691" s="14"/>
      <c r="DHN691" s="14"/>
      <c r="DHO691" s="14"/>
      <c r="DHP691" s="14"/>
      <c r="DHQ691" s="14"/>
      <c r="DHR691" s="14"/>
      <c r="DHS691" s="14"/>
      <c r="DHT691" s="14"/>
      <c r="DHU691" s="14"/>
      <c r="DHV691" s="14"/>
      <c r="DHW691" s="14"/>
      <c r="DHX691" s="14"/>
      <c r="DHY691" s="14"/>
      <c r="DHZ691" s="14"/>
      <c r="DIA691" s="14"/>
      <c r="DIB691" s="14"/>
      <c r="DIC691" s="14"/>
      <c r="DID691" s="14"/>
      <c r="DIE691" s="14"/>
      <c r="DIF691" s="14"/>
      <c r="DIG691" s="14"/>
      <c r="DIH691" s="14"/>
      <c r="DII691" s="14"/>
      <c r="DIJ691" s="14"/>
      <c r="DIK691" s="14"/>
      <c r="DIL691" s="14"/>
      <c r="DIM691" s="14"/>
      <c r="DIN691" s="14"/>
      <c r="DIO691" s="14"/>
      <c r="DIP691" s="14"/>
      <c r="DIQ691" s="14"/>
      <c r="DIR691" s="14"/>
      <c r="DIS691" s="14"/>
      <c r="DIT691" s="14"/>
      <c r="DIU691" s="14"/>
      <c r="DIV691" s="14"/>
      <c r="DIW691" s="14"/>
      <c r="DIX691" s="14"/>
      <c r="DIY691" s="14"/>
      <c r="DIZ691" s="14"/>
      <c r="DJA691" s="14"/>
      <c r="DJB691" s="14"/>
      <c r="DJC691" s="14"/>
      <c r="DJD691" s="14"/>
      <c r="DJE691" s="14"/>
      <c r="DJF691" s="14"/>
      <c r="DJG691" s="14"/>
      <c r="DJH691" s="14"/>
      <c r="DJI691" s="14"/>
      <c r="DJJ691" s="14"/>
      <c r="DJK691" s="14"/>
      <c r="DJL691" s="14"/>
      <c r="DJM691" s="14"/>
      <c r="DJN691" s="14"/>
      <c r="DJO691" s="14"/>
      <c r="DJP691" s="14"/>
      <c r="DJQ691" s="14"/>
      <c r="DJR691" s="14"/>
      <c r="DJS691" s="14"/>
      <c r="DJT691" s="14"/>
      <c r="DJU691" s="14"/>
      <c r="DJV691" s="14"/>
      <c r="DJW691" s="14"/>
      <c r="DJX691" s="14"/>
      <c r="DJY691" s="14"/>
      <c r="DJZ691" s="14"/>
      <c r="DKA691" s="14"/>
      <c r="DKB691" s="14"/>
      <c r="DKC691" s="14"/>
      <c r="DKD691" s="14"/>
      <c r="DKE691" s="14"/>
      <c r="DKF691" s="14"/>
      <c r="DKG691" s="14"/>
      <c r="DKH691" s="14"/>
      <c r="DKI691" s="14"/>
      <c r="DKJ691" s="14"/>
      <c r="DKK691" s="14"/>
      <c r="DKL691" s="14"/>
      <c r="DKM691" s="14"/>
      <c r="DKN691" s="14"/>
      <c r="DKO691" s="14"/>
      <c r="DKP691" s="14"/>
      <c r="DKQ691" s="14"/>
      <c r="DKR691" s="14"/>
      <c r="DKS691" s="14"/>
      <c r="DKT691" s="14"/>
      <c r="DKU691" s="14"/>
      <c r="DKV691" s="14"/>
      <c r="DKW691" s="14"/>
      <c r="DKX691" s="14"/>
      <c r="DKY691" s="14"/>
      <c r="DKZ691" s="14"/>
      <c r="DLA691" s="14"/>
      <c r="DLB691" s="14"/>
      <c r="DLC691" s="14"/>
      <c r="DLD691" s="14"/>
      <c r="DLE691" s="14"/>
      <c r="DLF691" s="14"/>
      <c r="DLG691" s="14"/>
      <c r="DLH691" s="14"/>
      <c r="DLI691" s="14"/>
      <c r="DLJ691" s="14"/>
      <c r="DLK691" s="14"/>
      <c r="DLL691" s="14"/>
      <c r="DLM691" s="14"/>
      <c r="DLN691" s="14"/>
      <c r="DLO691" s="14"/>
      <c r="DLP691" s="14"/>
      <c r="DLQ691" s="14"/>
      <c r="DLR691" s="14"/>
      <c r="DLS691" s="14"/>
      <c r="DLT691" s="14"/>
      <c r="DLU691" s="14"/>
      <c r="DLV691" s="14"/>
      <c r="DLW691" s="14"/>
      <c r="DLX691" s="14"/>
      <c r="DLY691" s="14"/>
      <c r="DLZ691" s="14"/>
      <c r="DMA691" s="14"/>
      <c r="DMB691" s="14"/>
      <c r="DMC691" s="14"/>
      <c r="DMD691" s="14"/>
      <c r="DME691" s="14"/>
      <c r="DMF691" s="14"/>
      <c r="DMG691" s="14"/>
      <c r="DMH691" s="14"/>
      <c r="DMI691" s="14"/>
      <c r="DMJ691" s="14"/>
      <c r="DMK691" s="14"/>
      <c r="DML691" s="14"/>
      <c r="DMM691" s="14"/>
      <c r="DMN691" s="14"/>
      <c r="DMO691" s="14"/>
      <c r="DMP691" s="14"/>
      <c r="DMQ691" s="14"/>
      <c r="DMR691" s="14"/>
      <c r="DMS691" s="14"/>
      <c r="DMT691" s="14"/>
      <c r="DMU691" s="14"/>
      <c r="DMV691" s="14"/>
      <c r="DMW691" s="14"/>
      <c r="DMX691" s="14"/>
      <c r="DMY691" s="14"/>
      <c r="DMZ691" s="14"/>
      <c r="DNA691" s="14"/>
      <c r="DNB691" s="14"/>
      <c r="DNC691" s="14"/>
      <c r="DND691" s="14"/>
      <c r="DNE691" s="14"/>
      <c r="DNF691" s="14"/>
      <c r="DNG691" s="14"/>
      <c r="DNH691" s="14"/>
      <c r="DNI691" s="14"/>
      <c r="DNJ691" s="14"/>
      <c r="DNK691" s="14"/>
      <c r="DNL691" s="14"/>
      <c r="DNM691" s="14"/>
      <c r="DNN691" s="14"/>
      <c r="DNO691" s="14"/>
      <c r="DNP691" s="14"/>
      <c r="DNQ691" s="14"/>
      <c r="DNR691" s="14"/>
      <c r="DNS691" s="14"/>
      <c r="DNT691" s="14"/>
      <c r="DNU691" s="14"/>
      <c r="DNV691" s="14"/>
      <c r="DNW691" s="14"/>
      <c r="DNX691" s="14"/>
      <c r="DNY691" s="14"/>
      <c r="DNZ691" s="14"/>
      <c r="DOA691" s="14"/>
      <c r="DOB691" s="14"/>
      <c r="DOC691" s="14"/>
      <c r="DOD691" s="14"/>
      <c r="DOE691" s="14"/>
      <c r="DOF691" s="14"/>
      <c r="DOG691" s="14"/>
      <c r="DOH691" s="14"/>
      <c r="DOI691" s="14"/>
      <c r="DOJ691" s="14"/>
      <c r="DOK691" s="14"/>
      <c r="DOL691" s="14"/>
      <c r="DOM691" s="14"/>
      <c r="DON691" s="14"/>
      <c r="DOO691" s="14"/>
      <c r="DOP691" s="14"/>
      <c r="DOQ691" s="14"/>
      <c r="DOR691" s="14"/>
      <c r="DOS691" s="14"/>
      <c r="DOT691" s="14"/>
      <c r="DOU691" s="14"/>
      <c r="DOV691" s="14"/>
      <c r="DOW691" s="14"/>
      <c r="DOX691" s="14"/>
      <c r="DOY691" s="14"/>
      <c r="DOZ691" s="14"/>
      <c r="DPA691" s="14"/>
      <c r="DPB691" s="14"/>
      <c r="DPC691" s="14"/>
      <c r="DPD691" s="14"/>
      <c r="DPE691" s="14"/>
      <c r="DPF691" s="14"/>
      <c r="DPG691" s="14"/>
      <c r="DPH691" s="14"/>
      <c r="DPI691" s="14"/>
      <c r="DPJ691" s="14"/>
      <c r="DPK691" s="14"/>
      <c r="DPL691" s="14"/>
      <c r="DPM691" s="14"/>
      <c r="DPN691" s="14"/>
      <c r="DPO691" s="14"/>
      <c r="DPP691" s="14"/>
      <c r="DPQ691" s="14"/>
      <c r="DPR691" s="14"/>
      <c r="DPS691" s="14"/>
      <c r="DPT691" s="14"/>
      <c r="DPU691" s="14"/>
      <c r="DPV691" s="14"/>
      <c r="DPW691" s="14"/>
      <c r="DPX691" s="14"/>
      <c r="DPY691" s="14"/>
      <c r="DPZ691" s="14"/>
      <c r="DQA691" s="14"/>
      <c r="DQB691" s="14"/>
      <c r="DQC691" s="14"/>
      <c r="DQD691" s="14"/>
      <c r="DQE691" s="14"/>
      <c r="DQF691" s="14"/>
      <c r="DQG691" s="14"/>
      <c r="DQH691" s="14"/>
      <c r="DQI691" s="14"/>
      <c r="DQJ691" s="14"/>
      <c r="DQK691" s="14"/>
      <c r="DQL691" s="14"/>
      <c r="DQM691" s="14"/>
      <c r="DQN691" s="14"/>
      <c r="DQO691" s="14"/>
      <c r="DQP691" s="14"/>
      <c r="DQQ691" s="14"/>
      <c r="DQR691" s="14"/>
      <c r="DQS691" s="14"/>
      <c r="DQT691" s="14"/>
      <c r="DQU691" s="14"/>
      <c r="DQV691" s="14"/>
      <c r="DQW691" s="14"/>
      <c r="DQX691" s="14"/>
      <c r="DQY691" s="14"/>
      <c r="DQZ691" s="14"/>
      <c r="DRA691" s="14"/>
      <c r="DRB691" s="14"/>
      <c r="DRC691" s="14"/>
      <c r="DRD691" s="14"/>
      <c r="DRE691" s="14"/>
      <c r="DRF691" s="14"/>
      <c r="DRG691" s="14"/>
      <c r="DRH691" s="14"/>
      <c r="DRI691" s="14"/>
      <c r="DRJ691" s="14"/>
      <c r="DRK691" s="14"/>
      <c r="DRL691" s="14"/>
      <c r="DRM691" s="14"/>
      <c r="DRN691" s="14"/>
      <c r="DRO691" s="14"/>
      <c r="DRP691" s="14"/>
      <c r="DRQ691" s="14"/>
      <c r="DRR691" s="14"/>
      <c r="DRS691" s="14"/>
      <c r="DRT691" s="14"/>
      <c r="DRU691" s="14"/>
      <c r="DRV691" s="14"/>
      <c r="DRW691" s="14"/>
      <c r="DRX691" s="14"/>
      <c r="DRY691" s="14"/>
      <c r="DRZ691" s="14"/>
      <c r="DSA691" s="14"/>
      <c r="DSB691" s="14"/>
      <c r="DSC691" s="14"/>
      <c r="DSD691" s="14"/>
      <c r="DSE691" s="14"/>
      <c r="DSF691" s="14"/>
      <c r="DSG691" s="14"/>
      <c r="DSH691" s="14"/>
      <c r="DSI691" s="14"/>
      <c r="DSJ691" s="14"/>
      <c r="DSK691" s="14"/>
      <c r="DSL691" s="14"/>
      <c r="DSM691" s="14"/>
      <c r="DSN691" s="14"/>
      <c r="DSO691" s="14"/>
      <c r="DSP691" s="14"/>
      <c r="DSQ691" s="14"/>
      <c r="DSR691" s="14"/>
      <c r="DSS691" s="14"/>
      <c r="DST691" s="14"/>
      <c r="DSU691" s="14"/>
      <c r="DSV691" s="14"/>
      <c r="DSW691" s="14"/>
      <c r="DSX691" s="14"/>
      <c r="DSY691" s="14"/>
      <c r="DSZ691" s="14"/>
      <c r="DTA691" s="14"/>
      <c r="DTB691" s="14"/>
      <c r="DTC691" s="14"/>
      <c r="DTD691" s="14"/>
      <c r="DTE691" s="14"/>
      <c r="DTF691" s="14"/>
      <c r="DTG691" s="14"/>
      <c r="DTH691" s="14"/>
      <c r="DTI691" s="14"/>
      <c r="DTJ691" s="14"/>
      <c r="DTK691" s="14"/>
      <c r="DTL691" s="14"/>
      <c r="DTM691" s="14"/>
      <c r="DTN691" s="14"/>
      <c r="DTO691" s="14"/>
      <c r="DTP691" s="14"/>
      <c r="DTQ691" s="14"/>
      <c r="DTR691" s="14"/>
      <c r="DTS691" s="14"/>
      <c r="DTT691" s="14"/>
      <c r="DTU691" s="14"/>
      <c r="DTV691" s="14"/>
      <c r="DTW691" s="14"/>
      <c r="DTX691" s="14"/>
      <c r="DTY691" s="14"/>
      <c r="DTZ691" s="14"/>
      <c r="DUA691" s="14"/>
      <c r="DUB691" s="14"/>
      <c r="DUC691" s="14"/>
      <c r="DUD691" s="14"/>
      <c r="DUE691" s="14"/>
      <c r="DUF691" s="14"/>
      <c r="DUG691" s="14"/>
      <c r="DUH691" s="14"/>
      <c r="DUI691" s="14"/>
      <c r="DUJ691" s="14"/>
      <c r="DUK691" s="14"/>
      <c r="DUL691" s="14"/>
      <c r="DUM691" s="14"/>
      <c r="DUN691" s="14"/>
      <c r="DUO691" s="14"/>
      <c r="DUP691" s="14"/>
      <c r="DUQ691" s="14"/>
      <c r="DUR691" s="14"/>
      <c r="DUS691" s="14"/>
      <c r="DUT691" s="14"/>
      <c r="DUU691" s="14"/>
      <c r="DUV691" s="14"/>
      <c r="DUW691" s="14"/>
      <c r="DUX691" s="14"/>
      <c r="DUY691" s="14"/>
      <c r="DUZ691" s="14"/>
      <c r="DVA691" s="14"/>
      <c r="DVB691" s="14"/>
      <c r="DVC691" s="14"/>
      <c r="DVD691" s="14"/>
      <c r="DVE691" s="14"/>
      <c r="DVF691" s="14"/>
      <c r="DVG691" s="14"/>
      <c r="DVH691" s="14"/>
      <c r="DVI691" s="14"/>
      <c r="DVJ691" s="14"/>
      <c r="DVK691" s="14"/>
      <c r="DVL691" s="14"/>
      <c r="DVM691" s="14"/>
      <c r="DVN691" s="14"/>
      <c r="DVO691" s="14"/>
      <c r="DVP691" s="14"/>
      <c r="DVQ691" s="14"/>
      <c r="DVR691" s="14"/>
      <c r="DVS691" s="14"/>
      <c r="DVT691" s="14"/>
      <c r="DVU691" s="14"/>
      <c r="DVV691" s="14"/>
      <c r="DVW691" s="14"/>
      <c r="DVX691" s="14"/>
      <c r="DVY691" s="14"/>
      <c r="DVZ691" s="14"/>
      <c r="DWA691" s="14"/>
      <c r="DWB691" s="14"/>
      <c r="DWC691" s="14"/>
      <c r="DWD691" s="14"/>
      <c r="DWE691" s="14"/>
      <c r="DWF691" s="14"/>
      <c r="DWG691" s="14"/>
      <c r="DWH691" s="14"/>
      <c r="DWI691" s="14"/>
      <c r="DWJ691" s="14"/>
      <c r="DWK691" s="14"/>
      <c r="DWL691" s="14"/>
      <c r="DWM691" s="14"/>
      <c r="DWN691" s="14"/>
      <c r="DWO691" s="14"/>
      <c r="DWP691" s="14"/>
      <c r="DWQ691" s="14"/>
      <c r="DWR691" s="14"/>
      <c r="DWS691" s="14"/>
      <c r="DWT691" s="14"/>
      <c r="DWU691" s="14"/>
      <c r="DWV691" s="14"/>
      <c r="DWW691" s="14"/>
      <c r="DWX691" s="14"/>
      <c r="DWY691" s="14"/>
      <c r="DWZ691" s="14"/>
      <c r="DXA691" s="14"/>
      <c r="DXB691" s="14"/>
      <c r="DXC691" s="14"/>
      <c r="DXD691" s="14"/>
      <c r="DXE691" s="14"/>
      <c r="DXF691" s="14"/>
      <c r="DXG691" s="14"/>
      <c r="DXH691" s="14"/>
      <c r="DXI691" s="14"/>
      <c r="DXJ691" s="14"/>
      <c r="DXK691" s="14"/>
      <c r="DXL691" s="14"/>
      <c r="DXM691" s="14"/>
      <c r="DXN691" s="14"/>
      <c r="DXO691" s="14"/>
      <c r="DXP691" s="14"/>
      <c r="DXQ691" s="14"/>
      <c r="DXR691" s="14"/>
      <c r="DXS691" s="14"/>
      <c r="DXT691" s="14"/>
      <c r="DXU691" s="14"/>
      <c r="DXV691" s="14"/>
      <c r="DXW691" s="14"/>
      <c r="DXX691" s="14"/>
      <c r="DXY691" s="14"/>
      <c r="DXZ691" s="14"/>
      <c r="DYA691" s="14"/>
      <c r="DYB691" s="14"/>
      <c r="DYC691" s="14"/>
      <c r="DYD691" s="14"/>
      <c r="DYE691" s="14"/>
      <c r="DYF691" s="14"/>
      <c r="DYG691" s="14"/>
      <c r="DYH691" s="14"/>
      <c r="DYI691" s="14"/>
      <c r="DYJ691" s="14"/>
      <c r="DYK691" s="14"/>
      <c r="DYL691" s="14"/>
      <c r="DYM691" s="14"/>
      <c r="DYN691" s="14"/>
      <c r="DYO691" s="14"/>
      <c r="DYP691" s="14"/>
      <c r="DYQ691" s="14"/>
      <c r="DYR691" s="14"/>
      <c r="DYS691" s="14"/>
      <c r="DYT691" s="14"/>
      <c r="DYU691" s="14"/>
      <c r="DYV691" s="14"/>
      <c r="DYW691" s="14"/>
      <c r="DYX691" s="14"/>
      <c r="DYY691" s="14"/>
      <c r="DYZ691" s="14"/>
      <c r="DZA691" s="14"/>
      <c r="DZB691" s="14"/>
      <c r="DZC691" s="14"/>
      <c r="DZD691" s="14"/>
      <c r="DZE691" s="14"/>
      <c r="DZF691" s="14"/>
      <c r="DZG691" s="14"/>
      <c r="DZH691" s="14"/>
      <c r="DZI691" s="14"/>
      <c r="DZJ691" s="14"/>
      <c r="DZK691" s="14"/>
      <c r="DZL691" s="14"/>
      <c r="DZM691" s="14"/>
      <c r="DZN691" s="14"/>
      <c r="DZO691" s="14"/>
      <c r="DZP691" s="14"/>
      <c r="DZQ691" s="14"/>
      <c r="DZR691" s="14"/>
      <c r="DZS691" s="14"/>
      <c r="DZT691" s="14"/>
      <c r="DZU691" s="14"/>
      <c r="DZV691" s="14"/>
      <c r="DZW691" s="14"/>
      <c r="DZX691" s="14"/>
      <c r="DZY691" s="14"/>
      <c r="DZZ691" s="14"/>
      <c r="EAA691" s="14"/>
      <c r="EAB691" s="14"/>
      <c r="EAC691" s="14"/>
      <c r="EAD691" s="14"/>
      <c r="EAE691" s="14"/>
      <c r="EAF691" s="14"/>
      <c r="EAG691" s="14"/>
      <c r="EAH691" s="14"/>
      <c r="EAI691" s="14"/>
      <c r="EAJ691" s="14"/>
      <c r="EAK691" s="14"/>
      <c r="EAL691" s="14"/>
      <c r="EAM691" s="14"/>
      <c r="EAN691" s="14"/>
      <c r="EAO691" s="14"/>
      <c r="EAP691" s="14"/>
      <c r="EAQ691" s="14"/>
      <c r="EAR691" s="14"/>
      <c r="EAS691" s="14"/>
      <c r="EAT691" s="14"/>
      <c r="EAU691" s="14"/>
      <c r="EAV691" s="14"/>
      <c r="EAW691" s="14"/>
      <c r="EAX691" s="14"/>
      <c r="EAY691" s="14"/>
      <c r="EAZ691" s="14"/>
      <c r="EBA691" s="14"/>
      <c r="EBB691" s="14"/>
      <c r="EBC691" s="14"/>
      <c r="EBD691" s="14"/>
      <c r="EBE691" s="14"/>
      <c r="EBF691" s="14"/>
      <c r="EBG691" s="14"/>
      <c r="EBH691" s="14"/>
      <c r="EBI691" s="14"/>
      <c r="EBJ691" s="14"/>
      <c r="EBK691" s="14"/>
      <c r="EBL691" s="14"/>
      <c r="EBM691" s="14"/>
      <c r="EBN691" s="14"/>
      <c r="EBO691" s="14"/>
      <c r="EBP691" s="14"/>
      <c r="EBQ691" s="14"/>
      <c r="EBR691" s="14"/>
      <c r="EBS691" s="14"/>
      <c r="EBT691" s="14"/>
      <c r="EBU691" s="14"/>
      <c r="EBV691" s="14"/>
      <c r="EBW691" s="14"/>
      <c r="EBX691" s="14"/>
      <c r="EBY691" s="14"/>
      <c r="EBZ691" s="14"/>
      <c r="ECA691" s="14"/>
      <c r="ECB691" s="14"/>
      <c r="ECC691" s="14"/>
      <c r="ECD691" s="14"/>
      <c r="ECE691" s="14"/>
      <c r="ECF691" s="14"/>
      <c r="ECG691" s="14"/>
      <c r="ECH691" s="14"/>
      <c r="ECI691" s="14"/>
      <c r="ECJ691" s="14"/>
      <c r="ECK691" s="14"/>
      <c r="ECL691" s="14"/>
      <c r="ECM691" s="14"/>
      <c r="ECN691" s="14"/>
      <c r="ECO691" s="14"/>
      <c r="ECP691" s="14"/>
      <c r="ECQ691" s="14"/>
      <c r="ECR691" s="14"/>
      <c r="ECS691" s="14"/>
      <c r="ECT691" s="14"/>
      <c r="ECU691" s="14"/>
      <c r="ECV691" s="14"/>
      <c r="ECW691" s="14"/>
      <c r="ECX691" s="14"/>
      <c r="ECY691" s="14"/>
      <c r="ECZ691" s="14"/>
      <c r="EDA691" s="14"/>
      <c r="EDB691" s="14"/>
      <c r="EDC691" s="14"/>
      <c r="EDD691" s="14"/>
      <c r="EDE691" s="14"/>
      <c r="EDF691" s="14"/>
      <c r="EDG691" s="14"/>
      <c r="EDH691" s="14"/>
      <c r="EDI691" s="14"/>
      <c r="EDJ691" s="14"/>
      <c r="EDK691" s="14"/>
      <c r="EDL691" s="14"/>
      <c r="EDM691" s="14"/>
      <c r="EDN691" s="14"/>
      <c r="EDO691" s="14"/>
      <c r="EDP691" s="14"/>
      <c r="EDQ691" s="14"/>
      <c r="EDR691" s="14"/>
      <c r="EDS691" s="14"/>
      <c r="EDT691" s="14"/>
      <c r="EDU691" s="14"/>
      <c r="EDV691" s="14"/>
      <c r="EDW691" s="14"/>
      <c r="EDX691" s="14"/>
      <c r="EDY691" s="14"/>
      <c r="EDZ691" s="14"/>
      <c r="EEA691" s="14"/>
      <c r="EEB691" s="14"/>
      <c r="EEC691" s="14"/>
      <c r="EED691" s="14"/>
      <c r="EEE691" s="14"/>
      <c r="EEF691" s="14"/>
      <c r="EEG691" s="14"/>
      <c r="EEH691" s="14"/>
      <c r="EEI691" s="14"/>
      <c r="EEJ691" s="14"/>
      <c r="EEK691" s="14"/>
      <c r="EEL691" s="14"/>
      <c r="EEM691" s="14"/>
      <c r="EEN691" s="14"/>
      <c r="EEO691" s="14"/>
      <c r="EEP691" s="14"/>
      <c r="EEQ691" s="14"/>
      <c r="EER691" s="14"/>
      <c r="EES691" s="14"/>
      <c r="EET691" s="14"/>
      <c r="EEU691" s="14"/>
      <c r="EEV691" s="14"/>
      <c r="EEW691" s="14"/>
      <c r="EEX691" s="14"/>
      <c r="EEY691" s="14"/>
      <c r="EEZ691" s="14"/>
      <c r="EFA691" s="14"/>
      <c r="EFB691" s="14"/>
      <c r="EFC691" s="14"/>
      <c r="EFD691" s="14"/>
      <c r="EFE691" s="14"/>
      <c r="EFF691" s="14"/>
      <c r="EFG691" s="14"/>
      <c r="EFH691" s="14"/>
      <c r="EFI691" s="14"/>
      <c r="EFJ691" s="14"/>
      <c r="EFK691" s="14"/>
      <c r="EFL691" s="14"/>
      <c r="EFM691" s="14"/>
      <c r="EFN691" s="14"/>
      <c r="EFO691" s="14"/>
      <c r="EFP691" s="14"/>
      <c r="EFQ691" s="14"/>
      <c r="EFR691" s="14"/>
      <c r="EFS691" s="14"/>
      <c r="EFT691" s="14"/>
      <c r="EFU691" s="14"/>
      <c r="EFV691" s="14"/>
      <c r="EFW691" s="14"/>
      <c r="EFX691" s="14"/>
      <c r="EFY691" s="14"/>
      <c r="EFZ691" s="14"/>
      <c r="EGA691" s="14"/>
      <c r="EGB691" s="14"/>
      <c r="EGC691" s="14"/>
      <c r="EGD691" s="14"/>
      <c r="EGE691" s="14"/>
      <c r="EGF691" s="14"/>
      <c r="EGG691" s="14"/>
      <c r="EGH691" s="14"/>
      <c r="EGI691" s="14"/>
      <c r="EGJ691" s="14"/>
      <c r="EGK691" s="14"/>
      <c r="EGL691" s="14"/>
      <c r="EGM691" s="14"/>
      <c r="EGN691" s="14"/>
      <c r="EGO691" s="14"/>
      <c r="EGP691" s="14"/>
      <c r="EGQ691" s="14"/>
      <c r="EGR691" s="14"/>
      <c r="EGS691" s="14"/>
      <c r="EGT691" s="14"/>
      <c r="EGU691" s="14"/>
      <c r="EGV691" s="14"/>
      <c r="EGW691" s="14"/>
      <c r="EGX691" s="14"/>
      <c r="EGY691" s="14"/>
      <c r="EGZ691" s="14"/>
      <c r="EHA691" s="14"/>
      <c r="EHB691" s="14"/>
      <c r="EHC691" s="14"/>
      <c r="EHD691" s="14"/>
      <c r="EHE691" s="14"/>
      <c r="EHF691" s="14"/>
      <c r="EHG691" s="14"/>
      <c r="EHH691" s="14"/>
      <c r="EHI691" s="14"/>
      <c r="EHJ691" s="14"/>
      <c r="EHK691" s="14"/>
      <c r="EHL691" s="14"/>
      <c r="EHM691" s="14"/>
      <c r="EHN691" s="14"/>
      <c r="EHO691" s="14"/>
      <c r="EHP691" s="14"/>
      <c r="EHQ691" s="14"/>
      <c r="EHR691" s="14"/>
      <c r="EHS691" s="14"/>
      <c r="EHT691" s="14"/>
      <c r="EHU691" s="14"/>
      <c r="EHV691" s="14"/>
      <c r="EHW691" s="14"/>
      <c r="EHX691" s="14"/>
      <c r="EHY691" s="14"/>
      <c r="EHZ691" s="14"/>
      <c r="EIA691" s="14"/>
      <c r="EIB691" s="14"/>
      <c r="EIC691" s="14"/>
      <c r="EID691" s="14"/>
      <c r="EIE691" s="14"/>
      <c r="EIF691" s="14"/>
      <c r="EIG691" s="14"/>
      <c r="EIH691" s="14"/>
      <c r="EII691" s="14"/>
      <c r="EIJ691" s="14"/>
      <c r="EIK691" s="14"/>
      <c r="EIL691" s="14"/>
      <c r="EIM691" s="14"/>
      <c r="EIN691" s="14"/>
      <c r="EIO691" s="14"/>
      <c r="EIP691" s="14"/>
      <c r="EIQ691" s="14"/>
      <c r="EIR691" s="14"/>
      <c r="EIS691" s="14"/>
      <c r="EIT691" s="14"/>
      <c r="EIU691" s="14"/>
      <c r="EIV691" s="14"/>
      <c r="EIW691" s="14"/>
      <c r="EIX691" s="14"/>
      <c r="EIY691" s="14"/>
      <c r="EIZ691" s="14"/>
      <c r="EJA691" s="14"/>
      <c r="EJB691" s="14"/>
      <c r="EJC691" s="14"/>
      <c r="EJD691" s="14"/>
      <c r="EJE691" s="14"/>
      <c r="EJF691" s="14"/>
      <c r="EJG691" s="14"/>
      <c r="EJH691" s="14"/>
      <c r="EJI691" s="14"/>
      <c r="EJJ691" s="14"/>
      <c r="EJK691" s="14"/>
      <c r="EJL691" s="14"/>
      <c r="EJM691" s="14"/>
      <c r="EJN691" s="14"/>
      <c r="EJO691" s="14"/>
      <c r="EJP691" s="14"/>
      <c r="EJQ691" s="14"/>
      <c r="EJR691" s="14"/>
      <c r="EJS691" s="14"/>
      <c r="EJT691" s="14"/>
      <c r="EJU691" s="14"/>
      <c r="EJV691" s="14"/>
      <c r="EJW691" s="14"/>
      <c r="EJX691" s="14"/>
      <c r="EJY691" s="14"/>
      <c r="EJZ691" s="14"/>
      <c r="EKA691" s="14"/>
      <c r="EKB691" s="14"/>
      <c r="EKC691" s="14"/>
      <c r="EKD691" s="14"/>
      <c r="EKE691" s="14"/>
      <c r="EKF691" s="14"/>
      <c r="EKG691" s="14"/>
      <c r="EKH691" s="14"/>
      <c r="EKI691" s="14"/>
      <c r="EKJ691" s="14"/>
      <c r="EKK691" s="14"/>
      <c r="EKL691" s="14"/>
      <c r="EKM691" s="14"/>
      <c r="EKN691" s="14"/>
      <c r="EKO691" s="14"/>
      <c r="EKP691" s="14"/>
      <c r="EKQ691" s="14"/>
      <c r="EKR691" s="14"/>
      <c r="EKS691" s="14"/>
      <c r="EKT691" s="14"/>
      <c r="EKU691" s="14"/>
      <c r="EKV691" s="14"/>
      <c r="EKW691" s="14"/>
      <c r="EKX691" s="14"/>
      <c r="EKY691" s="14"/>
      <c r="EKZ691" s="14"/>
      <c r="ELA691" s="14"/>
      <c r="ELB691" s="14"/>
      <c r="ELC691" s="14"/>
      <c r="ELD691" s="14"/>
      <c r="ELE691" s="14"/>
      <c r="ELF691" s="14"/>
      <c r="ELG691" s="14"/>
      <c r="ELH691" s="14"/>
      <c r="ELI691" s="14"/>
      <c r="ELJ691" s="14"/>
      <c r="ELK691" s="14"/>
      <c r="ELL691" s="14"/>
      <c r="ELM691" s="14"/>
      <c r="ELN691" s="14"/>
      <c r="ELO691" s="14"/>
      <c r="ELP691" s="14"/>
      <c r="ELQ691" s="14"/>
      <c r="ELR691" s="14"/>
      <c r="ELS691" s="14"/>
      <c r="ELT691" s="14"/>
      <c r="ELU691" s="14"/>
      <c r="ELV691" s="14"/>
      <c r="ELW691" s="14"/>
      <c r="ELX691" s="14"/>
      <c r="ELY691" s="14"/>
      <c r="ELZ691" s="14"/>
      <c r="EMA691" s="14"/>
      <c r="EMB691" s="14"/>
      <c r="EMC691" s="14"/>
      <c r="EMD691" s="14"/>
      <c r="EME691" s="14"/>
      <c r="EMF691" s="14"/>
      <c r="EMG691" s="14"/>
      <c r="EMH691" s="14"/>
      <c r="EMI691" s="14"/>
      <c r="EMJ691" s="14"/>
      <c r="EMK691" s="14"/>
      <c r="EML691" s="14"/>
      <c r="EMM691" s="14"/>
      <c r="EMN691" s="14"/>
      <c r="EMO691" s="14"/>
      <c r="EMP691" s="14"/>
      <c r="EMQ691" s="14"/>
      <c r="EMR691" s="14"/>
      <c r="EMS691" s="14"/>
      <c r="EMT691" s="14"/>
      <c r="EMU691" s="14"/>
      <c r="EMV691" s="14"/>
      <c r="EMW691" s="14"/>
      <c r="EMX691" s="14"/>
      <c r="EMY691" s="14"/>
      <c r="EMZ691" s="14"/>
      <c r="ENA691" s="14"/>
      <c r="ENB691" s="14"/>
      <c r="ENC691" s="14"/>
      <c r="END691" s="14"/>
      <c r="ENE691" s="14"/>
      <c r="ENF691" s="14"/>
      <c r="ENG691" s="14"/>
      <c r="ENH691" s="14"/>
      <c r="ENI691" s="14"/>
      <c r="ENJ691" s="14"/>
      <c r="ENK691" s="14"/>
      <c r="ENL691" s="14"/>
      <c r="ENM691" s="14"/>
      <c r="ENN691" s="14"/>
      <c r="ENO691" s="14"/>
      <c r="ENP691" s="14"/>
      <c r="ENQ691" s="14"/>
      <c r="ENR691" s="14"/>
      <c r="ENS691" s="14"/>
      <c r="ENT691" s="14"/>
      <c r="ENU691" s="14"/>
      <c r="ENV691" s="14"/>
      <c r="ENW691" s="14"/>
      <c r="ENX691" s="14"/>
      <c r="ENY691" s="14"/>
      <c r="ENZ691" s="14"/>
      <c r="EOA691" s="14"/>
      <c r="EOB691" s="14"/>
      <c r="EOC691" s="14"/>
      <c r="EOD691" s="14"/>
      <c r="EOE691" s="14"/>
      <c r="EOF691" s="14"/>
      <c r="EOG691" s="14"/>
      <c r="EOH691" s="14"/>
      <c r="EOI691" s="14"/>
      <c r="EOJ691" s="14"/>
      <c r="EOK691" s="14"/>
      <c r="EOL691" s="14"/>
      <c r="EOM691" s="14"/>
      <c r="EON691" s="14"/>
      <c r="EOO691" s="14"/>
      <c r="EOP691" s="14"/>
      <c r="EOQ691" s="14"/>
      <c r="EOR691" s="14"/>
      <c r="EOS691" s="14"/>
      <c r="EOT691" s="14"/>
      <c r="EOU691" s="14"/>
      <c r="EOV691" s="14"/>
      <c r="EOW691" s="14"/>
      <c r="EOX691" s="14"/>
      <c r="EOY691" s="14"/>
      <c r="EOZ691" s="14"/>
      <c r="EPA691" s="14"/>
      <c r="EPB691" s="14"/>
      <c r="EPC691" s="14"/>
      <c r="EPD691" s="14"/>
      <c r="EPE691" s="14"/>
      <c r="EPF691" s="14"/>
      <c r="EPG691" s="14"/>
      <c r="EPH691" s="14"/>
      <c r="EPI691" s="14"/>
      <c r="EPJ691" s="14"/>
      <c r="EPK691" s="14"/>
      <c r="EPL691" s="14"/>
      <c r="EPM691" s="14"/>
      <c r="EPN691" s="14"/>
      <c r="EPO691" s="14"/>
      <c r="EPP691" s="14"/>
      <c r="EPQ691" s="14"/>
      <c r="EPR691" s="14"/>
      <c r="EPS691" s="14"/>
      <c r="EPT691" s="14"/>
      <c r="EPU691" s="14"/>
      <c r="EPV691" s="14"/>
      <c r="EPW691" s="14"/>
      <c r="EPX691" s="14"/>
      <c r="EPY691" s="14"/>
      <c r="EPZ691" s="14"/>
      <c r="EQA691" s="14"/>
      <c r="EQB691" s="14"/>
      <c r="EQC691" s="14"/>
      <c r="EQD691" s="14"/>
      <c r="EQE691" s="14"/>
      <c r="EQF691" s="14"/>
      <c r="EQG691" s="14"/>
      <c r="EQH691" s="14"/>
      <c r="EQI691" s="14"/>
      <c r="EQJ691" s="14"/>
      <c r="EQK691" s="14"/>
      <c r="EQL691" s="14"/>
      <c r="EQM691" s="14"/>
      <c r="EQN691" s="14"/>
      <c r="EQO691" s="14"/>
      <c r="EQP691" s="14"/>
      <c r="EQQ691" s="14"/>
      <c r="EQR691" s="14"/>
      <c r="EQS691" s="14"/>
      <c r="EQT691" s="14"/>
      <c r="EQU691" s="14"/>
      <c r="EQV691" s="14"/>
      <c r="EQW691" s="14"/>
      <c r="EQX691" s="14"/>
      <c r="EQY691" s="14"/>
      <c r="EQZ691" s="14"/>
      <c r="ERA691" s="14"/>
      <c r="ERB691" s="14"/>
      <c r="ERC691" s="14"/>
      <c r="ERD691" s="14"/>
      <c r="ERE691" s="14"/>
      <c r="ERF691" s="14"/>
      <c r="ERG691" s="14"/>
      <c r="ERH691" s="14"/>
      <c r="ERI691" s="14"/>
      <c r="ERJ691" s="14"/>
      <c r="ERK691" s="14"/>
      <c r="ERL691" s="14"/>
      <c r="ERM691" s="14"/>
      <c r="ERN691" s="14"/>
      <c r="ERO691" s="14"/>
      <c r="ERP691" s="14"/>
      <c r="ERQ691" s="14"/>
      <c r="ERR691" s="14"/>
      <c r="ERS691" s="14"/>
      <c r="ERT691" s="14"/>
      <c r="ERU691" s="14"/>
      <c r="ERV691" s="14"/>
      <c r="ERW691" s="14"/>
      <c r="ERX691" s="14"/>
      <c r="ERY691" s="14"/>
      <c r="ERZ691" s="14"/>
      <c r="ESA691" s="14"/>
      <c r="ESB691" s="14"/>
      <c r="ESC691" s="14"/>
      <c r="ESD691" s="14"/>
      <c r="ESE691" s="14"/>
      <c r="ESF691" s="14"/>
      <c r="ESG691" s="14"/>
      <c r="ESH691" s="14"/>
      <c r="ESI691" s="14"/>
      <c r="ESJ691" s="14"/>
      <c r="ESK691" s="14"/>
      <c r="ESL691" s="14"/>
      <c r="ESM691" s="14"/>
      <c r="ESN691" s="14"/>
      <c r="ESO691" s="14"/>
      <c r="ESP691" s="14"/>
      <c r="ESQ691" s="14"/>
      <c r="ESR691" s="14"/>
      <c r="ESS691" s="14"/>
      <c r="EST691" s="14"/>
      <c r="ESU691" s="14"/>
      <c r="ESV691" s="14"/>
      <c r="ESW691" s="14"/>
      <c r="ESX691" s="14"/>
      <c r="ESY691" s="14"/>
      <c r="ESZ691" s="14"/>
      <c r="ETA691" s="14"/>
      <c r="ETB691" s="14"/>
      <c r="ETC691" s="14"/>
      <c r="ETD691" s="14"/>
      <c r="ETE691" s="14"/>
      <c r="ETF691" s="14"/>
      <c r="ETG691" s="14"/>
      <c r="ETH691" s="14"/>
      <c r="ETI691" s="14"/>
      <c r="ETJ691" s="14"/>
      <c r="ETK691" s="14"/>
      <c r="ETL691" s="14"/>
      <c r="ETM691" s="14"/>
      <c r="ETN691" s="14"/>
      <c r="ETO691" s="14"/>
      <c r="ETP691" s="14"/>
      <c r="ETQ691" s="14"/>
      <c r="ETR691" s="14"/>
      <c r="ETS691" s="14"/>
      <c r="ETT691" s="14"/>
      <c r="ETU691" s="14"/>
      <c r="ETV691" s="14"/>
      <c r="ETW691" s="14"/>
      <c r="ETX691" s="14"/>
      <c r="ETY691" s="14"/>
      <c r="ETZ691" s="14"/>
      <c r="EUA691" s="14"/>
      <c r="EUB691" s="14"/>
      <c r="EUC691" s="14"/>
      <c r="EUD691" s="14"/>
      <c r="EUE691" s="14"/>
      <c r="EUF691" s="14"/>
      <c r="EUG691" s="14"/>
      <c r="EUH691" s="14"/>
      <c r="EUI691" s="14"/>
      <c r="EUJ691" s="14"/>
      <c r="EUK691" s="14"/>
      <c r="EUL691" s="14"/>
      <c r="EUM691" s="14"/>
      <c r="EUN691" s="14"/>
      <c r="EUO691" s="14"/>
      <c r="EUP691" s="14"/>
      <c r="EUQ691" s="14"/>
      <c r="EUR691" s="14"/>
      <c r="EUS691" s="14"/>
      <c r="EUT691" s="14"/>
      <c r="EUU691" s="14"/>
      <c r="EUV691" s="14"/>
      <c r="EUW691" s="14"/>
      <c r="EUX691" s="14"/>
      <c r="EUY691" s="14"/>
      <c r="EUZ691" s="14"/>
      <c r="EVA691" s="14"/>
      <c r="EVB691" s="14"/>
      <c r="EVC691" s="14"/>
      <c r="EVD691" s="14"/>
      <c r="EVE691" s="14"/>
      <c r="EVF691" s="14"/>
      <c r="EVG691" s="14"/>
      <c r="EVH691" s="14"/>
      <c r="EVI691" s="14"/>
      <c r="EVJ691" s="14"/>
      <c r="EVK691" s="14"/>
      <c r="EVL691" s="14"/>
      <c r="EVM691" s="14"/>
      <c r="EVN691" s="14"/>
      <c r="EVO691" s="14"/>
      <c r="EVP691" s="14"/>
      <c r="EVQ691" s="14"/>
      <c r="EVR691" s="14"/>
      <c r="EVS691" s="14"/>
      <c r="EVT691" s="14"/>
      <c r="EVU691" s="14"/>
      <c r="EVV691" s="14"/>
      <c r="EVW691" s="14"/>
      <c r="EVX691" s="14"/>
      <c r="EVY691" s="14"/>
      <c r="EVZ691" s="14"/>
      <c r="EWA691" s="14"/>
      <c r="EWB691" s="14"/>
      <c r="EWC691" s="14"/>
      <c r="EWD691" s="14"/>
      <c r="EWE691" s="14"/>
      <c r="EWF691" s="14"/>
      <c r="EWG691" s="14"/>
      <c r="EWH691" s="14"/>
      <c r="EWI691" s="14"/>
      <c r="EWJ691" s="14"/>
      <c r="EWK691" s="14"/>
      <c r="EWL691" s="14"/>
      <c r="EWM691" s="14"/>
      <c r="EWN691" s="14"/>
      <c r="EWO691" s="14"/>
      <c r="EWP691" s="14"/>
      <c r="EWQ691" s="14"/>
      <c r="EWR691" s="14"/>
      <c r="EWS691" s="14"/>
      <c r="EWT691" s="14"/>
      <c r="EWU691" s="14"/>
      <c r="EWV691" s="14"/>
      <c r="EWW691" s="14"/>
      <c r="EWX691" s="14"/>
      <c r="EWY691" s="14"/>
      <c r="EWZ691" s="14"/>
      <c r="EXA691" s="14"/>
      <c r="EXB691" s="14"/>
      <c r="EXC691" s="14"/>
      <c r="EXD691" s="14"/>
      <c r="EXE691" s="14"/>
      <c r="EXF691" s="14"/>
      <c r="EXG691" s="14"/>
      <c r="EXH691" s="14"/>
      <c r="EXI691" s="14"/>
      <c r="EXJ691" s="14"/>
      <c r="EXK691" s="14"/>
      <c r="EXL691" s="14"/>
      <c r="EXM691" s="14"/>
      <c r="EXN691" s="14"/>
      <c r="EXO691" s="14"/>
      <c r="EXP691" s="14"/>
      <c r="EXQ691" s="14"/>
      <c r="EXR691" s="14"/>
      <c r="EXS691" s="14"/>
      <c r="EXT691" s="14"/>
      <c r="EXU691" s="14"/>
      <c r="EXV691" s="14"/>
      <c r="EXW691" s="14"/>
      <c r="EXX691" s="14"/>
      <c r="EXY691" s="14"/>
      <c r="EXZ691" s="14"/>
      <c r="EYA691" s="14"/>
      <c r="EYB691" s="14"/>
      <c r="EYC691" s="14"/>
      <c r="EYD691" s="14"/>
      <c r="EYE691" s="14"/>
      <c r="EYF691" s="14"/>
      <c r="EYG691" s="14"/>
      <c r="EYH691" s="14"/>
      <c r="EYI691" s="14"/>
      <c r="EYJ691" s="14"/>
      <c r="EYK691" s="14"/>
      <c r="EYL691" s="14"/>
      <c r="EYM691" s="14"/>
      <c r="EYN691" s="14"/>
      <c r="EYO691" s="14"/>
      <c r="EYP691" s="14"/>
      <c r="EYQ691" s="14"/>
      <c r="EYR691" s="14"/>
      <c r="EYS691" s="14"/>
      <c r="EYT691" s="14"/>
      <c r="EYU691" s="14"/>
      <c r="EYV691" s="14"/>
      <c r="EYW691" s="14"/>
      <c r="EYX691" s="14"/>
      <c r="EYY691" s="14"/>
      <c r="EYZ691" s="14"/>
      <c r="EZA691" s="14"/>
      <c r="EZB691" s="14"/>
      <c r="EZC691" s="14"/>
      <c r="EZD691" s="14"/>
      <c r="EZE691" s="14"/>
      <c r="EZF691" s="14"/>
      <c r="EZG691" s="14"/>
      <c r="EZH691" s="14"/>
      <c r="EZI691" s="14"/>
      <c r="EZJ691" s="14"/>
      <c r="EZK691" s="14"/>
      <c r="EZL691" s="14"/>
      <c r="EZM691" s="14"/>
      <c r="EZN691" s="14"/>
      <c r="EZO691" s="14"/>
      <c r="EZP691" s="14"/>
      <c r="EZQ691" s="14"/>
      <c r="EZR691" s="14"/>
      <c r="EZS691" s="14"/>
      <c r="EZT691" s="14"/>
      <c r="EZU691" s="14"/>
      <c r="EZV691" s="14"/>
      <c r="EZW691" s="14"/>
      <c r="EZX691" s="14"/>
      <c r="EZY691" s="14"/>
      <c r="EZZ691" s="14"/>
      <c r="FAA691" s="14"/>
      <c r="FAB691" s="14"/>
      <c r="FAC691" s="14"/>
      <c r="FAD691" s="14"/>
      <c r="FAE691" s="14"/>
      <c r="FAF691" s="14"/>
      <c r="FAG691" s="14"/>
      <c r="FAH691" s="14"/>
      <c r="FAI691" s="14"/>
      <c r="FAJ691" s="14"/>
      <c r="FAK691" s="14"/>
      <c r="FAL691" s="14"/>
      <c r="FAM691" s="14"/>
      <c r="FAN691" s="14"/>
      <c r="FAO691" s="14"/>
      <c r="FAP691" s="14"/>
      <c r="FAQ691" s="14"/>
      <c r="FAR691" s="14"/>
      <c r="FAS691" s="14"/>
      <c r="FAT691" s="14"/>
      <c r="FAU691" s="14"/>
      <c r="FAV691" s="14"/>
      <c r="FAW691" s="14"/>
      <c r="FAX691" s="14"/>
      <c r="FAY691" s="14"/>
      <c r="FAZ691" s="14"/>
      <c r="FBA691" s="14"/>
      <c r="FBB691" s="14"/>
      <c r="FBC691" s="14"/>
      <c r="FBD691" s="14"/>
      <c r="FBE691" s="14"/>
      <c r="FBF691" s="14"/>
      <c r="FBG691" s="14"/>
      <c r="FBH691" s="14"/>
      <c r="FBI691" s="14"/>
      <c r="FBJ691" s="14"/>
      <c r="FBK691" s="14"/>
      <c r="FBL691" s="14"/>
      <c r="FBM691" s="14"/>
      <c r="FBN691" s="14"/>
      <c r="FBO691" s="14"/>
      <c r="FBP691" s="14"/>
      <c r="FBQ691" s="14"/>
      <c r="FBR691" s="14"/>
      <c r="FBS691" s="14"/>
      <c r="FBT691" s="14"/>
      <c r="FBU691" s="14"/>
      <c r="FBV691" s="14"/>
      <c r="FBW691" s="14"/>
      <c r="FBX691" s="14"/>
      <c r="FBY691" s="14"/>
      <c r="FBZ691" s="14"/>
      <c r="FCA691" s="14"/>
      <c r="FCB691" s="14"/>
      <c r="FCC691" s="14"/>
      <c r="FCD691" s="14"/>
      <c r="FCE691" s="14"/>
      <c r="FCF691" s="14"/>
      <c r="FCG691" s="14"/>
      <c r="FCH691" s="14"/>
      <c r="FCI691" s="14"/>
      <c r="FCJ691" s="14"/>
      <c r="FCK691" s="14"/>
      <c r="FCL691" s="14"/>
      <c r="FCM691" s="14"/>
      <c r="FCN691" s="14"/>
      <c r="FCO691" s="14"/>
      <c r="FCP691" s="14"/>
      <c r="FCQ691" s="14"/>
      <c r="FCR691" s="14"/>
      <c r="FCS691" s="14"/>
      <c r="FCT691" s="14"/>
      <c r="FCU691" s="14"/>
      <c r="FCV691" s="14"/>
      <c r="FCW691" s="14"/>
      <c r="FCX691" s="14"/>
      <c r="FCY691" s="14"/>
      <c r="FCZ691" s="14"/>
      <c r="FDA691" s="14"/>
      <c r="FDB691" s="14"/>
      <c r="FDC691" s="14"/>
      <c r="FDD691" s="14"/>
      <c r="FDE691" s="14"/>
      <c r="FDF691" s="14"/>
      <c r="FDG691" s="14"/>
      <c r="FDH691" s="14"/>
      <c r="FDI691" s="14"/>
      <c r="FDJ691" s="14"/>
      <c r="FDK691" s="14"/>
      <c r="FDL691" s="14"/>
      <c r="FDM691" s="14"/>
      <c r="FDN691" s="14"/>
      <c r="FDO691" s="14"/>
      <c r="FDP691" s="14"/>
      <c r="FDQ691" s="14"/>
      <c r="FDR691" s="14"/>
      <c r="FDS691" s="14"/>
      <c r="FDT691" s="14"/>
      <c r="FDU691" s="14"/>
      <c r="FDV691" s="14"/>
      <c r="FDW691" s="14"/>
      <c r="FDX691" s="14"/>
      <c r="FDY691" s="14"/>
      <c r="FDZ691" s="14"/>
      <c r="FEA691" s="14"/>
      <c r="FEB691" s="14"/>
      <c r="FEC691" s="14"/>
      <c r="FED691" s="14"/>
      <c r="FEE691" s="14"/>
      <c r="FEF691" s="14"/>
      <c r="FEG691" s="14"/>
      <c r="FEH691" s="14"/>
      <c r="FEI691" s="14"/>
      <c r="FEJ691" s="14"/>
      <c r="FEK691" s="14"/>
      <c r="FEL691" s="14"/>
      <c r="FEM691" s="14"/>
      <c r="FEN691" s="14"/>
      <c r="FEO691" s="14"/>
      <c r="FEP691" s="14"/>
      <c r="FEQ691" s="14"/>
      <c r="FER691" s="14"/>
      <c r="FES691" s="14"/>
      <c r="FET691" s="14"/>
      <c r="FEU691" s="14"/>
      <c r="FEV691" s="14"/>
      <c r="FEW691" s="14"/>
      <c r="FEX691" s="14"/>
      <c r="FEY691" s="14"/>
      <c r="FEZ691" s="14"/>
      <c r="FFA691" s="14"/>
      <c r="FFB691" s="14"/>
      <c r="FFC691" s="14"/>
      <c r="FFD691" s="14"/>
      <c r="FFE691" s="14"/>
      <c r="FFF691" s="14"/>
      <c r="FFG691" s="14"/>
      <c r="FFH691" s="14"/>
      <c r="FFI691" s="14"/>
      <c r="FFJ691" s="14"/>
      <c r="FFK691" s="14"/>
      <c r="FFL691" s="14"/>
      <c r="FFM691" s="14"/>
      <c r="FFN691" s="14"/>
      <c r="FFO691" s="14"/>
      <c r="FFP691" s="14"/>
      <c r="FFQ691" s="14"/>
      <c r="FFR691" s="14"/>
      <c r="FFS691" s="14"/>
      <c r="FFT691" s="14"/>
      <c r="FFU691" s="14"/>
      <c r="FFV691" s="14"/>
      <c r="FFW691" s="14"/>
      <c r="FFX691" s="14"/>
      <c r="FFY691" s="14"/>
      <c r="FFZ691" s="14"/>
      <c r="FGA691" s="14"/>
      <c r="FGB691" s="14"/>
      <c r="FGC691" s="14"/>
      <c r="FGD691" s="14"/>
      <c r="FGE691" s="14"/>
      <c r="FGF691" s="14"/>
      <c r="FGG691" s="14"/>
      <c r="FGH691" s="14"/>
      <c r="FGI691" s="14"/>
      <c r="FGJ691" s="14"/>
      <c r="FGK691" s="14"/>
      <c r="FGL691" s="14"/>
      <c r="FGM691" s="14"/>
      <c r="FGN691" s="14"/>
      <c r="FGO691" s="14"/>
      <c r="FGP691" s="14"/>
      <c r="FGQ691" s="14"/>
      <c r="FGR691" s="14"/>
      <c r="FGS691" s="14"/>
      <c r="FGT691" s="14"/>
      <c r="FGU691" s="14"/>
      <c r="FGV691" s="14"/>
      <c r="FGW691" s="14"/>
      <c r="FGX691" s="14"/>
      <c r="FGY691" s="14"/>
      <c r="FGZ691" s="14"/>
      <c r="FHA691" s="14"/>
      <c r="FHB691" s="14"/>
      <c r="FHC691" s="14"/>
      <c r="FHD691" s="14"/>
      <c r="FHE691" s="14"/>
      <c r="FHF691" s="14"/>
      <c r="FHG691" s="14"/>
      <c r="FHH691" s="14"/>
      <c r="FHI691" s="14"/>
      <c r="FHJ691" s="14"/>
      <c r="FHK691" s="14"/>
      <c r="FHL691" s="14"/>
      <c r="FHM691" s="14"/>
      <c r="FHN691" s="14"/>
      <c r="FHO691" s="14"/>
      <c r="FHP691" s="14"/>
      <c r="FHQ691" s="14"/>
      <c r="FHR691" s="14"/>
      <c r="FHS691" s="14"/>
      <c r="FHT691" s="14"/>
      <c r="FHU691" s="14"/>
      <c r="FHV691" s="14"/>
      <c r="FHW691" s="14"/>
      <c r="FHX691" s="14"/>
      <c r="FHY691" s="14"/>
      <c r="FHZ691" s="14"/>
      <c r="FIA691" s="14"/>
      <c r="FIB691" s="14"/>
      <c r="FIC691" s="14"/>
      <c r="FID691" s="14"/>
      <c r="FIE691" s="14"/>
      <c r="FIF691" s="14"/>
      <c r="FIG691" s="14"/>
      <c r="FIH691" s="14"/>
      <c r="FII691" s="14"/>
      <c r="FIJ691" s="14"/>
      <c r="FIK691" s="14"/>
      <c r="FIL691" s="14"/>
      <c r="FIM691" s="14"/>
      <c r="FIN691" s="14"/>
      <c r="FIO691" s="14"/>
      <c r="FIP691" s="14"/>
      <c r="FIQ691" s="14"/>
      <c r="FIR691" s="14"/>
      <c r="FIS691" s="14"/>
      <c r="FIT691" s="14"/>
      <c r="FIU691" s="14"/>
      <c r="FIV691" s="14"/>
      <c r="FIW691" s="14"/>
      <c r="FIX691" s="14"/>
      <c r="FIY691" s="14"/>
      <c r="FIZ691" s="14"/>
      <c r="FJA691" s="14"/>
      <c r="FJB691" s="14"/>
      <c r="FJC691" s="14"/>
      <c r="FJD691" s="14"/>
      <c r="FJE691" s="14"/>
      <c r="FJF691" s="14"/>
      <c r="FJG691" s="14"/>
      <c r="FJH691" s="14"/>
      <c r="FJI691" s="14"/>
      <c r="FJJ691" s="14"/>
      <c r="FJK691" s="14"/>
      <c r="FJL691" s="14"/>
      <c r="FJM691" s="14"/>
      <c r="FJN691" s="14"/>
      <c r="FJO691" s="14"/>
      <c r="FJP691" s="14"/>
      <c r="FJQ691" s="14"/>
      <c r="FJR691" s="14"/>
      <c r="FJS691" s="14"/>
      <c r="FJT691" s="14"/>
      <c r="FJU691" s="14"/>
      <c r="FJV691" s="14"/>
      <c r="FJW691" s="14"/>
      <c r="FJX691" s="14"/>
      <c r="FJY691" s="14"/>
      <c r="FJZ691" s="14"/>
      <c r="FKA691" s="14"/>
      <c r="FKB691" s="14"/>
      <c r="FKC691" s="14"/>
      <c r="FKD691" s="14"/>
      <c r="FKE691" s="14"/>
      <c r="FKF691" s="14"/>
      <c r="FKG691" s="14"/>
      <c r="FKH691" s="14"/>
      <c r="FKI691" s="14"/>
      <c r="FKJ691" s="14"/>
      <c r="FKK691" s="14"/>
      <c r="FKL691" s="14"/>
      <c r="FKM691" s="14"/>
      <c r="FKN691" s="14"/>
      <c r="FKO691" s="14"/>
      <c r="FKP691" s="14"/>
      <c r="FKQ691" s="14"/>
      <c r="FKR691" s="14"/>
      <c r="FKS691" s="14"/>
      <c r="FKT691" s="14"/>
      <c r="FKU691" s="14"/>
      <c r="FKV691" s="14"/>
      <c r="FKW691" s="14"/>
      <c r="FKX691" s="14"/>
      <c r="FKY691" s="14"/>
      <c r="FKZ691" s="14"/>
      <c r="FLA691" s="14"/>
      <c r="FLB691" s="14"/>
      <c r="FLC691" s="14"/>
      <c r="FLD691" s="14"/>
      <c r="FLE691" s="14"/>
      <c r="FLF691" s="14"/>
      <c r="FLG691" s="14"/>
      <c r="FLH691" s="14"/>
      <c r="FLI691" s="14"/>
      <c r="FLJ691" s="14"/>
      <c r="FLK691" s="14"/>
      <c r="FLL691" s="14"/>
      <c r="FLM691" s="14"/>
      <c r="FLN691" s="14"/>
      <c r="FLO691" s="14"/>
      <c r="FLP691" s="14"/>
      <c r="FLQ691" s="14"/>
      <c r="FLR691" s="14"/>
      <c r="FLS691" s="14"/>
      <c r="FLT691" s="14"/>
      <c r="FLU691" s="14"/>
      <c r="FLV691" s="14"/>
      <c r="FLW691" s="14"/>
      <c r="FLX691" s="14"/>
      <c r="FLY691" s="14"/>
      <c r="FLZ691" s="14"/>
      <c r="FMA691" s="14"/>
      <c r="FMB691" s="14"/>
      <c r="FMC691" s="14"/>
      <c r="FMD691" s="14"/>
      <c r="FME691" s="14"/>
      <c r="FMF691" s="14"/>
      <c r="FMG691" s="14"/>
      <c r="FMH691" s="14"/>
      <c r="FMI691" s="14"/>
      <c r="FMJ691" s="14"/>
      <c r="FMK691" s="14"/>
      <c r="FML691" s="14"/>
      <c r="FMM691" s="14"/>
      <c r="FMN691" s="14"/>
      <c r="FMO691" s="14"/>
      <c r="FMP691" s="14"/>
      <c r="FMQ691" s="14"/>
      <c r="FMR691" s="14"/>
      <c r="FMS691" s="14"/>
      <c r="FMT691" s="14"/>
      <c r="FMU691" s="14"/>
      <c r="FMV691" s="14"/>
      <c r="FMW691" s="14"/>
      <c r="FMX691" s="14"/>
      <c r="FMY691" s="14"/>
      <c r="FMZ691" s="14"/>
      <c r="FNA691" s="14"/>
      <c r="FNB691" s="14"/>
      <c r="FNC691" s="14"/>
      <c r="FND691" s="14"/>
      <c r="FNE691" s="14"/>
      <c r="FNF691" s="14"/>
      <c r="FNG691" s="14"/>
      <c r="FNH691" s="14"/>
      <c r="FNI691" s="14"/>
      <c r="FNJ691" s="14"/>
      <c r="FNK691" s="14"/>
      <c r="FNL691" s="14"/>
      <c r="FNM691" s="14"/>
      <c r="FNN691" s="14"/>
      <c r="FNO691" s="14"/>
      <c r="FNP691" s="14"/>
      <c r="FNQ691" s="14"/>
      <c r="FNR691" s="14"/>
      <c r="FNS691" s="14"/>
      <c r="FNT691" s="14"/>
      <c r="FNU691" s="14"/>
      <c r="FNV691" s="14"/>
      <c r="FNW691" s="14"/>
      <c r="FNX691" s="14"/>
      <c r="FNY691" s="14"/>
      <c r="FNZ691" s="14"/>
      <c r="FOA691" s="14"/>
      <c r="FOB691" s="14"/>
      <c r="FOC691" s="14"/>
      <c r="FOD691" s="14"/>
      <c r="FOE691" s="14"/>
      <c r="FOF691" s="14"/>
      <c r="FOG691" s="14"/>
      <c r="FOH691" s="14"/>
      <c r="FOI691" s="14"/>
      <c r="FOJ691" s="14"/>
      <c r="FOK691" s="14"/>
      <c r="FOL691" s="14"/>
      <c r="FOM691" s="14"/>
      <c r="FON691" s="14"/>
      <c r="FOO691" s="14"/>
      <c r="FOP691" s="14"/>
      <c r="FOQ691" s="14"/>
      <c r="FOR691" s="14"/>
      <c r="FOS691" s="14"/>
      <c r="FOT691" s="14"/>
      <c r="FOU691" s="14"/>
      <c r="FOV691" s="14"/>
      <c r="FOW691" s="14"/>
      <c r="FOX691" s="14"/>
      <c r="FOY691" s="14"/>
      <c r="FOZ691" s="14"/>
      <c r="FPA691" s="14"/>
      <c r="FPB691" s="14"/>
      <c r="FPC691" s="14"/>
      <c r="FPD691" s="14"/>
      <c r="FPE691" s="14"/>
      <c r="FPF691" s="14"/>
      <c r="FPG691" s="14"/>
      <c r="FPH691" s="14"/>
      <c r="FPI691" s="14"/>
      <c r="FPJ691" s="14"/>
      <c r="FPK691" s="14"/>
      <c r="FPL691" s="14"/>
      <c r="FPM691" s="14"/>
      <c r="FPN691" s="14"/>
      <c r="FPO691" s="14"/>
      <c r="FPP691" s="14"/>
      <c r="FPQ691" s="14"/>
      <c r="FPR691" s="14"/>
      <c r="FPS691" s="14"/>
      <c r="FPT691" s="14"/>
      <c r="FPU691" s="14"/>
      <c r="FPV691" s="14"/>
      <c r="FPW691" s="14"/>
      <c r="FPX691" s="14"/>
      <c r="FPY691" s="14"/>
      <c r="FPZ691" s="14"/>
      <c r="FQA691" s="14"/>
      <c r="FQB691" s="14"/>
      <c r="FQC691" s="14"/>
      <c r="FQD691" s="14"/>
      <c r="FQE691" s="14"/>
      <c r="FQF691" s="14"/>
      <c r="FQG691" s="14"/>
      <c r="FQH691" s="14"/>
      <c r="FQI691" s="14"/>
      <c r="FQJ691" s="14"/>
      <c r="FQK691" s="14"/>
      <c r="FQL691" s="14"/>
      <c r="FQM691" s="14"/>
      <c r="FQN691" s="14"/>
      <c r="FQO691" s="14"/>
      <c r="FQP691" s="14"/>
      <c r="FQQ691" s="14"/>
      <c r="FQR691" s="14"/>
      <c r="FQS691" s="14"/>
      <c r="FQT691" s="14"/>
      <c r="FQU691" s="14"/>
      <c r="FQV691" s="14"/>
      <c r="FQW691" s="14"/>
      <c r="FQX691" s="14"/>
      <c r="FQY691" s="14"/>
      <c r="FQZ691" s="14"/>
      <c r="FRA691" s="14"/>
      <c r="FRB691" s="14"/>
      <c r="FRC691" s="14"/>
      <c r="FRD691" s="14"/>
      <c r="FRE691" s="14"/>
      <c r="FRF691" s="14"/>
      <c r="FRG691" s="14"/>
      <c r="FRH691" s="14"/>
      <c r="FRI691" s="14"/>
      <c r="FRJ691" s="14"/>
      <c r="FRK691" s="14"/>
      <c r="FRL691" s="14"/>
      <c r="FRM691" s="14"/>
      <c r="FRN691" s="14"/>
      <c r="FRO691" s="14"/>
      <c r="FRP691" s="14"/>
      <c r="FRQ691" s="14"/>
      <c r="FRR691" s="14"/>
      <c r="FRS691" s="14"/>
      <c r="FRT691" s="14"/>
      <c r="FRU691" s="14"/>
      <c r="FRV691" s="14"/>
      <c r="FRW691" s="14"/>
      <c r="FRX691" s="14"/>
      <c r="FRY691" s="14"/>
      <c r="FRZ691" s="14"/>
      <c r="FSA691" s="14"/>
      <c r="FSB691" s="14"/>
      <c r="FSC691" s="14"/>
      <c r="FSD691" s="14"/>
      <c r="FSE691" s="14"/>
      <c r="FSF691" s="14"/>
      <c r="FSG691" s="14"/>
      <c r="FSH691" s="14"/>
      <c r="FSI691" s="14"/>
      <c r="FSJ691" s="14"/>
      <c r="FSK691" s="14"/>
      <c r="FSL691" s="14"/>
      <c r="FSM691" s="14"/>
      <c r="FSN691" s="14"/>
      <c r="FSO691" s="14"/>
      <c r="FSP691" s="14"/>
      <c r="FSQ691" s="14"/>
      <c r="FSR691" s="14"/>
      <c r="FSS691" s="14"/>
      <c r="FST691" s="14"/>
      <c r="FSU691" s="14"/>
      <c r="FSV691" s="14"/>
      <c r="FSW691" s="14"/>
      <c r="FSX691" s="14"/>
      <c r="FSY691" s="14"/>
      <c r="FSZ691" s="14"/>
      <c r="FTA691" s="14"/>
      <c r="FTB691" s="14"/>
      <c r="FTC691" s="14"/>
      <c r="FTD691" s="14"/>
      <c r="FTE691" s="14"/>
      <c r="FTF691" s="14"/>
      <c r="FTG691" s="14"/>
      <c r="FTH691" s="14"/>
      <c r="FTI691" s="14"/>
      <c r="FTJ691" s="14"/>
      <c r="FTK691" s="14"/>
      <c r="FTL691" s="14"/>
      <c r="FTM691" s="14"/>
      <c r="FTN691" s="14"/>
      <c r="FTO691" s="14"/>
      <c r="FTP691" s="14"/>
      <c r="FTQ691" s="14"/>
      <c r="FTR691" s="14"/>
      <c r="FTS691" s="14"/>
      <c r="FTT691" s="14"/>
      <c r="FTU691" s="14"/>
      <c r="FTV691" s="14"/>
      <c r="FTW691" s="14"/>
      <c r="FTX691" s="14"/>
      <c r="FTY691" s="14"/>
      <c r="FTZ691" s="14"/>
      <c r="FUA691" s="14"/>
      <c r="FUB691" s="14"/>
      <c r="FUC691" s="14"/>
      <c r="FUD691" s="14"/>
      <c r="FUE691" s="14"/>
      <c r="FUF691" s="14"/>
      <c r="FUG691" s="14"/>
      <c r="FUH691" s="14"/>
      <c r="FUI691" s="14"/>
      <c r="FUJ691" s="14"/>
      <c r="FUK691" s="14"/>
      <c r="FUL691" s="14"/>
      <c r="FUM691" s="14"/>
      <c r="FUN691" s="14"/>
      <c r="FUO691" s="14"/>
      <c r="FUP691" s="14"/>
      <c r="FUQ691" s="14"/>
      <c r="FUR691" s="14"/>
      <c r="FUS691" s="14"/>
      <c r="FUT691" s="14"/>
      <c r="FUU691" s="14"/>
      <c r="FUV691" s="14"/>
      <c r="FUW691" s="14"/>
      <c r="FUX691" s="14"/>
      <c r="FUY691" s="14"/>
      <c r="FUZ691" s="14"/>
      <c r="FVA691" s="14"/>
      <c r="FVB691" s="14"/>
      <c r="FVC691" s="14"/>
      <c r="FVD691" s="14"/>
      <c r="FVE691" s="14"/>
      <c r="FVF691" s="14"/>
      <c r="FVG691" s="14"/>
      <c r="FVH691" s="14"/>
      <c r="FVI691" s="14"/>
      <c r="FVJ691" s="14"/>
      <c r="FVK691" s="14"/>
      <c r="FVL691" s="14"/>
      <c r="FVM691" s="14"/>
      <c r="FVN691" s="14"/>
      <c r="FVO691" s="14"/>
      <c r="FVP691" s="14"/>
      <c r="FVQ691" s="14"/>
      <c r="FVR691" s="14"/>
      <c r="FVS691" s="14"/>
      <c r="FVT691" s="14"/>
      <c r="FVU691" s="14"/>
      <c r="FVV691" s="14"/>
      <c r="FVW691" s="14"/>
      <c r="FVX691" s="14"/>
      <c r="FVY691" s="14"/>
      <c r="FVZ691" s="14"/>
      <c r="FWA691" s="14"/>
      <c r="FWB691" s="14"/>
      <c r="FWC691" s="14"/>
      <c r="FWD691" s="14"/>
      <c r="FWE691" s="14"/>
      <c r="FWF691" s="14"/>
      <c r="FWG691" s="14"/>
      <c r="FWH691" s="14"/>
      <c r="FWI691" s="14"/>
      <c r="FWJ691" s="14"/>
      <c r="FWK691" s="14"/>
      <c r="FWL691" s="14"/>
      <c r="FWM691" s="14"/>
      <c r="FWN691" s="14"/>
      <c r="FWO691" s="14"/>
      <c r="FWP691" s="14"/>
      <c r="FWQ691" s="14"/>
      <c r="FWR691" s="14"/>
      <c r="FWS691" s="14"/>
      <c r="FWT691" s="14"/>
      <c r="FWU691" s="14"/>
      <c r="FWV691" s="14"/>
      <c r="FWW691" s="14"/>
      <c r="FWX691" s="14"/>
      <c r="FWY691" s="14"/>
      <c r="FWZ691" s="14"/>
      <c r="FXA691" s="14"/>
      <c r="FXB691" s="14"/>
      <c r="FXC691" s="14"/>
      <c r="FXD691" s="14"/>
      <c r="FXE691" s="14"/>
      <c r="FXF691" s="14"/>
      <c r="FXG691" s="14"/>
      <c r="FXH691" s="14"/>
      <c r="FXI691" s="14"/>
      <c r="FXJ691" s="14"/>
      <c r="FXK691" s="14"/>
      <c r="FXL691" s="14"/>
      <c r="FXM691" s="14"/>
      <c r="FXN691" s="14"/>
      <c r="FXO691" s="14"/>
      <c r="FXP691" s="14"/>
      <c r="FXQ691" s="14"/>
      <c r="FXR691" s="14"/>
      <c r="FXS691" s="14"/>
      <c r="FXT691" s="14"/>
      <c r="FXU691" s="14"/>
      <c r="FXV691" s="14"/>
      <c r="FXW691" s="14"/>
      <c r="FXX691" s="14"/>
      <c r="FXY691" s="14"/>
      <c r="FXZ691" s="14"/>
      <c r="FYA691" s="14"/>
      <c r="FYB691" s="14"/>
      <c r="FYC691" s="14"/>
      <c r="FYD691" s="14"/>
      <c r="FYE691" s="14"/>
      <c r="FYF691" s="14"/>
      <c r="FYG691" s="14"/>
      <c r="FYH691" s="14"/>
      <c r="FYI691" s="14"/>
      <c r="FYJ691" s="14"/>
      <c r="FYK691" s="14"/>
      <c r="FYL691" s="14"/>
      <c r="FYM691" s="14"/>
      <c r="FYN691" s="14"/>
      <c r="FYO691" s="14"/>
      <c r="FYP691" s="14"/>
      <c r="FYQ691" s="14"/>
      <c r="FYR691" s="14"/>
      <c r="FYS691" s="14"/>
      <c r="FYT691" s="14"/>
      <c r="FYU691" s="14"/>
      <c r="FYV691" s="14"/>
      <c r="FYW691" s="14"/>
      <c r="FYX691" s="14"/>
      <c r="FYY691" s="14"/>
      <c r="FYZ691" s="14"/>
      <c r="FZA691" s="14"/>
      <c r="FZB691" s="14"/>
      <c r="FZC691" s="14"/>
      <c r="FZD691" s="14"/>
      <c r="FZE691" s="14"/>
      <c r="FZF691" s="14"/>
      <c r="FZG691" s="14"/>
      <c r="FZH691" s="14"/>
      <c r="FZI691" s="14"/>
      <c r="FZJ691" s="14"/>
      <c r="FZK691" s="14"/>
      <c r="FZL691" s="14"/>
      <c r="FZM691" s="14"/>
      <c r="FZN691" s="14"/>
      <c r="FZO691" s="14"/>
      <c r="FZP691" s="14"/>
      <c r="FZQ691" s="14"/>
      <c r="FZR691" s="14"/>
      <c r="FZS691" s="14"/>
      <c r="FZT691" s="14"/>
      <c r="FZU691" s="14"/>
      <c r="FZV691" s="14"/>
      <c r="FZW691" s="14"/>
      <c r="FZX691" s="14"/>
      <c r="FZY691" s="14"/>
      <c r="FZZ691" s="14"/>
      <c r="GAA691" s="14"/>
      <c r="GAB691" s="14"/>
      <c r="GAC691" s="14"/>
      <c r="GAD691" s="14"/>
      <c r="GAE691" s="14"/>
      <c r="GAF691" s="14"/>
      <c r="GAG691" s="14"/>
      <c r="GAH691" s="14"/>
      <c r="GAI691" s="14"/>
      <c r="GAJ691" s="14"/>
      <c r="GAK691" s="14"/>
      <c r="GAL691" s="14"/>
      <c r="GAM691" s="14"/>
      <c r="GAN691" s="14"/>
      <c r="GAO691" s="14"/>
      <c r="GAP691" s="14"/>
      <c r="GAQ691" s="14"/>
      <c r="GAR691" s="14"/>
      <c r="GAS691" s="14"/>
      <c r="GAT691" s="14"/>
      <c r="GAU691" s="14"/>
      <c r="GAV691" s="14"/>
      <c r="GAW691" s="14"/>
      <c r="GAX691" s="14"/>
      <c r="GAY691" s="14"/>
      <c r="GAZ691" s="14"/>
      <c r="GBA691" s="14"/>
      <c r="GBB691" s="14"/>
      <c r="GBC691" s="14"/>
      <c r="GBD691" s="14"/>
      <c r="GBE691" s="14"/>
      <c r="GBF691" s="14"/>
      <c r="GBG691" s="14"/>
      <c r="GBH691" s="14"/>
      <c r="GBI691" s="14"/>
      <c r="GBJ691" s="14"/>
      <c r="GBK691" s="14"/>
      <c r="GBL691" s="14"/>
      <c r="GBM691" s="14"/>
      <c r="GBN691" s="14"/>
      <c r="GBO691" s="14"/>
      <c r="GBP691" s="14"/>
      <c r="GBQ691" s="14"/>
      <c r="GBR691" s="14"/>
      <c r="GBS691" s="14"/>
      <c r="GBT691" s="14"/>
      <c r="GBU691" s="14"/>
      <c r="GBV691" s="14"/>
      <c r="GBW691" s="14"/>
      <c r="GBX691" s="14"/>
      <c r="GBY691" s="14"/>
      <c r="GBZ691" s="14"/>
      <c r="GCA691" s="14"/>
      <c r="GCB691" s="14"/>
      <c r="GCC691" s="14"/>
      <c r="GCD691" s="14"/>
      <c r="GCE691" s="14"/>
      <c r="GCF691" s="14"/>
      <c r="GCG691" s="14"/>
      <c r="GCH691" s="14"/>
      <c r="GCI691" s="14"/>
      <c r="GCJ691" s="14"/>
      <c r="GCK691" s="14"/>
      <c r="GCL691" s="14"/>
      <c r="GCM691" s="14"/>
      <c r="GCN691" s="14"/>
      <c r="GCO691" s="14"/>
      <c r="GCP691" s="14"/>
      <c r="GCQ691" s="14"/>
      <c r="GCR691" s="14"/>
      <c r="GCS691" s="14"/>
      <c r="GCT691" s="14"/>
      <c r="GCU691" s="14"/>
      <c r="GCV691" s="14"/>
      <c r="GCW691" s="14"/>
      <c r="GCX691" s="14"/>
      <c r="GCY691" s="14"/>
      <c r="GCZ691" s="14"/>
      <c r="GDA691" s="14"/>
      <c r="GDB691" s="14"/>
      <c r="GDC691" s="14"/>
      <c r="GDD691" s="14"/>
      <c r="GDE691" s="14"/>
      <c r="GDF691" s="14"/>
      <c r="GDG691" s="14"/>
      <c r="GDH691" s="14"/>
      <c r="GDI691" s="14"/>
      <c r="GDJ691" s="14"/>
      <c r="GDK691" s="14"/>
      <c r="GDL691" s="14"/>
      <c r="GDM691" s="14"/>
      <c r="GDN691" s="14"/>
      <c r="GDO691" s="14"/>
      <c r="GDP691" s="14"/>
      <c r="GDQ691" s="14"/>
      <c r="GDR691" s="14"/>
      <c r="GDS691" s="14"/>
      <c r="GDT691" s="14"/>
      <c r="GDU691" s="14"/>
      <c r="GDV691" s="14"/>
      <c r="GDW691" s="14"/>
      <c r="GDX691" s="14"/>
      <c r="GDY691" s="14"/>
      <c r="GDZ691" s="14"/>
      <c r="GEA691" s="14"/>
      <c r="GEB691" s="14"/>
      <c r="GEC691" s="14"/>
      <c r="GED691" s="14"/>
      <c r="GEE691" s="14"/>
      <c r="GEF691" s="14"/>
      <c r="GEG691" s="14"/>
      <c r="GEH691" s="14"/>
      <c r="GEI691" s="14"/>
      <c r="GEJ691" s="14"/>
      <c r="GEK691" s="14"/>
      <c r="GEL691" s="14"/>
      <c r="GEM691" s="14"/>
      <c r="GEN691" s="14"/>
      <c r="GEO691" s="14"/>
      <c r="GEP691" s="14"/>
      <c r="GEQ691" s="14"/>
      <c r="GER691" s="14"/>
      <c r="GES691" s="14"/>
      <c r="GET691" s="14"/>
      <c r="GEU691" s="14"/>
      <c r="GEV691" s="14"/>
      <c r="GEW691" s="14"/>
      <c r="GEX691" s="14"/>
      <c r="GEY691" s="14"/>
      <c r="GEZ691" s="14"/>
      <c r="GFA691" s="14"/>
      <c r="GFB691" s="14"/>
      <c r="GFC691" s="14"/>
      <c r="GFD691" s="14"/>
      <c r="GFE691" s="14"/>
      <c r="GFF691" s="14"/>
      <c r="GFG691" s="14"/>
      <c r="GFH691" s="14"/>
      <c r="GFI691" s="14"/>
      <c r="GFJ691" s="14"/>
      <c r="GFK691" s="14"/>
      <c r="GFL691" s="14"/>
      <c r="GFM691" s="14"/>
      <c r="GFN691" s="14"/>
      <c r="GFO691" s="14"/>
      <c r="GFP691" s="14"/>
      <c r="GFQ691" s="14"/>
      <c r="GFR691" s="14"/>
      <c r="GFS691" s="14"/>
      <c r="GFT691" s="14"/>
      <c r="GFU691" s="14"/>
      <c r="GFV691" s="14"/>
      <c r="GFW691" s="14"/>
      <c r="GFX691" s="14"/>
      <c r="GFY691" s="14"/>
      <c r="GFZ691" s="14"/>
      <c r="GGA691" s="14"/>
      <c r="GGB691" s="14"/>
      <c r="GGC691" s="14"/>
      <c r="GGD691" s="14"/>
      <c r="GGE691" s="14"/>
      <c r="GGF691" s="14"/>
      <c r="GGG691" s="14"/>
      <c r="GGH691" s="14"/>
      <c r="GGI691" s="14"/>
      <c r="GGJ691" s="14"/>
      <c r="GGK691" s="14"/>
      <c r="GGL691" s="14"/>
      <c r="GGM691" s="14"/>
      <c r="GGN691" s="14"/>
      <c r="GGO691" s="14"/>
      <c r="GGP691" s="14"/>
      <c r="GGQ691" s="14"/>
      <c r="GGR691" s="14"/>
      <c r="GGS691" s="14"/>
      <c r="GGT691" s="14"/>
      <c r="GGU691" s="14"/>
      <c r="GGV691" s="14"/>
      <c r="GGW691" s="14"/>
      <c r="GGX691" s="14"/>
      <c r="GGY691" s="14"/>
      <c r="GGZ691" s="14"/>
      <c r="GHA691" s="14"/>
      <c r="GHB691" s="14"/>
      <c r="GHC691" s="14"/>
      <c r="GHD691" s="14"/>
      <c r="GHE691" s="14"/>
      <c r="GHF691" s="14"/>
      <c r="GHG691" s="14"/>
      <c r="GHH691" s="14"/>
      <c r="GHI691" s="14"/>
      <c r="GHJ691" s="14"/>
      <c r="GHK691" s="14"/>
      <c r="GHL691" s="14"/>
      <c r="GHM691" s="14"/>
      <c r="GHN691" s="14"/>
      <c r="GHO691" s="14"/>
      <c r="GHP691" s="14"/>
      <c r="GHQ691" s="14"/>
      <c r="GHR691" s="14"/>
      <c r="GHS691" s="14"/>
      <c r="GHT691" s="14"/>
      <c r="GHU691" s="14"/>
      <c r="GHV691" s="14"/>
      <c r="GHW691" s="14"/>
      <c r="GHX691" s="14"/>
      <c r="GHY691" s="14"/>
      <c r="GHZ691" s="14"/>
      <c r="GIA691" s="14"/>
      <c r="GIB691" s="14"/>
      <c r="GIC691" s="14"/>
      <c r="GID691" s="14"/>
      <c r="GIE691" s="14"/>
      <c r="GIF691" s="14"/>
      <c r="GIG691" s="14"/>
      <c r="GIH691" s="14"/>
      <c r="GII691" s="14"/>
      <c r="GIJ691" s="14"/>
      <c r="GIK691" s="14"/>
      <c r="GIL691" s="14"/>
      <c r="GIM691" s="14"/>
      <c r="GIN691" s="14"/>
      <c r="GIO691" s="14"/>
      <c r="GIP691" s="14"/>
      <c r="GIQ691" s="14"/>
      <c r="GIR691" s="14"/>
      <c r="GIS691" s="14"/>
      <c r="GIT691" s="14"/>
      <c r="GIU691" s="14"/>
      <c r="GIV691" s="14"/>
      <c r="GIW691" s="14"/>
      <c r="GIX691" s="14"/>
      <c r="GIY691" s="14"/>
      <c r="GIZ691" s="14"/>
      <c r="GJA691" s="14"/>
      <c r="GJB691" s="14"/>
      <c r="GJC691" s="14"/>
      <c r="GJD691" s="14"/>
      <c r="GJE691" s="14"/>
      <c r="GJF691" s="14"/>
      <c r="GJG691" s="14"/>
      <c r="GJH691" s="14"/>
      <c r="GJI691" s="14"/>
      <c r="GJJ691" s="14"/>
      <c r="GJK691" s="14"/>
      <c r="GJL691" s="14"/>
      <c r="GJM691" s="14"/>
      <c r="GJN691" s="14"/>
      <c r="GJO691" s="14"/>
      <c r="GJP691" s="14"/>
      <c r="GJQ691" s="14"/>
      <c r="GJR691" s="14"/>
      <c r="GJS691" s="14"/>
      <c r="GJT691" s="14"/>
      <c r="GJU691" s="14"/>
      <c r="GJV691" s="14"/>
      <c r="GJW691" s="14"/>
      <c r="GJX691" s="14"/>
      <c r="GJY691" s="14"/>
      <c r="GJZ691" s="14"/>
      <c r="GKA691" s="14"/>
      <c r="GKB691" s="14"/>
      <c r="GKC691" s="14"/>
      <c r="GKD691" s="14"/>
      <c r="GKE691" s="14"/>
      <c r="GKF691" s="14"/>
      <c r="GKG691" s="14"/>
      <c r="GKH691" s="14"/>
      <c r="GKI691" s="14"/>
      <c r="GKJ691" s="14"/>
      <c r="GKK691" s="14"/>
      <c r="GKL691" s="14"/>
      <c r="GKM691" s="14"/>
      <c r="GKN691" s="14"/>
      <c r="GKO691" s="14"/>
      <c r="GKP691" s="14"/>
      <c r="GKQ691" s="14"/>
      <c r="GKR691" s="14"/>
      <c r="GKS691" s="14"/>
      <c r="GKT691" s="14"/>
      <c r="GKU691" s="14"/>
      <c r="GKV691" s="14"/>
      <c r="GKW691" s="14"/>
      <c r="GKX691" s="14"/>
      <c r="GKY691" s="14"/>
      <c r="GKZ691" s="14"/>
      <c r="GLA691" s="14"/>
      <c r="GLB691" s="14"/>
      <c r="GLC691" s="14"/>
      <c r="GLD691" s="14"/>
      <c r="GLE691" s="14"/>
      <c r="GLF691" s="14"/>
      <c r="GLG691" s="14"/>
      <c r="GLH691" s="14"/>
      <c r="GLI691" s="14"/>
      <c r="GLJ691" s="14"/>
      <c r="GLK691" s="14"/>
      <c r="GLL691" s="14"/>
      <c r="GLM691" s="14"/>
      <c r="GLN691" s="14"/>
      <c r="GLO691" s="14"/>
      <c r="GLP691" s="14"/>
      <c r="GLQ691" s="14"/>
      <c r="GLR691" s="14"/>
      <c r="GLS691" s="14"/>
      <c r="GLT691" s="14"/>
      <c r="GLU691" s="14"/>
      <c r="GLV691" s="14"/>
      <c r="GLW691" s="14"/>
      <c r="GLX691" s="14"/>
      <c r="GLY691" s="14"/>
      <c r="GLZ691" s="14"/>
      <c r="GMA691" s="14"/>
      <c r="GMB691" s="14"/>
      <c r="GMC691" s="14"/>
      <c r="GMD691" s="14"/>
      <c r="GME691" s="14"/>
      <c r="GMF691" s="14"/>
      <c r="GMG691" s="14"/>
      <c r="GMH691" s="14"/>
      <c r="GMI691" s="14"/>
      <c r="GMJ691" s="14"/>
      <c r="GMK691" s="14"/>
      <c r="GML691" s="14"/>
      <c r="GMM691" s="14"/>
      <c r="GMN691" s="14"/>
      <c r="GMO691" s="14"/>
      <c r="GMP691" s="14"/>
      <c r="GMQ691" s="14"/>
      <c r="GMR691" s="14"/>
      <c r="GMS691" s="14"/>
      <c r="GMT691" s="14"/>
      <c r="GMU691" s="14"/>
      <c r="GMV691" s="14"/>
      <c r="GMW691" s="14"/>
      <c r="GMX691" s="14"/>
      <c r="GMY691" s="14"/>
      <c r="GMZ691" s="14"/>
      <c r="GNA691" s="14"/>
      <c r="GNB691" s="14"/>
      <c r="GNC691" s="14"/>
      <c r="GND691" s="14"/>
      <c r="GNE691" s="14"/>
      <c r="GNF691" s="14"/>
      <c r="GNG691" s="14"/>
      <c r="GNH691" s="14"/>
      <c r="GNI691" s="14"/>
      <c r="GNJ691" s="14"/>
      <c r="GNK691" s="14"/>
      <c r="GNL691" s="14"/>
      <c r="GNM691" s="14"/>
      <c r="GNN691" s="14"/>
      <c r="GNO691" s="14"/>
      <c r="GNP691" s="14"/>
      <c r="GNQ691" s="14"/>
      <c r="GNR691" s="14"/>
      <c r="GNS691" s="14"/>
      <c r="GNT691" s="14"/>
      <c r="GNU691" s="14"/>
      <c r="GNV691" s="14"/>
      <c r="GNW691" s="14"/>
      <c r="GNX691" s="14"/>
      <c r="GNY691" s="14"/>
      <c r="GNZ691" s="14"/>
      <c r="GOA691" s="14"/>
      <c r="GOB691" s="14"/>
      <c r="GOC691" s="14"/>
      <c r="GOD691" s="14"/>
      <c r="GOE691" s="14"/>
      <c r="GOF691" s="14"/>
      <c r="GOG691" s="14"/>
      <c r="GOH691" s="14"/>
      <c r="GOI691" s="14"/>
      <c r="GOJ691" s="14"/>
      <c r="GOK691" s="14"/>
      <c r="GOL691" s="14"/>
      <c r="GOM691" s="14"/>
      <c r="GON691" s="14"/>
      <c r="GOO691" s="14"/>
      <c r="GOP691" s="14"/>
      <c r="GOQ691" s="14"/>
      <c r="GOR691" s="14"/>
      <c r="GOS691" s="14"/>
      <c r="GOT691" s="14"/>
      <c r="GOU691" s="14"/>
      <c r="GOV691" s="14"/>
      <c r="GOW691" s="14"/>
      <c r="GOX691" s="14"/>
      <c r="GOY691" s="14"/>
      <c r="GOZ691" s="14"/>
      <c r="GPA691" s="14"/>
      <c r="GPB691" s="14"/>
      <c r="GPC691" s="14"/>
      <c r="GPD691" s="14"/>
      <c r="GPE691" s="14"/>
      <c r="GPF691" s="14"/>
      <c r="GPG691" s="14"/>
      <c r="GPH691" s="14"/>
      <c r="GPI691" s="14"/>
      <c r="GPJ691" s="14"/>
      <c r="GPK691" s="14"/>
      <c r="GPL691" s="14"/>
      <c r="GPM691" s="14"/>
      <c r="GPN691" s="14"/>
      <c r="GPO691" s="14"/>
      <c r="GPP691" s="14"/>
      <c r="GPQ691" s="14"/>
      <c r="GPR691" s="14"/>
      <c r="GPS691" s="14"/>
      <c r="GPT691" s="14"/>
      <c r="GPU691" s="14"/>
      <c r="GPV691" s="14"/>
      <c r="GPW691" s="14"/>
      <c r="GPX691" s="14"/>
      <c r="GPY691" s="14"/>
      <c r="GPZ691" s="14"/>
      <c r="GQA691" s="14"/>
      <c r="GQB691" s="14"/>
      <c r="GQC691" s="14"/>
      <c r="GQD691" s="14"/>
      <c r="GQE691" s="14"/>
      <c r="GQF691" s="14"/>
      <c r="GQG691" s="14"/>
      <c r="GQH691" s="14"/>
      <c r="GQI691" s="14"/>
      <c r="GQJ691" s="14"/>
      <c r="GQK691" s="14"/>
      <c r="GQL691" s="14"/>
      <c r="GQM691" s="14"/>
      <c r="GQN691" s="14"/>
      <c r="GQO691" s="14"/>
      <c r="GQP691" s="14"/>
      <c r="GQQ691" s="14"/>
      <c r="GQR691" s="14"/>
      <c r="GQS691" s="14"/>
      <c r="GQT691" s="14"/>
      <c r="GQU691" s="14"/>
      <c r="GQV691" s="14"/>
      <c r="GQW691" s="14"/>
      <c r="GQX691" s="14"/>
      <c r="GQY691" s="14"/>
      <c r="GQZ691" s="14"/>
      <c r="GRA691" s="14"/>
      <c r="GRB691" s="14"/>
      <c r="GRC691" s="14"/>
      <c r="GRD691" s="14"/>
      <c r="GRE691" s="14"/>
      <c r="GRF691" s="14"/>
      <c r="GRG691" s="14"/>
      <c r="GRH691" s="14"/>
      <c r="GRI691" s="14"/>
      <c r="GRJ691" s="14"/>
      <c r="GRK691" s="14"/>
      <c r="GRL691" s="14"/>
      <c r="GRM691" s="14"/>
      <c r="GRN691" s="14"/>
      <c r="GRO691" s="14"/>
      <c r="GRP691" s="14"/>
      <c r="GRQ691" s="14"/>
      <c r="GRR691" s="14"/>
      <c r="GRS691" s="14"/>
      <c r="GRT691" s="14"/>
      <c r="GRU691" s="14"/>
      <c r="GRV691" s="14"/>
      <c r="GRW691" s="14"/>
      <c r="GRX691" s="14"/>
      <c r="GRY691" s="14"/>
      <c r="GRZ691" s="14"/>
      <c r="GSA691" s="14"/>
      <c r="GSB691" s="14"/>
      <c r="GSC691" s="14"/>
      <c r="GSD691" s="14"/>
      <c r="GSE691" s="14"/>
      <c r="GSF691" s="14"/>
      <c r="GSG691" s="14"/>
      <c r="GSH691" s="14"/>
      <c r="GSI691" s="14"/>
      <c r="GSJ691" s="14"/>
      <c r="GSK691" s="14"/>
      <c r="GSL691" s="14"/>
      <c r="GSM691" s="14"/>
      <c r="GSN691" s="14"/>
      <c r="GSO691" s="14"/>
      <c r="GSP691" s="14"/>
      <c r="GSQ691" s="14"/>
      <c r="GSR691" s="14"/>
      <c r="GSS691" s="14"/>
      <c r="GST691" s="14"/>
      <c r="GSU691" s="14"/>
      <c r="GSV691" s="14"/>
      <c r="GSW691" s="14"/>
      <c r="GSX691" s="14"/>
      <c r="GSY691" s="14"/>
      <c r="GSZ691" s="14"/>
      <c r="GTA691" s="14"/>
      <c r="GTB691" s="14"/>
      <c r="GTC691" s="14"/>
      <c r="GTD691" s="14"/>
      <c r="GTE691" s="14"/>
      <c r="GTF691" s="14"/>
      <c r="GTG691" s="14"/>
      <c r="GTH691" s="14"/>
      <c r="GTI691" s="14"/>
      <c r="GTJ691" s="14"/>
      <c r="GTK691" s="14"/>
      <c r="GTL691" s="14"/>
      <c r="GTM691" s="14"/>
      <c r="GTN691" s="14"/>
      <c r="GTO691" s="14"/>
      <c r="GTP691" s="14"/>
      <c r="GTQ691" s="14"/>
      <c r="GTR691" s="14"/>
      <c r="GTS691" s="14"/>
      <c r="GTT691" s="14"/>
      <c r="GTU691" s="14"/>
      <c r="GTV691" s="14"/>
      <c r="GTW691" s="14"/>
      <c r="GTX691" s="14"/>
      <c r="GTY691" s="14"/>
      <c r="GTZ691" s="14"/>
      <c r="GUA691" s="14"/>
      <c r="GUB691" s="14"/>
      <c r="GUC691" s="14"/>
      <c r="GUD691" s="14"/>
      <c r="GUE691" s="14"/>
      <c r="GUF691" s="14"/>
      <c r="GUG691" s="14"/>
      <c r="GUH691" s="14"/>
      <c r="GUI691" s="14"/>
      <c r="GUJ691" s="14"/>
      <c r="GUK691" s="14"/>
      <c r="GUL691" s="14"/>
      <c r="GUM691" s="14"/>
      <c r="GUN691" s="14"/>
      <c r="GUO691" s="14"/>
      <c r="GUP691" s="14"/>
      <c r="GUQ691" s="14"/>
      <c r="GUR691" s="14"/>
      <c r="GUS691" s="14"/>
      <c r="GUT691" s="14"/>
      <c r="GUU691" s="14"/>
      <c r="GUV691" s="14"/>
      <c r="GUW691" s="14"/>
      <c r="GUX691" s="14"/>
      <c r="GUY691" s="14"/>
      <c r="GUZ691" s="14"/>
      <c r="GVA691" s="14"/>
      <c r="GVB691" s="14"/>
      <c r="GVC691" s="14"/>
      <c r="GVD691" s="14"/>
      <c r="GVE691" s="14"/>
      <c r="GVF691" s="14"/>
      <c r="GVG691" s="14"/>
      <c r="GVH691" s="14"/>
      <c r="GVI691" s="14"/>
      <c r="GVJ691" s="14"/>
      <c r="GVK691" s="14"/>
      <c r="GVL691" s="14"/>
      <c r="GVM691" s="14"/>
      <c r="GVN691" s="14"/>
      <c r="GVO691" s="14"/>
      <c r="GVP691" s="14"/>
      <c r="GVQ691" s="14"/>
      <c r="GVR691" s="14"/>
      <c r="GVS691" s="14"/>
      <c r="GVT691" s="14"/>
      <c r="GVU691" s="14"/>
      <c r="GVV691" s="14"/>
      <c r="GVW691" s="14"/>
      <c r="GVX691" s="14"/>
      <c r="GVY691" s="14"/>
      <c r="GVZ691" s="14"/>
      <c r="GWA691" s="14"/>
      <c r="GWB691" s="14"/>
      <c r="GWC691" s="14"/>
      <c r="GWD691" s="14"/>
      <c r="GWE691" s="14"/>
      <c r="GWF691" s="14"/>
      <c r="GWG691" s="14"/>
      <c r="GWH691" s="14"/>
      <c r="GWI691" s="14"/>
      <c r="GWJ691" s="14"/>
      <c r="GWK691" s="14"/>
      <c r="GWL691" s="14"/>
      <c r="GWM691" s="14"/>
      <c r="GWN691" s="14"/>
      <c r="GWO691" s="14"/>
      <c r="GWP691" s="14"/>
      <c r="GWQ691" s="14"/>
      <c r="GWR691" s="14"/>
      <c r="GWS691" s="14"/>
      <c r="GWT691" s="14"/>
      <c r="GWU691" s="14"/>
      <c r="GWV691" s="14"/>
      <c r="GWW691" s="14"/>
      <c r="GWX691" s="14"/>
      <c r="GWY691" s="14"/>
      <c r="GWZ691" s="14"/>
      <c r="GXA691" s="14"/>
      <c r="GXB691" s="14"/>
      <c r="GXC691" s="14"/>
      <c r="GXD691" s="14"/>
      <c r="GXE691" s="14"/>
      <c r="GXF691" s="14"/>
      <c r="GXG691" s="14"/>
      <c r="GXH691" s="14"/>
      <c r="GXI691" s="14"/>
      <c r="GXJ691" s="14"/>
      <c r="GXK691" s="14"/>
      <c r="GXL691" s="14"/>
      <c r="GXM691" s="14"/>
      <c r="GXN691" s="14"/>
      <c r="GXO691" s="14"/>
      <c r="GXP691" s="14"/>
      <c r="GXQ691" s="14"/>
      <c r="GXR691" s="14"/>
      <c r="GXS691" s="14"/>
      <c r="GXT691" s="14"/>
      <c r="GXU691" s="14"/>
      <c r="GXV691" s="14"/>
      <c r="GXW691" s="14"/>
      <c r="GXX691" s="14"/>
      <c r="GXY691" s="14"/>
      <c r="GXZ691" s="14"/>
      <c r="GYA691" s="14"/>
      <c r="GYB691" s="14"/>
      <c r="GYC691" s="14"/>
      <c r="GYD691" s="14"/>
      <c r="GYE691" s="14"/>
      <c r="GYF691" s="14"/>
      <c r="GYG691" s="14"/>
      <c r="GYH691" s="14"/>
      <c r="GYI691" s="14"/>
      <c r="GYJ691" s="14"/>
      <c r="GYK691" s="14"/>
      <c r="GYL691" s="14"/>
      <c r="GYM691" s="14"/>
      <c r="GYN691" s="14"/>
      <c r="GYO691" s="14"/>
      <c r="GYP691" s="14"/>
      <c r="GYQ691" s="14"/>
      <c r="GYR691" s="14"/>
      <c r="GYS691" s="14"/>
      <c r="GYT691" s="14"/>
      <c r="GYU691" s="14"/>
      <c r="GYV691" s="14"/>
      <c r="GYW691" s="14"/>
      <c r="GYX691" s="14"/>
      <c r="GYY691" s="14"/>
      <c r="GYZ691" s="14"/>
      <c r="GZA691" s="14"/>
      <c r="GZB691" s="14"/>
      <c r="GZC691" s="14"/>
      <c r="GZD691" s="14"/>
      <c r="GZE691" s="14"/>
      <c r="GZF691" s="14"/>
      <c r="GZG691" s="14"/>
      <c r="GZH691" s="14"/>
      <c r="GZI691" s="14"/>
      <c r="GZJ691" s="14"/>
      <c r="GZK691" s="14"/>
      <c r="GZL691" s="14"/>
      <c r="GZM691" s="14"/>
      <c r="GZN691" s="14"/>
      <c r="GZO691" s="14"/>
      <c r="GZP691" s="14"/>
      <c r="GZQ691" s="14"/>
      <c r="GZR691" s="14"/>
      <c r="GZS691" s="14"/>
      <c r="GZT691" s="14"/>
      <c r="GZU691" s="14"/>
      <c r="GZV691" s="14"/>
      <c r="GZW691" s="14"/>
      <c r="GZX691" s="14"/>
      <c r="GZY691" s="14"/>
      <c r="GZZ691" s="14"/>
      <c r="HAA691" s="14"/>
      <c r="HAB691" s="14"/>
      <c r="HAC691" s="14"/>
      <c r="HAD691" s="14"/>
      <c r="HAE691" s="14"/>
      <c r="HAF691" s="14"/>
      <c r="HAG691" s="14"/>
      <c r="HAH691" s="14"/>
      <c r="HAI691" s="14"/>
      <c r="HAJ691" s="14"/>
      <c r="HAK691" s="14"/>
      <c r="HAL691" s="14"/>
      <c r="HAM691" s="14"/>
      <c r="HAN691" s="14"/>
      <c r="HAO691" s="14"/>
      <c r="HAP691" s="14"/>
      <c r="HAQ691" s="14"/>
      <c r="HAR691" s="14"/>
      <c r="HAS691" s="14"/>
      <c r="HAT691" s="14"/>
      <c r="HAU691" s="14"/>
      <c r="HAV691" s="14"/>
      <c r="HAW691" s="14"/>
      <c r="HAX691" s="14"/>
      <c r="HAY691" s="14"/>
      <c r="HAZ691" s="14"/>
      <c r="HBA691" s="14"/>
      <c r="HBB691" s="14"/>
      <c r="HBC691" s="14"/>
      <c r="HBD691" s="14"/>
      <c r="HBE691" s="14"/>
      <c r="HBF691" s="14"/>
      <c r="HBG691" s="14"/>
      <c r="HBH691" s="14"/>
      <c r="HBI691" s="14"/>
      <c r="HBJ691" s="14"/>
      <c r="HBK691" s="14"/>
      <c r="HBL691" s="14"/>
      <c r="HBM691" s="14"/>
      <c r="HBN691" s="14"/>
      <c r="HBO691" s="14"/>
      <c r="HBP691" s="14"/>
      <c r="HBQ691" s="14"/>
      <c r="HBR691" s="14"/>
      <c r="HBS691" s="14"/>
      <c r="HBT691" s="14"/>
      <c r="HBU691" s="14"/>
      <c r="HBV691" s="14"/>
      <c r="HBW691" s="14"/>
      <c r="HBX691" s="14"/>
      <c r="HBY691" s="14"/>
      <c r="HBZ691" s="14"/>
      <c r="HCA691" s="14"/>
      <c r="HCB691" s="14"/>
      <c r="HCC691" s="14"/>
      <c r="HCD691" s="14"/>
      <c r="HCE691" s="14"/>
      <c r="HCF691" s="14"/>
      <c r="HCG691" s="14"/>
      <c r="HCH691" s="14"/>
      <c r="HCI691" s="14"/>
      <c r="HCJ691" s="14"/>
      <c r="HCK691" s="14"/>
      <c r="HCL691" s="14"/>
      <c r="HCM691" s="14"/>
      <c r="HCN691" s="14"/>
      <c r="HCO691" s="14"/>
      <c r="HCP691" s="14"/>
      <c r="HCQ691" s="14"/>
      <c r="HCR691" s="14"/>
      <c r="HCS691" s="14"/>
      <c r="HCT691" s="14"/>
      <c r="HCU691" s="14"/>
      <c r="HCV691" s="14"/>
      <c r="HCW691" s="14"/>
      <c r="HCX691" s="14"/>
      <c r="HCY691" s="14"/>
      <c r="HCZ691" s="14"/>
      <c r="HDA691" s="14"/>
      <c r="HDB691" s="14"/>
      <c r="HDC691" s="14"/>
      <c r="HDD691" s="14"/>
      <c r="HDE691" s="14"/>
      <c r="HDF691" s="14"/>
      <c r="HDG691" s="14"/>
      <c r="HDH691" s="14"/>
      <c r="HDI691" s="14"/>
      <c r="HDJ691" s="14"/>
      <c r="HDK691" s="14"/>
      <c r="HDL691" s="14"/>
      <c r="HDM691" s="14"/>
      <c r="HDN691" s="14"/>
      <c r="HDO691" s="14"/>
      <c r="HDP691" s="14"/>
      <c r="HDQ691" s="14"/>
      <c r="HDR691" s="14"/>
      <c r="HDS691" s="14"/>
      <c r="HDT691" s="14"/>
      <c r="HDU691" s="14"/>
      <c r="HDV691" s="14"/>
      <c r="HDW691" s="14"/>
      <c r="HDX691" s="14"/>
      <c r="HDY691" s="14"/>
      <c r="HDZ691" s="14"/>
      <c r="HEA691" s="14"/>
      <c r="HEB691" s="14"/>
      <c r="HEC691" s="14"/>
      <c r="HED691" s="14"/>
      <c r="HEE691" s="14"/>
      <c r="HEF691" s="14"/>
      <c r="HEG691" s="14"/>
      <c r="HEH691" s="14"/>
      <c r="HEI691" s="14"/>
      <c r="HEJ691" s="14"/>
      <c r="HEK691" s="14"/>
      <c r="HEL691" s="14"/>
      <c r="HEM691" s="14"/>
      <c r="HEN691" s="14"/>
      <c r="HEO691" s="14"/>
      <c r="HEP691" s="14"/>
      <c r="HEQ691" s="14"/>
      <c r="HER691" s="14"/>
      <c r="HES691" s="14"/>
      <c r="HET691" s="14"/>
      <c r="HEU691" s="14"/>
      <c r="HEV691" s="14"/>
      <c r="HEW691" s="14"/>
      <c r="HEX691" s="14"/>
      <c r="HEY691" s="14"/>
      <c r="HEZ691" s="14"/>
      <c r="HFA691" s="14"/>
      <c r="HFB691" s="14"/>
      <c r="HFC691" s="14"/>
      <c r="HFD691" s="14"/>
      <c r="HFE691" s="14"/>
      <c r="HFF691" s="14"/>
      <c r="HFG691" s="14"/>
      <c r="HFH691" s="14"/>
      <c r="HFI691" s="14"/>
      <c r="HFJ691" s="14"/>
      <c r="HFK691" s="14"/>
      <c r="HFL691" s="14"/>
      <c r="HFM691" s="14"/>
      <c r="HFN691" s="14"/>
      <c r="HFO691" s="14"/>
      <c r="HFP691" s="14"/>
      <c r="HFQ691" s="14"/>
      <c r="HFR691" s="14"/>
      <c r="HFS691" s="14"/>
      <c r="HFT691" s="14"/>
      <c r="HFU691" s="14"/>
      <c r="HFV691" s="14"/>
      <c r="HFW691" s="14"/>
      <c r="HFX691" s="14"/>
      <c r="HFY691" s="14"/>
      <c r="HFZ691" s="14"/>
      <c r="HGA691" s="14"/>
      <c r="HGB691" s="14"/>
      <c r="HGC691" s="14"/>
      <c r="HGD691" s="14"/>
      <c r="HGE691" s="14"/>
      <c r="HGF691" s="14"/>
      <c r="HGG691" s="14"/>
      <c r="HGH691" s="14"/>
      <c r="HGI691" s="14"/>
      <c r="HGJ691" s="14"/>
      <c r="HGK691" s="14"/>
      <c r="HGL691" s="14"/>
      <c r="HGM691" s="14"/>
      <c r="HGN691" s="14"/>
      <c r="HGO691" s="14"/>
      <c r="HGP691" s="14"/>
      <c r="HGQ691" s="14"/>
      <c r="HGR691" s="14"/>
      <c r="HGS691" s="14"/>
      <c r="HGT691" s="14"/>
      <c r="HGU691" s="14"/>
      <c r="HGV691" s="14"/>
      <c r="HGW691" s="14"/>
      <c r="HGX691" s="14"/>
      <c r="HGY691" s="14"/>
      <c r="HGZ691" s="14"/>
      <c r="HHA691" s="14"/>
      <c r="HHB691" s="14"/>
      <c r="HHC691" s="14"/>
      <c r="HHD691" s="14"/>
      <c r="HHE691" s="14"/>
      <c r="HHF691" s="14"/>
      <c r="HHG691" s="14"/>
      <c r="HHH691" s="14"/>
      <c r="HHI691" s="14"/>
      <c r="HHJ691" s="14"/>
      <c r="HHK691" s="14"/>
      <c r="HHL691" s="14"/>
      <c r="HHM691" s="14"/>
      <c r="HHN691" s="14"/>
      <c r="HHO691" s="14"/>
      <c r="HHP691" s="14"/>
      <c r="HHQ691" s="14"/>
      <c r="HHR691" s="14"/>
      <c r="HHS691" s="14"/>
      <c r="HHT691" s="14"/>
      <c r="HHU691" s="14"/>
      <c r="HHV691" s="14"/>
      <c r="HHW691" s="14"/>
      <c r="HHX691" s="14"/>
      <c r="HHY691" s="14"/>
      <c r="HHZ691" s="14"/>
      <c r="HIA691" s="14"/>
      <c r="HIB691" s="14"/>
      <c r="HIC691" s="14"/>
      <c r="HID691" s="14"/>
      <c r="HIE691" s="14"/>
      <c r="HIF691" s="14"/>
      <c r="HIG691" s="14"/>
      <c r="HIH691" s="14"/>
      <c r="HII691" s="14"/>
      <c r="HIJ691" s="14"/>
      <c r="HIK691" s="14"/>
      <c r="HIL691" s="14"/>
      <c r="HIM691" s="14"/>
      <c r="HIN691" s="14"/>
      <c r="HIO691" s="14"/>
      <c r="HIP691" s="14"/>
      <c r="HIQ691" s="14"/>
      <c r="HIR691" s="14"/>
      <c r="HIS691" s="14"/>
      <c r="HIT691" s="14"/>
      <c r="HIU691" s="14"/>
      <c r="HIV691" s="14"/>
      <c r="HIW691" s="14"/>
      <c r="HIX691" s="14"/>
      <c r="HIY691" s="14"/>
      <c r="HIZ691" s="14"/>
      <c r="HJA691" s="14"/>
      <c r="HJB691" s="14"/>
      <c r="HJC691" s="14"/>
      <c r="HJD691" s="14"/>
      <c r="HJE691" s="14"/>
      <c r="HJF691" s="14"/>
      <c r="HJG691" s="14"/>
      <c r="HJH691" s="14"/>
      <c r="HJI691" s="14"/>
      <c r="HJJ691" s="14"/>
      <c r="HJK691" s="14"/>
      <c r="HJL691" s="14"/>
      <c r="HJM691" s="14"/>
      <c r="HJN691" s="14"/>
      <c r="HJO691" s="14"/>
      <c r="HJP691" s="14"/>
      <c r="HJQ691" s="14"/>
      <c r="HJR691" s="14"/>
      <c r="HJS691" s="14"/>
      <c r="HJT691" s="14"/>
      <c r="HJU691" s="14"/>
      <c r="HJV691" s="14"/>
      <c r="HJW691" s="14"/>
      <c r="HJX691" s="14"/>
      <c r="HJY691" s="14"/>
      <c r="HJZ691" s="14"/>
      <c r="HKA691" s="14"/>
      <c r="HKB691" s="14"/>
      <c r="HKC691" s="14"/>
      <c r="HKD691" s="14"/>
      <c r="HKE691" s="14"/>
      <c r="HKF691" s="14"/>
      <c r="HKG691" s="14"/>
      <c r="HKH691" s="14"/>
      <c r="HKI691" s="14"/>
      <c r="HKJ691" s="14"/>
      <c r="HKK691" s="14"/>
      <c r="HKL691" s="14"/>
      <c r="HKM691" s="14"/>
      <c r="HKN691" s="14"/>
      <c r="HKO691" s="14"/>
      <c r="HKP691" s="14"/>
      <c r="HKQ691" s="14"/>
      <c r="HKR691" s="14"/>
      <c r="HKS691" s="14"/>
      <c r="HKT691" s="14"/>
      <c r="HKU691" s="14"/>
      <c r="HKV691" s="14"/>
      <c r="HKW691" s="14"/>
      <c r="HKX691" s="14"/>
      <c r="HKY691" s="14"/>
      <c r="HKZ691" s="14"/>
      <c r="HLA691" s="14"/>
      <c r="HLB691" s="14"/>
      <c r="HLC691" s="14"/>
      <c r="HLD691" s="14"/>
      <c r="HLE691" s="14"/>
      <c r="HLF691" s="14"/>
      <c r="HLG691" s="14"/>
      <c r="HLH691" s="14"/>
      <c r="HLI691" s="14"/>
      <c r="HLJ691" s="14"/>
      <c r="HLK691" s="14"/>
      <c r="HLL691" s="14"/>
      <c r="HLM691" s="14"/>
      <c r="HLN691" s="14"/>
      <c r="HLO691" s="14"/>
      <c r="HLP691" s="14"/>
      <c r="HLQ691" s="14"/>
      <c r="HLR691" s="14"/>
      <c r="HLS691" s="14"/>
      <c r="HLT691" s="14"/>
      <c r="HLU691" s="14"/>
      <c r="HLV691" s="14"/>
      <c r="HLW691" s="14"/>
      <c r="HLX691" s="14"/>
      <c r="HLY691" s="14"/>
      <c r="HLZ691" s="14"/>
      <c r="HMA691" s="14"/>
      <c r="HMB691" s="14"/>
      <c r="HMC691" s="14"/>
      <c r="HMD691" s="14"/>
      <c r="HME691" s="14"/>
      <c r="HMF691" s="14"/>
      <c r="HMG691" s="14"/>
      <c r="HMH691" s="14"/>
      <c r="HMI691" s="14"/>
      <c r="HMJ691" s="14"/>
      <c r="HMK691" s="14"/>
      <c r="HML691" s="14"/>
      <c r="HMM691" s="14"/>
      <c r="HMN691" s="14"/>
      <c r="HMO691" s="14"/>
      <c r="HMP691" s="14"/>
      <c r="HMQ691" s="14"/>
      <c r="HMR691" s="14"/>
      <c r="HMS691" s="14"/>
      <c r="HMT691" s="14"/>
      <c r="HMU691" s="14"/>
      <c r="HMV691" s="14"/>
      <c r="HMW691" s="14"/>
      <c r="HMX691" s="14"/>
      <c r="HMY691" s="14"/>
      <c r="HMZ691" s="14"/>
      <c r="HNA691" s="14"/>
      <c r="HNB691" s="14"/>
      <c r="HNC691" s="14"/>
      <c r="HND691" s="14"/>
      <c r="HNE691" s="14"/>
      <c r="HNF691" s="14"/>
      <c r="HNG691" s="14"/>
      <c r="HNH691" s="14"/>
      <c r="HNI691" s="14"/>
      <c r="HNJ691" s="14"/>
      <c r="HNK691" s="14"/>
      <c r="HNL691" s="14"/>
      <c r="HNM691" s="14"/>
      <c r="HNN691" s="14"/>
      <c r="HNO691" s="14"/>
      <c r="HNP691" s="14"/>
      <c r="HNQ691" s="14"/>
      <c r="HNR691" s="14"/>
      <c r="HNS691" s="14"/>
      <c r="HNT691" s="14"/>
      <c r="HNU691" s="14"/>
      <c r="HNV691" s="14"/>
      <c r="HNW691" s="14"/>
      <c r="HNX691" s="14"/>
      <c r="HNY691" s="14"/>
      <c r="HNZ691" s="14"/>
      <c r="HOA691" s="14"/>
      <c r="HOB691" s="14"/>
      <c r="HOC691" s="14"/>
      <c r="HOD691" s="14"/>
      <c r="HOE691" s="14"/>
      <c r="HOF691" s="14"/>
      <c r="HOG691" s="14"/>
      <c r="HOH691" s="14"/>
      <c r="HOI691" s="14"/>
      <c r="HOJ691" s="14"/>
      <c r="HOK691" s="14"/>
      <c r="HOL691" s="14"/>
      <c r="HOM691" s="14"/>
      <c r="HON691" s="14"/>
      <c r="HOO691" s="14"/>
      <c r="HOP691" s="14"/>
      <c r="HOQ691" s="14"/>
      <c r="HOR691" s="14"/>
      <c r="HOS691" s="14"/>
      <c r="HOT691" s="14"/>
      <c r="HOU691" s="14"/>
      <c r="HOV691" s="14"/>
      <c r="HOW691" s="14"/>
      <c r="HOX691" s="14"/>
      <c r="HOY691" s="14"/>
      <c r="HOZ691" s="14"/>
      <c r="HPA691" s="14"/>
      <c r="HPB691" s="14"/>
      <c r="HPC691" s="14"/>
      <c r="HPD691" s="14"/>
      <c r="HPE691" s="14"/>
      <c r="HPF691" s="14"/>
      <c r="HPG691" s="14"/>
      <c r="HPH691" s="14"/>
      <c r="HPI691" s="14"/>
      <c r="HPJ691" s="14"/>
      <c r="HPK691" s="14"/>
      <c r="HPL691" s="14"/>
      <c r="HPM691" s="14"/>
      <c r="HPN691" s="14"/>
      <c r="HPO691" s="14"/>
      <c r="HPP691" s="14"/>
      <c r="HPQ691" s="14"/>
      <c r="HPR691" s="14"/>
      <c r="HPS691" s="14"/>
      <c r="HPT691" s="14"/>
      <c r="HPU691" s="14"/>
      <c r="HPV691" s="14"/>
      <c r="HPW691" s="14"/>
      <c r="HPX691" s="14"/>
      <c r="HPY691" s="14"/>
      <c r="HPZ691" s="14"/>
      <c r="HQA691" s="14"/>
      <c r="HQB691" s="14"/>
      <c r="HQC691" s="14"/>
      <c r="HQD691" s="14"/>
      <c r="HQE691" s="14"/>
      <c r="HQF691" s="14"/>
      <c r="HQG691" s="14"/>
      <c r="HQH691" s="14"/>
      <c r="HQI691" s="14"/>
      <c r="HQJ691" s="14"/>
      <c r="HQK691" s="14"/>
      <c r="HQL691" s="14"/>
      <c r="HQM691" s="14"/>
      <c r="HQN691" s="14"/>
      <c r="HQO691" s="14"/>
      <c r="HQP691" s="14"/>
      <c r="HQQ691" s="14"/>
      <c r="HQR691" s="14"/>
      <c r="HQS691" s="14"/>
      <c r="HQT691" s="14"/>
      <c r="HQU691" s="14"/>
      <c r="HQV691" s="14"/>
      <c r="HQW691" s="14"/>
      <c r="HQX691" s="14"/>
      <c r="HQY691" s="14"/>
      <c r="HQZ691" s="14"/>
      <c r="HRA691" s="14"/>
      <c r="HRB691" s="14"/>
      <c r="HRC691" s="14"/>
      <c r="HRD691" s="14"/>
      <c r="HRE691" s="14"/>
      <c r="HRF691" s="14"/>
      <c r="HRG691" s="14"/>
      <c r="HRH691" s="14"/>
      <c r="HRI691" s="14"/>
      <c r="HRJ691" s="14"/>
      <c r="HRK691" s="14"/>
      <c r="HRL691" s="14"/>
      <c r="HRM691" s="14"/>
      <c r="HRN691" s="14"/>
      <c r="HRO691" s="14"/>
      <c r="HRP691" s="14"/>
      <c r="HRQ691" s="14"/>
      <c r="HRR691" s="14"/>
      <c r="HRS691" s="14"/>
      <c r="HRT691" s="14"/>
      <c r="HRU691" s="14"/>
      <c r="HRV691" s="14"/>
      <c r="HRW691" s="14"/>
      <c r="HRX691" s="14"/>
      <c r="HRY691" s="14"/>
      <c r="HRZ691" s="14"/>
      <c r="HSA691" s="14"/>
      <c r="HSB691" s="14"/>
      <c r="HSC691" s="14"/>
      <c r="HSD691" s="14"/>
      <c r="HSE691" s="14"/>
      <c r="HSF691" s="14"/>
      <c r="HSG691" s="14"/>
      <c r="HSH691" s="14"/>
      <c r="HSI691" s="14"/>
      <c r="HSJ691" s="14"/>
      <c r="HSK691" s="14"/>
      <c r="HSL691" s="14"/>
      <c r="HSM691" s="14"/>
      <c r="HSN691" s="14"/>
      <c r="HSO691" s="14"/>
      <c r="HSP691" s="14"/>
      <c r="HSQ691" s="14"/>
      <c r="HSR691" s="14"/>
      <c r="HSS691" s="14"/>
      <c r="HST691" s="14"/>
      <c r="HSU691" s="14"/>
      <c r="HSV691" s="14"/>
      <c r="HSW691" s="14"/>
      <c r="HSX691" s="14"/>
      <c r="HSY691" s="14"/>
      <c r="HSZ691" s="14"/>
      <c r="HTA691" s="14"/>
      <c r="HTB691" s="14"/>
      <c r="HTC691" s="14"/>
      <c r="HTD691" s="14"/>
      <c r="HTE691" s="14"/>
      <c r="HTF691" s="14"/>
      <c r="HTG691" s="14"/>
      <c r="HTH691" s="14"/>
      <c r="HTI691" s="14"/>
      <c r="HTJ691" s="14"/>
      <c r="HTK691" s="14"/>
      <c r="HTL691" s="14"/>
      <c r="HTM691" s="14"/>
      <c r="HTN691" s="14"/>
      <c r="HTO691" s="14"/>
      <c r="HTP691" s="14"/>
      <c r="HTQ691" s="14"/>
      <c r="HTR691" s="14"/>
      <c r="HTS691" s="14"/>
      <c r="HTT691" s="14"/>
      <c r="HTU691" s="14"/>
      <c r="HTV691" s="14"/>
      <c r="HTW691" s="14"/>
      <c r="HTX691" s="14"/>
      <c r="HTY691" s="14"/>
      <c r="HTZ691" s="14"/>
      <c r="HUA691" s="14"/>
      <c r="HUB691" s="14"/>
      <c r="HUC691" s="14"/>
      <c r="HUD691" s="14"/>
      <c r="HUE691" s="14"/>
      <c r="HUF691" s="14"/>
      <c r="HUG691" s="14"/>
      <c r="HUH691" s="14"/>
      <c r="HUI691" s="14"/>
      <c r="HUJ691" s="14"/>
      <c r="HUK691" s="14"/>
      <c r="HUL691" s="14"/>
      <c r="HUM691" s="14"/>
      <c r="HUN691" s="14"/>
      <c r="HUO691" s="14"/>
      <c r="HUP691" s="14"/>
      <c r="HUQ691" s="14"/>
      <c r="HUR691" s="14"/>
      <c r="HUS691" s="14"/>
      <c r="HUT691" s="14"/>
      <c r="HUU691" s="14"/>
      <c r="HUV691" s="14"/>
      <c r="HUW691" s="14"/>
      <c r="HUX691" s="14"/>
      <c r="HUY691" s="14"/>
      <c r="HUZ691" s="14"/>
      <c r="HVA691" s="14"/>
      <c r="HVB691" s="14"/>
      <c r="HVC691" s="14"/>
      <c r="HVD691" s="14"/>
      <c r="HVE691" s="14"/>
      <c r="HVF691" s="14"/>
      <c r="HVG691" s="14"/>
      <c r="HVH691" s="14"/>
      <c r="HVI691" s="14"/>
      <c r="HVJ691" s="14"/>
      <c r="HVK691" s="14"/>
      <c r="HVL691" s="14"/>
      <c r="HVM691" s="14"/>
      <c r="HVN691" s="14"/>
      <c r="HVO691" s="14"/>
      <c r="HVP691" s="14"/>
      <c r="HVQ691" s="14"/>
      <c r="HVR691" s="14"/>
      <c r="HVS691" s="14"/>
      <c r="HVT691" s="14"/>
      <c r="HVU691" s="14"/>
      <c r="HVV691" s="14"/>
      <c r="HVW691" s="14"/>
      <c r="HVX691" s="14"/>
      <c r="HVY691" s="14"/>
      <c r="HVZ691" s="14"/>
      <c r="HWA691" s="14"/>
      <c r="HWB691" s="14"/>
      <c r="HWC691" s="14"/>
      <c r="HWD691" s="14"/>
      <c r="HWE691" s="14"/>
      <c r="HWF691" s="14"/>
      <c r="HWG691" s="14"/>
      <c r="HWH691" s="14"/>
      <c r="HWI691" s="14"/>
      <c r="HWJ691" s="14"/>
      <c r="HWK691" s="14"/>
      <c r="HWL691" s="14"/>
      <c r="HWM691" s="14"/>
      <c r="HWN691" s="14"/>
      <c r="HWO691" s="14"/>
      <c r="HWP691" s="14"/>
      <c r="HWQ691" s="14"/>
      <c r="HWR691" s="14"/>
      <c r="HWS691" s="14"/>
      <c r="HWT691" s="14"/>
      <c r="HWU691" s="14"/>
      <c r="HWV691" s="14"/>
      <c r="HWW691" s="14"/>
      <c r="HWX691" s="14"/>
      <c r="HWY691" s="14"/>
      <c r="HWZ691" s="14"/>
      <c r="HXA691" s="14"/>
      <c r="HXB691" s="14"/>
      <c r="HXC691" s="14"/>
      <c r="HXD691" s="14"/>
      <c r="HXE691" s="14"/>
      <c r="HXF691" s="14"/>
      <c r="HXG691" s="14"/>
      <c r="HXH691" s="14"/>
      <c r="HXI691" s="14"/>
      <c r="HXJ691" s="14"/>
      <c r="HXK691" s="14"/>
      <c r="HXL691" s="14"/>
      <c r="HXM691" s="14"/>
      <c r="HXN691" s="14"/>
      <c r="HXO691" s="14"/>
      <c r="HXP691" s="14"/>
      <c r="HXQ691" s="14"/>
      <c r="HXR691" s="14"/>
      <c r="HXS691" s="14"/>
      <c r="HXT691" s="14"/>
      <c r="HXU691" s="14"/>
      <c r="HXV691" s="14"/>
      <c r="HXW691" s="14"/>
      <c r="HXX691" s="14"/>
      <c r="HXY691" s="14"/>
      <c r="HXZ691" s="14"/>
      <c r="HYA691" s="14"/>
      <c r="HYB691" s="14"/>
      <c r="HYC691" s="14"/>
      <c r="HYD691" s="14"/>
      <c r="HYE691" s="14"/>
      <c r="HYF691" s="14"/>
      <c r="HYG691" s="14"/>
      <c r="HYH691" s="14"/>
      <c r="HYI691" s="14"/>
      <c r="HYJ691" s="14"/>
      <c r="HYK691" s="14"/>
      <c r="HYL691" s="14"/>
      <c r="HYM691" s="14"/>
      <c r="HYN691" s="14"/>
      <c r="HYO691" s="14"/>
      <c r="HYP691" s="14"/>
      <c r="HYQ691" s="14"/>
      <c r="HYR691" s="14"/>
      <c r="HYS691" s="14"/>
      <c r="HYT691" s="14"/>
      <c r="HYU691" s="14"/>
      <c r="HYV691" s="14"/>
      <c r="HYW691" s="14"/>
      <c r="HYX691" s="14"/>
      <c r="HYY691" s="14"/>
      <c r="HYZ691" s="14"/>
      <c r="HZA691" s="14"/>
      <c r="HZB691" s="14"/>
      <c r="HZC691" s="14"/>
      <c r="HZD691" s="14"/>
      <c r="HZE691" s="14"/>
      <c r="HZF691" s="14"/>
      <c r="HZG691" s="14"/>
      <c r="HZH691" s="14"/>
      <c r="HZI691" s="14"/>
      <c r="HZJ691" s="14"/>
      <c r="HZK691" s="14"/>
      <c r="HZL691" s="14"/>
      <c r="HZM691" s="14"/>
      <c r="HZN691" s="14"/>
      <c r="HZO691" s="14"/>
      <c r="HZP691" s="14"/>
      <c r="HZQ691" s="14"/>
      <c r="HZR691" s="14"/>
      <c r="HZS691" s="14"/>
      <c r="HZT691" s="14"/>
      <c r="HZU691" s="14"/>
      <c r="HZV691" s="14"/>
      <c r="HZW691" s="14"/>
      <c r="HZX691" s="14"/>
      <c r="HZY691" s="14"/>
      <c r="HZZ691" s="14"/>
      <c r="IAA691" s="14"/>
      <c r="IAB691" s="14"/>
      <c r="IAC691" s="14"/>
      <c r="IAD691" s="14"/>
      <c r="IAE691" s="14"/>
      <c r="IAF691" s="14"/>
      <c r="IAG691" s="14"/>
      <c r="IAH691" s="14"/>
      <c r="IAI691" s="14"/>
      <c r="IAJ691" s="14"/>
      <c r="IAK691" s="14"/>
      <c r="IAL691" s="14"/>
      <c r="IAM691" s="14"/>
      <c r="IAN691" s="14"/>
      <c r="IAO691" s="14"/>
      <c r="IAP691" s="14"/>
      <c r="IAQ691" s="14"/>
      <c r="IAR691" s="14"/>
      <c r="IAS691" s="14"/>
      <c r="IAT691" s="14"/>
      <c r="IAU691" s="14"/>
      <c r="IAV691" s="14"/>
      <c r="IAW691" s="14"/>
      <c r="IAX691" s="14"/>
      <c r="IAY691" s="14"/>
      <c r="IAZ691" s="14"/>
      <c r="IBA691" s="14"/>
      <c r="IBB691" s="14"/>
      <c r="IBC691" s="14"/>
      <c r="IBD691" s="14"/>
      <c r="IBE691" s="14"/>
      <c r="IBF691" s="14"/>
      <c r="IBG691" s="14"/>
      <c r="IBH691" s="14"/>
      <c r="IBI691" s="14"/>
      <c r="IBJ691" s="14"/>
      <c r="IBK691" s="14"/>
      <c r="IBL691" s="14"/>
      <c r="IBM691" s="14"/>
      <c r="IBN691" s="14"/>
      <c r="IBO691" s="14"/>
      <c r="IBP691" s="14"/>
      <c r="IBQ691" s="14"/>
      <c r="IBR691" s="14"/>
      <c r="IBS691" s="14"/>
      <c r="IBT691" s="14"/>
      <c r="IBU691" s="14"/>
      <c r="IBV691" s="14"/>
      <c r="IBW691" s="14"/>
      <c r="IBX691" s="14"/>
      <c r="IBY691" s="14"/>
      <c r="IBZ691" s="14"/>
      <c r="ICA691" s="14"/>
      <c r="ICB691" s="14"/>
      <c r="ICC691" s="14"/>
      <c r="ICD691" s="14"/>
      <c r="ICE691" s="14"/>
      <c r="ICF691" s="14"/>
      <c r="ICG691" s="14"/>
      <c r="ICH691" s="14"/>
      <c r="ICI691" s="14"/>
      <c r="ICJ691" s="14"/>
      <c r="ICK691" s="14"/>
      <c r="ICL691" s="14"/>
      <c r="ICM691" s="14"/>
      <c r="ICN691" s="14"/>
      <c r="ICO691" s="14"/>
      <c r="ICP691" s="14"/>
      <c r="ICQ691" s="14"/>
      <c r="ICR691" s="14"/>
      <c r="ICS691" s="14"/>
      <c r="ICT691" s="14"/>
      <c r="ICU691" s="14"/>
      <c r="ICV691" s="14"/>
      <c r="ICW691" s="14"/>
      <c r="ICX691" s="14"/>
      <c r="ICY691" s="14"/>
      <c r="ICZ691" s="14"/>
      <c r="IDA691" s="14"/>
      <c r="IDB691" s="14"/>
      <c r="IDC691" s="14"/>
      <c r="IDD691" s="14"/>
      <c r="IDE691" s="14"/>
      <c r="IDF691" s="14"/>
      <c r="IDG691" s="14"/>
      <c r="IDH691" s="14"/>
      <c r="IDI691" s="14"/>
      <c r="IDJ691" s="14"/>
      <c r="IDK691" s="14"/>
      <c r="IDL691" s="14"/>
      <c r="IDM691" s="14"/>
      <c r="IDN691" s="14"/>
      <c r="IDO691" s="14"/>
      <c r="IDP691" s="14"/>
      <c r="IDQ691" s="14"/>
      <c r="IDR691" s="14"/>
      <c r="IDS691" s="14"/>
      <c r="IDT691" s="14"/>
      <c r="IDU691" s="14"/>
      <c r="IDV691" s="14"/>
      <c r="IDW691" s="14"/>
      <c r="IDX691" s="14"/>
      <c r="IDY691" s="14"/>
      <c r="IDZ691" s="14"/>
      <c r="IEA691" s="14"/>
      <c r="IEB691" s="14"/>
      <c r="IEC691" s="14"/>
      <c r="IED691" s="14"/>
      <c r="IEE691" s="14"/>
      <c r="IEF691" s="14"/>
      <c r="IEG691" s="14"/>
      <c r="IEH691" s="14"/>
      <c r="IEI691" s="14"/>
      <c r="IEJ691" s="14"/>
      <c r="IEK691" s="14"/>
      <c r="IEL691" s="14"/>
      <c r="IEM691" s="14"/>
      <c r="IEN691" s="14"/>
      <c r="IEO691" s="14"/>
      <c r="IEP691" s="14"/>
      <c r="IEQ691" s="14"/>
      <c r="IER691" s="14"/>
      <c r="IES691" s="14"/>
      <c r="IET691" s="14"/>
      <c r="IEU691" s="14"/>
      <c r="IEV691" s="14"/>
      <c r="IEW691" s="14"/>
      <c r="IEX691" s="14"/>
      <c r="IEY691" s="14"/>
      <c r="IEZ691" s="14"/>
      <c r="IFA691" s="14"/>
      <c r="IFB691" s="14"/>
      <c r="IFC691" s="14"/>
      <c r="IFD691" s="14"/>
      <c r="IFE691" s="14"/>
      <c r="IFF691" s="14"/>
      <c r="IFG691" s="14"/>
      <c r="IFH691" s="14"/>
      <c r="IFI691" s="14"/>
      <c r="IFJ691" s="14"/>
      <c r="IFK691" s="14"/>
      <c r="IFL691" s="14"/>
      <c r="IFM691" s="14"/>
      <c r="IFN691" s="14"/>
      <c r="IFO691" s="14"/>
      <c r="IFP691" s="14"/>
      <c r="IFQ691" s="14"/>
      <c r="IFR691" s="14"/>
      <c r="IFS691" s="14"/>
      <c r="IFT691" s="14"/>
      <c r="IFU691" s="14"/>
      <c r="IFV691" s="14"/>
      <c r="IFW691" s="14"/>
      <c r="IFX691" s="14"/>
      <c r="IFY691" s="14"/>
      <c r="IFZ691" s="14"/>
      <c r="IGA691" s="14"/>
      <c r="IGB691" s="14"/>
      <c r="IGC691" s="14"/>
      <c r="IGD691" s="14"/>
      <c r="IGE691" s="14"/>
      <c r="IGF691" s="14"/>
      <c r="IGG691" s="14"/>
      <c r="IGH691" s="14"/>
      <c r="IGI691" s="14"/>
      <c r="IGJ691" s="14"/>
      <c r="IGK691" s="14"/>
      <c r="IGL691" s="14"/>
      <c r="IGM691" s="14"/>
      <c r="IGN691" s="14"/>
      <c r="IGO691" s="14"/>
      <c r="IGP691" s="14"/>
      <c r="IGQ691" s="14"/>
      <c r="IGR691" s="14"/>
      <c r="IGS691" s="14"/>
      <c r="IGT691" s="14"/>
      <c r="IGU691" s="14"/>
      <c r="IGV691" s="14"/>
      <c r="IGW691" s="14"/>
      <c r="IGX691" s="14"/>
      <c r="IGY691" s="14"/>
      <c r="IGZ691" s="14"/>
      <c r="IHA691" s="14"/>
      <c r="IHB691" s="14"/>
      <c r="IHC691" s="14"/>
      <c r="IHD691" s="14"/>
      <c r="IHE691" s="14"/>
      <c r="IHF691" s="14"/>
      <c r="IHG691" s="14"/>
      <c r="IHH691" s="14"/>
      <c r="IHI691" s="14"/>
      <c r="IHJ691" s="14"/>
      <c r="IHK691" s="14"/>
      <c r="IHL691" s="14"/>
      <c r="IHM691" s="14"/>
      <c r="IHN691" s="14"/>
      <c r="IHO691" s="14"/>
      <c r="IHP691" s="14"/>
      <c r="IHQ691" s="14"/>
      <c r="IHR691" s="14"/>
      <c r="IHS691" s="14"/>
      <c r="IHT691" s="14"/>
      <c r="IHU691" s="14"/>
      <c r="IHV691" s="14"/>
      <c r="IHW691" s="14"/>
      <c r="IHX691" s="14"/>
      <c r="IHY691" s="14"/>
      <c r="IHZ691" s="14"/>
      <c r="IIA691" s="14"/>
      <c r="IIB691" s="14"/>
      <c r="IIC691" s="14"/>
      <c r="IID691" s="14"/>
      <c r="IIE691" s="14"/>
      <c r="IIF691" s="14"/>
      <c r="IIG691" s="14"/>
      <c r="IIH691" s="14"/>
      <c r="III691" s="14"/>
      <c r="IIJ691" s="14"/>
      <c r="IIK691" s="14"/>
      <c r="IIL691" s="14"/>
      <c r="IIM691" s="14"/>
      <c r="IIN691" s="14"/>
      <c r="IIO691" s="14"/>
      <c r="IIP691" s="14"/>
      <c r="IIQ691" s="14"/>
      <c r="IIR691" s="14"/>
      <c r="IIS691" s="14"/>
      <c r="IIT691" s="14"/>
      <c r="IIU691" s="14"/>
      <c r="IIV691" s="14"/>
      <c r="IIW691" s="14"/>
      <c r="IIX691" s="14"/>
      <c r="IIY691" s="14"/>
      <c r="IIZ691" s="14"/>
      <c r="IJA691" s="14"/>
      <c r="IJB691" s="14"/>
      <c r="IJC691" s="14"/>
      <c r="IJD691" s="14"/>
      <c r="IJE691" s="14"/>
      <c r="IJF691" s="14"/>
      <c r="IJG691" s="14"/>
      <c r="IJH691" s="14"/>
      <c r="IJI691" s="14"/>
      <c r="IJJ691" s="14"/>
      <c r="IJK691" s="14"/>
      <c r="IJL691" s="14"/>
      <c r="IJM691" s="14"/>
      <c r="IJN691" s="14"/>
      <c r="IJO691" s="14"/>
      <c r="IJP691" s="14"/>
      <c r="IJQ691" s="14"/>
      <c r="IJR691" s="14"/>
      <c r="IJS691" s="14"/>
      <c r="IJT691" s="14"/>
      <c r="IJU691" s="14"/>
      <c r="IJV691" s="14"/>
      <c r="IJW691" s="14"/>
      <c r="IJX691" s="14"/>
      <c r="IJY691" s="14"/>
      <c r="IJZ691" s="14"/>
      <c r="IKA691" s="14"/>
      <c r="IKB691" s="14"/>
      <c r="IKC691" s="14"/>
      <c r="IKD691" s="14"/>
      <c r="IKE691" s="14"/>
      <c r="IKF691" s="14"/>
      <c r="IKG691" s="14"/>
      <c r="IKH691" s="14"/>
      <c r="IKI691" s="14"/>
      <c r="IKJ691" s="14"/>
      <c r="IKK691" s="14"/>
      <c r="IKL691" s="14"/>
      <c r="IKM691" s="14"/>
      <c r="IKN691" s="14"/>
      <c r="IKO691" s="14"/>
      <c r="IKP691" s="14"/>
      <c r="IKQ691" s="14"/>
      <c r="IKR691" s="14"/>
      <c r="IKS691" s="14"/>
      <c r="IKT691" s="14"/>
      <c r="IKU691" s="14"/>
      <c r="IKV691" s="14"/>
      <c r="IKW691" s="14"/>
      <c r="IKX691" s="14"/>
      <c r="IKY691" s="14"/>
      <c r="IKZ691" s="14"/>
      <c r="ILA691" s="14"/>
      <c r="ILB691" s="14"/>
      <c r="ILC691" s="14"/>
      <c r="ILD691" s="14"/>
      <c r="ILE691" s="14"/>
      <c r="ILF691" s="14"/>
      <c r="ILG691" s="14"/>
      <c r="ILH691" s="14"/>
      <c r="ILI691" s="14"/>
      <c r="ILJ691" s="14"/>
      <c r="ILK691" s="14"/>
      <c r="ILL691" s="14"/>
      <c r="ILM691" s="14"/>
      <c r="ILN691" s="14"/>
      <c r="ILO691" s="14"/>
      <c r="ILP691" s="14"/>
      <c r="ILQ691" s="14"/>
      <c r="ILR691" s="14"/>
      <c r="ILS691" s="14"/>
      <c r="ILT691" s="14"/>
      <c r="ILU691" s="14"/>
      <c r="ILV691" s="14"/>
      <c r="ILW691" s="14"/>
      <c r="ILX691" s="14"/>
      <c r="ILY691" s="14"/>
      <c r="ILZ691" s="14"/>
      <c r="IMA691" s="14"/>
      <c r="IMB691" s="14"/>
      <c r="IMC691" s="14"/>
      <c r="IMD691" s="14"/>
      <c r="IME691" s="14"/>
      <c r="IMF691" s="14"/>
      <c r="IMG691" s="14"/>
      <c r="IMH691" s="14"/>
      <c r="IMI691" s="14"/>
      <c r="IMJ691" s="14"/>
      <c r="IMK691" s="14"/>
      <c r="IML691" s="14"/>
      <c r="IMM691" s="14"/>
      <c r="IMN691" s="14"/>
      <c r="IMO691" s="14"/>
      <c r="IMP691" s="14"/>
      <c r="IMQ691" s="14"/>
      <c r="IMR691" s="14"/>
      <c r="IMS691" s="14"/>
      <c r="IMT691" s="14"/>
      <c r="IMU691" s="14"/>
      <c r="IMV691" s="14"/>
      <c r="IMW691" s="14"/>
      <c r="IMX691" s="14"/>
      <c r="IMY691" s="14"/>
      <c r="IMZ691" s="14"/>
      <c r="INA691" s="14"/>
      <c r="INB691" s="14"/>
      <c r="INC691" s="14"/>
      <c r="IND691" s="14"/>
      <c r="INE691" s="14"/>
      <c r="INF691" s="14"/>
      <c r="ING691" s="14"/>
      <c r="INH691" s="14"/>
      <c r="INI691" s="14"/>
      <c r="INJ691" s="14"/>
      <c r="INK691" s="14"/>
      <c r="INL691" s="14"/>
      <c r="INM691" s="14"/>
      <c r="INN691" s="14"/>
      <c r="INO691" s="14"/>
      <c r="INP691" s="14"/>
      <c r="INQ691" s="14"/>
      <c r="INR691" s="14"/>
      <c r="INS691" s="14"/>
      <c r="INT691" s="14"/>
      <c r="INU691" s="14"/>
      <c r="INV691" s="14"/>
      <c r="INW691" s="14"/>
      <c r="INX691" s="14"/>
      <c r="INY691" s="14"/>
      <c r="INZ691" s="14"/>
      <c r="IOA691" s="14"/>
      <c r="IOB691" s="14"/>
      <c r="IOC691" s="14"/>
      <c r="IOD691" s="14"/>
      <c r="IOE691" s="14"/>
      <c r="IOF691" s="14"/>
      <c r="IOG691" s="14"/>
      <c r="IOH691" s="14"/>
      <c r="IOI691" s="14"/>
      <c r="IOJ691" s="14"/>
      <c r="IOK691" s="14"/>
      <c r="IOL691" s="14"/>
      <c r="IOM691" s="14"/>
      <c r="ION691" s="14"/>
      <c r="IOO691" s="14"/>
      <c r="IOP691" s="14"/>
      <c r="IOQ691" s="14"/>
      <c r="IOR691" s="14"/>
      <c r="IOS691" s="14"/>
      <c r="IOT691" s="14"/>
      <c r="IOU691" s="14"/>
      <c r="IOV691" s="14"/>
      <c r="IOW691" s="14"/>
      <c r="IOX691" s="14"/>
      <c r="IOY691" s="14"/>
      <c r="IOZ691" s="14"/>
      <c r="IPA691" s="14"/>
      <c r="IPB691" s="14"/>
      <c r="IPC691" s="14"/>
      <c r="IPD691" s="14"/>
      <c r="IPE691" s="14"/>
      <c r="IPF691" s="14"/>
      <c r="IPG691" s="14"/>
      <c r="IPH691" s="14"/>
      <c r="IPI691" s="14"/>
      <c r="IPJ691" s="14"/>
      <c r="IPK691" s="14"/>
      <c r="IPL691" s="14"/>
      <c r="IPM691" s="14"/>
      <c r="IPN691" s="14"/>
      <c r="IPO691" s="14"/>
      <c r="IPP691" s="14"/>
      <c r="IPQ691" s="14"/>
      <c r="IPR691" s="14"/>
      <c r="IPS691" s="14"/>
      <c r="IPT691" s="14"/>
      <c r="IPU691" s="14"/>
      <c r="IPV691" s="14"/>
      <c r="IPW691" s="14"/>
      <c r="IPX691" s="14"/>
      <c r="IPY691" s="14"/>
      <c r="IPZ691" s="14"/>
      <c r="IQA691" s="14"/>
      <c r="IQB691" s="14"/>
      <c r="IQC691" s="14"/>
      <c r="IQD691" s="14"/>
      <c r="IQE691" s="14"/>
      <c r="IQF691" s="14"/>
      <c r="IQG691" s="14"/>
      <c r="IQH691" s="14"/>
      <c r="IQI691" s="14"/>
      <c r="IQJ691" s="14"/>
      <c r="IQK691" s="14"/>
      <c r="IQL691" s="14"/>
      <c r="IQM691" s="14"/>
      <c r="IQN691" s="14"/>
      <c r="IQO691" s="14"/>
      <c r="IQP691" s="14"/>
      <c r="IQQ691" s="14"/>
      <c r="IQR691" s="14"/>
      <c r="IQS691" s="14"/>
      <c r="IQT691" s="14"/>
      <c r="IQU691" s="14"/>
      <c r="IQV691" s="14"/>
      <c r="IQW691" s="14"/>
      <c r="IQX691" s="14"/>
      <c r="IQY691" s="14"/>
      <c r="IQZ691" s="14"/>
      <c r="IRA691" s="14"/>
      <c r="IRB691" s="14"/>
      <c r="IRC691" s="14"/>
      <c r="IRD691" s="14"/>
      <c r="IRE691" s="14"/>
      <c r="IRF691" s="14"/>
      <c r="IRG691" s="14"/>
      <c r="IRH691" s="14"/>
      <c r="IRI691" s="14"/>
      <c r="IRJ691" s="14"/>
      <c r="IRK691" s="14"/>
      <c r="IRL691" s="14"/>
      <c r="IRM691" s="14"/>
      <c r="IRN691" s="14"/>
      <c r="IRO691" s="14"/>
      <c r="IRP691" s="14"/>
      <c r="IRQ691" s="14"/>
      <c r="IRR691" s="14"/>
      <c r="IRS691" s="14"/>
      <c r="IRT691" s="14"/>
      <c r="IRU691" s="14"/>
      <c r="IRV691" s="14"/>
      <c r="IRW691" s="14"/>
      <c r="IRX691" s="14"/>
      <c r="IRY691" s="14"/>
      <c r="IRZ691" s="14"/>
      <c r="ISA691" s="14"/>
      <c r="ISB691" s="14"/>
      <c r="ISC691" s="14"/>
      <c r="ISD691" s="14"/>
      <c r="ISE691" s="14"/>
      <c r="ISF691" s="14"/>
      <c r="ISG691" s="14"/>
      <c r="ISH691" s="14"/>
      <c r="ISI691" s="14"/>
      <c r="ISJ691" s="14"/>
      <c r="ISK691" s="14"/>
      <c r="ISL691" s="14"/>
      <c r="ISM691" s="14"/>
      <c r="ISN691" s="14"/>
      <c r="ISO691" s="14"/>
      <c r="ISP691" s="14"/>
      <c r="ISQ691" s="14"/>
      <c r="ISR691" s="14"/>
      <c r="ISS691" s="14"/>
      <c r="IST691" s="14"/>
      <c r="ISU691" s="14"/>
      <c r="ISV691" s="14"/>
      <c r="ISW691" s="14"/>
      <c r="ISX691" s="14"/>
      <c r="ISY691" s="14"/>
      <c r="ISZ691" s="14"/>
      <c r="ITA691" s="14"/>
      <c r="ITB691" s="14"/>
      <c r="ITC691" s="14"/>
      <c r="ITD691" s="14"/>
      <c r="ITE691" s="14"/>
      <c r="ITF691" s="14"/>
      <c r="ITG691" s="14"/>
      <c r="ITH691" s="14"/>
      <c r="ITI691" s="14"/>
      <c r="ITJ691" s="14"/>
      <c r="ITK691" s="14"/>
      <c r="ITL691" s="14"/>
      <c r="ITM691" s="14"/>
      <c r="ITN691" s="14"/>
      <c r="ITO691" s="14"/>
      <c r="ITP691" s="14"/>
      <c r="ITQ691" s="14"/>
      <c r="ITR691" s="14"/>
      <c r="ITS691" s="14"/>
      <c r="ITT691" s="14"/>
      <c r="ITU691" s="14"/>
      <c r="ITV691" s="14"/>
      <c r="ITW691" s="14"/>
      <c r="ITX691" s="14"/>
      <c r="ITY691" s="14"/>
      <c r="ITZ691" s="14"/>
      <c r="IUA691" s="14"/>
      <c r="IUB691" s="14"/>
      <c r="IUC691" s="14"/>
      <c r="IUD691" s="14"/>
      <c r="IUE691" s="14"/>
      <c r="IUF691" s="14"/>
      <c r="IUG691" s="14"/>
      <c r="IUH691" s="14"/>
      <c r="IUI691" s="14"/>
      <c r="IUJ691" s="14"/>
      <c r="IUK691" s="14"/>
      <c r="IUL691" s="14"/>
      <c r="IUM691" s="14"/>
      <c r="IUN691" s="14"/>
      <c r="IUO691" s="14"/>
      <c r="IUP691" s="14"/>
      <c r="IUQ691" s="14"/>
      <c r="IUR691" s="14"/>
      <c r="IUS691" s="14"/>
      <c r="IUT691" s="14"/>
      <c r="IUU691" s="14"/>
      <c r="IUV691" s="14"/>
      <c r="IUW691" s="14"/>
      <c r="IUX691" s="14"/>
      <c r="IUY691" s="14"/>
      <c r="IUZ691" s="14"/>
      <c r="IVA691" s="14"/>
      <c r="IVB691" s="14"/>
      <c r="IVC691" s="14"/>
      <c r="IVD691" s="14"/>
      <c r="IVE691" s="14"/>
      <c r="IVF691" s="14"/>
      <c r="IVG691" s="14"/>
      <c r="IVH691" s="14"/>
      <c r="IVI691" s="14"/>
      <c r="IVJ691" s="14"/>
      <c r="IVK691" s="14"/>
      <c r="IVL691" s="14"/>
      <c r="IVM691" s="14"/>
      <c r="IVN691" s="14"/>
      <c r="IVO691" s="14"/>
      <c r="IVP691" s="14"/>
      <c r="IVQ691" s="14"/>
      <c r="IVR691" s="14"/>
      <c r="IVS691" s="14"/>
      <c r="IVT691" s="14"/>
      <c r="IVU691" s="14"/>
      <c r="IVV691" s="14"/>
      <c r="IVW691" s="14"/>
      <c r="IVX691" s="14"/>
      <c r="IVY691" s="14"/>
      <c r="IVZ691" s="14"/>
      <c r="IWA691" s="14"/>
      <c r="IWB691" s="14"/>
      <c r="IWC691" s="14"/>
      <c r="IWD691" s="14"/>
      <c r="IWE691" s="14"/>
      <c r="IWF691" s="14"/>
      <c r="IWG691" s="14"/>
      <c r="IWH691" s="14"/>
      <c r="IWI691" s="14"/>
      <c r="IWJ691" s="14"/>
      <c r="IWK691" s="14"/>
      <c r="IWL691" s="14"/>
      <c r="IWM691" s="14"/>
      <c r="IWN691" s="14"/>
      <c r="IWO691" s="14"/>
      <c r="IWP691" s="14"/>
      <c r="IWQ691" s="14"/>
      <c r="IWR691" s="14"/>
      <c r="IWS691" s="14"/>
      <c r="IWT691" s="14"/>
      <c r="IWU691" s="14"/>
      <c r="IWV691" s="14"/>
      <c r="IWW691" s="14"/>
      <c r="IWX691" s="14"/>
      <c r="IWY691" s="14"/>
      <c r="IWZ691" s="14"/>
      <c r="IXA691" s="14"/>
      <c r="IXB691" s="14"/>
      <c r="IXC691" s="14"/>
      <c r="IXD691" s="14"/>
      <c r="IXE691" s="14"/>
      <c r="IXF691" s="14"/>
      <c r="IXG691" s="14"/>
      <c r="IXH691" s="14"/>
      <c r="IXI691" s="14"/>
      <c r="IXJ691" s="14"/>
      <c r="IXK691" s="14"/>
      <c r="IXL691" s="14"/>
      <c r="IXM691" s="14"/>
      <c r="IXN691" s="14"/>
      <c r="IXO691" s="14"/>
      <c r="IXP691" s="14"/>
      <c r="IXQ691" s="14"/>
      <c r="IXR691" s="14"/>
      <c r="IXS691" s="14"/>
      <c r="IXT691" s="14"/>
      <c r="IXU691" s="14"/>
      <c r="IXV691" s="14"/>
      <c r="IXW691" s="14"/>
      <c r="IXX691" s="14"/>
      <c r="IXY691" s="14"/>
      <c r="IXZ691" s="14"/>
      <c r="IYA691" s="14"/>
      <c r="IYB691" s="14"/>
      <c r="IYC691" s="14"/>
      <c r="IYD691" s="14"/>
      <c r="IYE691" s="14"/>
      <c r="IYF691" s="14"/>
      <c r="IYG691" s="14"/>
      <c r="IYH691" s="14"/>
      <c r="IYI691" s="14"/>
      <c r="IYJ691" s="14"/>
      <c r="IYK691" s="14"/>
      <c r="IYL691" s="14"/>
      <c r="IYM691" s="14"/>
      <c r="IYN691" s="14"/>
      <c r="IYO691" s="14"/>
      <c r="IYP691" s="14"/>
      <c r="IYQ691" s="14"/>
      <c r="IYR691" s="14"/>
      <c r="IYS691" s="14"/>
      <c r="IYT691" s="14"/>
      <c r="IYU691" s="14"/>
      <c r="IYV691" s="14"/>
      <c r="IYW691" s="14"/>
      <c r="IYX691" s="14"/>
      <c r="IYY691" s="14"/>
      <c r="IYZ691" s="14"/>
      <c r="IZA691" s="14"/>
      <c r="IZB691" s="14"/>
      <c r="IZC691" s="14"/>
      <c r="IZD691" s="14"/>
      <c r="IZE691" s="14"/>
      <c r="IZF691" s="14"/>
      <c r="IZG691" s="14"/>
      <c r="IZH691" s="14"/>
      <c r="IZI691" s="14"/>
      <c r="IZJ691" s="14"/>
      <c r="IZK691" s="14"/>
      <c r="IZL691" s="14"/>
      <c r="IZM691" s="14"/>
      <c r="IZN691" s="14"/>
      <c r="IZO691" s="14"/>
      <c r="IZP691" s="14"/>
      <c r="IZQ691" s="14"/>
      <c r="IZR691" s="14"/>
      <c r="IZS691" s="14"/>
      <c r="IZT691" s="14"/>
      <c r="IZU691" s="14"/>
      <c r="IZV691" s="14"/>
      <c r="IZW691" s="14"/>
      <c r="IZX691" s="14"/>
      <c r="IZY691" s="14"/>
      <c r="IZZ691" s="14"/>
      <c r="JAA691" s="14"/>
      <c r="JAB691" s="14"/>
      <c r="JAC691" s="14"/>
      <c r="JAD691" s="14"/>
      <c r="JAE691" s="14"/>
      <c r="JAF691" s="14"/>
      <c r="JAG691" s="14"/>
      <c r="JAH691" s="14"/>
      <c r="JAI691" s="14"/>
      <c r="JAJ691" s="14"/>
      <c r="JAK691" s="14"/>
      <c r="JAL691" s="14"/>
      <c r="JAM691" s="14"/>
      <c r="JAN691" s="14"/>
      <c r="JAO691" s="14"/>
      <c r="JAP691" s="14"/>
      <c r="JAQ691" s="14"/>
      <c r="JAR691" s="14"/>
      <c r="JAS691" s="14"/>
      <c r="JAT691" s="14"/>
      <c r="JAU691" s="14"/>
      <c r="JAV691" s="14"/>
      <c r="JAW691" s="14"/>
      <c r="JAX691" s="14"/>
      <c r="JAY691" s="14"/>
      <c r="JAZ691" s="14"/>
      <c r="JBA691" s="14"/>
      <c r="JBB691" s="14"/>
      <c r="JBC691" s="14"/>
      <c r="JBD691" s="14"/>
      <c r="JBE691" s="14"/>
      <c r="JBF691" s="14"/>
      <c r="JBG691" s="14"/>
      <c r="JBH691" s="14"/>
      <c r="JBI691" s="14"/>
      <c r="JBJ691" s="14"/>
      <c r="JBK691" s="14"/>
      <c r="JBL691" s="14"/>
      <c r="JBM691" s="14"/>
      <c r="JBN691" s="14"/>
      <c r="JBO691" s="14"/>
      <c r="JBP691" s="14"/>
      <c r="JBQ691" s="14"/>
      <c r="JBR691" s="14"/>
      <c r="JBS691" s="14"/>
      <c r="JBT691" s="14"/>
      <c r="JBU691" s="14"/>
      <c r="JBV691" s="14"/>
      <c r="JBW691" s="14"/>
      <c r="JBX691" s="14"/>
      <c r="JBY691" s="14"/>
      <c r="JBZ691" s="14"/>
      <c r="JCA691" s="14"/>
      <c r="JCB691" s="14"/>
      <c r="JCC691" s="14"/>
      <c r="JCD691" s="14"/>
      <c r="JCE691" s="14"/>
      <c r="JCF691" s="14"/>
      <c r="JCG691" s="14"/>
      <c r="JCH691" s="14"/>
      <c r="JCI691" s="14"/>
      <c r="JCJ691" s="14"/>
      <c r="JCK691" s="14"/>
      <c r="JCL691" s="14"/>
      <c r="JCM691" s="14"/>
      <c r="JCN691" s="14"/>
      <c r="JCO691" s="14"/>
      <c r="JCP691" s="14"/>
      <c r="JCQ691" s="14"/>
      <c r="JCR691" s="14"/>
      <c r="JCS691" s="14"/>
      <c r="JCT691" s="14"/>
      <c r="JCU691" s="14"/>
      <c r="JCV691" s="14"/>
      <c r="JCW691" s="14"/>
      <c r="JCX691" s="14"/>
      <c r="JCY691" s="14"/>
      <c r="JCZ691" s="14"/>
      <c r="JDA691" s="14"/>
      <c r="JDB691" s="14"/>
      <c r="JDC691" s="14"/>
      <c r="JDD691" s="14"/>
      <c r="JDE691" s="14"/>
      <c r="JDF691" s="14"/>
      <c r="JDG691" s="14"/>
      <c r="JDH691" s="14"/>
      <c r="JDI691" s="14"/>
      <c r="JDJ691" s="14"/>
      <c r="JDK691" s="14"/>
      <c r="JDL691" s="14"/>
      <c r="JDM691" s="14"/>
      <c r="JDN691" s="14"/>
      <c r="JDO691" s="14"/>
      <c r="JDP691" s="14"/>
      <c r="JDQ691" s="14"/>
      <c r="JDR691" s="14"/>
      <c r="JDS691" s="14"/>
      <c r="JDT691" s="14"/>
      <c r="JDU691" s="14"/>
      <c r="JDV691" s="14"/>
      <c r="JDW691" s="14"/>
      <c r="JDX691" s="14"/>
      <c r="JDY691" s="14"/>
      <c r="JDZ691" s="14"/>
      <c r="JEA691" s="14"/>
      <c r="JEB691" s="14"/>
      <c r="JEC691" s="14"/>
      <c r="JED691" s="14"/>
      <c r="JEE691" s="14"/>
      <c r="JEF691" s="14"/>
      <c r="JEG691" s="14"/>
      <c r="JEH691" s="14"/>
      <c r="JEI691" s="14"/>
      <c r="JEJ691" s="14"/>
      <c r="JEK691" s="14"/>
      <c r="JEL691" s="14"/>
      <c r="JEM691" s="14"/>
      <c r="JEN691" s="14"/>
      <c r="JEO691" s="14"/>
      <c r="JEP691" s="14"/>
      <c r="JEQ691" s="14"/>
      <c r="JER691" s="14"/>
      <c r="JES691" s="14"/>
      <c r="JET691" s="14"/>
      <c r="JEU691" s="14"/>
      <c r="JEV691" s="14"/>
      <c r="JEW691" s="14"/>
      <c r="JEX691" s="14"/>
      <c r="JEY691" s="14"/>
      <c r="JEZ691" s="14"/>
      <c r="JFA691" s="14"/>
      <c r="JFB691" s="14"/>
      <c r="JFC691" s="14"/>
      <c r="JFD691" s="14"/>
      <c r="JFE691" s="14"/>
      <c r="JFF691" s="14"/>
      <c r="JFG691" s="14"/>
      <c r="JFH691" s="14"/>
      <c r="JFI691" s="14"/>
      <c r="JFJ691" s="14"/>
      <c r="JFK691" s="14"/>
      <c r="JFL691" s="14"/>
      <c r="JFM691" s="14"/>
      <c r="JFN691" s="14"/>
      <c r="JFO691" s="14"/>
      <c r="JFP691" s="14"/>
      <c r="JFQ691" s="14"/>
      <c r="JFR691" s="14"/>
      <c r="JFS691" s="14"/>
      <c r="JFT691" s="14"/>
      <c r="JFU691" s="14"/>
      <c r="JFV691" s="14"/>
      <c r="JFW691" s="14"/>
      <c r="JFX691" s="14"/>
      <c r="JFY691" s="14"/>
      <c r="JFZ691" s="14"/>
      <c r="JGA691" s="14"/>
      <c r="JGB691" s="14"/>
      <c r="JGC691" s="14"/>
      <c r="JGD691" s="14"/>
      <c r="JGE691" s="14"/>
      <c r="JGF691" s="14"/>
      <c r="JGG691" s="14"/>
      <c r="JGH691" s="14"/>
      <c r="JGI691" s="14"/>
      <c r="JGJ691" s="14"/>
      <c r="JGK691" s="14"/>
      <c r="JGL691" s="14"/>
      <c r="JGM691" s="14"/>
      <c r="JGN691" s="14"/>
      <c r="JGO691" s="14"/>
      <c r="JGP691" s="14"/>
      <c r="JGQ691" s="14"/>
      <c r="JGR691" s="14"/>
      <c r="JGS691" s="14"/>
      <c r="JGT691" s="14"/>
      <c r="JGU691" s="14"/>
      <c r="JGV691" s="14"/>
      <c r="JGW691" s="14"/>
      <c r="JGX691" s="14"/>
      <c r="JGY691" s="14"/>
      <c r="JGZ691" s="14"/>
      <c r="JHA691" s="14"/>
      <c r="JHB691" s="14"/>
      <c r="JHC691" s="14"/>
      <c r="JHD691" s="14"/>
      <c r="JHE691" s="14"/>
      <c r="JHF691" s="14"/>
      <c r="JHG691" s="14"/>
      <c r="JHH691" s="14"/>
      <c r="JHI691" s="14"/>
      <c r="JHJ691" s="14"/>
      <c r="JHK691" s="14"/>
      <c r="JHL691" s="14"/>
      <c r="JHM691" s="14"/>
      <c r="JHN691" s="14"/>
      <c r="JHO691" s="14"/>
      <c r="JHP691" s="14"/>
      <c r="JHQ691" s="14"/>
      <c r="JHR691" s="14"/>
      <c r="JHS691" s="14"/>
      <c r="JHT691" s="14"/>
      <c r="JHU691" s="14"/>
      <c r="JHV691" s="14"/>
      <c r="JHW691" s="14"/>
      <c r="JHX691" s="14"/>
      <c r="JHY691" s="14"/>
      <c r="JHZ691" s="14"/>
      <c r="JIA691" s="14"/>
      <c r="JIB691" s="14"/>
      <c r="JIC691" s="14"/>
      <c r="JID691" s="14"/>
      <c r="JIE691" s="14"/>
      <c r="JIF691" s="14"/>
      <c r="JIG691" s="14"/>
      <c r="JIH691" s="14"/>
      <c r="JII691" s="14"/>
      <c r="JIJ691" s="14"/>
      <c r="JIK691" s="14"/>
      <c r="JIL691" s="14"/>
      <c r="JIM691" s="14"/>
      <c r="JIN691" s="14"/>
      <c r="JIO691" s="14"/>
      <c r="JIP691" s="14"/>
      <c r="JIQ691" s="14"/>
      <c r="JIR691" s="14"/>
      <c r="JIS691" s="14"/>
      <c r="JIT691" s="14"/>
      <c r="JIU691" s="14"/>
      <c r="JIV691" s="14"/>
      <c r="JIW691" s="14"/>
      <c r="JIX691" s="14"/>
      <c r="JIY691" s="14"/>
      <c r="JIZ691" s="14"/>
      <c r="JJA691" s="14"/>
      <c r="JJB691" s="14"/>
      <c r="JJC691" s="14"/>
      <c r="JJD691" s="14"/>
      <c r="JJE691" s="14"/>
      <c r="JJF691" s="14"/>
      <c r="JJG691" s="14"/>
      <c r="JJH691" s="14"/>
      <c r="JJI691" s="14"/>
      <c r="JJJ691" s="14"/>
      <c r="JJK691" s="14"/>
      <c r="JJL691" s="14"/>
      <c r="JJM691" s="14"/>
      <c r="JJN691" s="14"/>
      <c r="JJO691" s="14"/>
      <c r="JJP691" s="14"/>
      <c r="JJQ691" s="14"/>
      <c r="JJR691" s="14"/>
      <c r="JJS691" s="14"/>
      <c r="JJT691" s="14"/>
      <c r="JJU691" s="14"/>
      <c r="JJV691" s="14"/>
      <c r="JJW691" s="14"/>
      <c r="JJX691" s="14"/>
      <c r="JJY691" s="14"/>
      <c r="JJZ691" s="14"/>
      <c r="JKA691" s="14"/>
      <c r="JKB691" s="14"/>
      <c r="JKC691" s="14"/>
      <c r="JKD691" s="14"/>
      <c r="JKE691" s="14"/>
      <c r="JKF691" s="14"/>
      <c r="JKG691" s="14"/>
      <c r="JKH691" s="14"/>
      <c r="JKI691" s="14"/>
      <c r="JKJ691" s="14"/>
      <c r="JKK691" s="14"/>
      <c r="JKL691" s="14"/>
      <c r="JKM691" s="14"/>
      <c r="JKN691" s="14"/>
      <c r="JKO691" s="14"/>
      <c r="JKP691" s="14"/>
      <c r="JKQ691" s="14"/>
      <c r="JKR691" s="14"/>
      <c r="JKS691" s="14"/>
      <c r="JKT691" s="14"/>
      <c r="JKU691" s="14"/>
      <c r="JKV691" s="14"/>
      <c r="JKW691" s="14"/>
      <c r="JKX691" s="14"/>
      <c r="JKY691" s="14"/>
      <c r="JKZ691" s="14"/>
      <c r="JLA691" s="14"/>
      <c r="JLB691" s="14"/>
      <c r="JLC691" s="14"/>
      <c r="JLD691" s="14"/>
      <c r="JLE691" s="14"/>
      <c r="JLF691" s="14"/>
      <c r="JLG691" s="14"/>
      <c r="JLH691" s="14"/>
      <c r="JLI691" s="14"/>
      <c r="JLJ691" s="14"/>
      <c r="JLK691" s="14"/>
      <c r="JLL691" s="14"/>
      <c r="JLM691" s="14"/>
      <c r="JLN691" s="14"/>
      <c r="JLO691" s="14"/>
      <c r="JLP691" s="14"/>
      <c r="JLQ691" s="14"/>
      <c r="JLR691" s="14"/>
      <c r="JLS691" s="14"/>
      <c r="JLT691" s="14"/>
      <c r="JLU691" s="14"/>
      <c r="JLV691" s="14"/>
      <c r="JLW691" s="14"/>
      <c r="JLX691" s="14"/>
      <c r="JLY691" s="14"/>
      <c r="JLZ691" s="14"/>
      <c r="JMA691" s="14"/>
      <c r="JMB691" s="14"/>
      <c r="JMC691" s="14"/>
      <c r="JMD691" s="14"/>
      <c r="JME691" s="14"/>
      <c r="JMF691" s="14"/>
      <c r="JMG691" s="14"/>
      <c r="JMH691" s="14"/>
      <c r="JMI691" s="14"/>
      <c r="JMJ691" s="14"/>
      <c r="JMK691" s="14"/>
      <c r="JML691" s="14"/>
      <c r="JMM691" s="14"/>
      <c r="JMN691" s="14"/>
      <c r="JMO691" s="14"/>
      <c r="JMP691" s="14"/>
      <c r="JMQ691" s="14"/>
      <c r="JMR691" s="14"/>
      <c r="JMS691" s="14"/>
      <c r="JMT691" s="14"/>
      <c r="JMU691" s="14"/>
      <c r="JMV691" s="14"/>
      <c r="JMW691" s="14"/>
      <c r="JMX691" s="14"/>
      <c r="JMY691" s="14"/>
      <c r="JMZ691" s="14"/>
      <c r="JNA691" s="14"/>
      <c r="JNB691" s="14"/>
      <c r="JNC691" s="14"/>
      <c r="JND691" s="14"/>
      <c r="JNE691" s="14"/>
      <c r="JNF691" s="14"/>
      <c r="JNG691" s="14"/>
      <c r="JNH691" s="14"/>
      <c r="JNI691" s="14"/>
      <c r="JNJ691" s="14"/>
      <c r="JNK691" s="14"/>
      <c r="JNL691" s="14"/>
      <c r="JNM691" s="14"/>
      <c r="JNN691" s="14"/>
      <c r="JNO691" s="14"/>
      <c r="JNP691" s="14"/>
      <c r="JNQ691" s="14"/>
      <c r="JNR691" s="14"/>
      <c r="JNS691" s="14"/>
      <c r="JNT691" s="14"/>
      <c r="JNU691" s="14"/>
      <c r="JNV691" s="14"/>
      <c r="JNW691" s="14"/>
      <c r="JNX691" s="14"/>
      <c r="JNY691" s="14"/>
      <c r="JNZ691" s="14"/>
      <c r="JOA691" s="14"/>
      <c r="JOB691" s="14"/>
      <c r="JOC691" s="14"/>
      <c r="JOD691" s="14"/>
      <c r="JOE691" s="14"/>
      <c r="JOF691" s="14"/>
      <c r="JOG691" s="14"/>
      <c r="JOH691" s="14"/>
      <c r="JOI691" s="14"/>
      <c r="JOJ691" s="14"/>
      <c r="JOK691" s="14"/>
      <c r="JOL691" s="14"/>
      <c r="JOM691" s="14"/>
      <c r="JON691" s="14"/>
      <c r="JOO691" s="14"/>
      <c r="JOP691" s="14"/>
      <c r="JOQ691" s="14"/>
      <c r="JOR691" s="14"/>
      <c r="JOS691" s="14"/>
      <c r="JOT691" s="14"/>
      <c r="JOU691" s="14"/>
      <c r="JOV691" s="14"/>
      <c r="JOW691" s="14"/>
      <c r="JOX691" s="14"/>
      <c r="JOY691" s="14"/>
      <c r="JOZ691" s="14"/>
      <c r="JPA691" s="14"/>
      <c r="JPB691" s="14"/>
      <c r="JPC691" s="14"/>
      <c r="JPD691" s="14"/>
      <c r="JPE691" s="14"/>
      <c r="JPF691" s="14"/>
      <c r="JPG691" s="14"/>
      <c r="JPH691" s="14"/>
      <c r="JPI691" s="14"/>
      <c r="JPJ691" s="14"/>
      <c r="JPK691" s="14"/>
      <c r="JPL691" s="14"/>
      <c r="JPM691" s="14"/>
      <c r="JPN691" s="14"/>
      <c r="JPO691" s="14"/>
      <c r="JPP691" s="14"/>
      <c r="JPQ691" s="14"/>
      <c r="JPR691" s="14"/>
      <c r="JPS691" s="14"/>
      <c r="JPT691" s="14"/>
      <c r="JPU691" s="14"/>
      <c r="JPV691" s="14"/>
      <c r="JPW691" s="14"/>
      <c r="JPX691" s="14"/>
      <c r="JPY691" s="14"/>
      <c r="JPZ691" s="14"/>
      <c r="JQA691" s="14"/>
      <c r="JQB691" s="14"/>
      <c r="JQC691" s="14"/>
      <c r="JQD691" s="14"/>
      <c r="JQE691" s="14"/>
      <c r="JQF691" s="14"/>
      <c r="JQG691" s="14"/>
      <c r="JQH691" s="14"/>
      <c r="JQI691" s="14"/>
      <c r="JQJ691" s="14"/>
      <c r="JQK691" s="14"/>
      <c r="JQL691" s="14"/>
      <c r="JQM691" s="14"/>
      <c r="JQN691" s="14"/>
      <c r="JQO691" s="14"/>
      <c r="JQP691" s="14"/>
      <c r="JQQ691" s="14"/>
      <c r="JQR691" s="14"/>
      <c r="JQS691" s="14"/>
      <c r="JQT691" s="14"/>
      <c r="JQU691" s="14"/>
      <c r="JQV691" s="14"/>
      <c r="JQW691" s="14"/>
      <c r="JQX691" s="14"/>
      <c r="JQY691" s="14"/>
      <c r="JQZ691" s="14"/>
      <c r="JRA691" s="14"/>
      <c r="JRB691" s="14"/>
      <c r="JRC691" s="14"/>
      <c r="JRD691" s="14"/>
      <c r="JRE691" s="14"/>
      <c r="JRF691" s="14"/>
      <c r="JRG691" s="14"/>
      <c r="JRH691" s="14"/>
      <c r="JRI691" s="14"/>
      <c r="JRJ691" s="14"/>
      <c r="JRK691" s="14"/>
      <c r="JRL691" s="14"/>
      <c r="JRM691" s="14"/>
      <c r="JRN691" s="14"/>
      <c r="JRO691" s="14"/>
      <c r="JRP691" s="14"/>
      <c r="JRQ691" s="14"/>
      <c r="JRR691" s="14"/>
      <c r="JRS691" s="14"/>
      <c r="JRT691" s="14"/>
      <c r="JRU691" s="14"/>
      <c r="JRV691" s="14"/>
      <c r="JRW691" s="14"/>
      <c r="JRX691" s="14"/>
      <c r="JRY691" s="14"/>
      <c r="JRZ691" s="14"/>
      <c r="JSA691" s="14"/>
      <c r="JSB691" s="14"/>
      <c r="JSC691" s="14"/>
      <c r="JSD691" s="14"/>
      <c r="JSE691" s="14"/>
      <c r="JSF691" s="14"/>
      <c r="JSG691" s="14"/>
      <c r="JSH691" s="14"/>
      <c r="JSI691" s="14"/>
      <c r="JSJ691" s="14"/>
      <c r="JSK691" s="14"/>
      <c r="JSL691" s="14"/>
      <c r="JSM691" s="14"/>
      <c r="JSN691" s="14"/>
      <c r="JSO691" s="14"/>
      <c r="JSP691" s="14"/>
      <c r="JSQ691" s="14"/>
      <c r="JSR691" s="14"/>
      <c r="JSS691" s="14"/>
      <c r="JST691" s="14"/>
      <c r="JSU691" s="14"/>
      <c r="JSV691" s="14"/>
      <c r="JSW691" s="14"/>
      <c r="JSX691" s="14"/>
      <c r="JSY691" s="14"/>
      <c r="JSZ691" s="14"/>
      <c r="JTA691" s="14"/>
      <c r="JTB691" s="14"/>
      <c r="JTC691" s="14"/>
      <c r="JTD691" s="14"/>
      <c r="JTE691" s="14"/>
      <c r="JTF691" s="14"/>
      <c r="JTG691" s="14"/>
      <c r="JTH691" s="14"/>
      <c r="JTI691" s="14"/>
      <c r="JTJ691" s="14"/>
      <c r="JTK691" s="14"/>
      <c r="JTL691" s="14"/>
      <c r="JTM691" s="14"/>
      <c r="JTN691" s="14"/>
      <c r="JTO691" s="14"/>
      <c r="JTP691" s="14"/>
      <c r="JTQ691" s="14"/>
      <c r="JTR691" s="14"/>
      <c r="JTS691" s="14"/>
      <c r="JTT691" s="14"/>
      <c r="JTU691" s="14"/>
      <c r="JTV691" s="14"/>
      <c r="JTW691" s="14"/>
      <c r="JTX691" s="14"/>
      <c r="JTY691" s="14"/>
      <c r="JTZ691" s="14"/>
      <c r="JUA691" s="14"/>
      <c r="JUB691" s="14"/>
      <c r="JUC691" s="14"/>
      <c r="JUD691" s="14"/>
      <c r="JUE691" s="14"/>
      <c r="JUF691" s="14"/>
      <c r="JUG691" s="14"/>
      <c r="JUH691" s="14"/>
      <c r="JUI691" s="14"/>
      <c r="JUJ691" s="14"/>
      <c r="JUK691" s="14"/>
      <c r="JUL691" s="14"/>
      <c r="JUM691" s="14"/>
      <c r="JUN691" s="14"/>
      <c r="JUO691" s="14"/>
      <c r="JUP691" s="14"/>
      <c r="JUQ691" s="14"/>
      <c r="JUR691" s="14"/>
      <c r="JUS691" s="14"/>
      <c r="JUT691" s="14"/>
      <c r="JUU691" s="14"/>
      <c r="JUV691" s="14"/>
      <c r="JUW691" s="14"/>
      <c r="JUX691" s="14"/>
      <c r="JUY691" s="14"/>
      <c r="JUZ691" s="14"/>
      <c r="JVA691" s="14"/>
      <c r="JVB691" s="14"/>
      <c r="JVC691" s="14"/>
      <c r="JVD691" s="14"/>
      <c r="JVE691" s="14"/>
      <c r="JVF691" s="14"/>
      <c r="JVG691" s="14"/>
      <c r="JVH691" s="14"/>
      <c r="JVI691" s="14"/>
      <c r="JVJ691" s="14"/>
      <c r="JVK691" s="14"/>
      <c r="JVL691" s="14"/>
      <c r="JVM691" s="14"/>
      <c r="JVN691" s="14"/>
      <c r="JVO691" s="14"/>
      <c r="JVP691" s="14"/>
      <c r="JVQ691" s="14"/>
      <c r="JVR691" s="14"/>
      <c r="JVS691" s="14"/>
      <c r="JVT691" s="14"/>
      <c r="JVU691" s="14"/>
      <c r="JVV691" s="14"/>
      <c r="JVW691" s="14"/>
      <c r="JVX691" s="14"/>
      <c r="JVY691" s="14"/>
      <c r="JVZ691" s="14"/>
      <c r="JWA691" s="14"/>
      <c r="JWB691" s="14"/>
      <c r="JWC691" s="14"/>
      <c r="JWD691" s="14"/>
      <c r="JWE691" s="14"/>
      <c r="JWF691" s="14"/>
      <c r="JWG691" s="14"/>
      <c r="JWH691" s="14"/>
      <c r="JWI691" s="14"/>
      <c r="JWJ691" s="14"/>
      <c r="JWK691" s="14"/>
      <c r="JWL691" s="14"/>
      <c r="JWM691" s="14"/>
      <c r="JWN691" s="14"/>
      <c r="JWO691" s="14"/>
      <c r="JWP691" s="14"/>
      <c r="JWQ691" s="14"/>
      <c r="JWR691" s="14"/>
      <c r="JWS691" s="14"/>
      <c r="JWT691" s="14"/>
      <c r="JWU691" s="14"/>
      <c r="JWV691" s="14"/>
      <c r="JWW691" s="14"/>
      <c r="JWX691" s="14"/>
      <c r="JWY691" s="14"/>
      <c r="JWZ691" s="14"/>
      <c r="JXA691" s="14"/>
      <c r="JXB691" s="14"/>
      <c r="JXC691" s="14"/>
      <c r="JXD691" s="14"/>
      <c r="JXE691" s="14"/>
      <c r="JXF691" s="14"/>
      <c r="JXG691" s="14"/>
      <c r="JXH691" s="14"/>
      <c r="JXI691" s="14"/>
      <c r="JXJ691" s="14"/>
      <c r="JXK691" s="14"/>
      <c r="JXL691" s="14"/>
      <c r="JXM691" s="14"/>
      <c r="JXN691" s="14"/>
      <c r="JXO691" s="14"/>
      <c r="JXP691" s="14"/>
      <c r="JXQ691" s="14"/>
      <c r="JXR691" s="14"/>
      <c r="JXS691" s="14"/>
      <c r="JXT691" s="14"/>
      <c r="JXU691" s="14"/>
      <c r="JXV691" s="14"/>
      <c r="JXW691" s="14"/>
      <c r="JXX691" s="14"/>
      <c r="JXY691" s="14"/>
      <c r="JXZ691" s="14"/>
      <c r="JYA691" s="14"/>
      <c r="JYB691" s="14"/>
      <c r="JYC691" s="14"/>
      <c r="JYD691" s="14"/>
      <c r="JYE691" s="14"/>
      <c r="JYF691" s="14"/>
      <c r="JYG691" s="14"/>
      <c r="JYH691" s="14"/>
      <c r="JYI691" s="14"/>
      <c r="JYJ691" s="14"/>
      <c r="JYK691" s="14"/>
      <c r="JYL691" s="14"/>
      <c r="JYM691" s="14"/>
      <c r="JYN691" s="14"/>
      <c r="JYO691" s="14"/>
      <c r="JYP691" s="14"/>
      <c r="JYQ691" s="14"/>
      <c r="JYR691" s="14"/>
      <c r="JYS691" s="14"/>
      <c r="JYT691" s="14"/>
      <c r="JYU691" s="14"/>
      <c r="JYV691" s="14"/>
      <c r="JYW691" s="14"/>
      <c r="JYX691" s="14"/>
      <c r="JYY691" s="14"/>
      <c r="JYZ691" s="14"/>
      <c r="JZA691" s="14"/>
      <c r="JZB691" s="14"/>
      <c r="JZC691" s="14"/>
      <c r="JZD691" s="14"/>
      <c r="JZE691" s="14"/>
      <c r="JZF691" s="14"/>
      <c r="JZG691" s="14"/>
      <c r="JZH691" s="14"/>
      <c r="JZI691" s="14"/>
      <c r="JZJ691" s="14"/>
      <c r="JZK691" s="14"/>
      <c r="JZL691" s="14"/>
      <c r="JZM691" s="14"/>
      <c r="JZN691" s="14"/>
      <c r="JZO691" s="14"/>
      <c r="JZP691" s="14"/>
      <c r="JZQ691" s="14"/>
      <c r="JZR691" s="14"/>
      <c r="JZS691" s="14"/>
      <c r="JZT691" s="14"/>
      <c r="JZU691" s="14"/>
      <c r="JZV691" s="14"/>
      <c r="JZW691" s="14"/>
      <c r="JZX691" s="14"/>
      <c r="JZY691" s="14"/>
      <c r="JZZ691" s="14"/>
      <c r="KAA691" s="14"/>
      <c r="KAB691" s="14"/>
      <c r="KAC691" s="14"/>
      <c r="KAD691" s="14"/>
      <c r="KAE691" s="14"/>
      <c r="KAF691" s="14"/>
      <c r="KAG691" s="14"/>
      <c r="KAH691" s="14"/>
      <c r="KAI691" s="14"/>
      <c r="KAJ691" s="14"/>
      <c r="KAK691" s="14"/>
      <c r="KAL691" s="14"/>
      <c r="KAM691" s="14"/>
      <c r="KAN691" s="14"/>
      <c r="KAO691" s="14"/>
      <c r="KAP691" s="14"/>
      <c r="KAQ691" s="14"/>
      <c r="KAR691" s="14"/>
      <c r="KAS691" s="14"/>
      <c r="KAT691" s="14"/>
      <c r="KAU691" s="14"/>
      <c r="KAV691" s="14"/>
      <c r="KAW691" s="14"/>
      <c r="KAX691" s="14"/>
      <c r="KAY691" s="14"/>
      <c r="KAZ691" s="14"/>
      <c r="KBA691" s="14"/>
      <c r="KBB691" s="14"/>
      <c r="KBC691" s="14"/>
      <c r="KBD691" s="14"/>
      <c r="KBE691" s="14"/>
      <c r="KBF691" s="14"/>
      <c r="KBG691" s="14"/>
      <c r="KBH691" s="14"/>
      <c r="KBI691" s="14"/>
      <c r="KBJ691" s="14"/>
      <c r="KBK691" s="14"/>
      <c r="KBL691" s="14"/>
      <c r="KBM691" s="14"/>
      <c r="KBN691" s="14"/>
      <c r="KBO691" s="14"/>
      <c r="KBP691" s="14"/>
      <c r="KBQ691" s="14"/>
      <c r="KBR691" s="14"/>
      <c r="KBS691" s="14"/>
      <c r="KBT691" s="14"/>
      <c r="KBU691" s="14"/>
      <c r="KBV691" s="14"/>
      <c r="KBW691" s="14"/>
      <c r="KBX691" s="14"/>
      <c r="KBY691" s="14"/>
      <c r="KBZ691" s="14"/>
      <c r="KCA691" s="14"/>
      <c r="KCB691" s="14"/>
      <c r="KCC691" s="14"/>
      <c r="KCD691" s="14"/>
      <c r="KCE691" s="14"/>
      <c r="KCF691" s="14"/>
      <c r="KCG691" s="14"/>
      <c r="KCH691" s="14"/>
      <c r="KCI691" s="14"/>
      <c r="KCJ691" s="14"/>
      <c r="KCK691" s="14"/>
      <c r="KCL691" s="14"/>
      <c r="KCM691" s="14"/>
      <c r="KCN691" s="14"/>
      <c r="KCO691" s="14"/>
      <c r="KCP691" s="14"/>
      <c r="KCQ691" s="14"/>
      <c r="KCR691" s="14"/>
      <c r="KCS691" s="14"/>
      <c r="KCT691" s="14"/>
      <c r="KCU691" s="14"/>
      <c r="KCV691" s="14"/>
      <c r="KCW691" s="14"/>
      <c r="KCX691" s="14"/>
      <c r="KCY691" s="14"/>
      <c r="KCZ691" s="14"/>
      <c r="KDA691" s="14"/>
      <c r="KDB691" s="14"/>
      <c r="KDC691" s="14"/>
      <c r="KDD691" s="14"/>
      <c r="KDE691" s="14"/>
      <c r="KDF691" s="14"/>
      <c r="KDG691" s="14"/>
      <c r="KDH691" s="14"/>
      <c r="KDI691" s="14"/>
      <c r="KDJ691" s="14"/>
      <c r="KDK691" s="14"/>
      <c r="KDL691" s="14"/>
      <c r="KDM691" s="14"/>
      <c r="KDN691" s="14"/>
      <c r="KDO691" s="14"/>
      <c r="KDP691" s="14"/>
      <c r="KDQ691" s="14"/>
      <c r="KDR691" s="14"/>
      <c r="KDS691" s="14"/>
      <c r="KDT691" s="14"/>
      <c r="KDU691" s="14"/>
      <c r="KDV691" s="14"/>
      <c r="KDW691" s="14"/>
      <c r="KDX691" s="14"/>
      <c r="KDY691" s="14"/>
      <c r="KDZ691" s="14"/>
      <c r="KEA691" s="14"/>
      <c r="KEB691" s="14"/>
      <c r="KEC691" s="14"/>
      <c r="KED691" s="14"/>
      <c r="KEE691" s="14"/>
      <c r="KEF691" s="14"/>
      <c r="KEG691" s="14"/>
      <c r="KEH691" s="14"/>
      <c r="KEI691" s="14"/>
      <c r="KEJ691" s="14"/>
      <c r="KEK691" s="14"/>
      <c r="KEL691" s="14"/>
      <c r="KEM691" s="14"/>
      <c r="KEN691" s="14"/>
      <c r="KEO691" s="14"/>
      <c r="KEP691" s="14"/>
      <c r="KEQ691" s="14"/>
      <c r="KER691" s="14"/>
      <c r="KES691" s="14"/>
      <c r="KET691" s="14"/>
      <c r="KEU691" s="14"/>
      <c r="KEV691" s="14"/>
      <c r="KEW691" s="14"/>
      <c r="KEX691" s="14"/>
      <c r="KEY691" s="14"/>
      <c r="KEZ691" s="14"/>
      <c r="KFA691" s="14"/>
      <c r="KFB691" s="14"/>
      <c r="KFC691" s="14"/>
      <c r="KFD691" s="14"/>
      <c r="KFE691" s="14"/>
      <c r="KFF691" s="14"/>
      <c r="KFG691" s="14"/>
      <c r="KFH691" s="14"/>
      <c r="KFI691" s="14"/>
      <c r="KFJ691" s="14"/>
      <c r="KFK691" s="14"/>
      <c r="KFL691" s="14"/>
      <c r="KFM691" s="14"/>
      <c r="KFN691" s="14"/>
      <c r="KFO691" s="14"/>
      <c r="KFP691" s="14"/>
      <c r="KFQ691" s="14"/>
      <c r="KFR691" s="14"/>
      <c r="KFS691" s="14"/>
      <c r="KFT691" s="14"/>
      <c r="KFU691" s="14"/>
      <c r="KFV691" s="14"/>
      <c r="KFW691" s="14"/>
      <c r="KFX691" s="14"/>
      <c r="KFY691" s="14"/>
      <c r="KFZ691" s="14"/>
      <c r="KGA691" s="14"/>
      <c r="KGB691" s="14"/>
      <c r="KGC691" s="14"/>
      <c r="KGD691" s="14"/>
      <c r="KGE691" s="14"/>
      <c r="KGF691" s="14"/>
      <c r="KGG691" s="14"/>
      <c r="KGH691" s="14"/>
      <c r="KGI691" s="14"/>
      <c r="KGJ691" s="14"/>
      <c r="KGK691" s="14"/>
      <c r="KGL691" s="14"/>
      <c r="KGM691" s="14"/>
      <c r="KGN691" s="14"/>
      <c r="KGO691" s="14"/>
      <c r="KGP691" s="14"/>
      <c r="KGQ691" s="14"/>
      <c r="KGR691" s="14"/>
      <c r="KGS691" s="14"/>
      <c r="KGT691" s="14"/>
      <c r="KGU691" s="14"/>
      <c r="KGV691" s="14"/>
      <c r="KGW691" s="14"/>
      <c r="KGX691" s="14"/>
      <c r="KGY691" s="14"/>
      <c r="KGZ691" s="14"/>
      <c r="KHA691" s="14"/>
      <c r="KHB691" s="14"/>
      <c r="KHC691" s="14"/>
      <c r="KHD691" s="14"/>
      <c r="KHE691" s="14"/>
      <c r="KHF691" s="14"/>
      <c r="KHG691" s="14"/>
      <c r="KHH691" s="14"/>
      <c r="KHI691" s="14"/>
      <c r="KHJ691" s="14"/>
      <c r="KHK691" s="14"/>
      <c r="KHL691" s="14"/>
      <c r="KHM691" s="14"/>
      <c r="KHN691" s="14"/>
      <c r="KHO691" s="14"/>
      <c r="KHP691" s="14"/>
      <c r="KHQ691" s="14"/>
      <c r="KHR691" s="14"/>
      <c r="KHS691" s="14"/>
      <c r="KHT691" s="14"/>
      <c r="KHU691" s="14"/>
      <c r="KHV691" s="14"/>
      <c r="KHW691" s="14"/>
      <c r="KHX691" s="14"/>
      <c r="KHY691" s="14"/>
      <c r="KHZ691" s="14"/>
      <c r="KIA691" s="14"/>
      <c r="KIB691" s="14"/>
      <c r="KIC691" s="14"/>
      <c r="KID691" s="14"/>
      <c r="KIE691" s="14"/>
      <c r="KIF691" s="14"/>
      <c r="KIG691" s="14"/>
      <c r="KIH691" s="14"/>
      <c r="KII691" s="14"/>
      <c r="KIJ691" s="14"/>
      <c r="KIK691" s="14"/>
      <c r="KIL691" s="14"/>
      <c r="KIM691" s="14"/>
      <c r="KIN691" s="14"/>
      <c r="KIO691" s="14"/>
      <c r="KIP691" s="14"/>
      <c r="KIQ691" s="14"/>
      <c r="KIR691" s="14"/>
      <c r="KIS691" s="14"/>
      <c r="KIT691" s="14"/>
      <c r="KIU691" s="14"/>
      <c r="KIV691" s="14"/>
      <c r="KIW691" s="14"/>
      <c r="KIX691" s="14"/>
      <c r="KIY691" s="14"/>
      <c r="KIZ691" s="14"/>
      <c r="KJA691" s="14"/>
      <c r="KJB691" s="14"/>
      <c r="KJC691" s="14"/>
      <c r="KJD691" s="14"/>
      <c r="KJE691" s="14"/>
      <c r="KJF691" s="14"/>
      <c r="KJG691" s="14"/>
      <c r="KJH691" s="14"/>
      <c r="KJI691" s="14"/>
      <c r="KJJ691" s="14"/>
      <c r="KJK691" s="14"/>
      <c r="KJL691" s="14"/>
      <c r="KJM691" s="14"/>
      <c r="KJN691" s="14"/>
      <c r="KJO691" s="14"/>
      <c r="KJP691" s="14"/>
      <c r="KJQ691" s="14"/>
      <c r="KJR691" s="14"/>
      <c r="KJS691" s="14"/>
      <c r="KJT691" s="14"/>
      <c r="KJU691" s="14"/>
      <c r="KJV691" s="14"/>
      <c r="KJW691" s="14"/>
      <c r="KJX691" s="14"/>
      <c r="KJY691" s="14"/>
      <c r="KJZ691" s="14"/>
      <c r="KKA691" s="14"/>
      <c r="KKB691" s="14"/>
      <c r="KKC691" s="14"/>
      <c r="KKD691" s="14"/>
      <c r="KKE691" s="14"/>
      <c r="KKF691" s="14"/>
      <c r="KKG691" s="14"/>
      <c r="KKH691" s="14"/>
      <c r="KKI691" s="14"/>
      <c r="KKJ691" s="14"/>
      <c r="KKK691" s="14"/>
      <c r="KKL691" s="14"/>
      <c r="KKM691" s="14"/>
      <c r="KKN691" s="14"/>
      <c r="KKO691" s="14"/>
      <c r="KKP691" s="14"/>
      <c r="KKQ691" s="14"/>
      <c r="KKR691" s="14"/>
      <c r="KKS691" s="14"/>
      <c r="KKT691" s="14"/>
      <c r="KKU691" s="14"/>
      <c r="KKV691" s="14"/>
      <c r="KKW691" s="14"/>
      <c r="KKX691" s="14"/>
      <c r="KKY691" s="14"/>
      <c r="KKZ691" s="14"/>
      <c r="KLA691" s="14"/>
      <c r="KLB691" s="14"/>
      <c r="KLC691" s="14"/>
      <c r="KLD691" s="14"/>
      <c r="KLE691" s="14"/>
      <c r="KLF691" s="14"/>
      <c r="KLG691" s="14"/>
      <c r="KLH691" s="14"/>
      <c r="KLI691" s="14"/>
      <c r="KLJ691" s="14"/>
      <c r="KLK691" s="14"/>
      <c r="KLL691" s="14"/>
      <c r="KLM691" s="14"/>
      <c r="KLN691" s="14"/>
      <c r="KLO691" s="14"/>
      <c r="KLP691" s="14"/>
      <c r="KLQ691" s="14"/>
      <c r="KLR691" s="14"/>
      <c r="KLS691" s="14"/>
      <c r="KLT691" s="14"/>
      <c r="KLU691" s="14"/>
      <c r="KLV691" s="14"/>
      <c r="KLW691" s="14"/>
      <c r="KLX691" s="14"/>
      <c r="KLY691" s="14"/>
      <c r="KLZ691" s="14"/>
      <c r="KMA691" s="14"/>
      <c r="KMB691" s="14"/>
      <c r="KMC691" s="14"/>
      <c r="KMD691" s="14"/>
      <c r="KME691" s="14"/>
      <c r="KMF691" s="14"/>
      <c r="KMG691" s="14"/>
      <c r="KMH691" s="14"/>
      <c r="KMI691" s="14"/>
      <c r="KMJ691" s="14"/>
      <c r="KMK691" s="14"/>
      <c r="KML691" s="14"/>
      <c r="KMM691" s="14"/>
      <c r="KMN691" s="14"/>
      <c r="KMO691" s="14"/>
      <c r="KMP691" s="14"/>
      <c r="KMQ691" s="14"/>
      <c r="KMR691" s="14"/>
      <c r="KMS691" s="14"/>
      <c r="KMT691" s="14"/>
      <c r="KMU691" s="14"/>
      <c r="KMV691" s="14"/>
      <c r="KMW691" s="14"/>
      <c r="KMX691" s="14"/>
      <c r="KMY691" s="14"/>
      <c r="KMZ691" s="14"/>
      <c r="KNA691" s="14"/>
      <c r="KNB691" s="14"/>
      <c r="KNC691" s="14"/>
      <c r="KND691" s="14"/>
      <c r="KNE691" s="14"/>
      <c r="KNF691" s="14"/>
      <c r="KNG691" s="14"/>
      <c r="KNH691" s="14"/>
      <c r="KNI691" s="14"/>
      <c r="KNJ691" s="14"/>
      <c r="KNK691" s="14"/>
      <c r="KNL691" s="14"/>
      <c r="KNM691" s="14"/>
      <c r="KNN691" s="14"/>
      <c r="KNO691" s="14"/>
      <c r="KNP691" s="14"/>
      <c r="KNQ691" s="14"/>
      <c r="KNR691" s="14"/>
      <c r="KNS691" s="14"/>
      <c r="KNT691" s="14"/>
      <c r="KNU691" s="14"/>
      <c r="KNV691" s="14"/>
      <c r="KNW691" s="14"/>
      <c r="KNX691" s="14"/>
      <c r="KNY691" s="14"/>
      <c r="KNZ691" s="14"/>
      <c r="KOA691" s="14"/>
      <c r="KOB691" s="14"/>
      <c r="KOC691" s="14"/>
      <c r="KOD691" s="14"/>
      <c r="KOE691" s="14"/>
      <c r="KOF691" s="14"/>
      <c r="KOG691" s="14"/>
      <c r="KOH691" s="14"/>
      <c r="KOI691" s="14"/>
      <c r="KOJ691" s="14"/>
      <c r="KOK691" s="14"/>
      <c r="KOL691" s="14"/>
      <c r="KOM691" s="14"/>
      <c r="KON691" s="14"/>
      <c r="KOO691" s="14"/>
      <c r="KOP691" s="14"/>
      <c r="KOQ691" s="14"/>
      <c r="KOR691" s="14"/>
      <c r="KOS691" s="14"/>
      <c r="KOT691" s="14"/>
      <c r="KOU691" s="14"/>
      <c r="KOV691" s="14"/>
      <c r="KOW691" s="14"/>
      <c r="KOX691" s="14"/>
      <c r="KOY691" s="14"/>
      <c r="KOZ691" s="14"/>
      <c r="KPA691" s="14"/>
      <c r="KPB691" s="14"/>
      <c r="KPC691" s="14"/>
      <c r="KPD691" s="14"/>
      <c r="KPE691" s="14"/>
      <c r="KPF691" s="14"/>
      <c r="KPG691" s="14"/>
      <c r="KPH691" s="14"/>
      <c r="KPI691" s="14"/>
      <c r="KPJ691" s="14"/>
      <c r="KPK691" s="14"/>
      <c r="KPL691" s="14"/>
      <c r="KPM691" s="14"/>
      <c r="KPN691" s="14"/>
      <c r="KPO691" s="14"/>
      <c r="KPP691" s="14"/>
      <c r="KPQ691" s="14"/>
      <c r="KPR691" s="14"/>
      <c r="KPS691" s="14"/>
      <c r="KPT691" s="14"/>
      <c r="KPU691" s="14"/>
      <c r="KPV691" s="14"/>
      <c r="KPW691" s="14"/>
      <c r="KPX691" s="14"/>
      <c r="KPY691" s="14"/>
      <c r="KPZ691" s="14"/>
      <c r="KQA691" s="14"/>
      <c r="KQB691" s="14"/>
      <c r="KQC691" s="14"/>
      <c r="KQD691" s="14"/>
      <c r="KQE691" s="14"/>
      <c r="KQF691" s="14"/>
      <c r="KQG691" s="14"/>
      <c r="KQH691" s="14"/>
      <c r="KQI691" s="14"/>
      <c r="KQJ691" s="14"/>
      <c r="KQK691" s="14"/>
      <c r="KQL691" s="14"/>
      <c r="KQM691" s="14"/>
      <c r="KQN691" s="14"/>
      <c r="KQO691" s="14"/>
      <c r="KQP691" s="14"/>
      <c r="KQQ691" s="14"/>
      <c r="KQR691" s="14"/>
      <c r="KQS691" s="14"/>
      <c r="KQT691" s="14"/>
      <c r="KQU691" s="14"/>
      <c r="KQV691" s="14"/>
      <c r="KQW691" s="14"/>
      <c r="KQX691" s="14"/>
      <c r="KQY691" s="14"/>
      <c r="KQZ691" s="14"/>
      <c r="KRA691" s="14"/>
      <c r="KRB691" s="14"/>
      <c r="KRC691" s="14"/>
      <c r="KRD691" s="14"/>
      <c r="KRE691" s="14"/>
      <c r="KRF691" s="14"/>
      <c r="KRG691" s="14"/>
      <c r="KRH691" s="14"/>
      <c r="KRI691" s="14"/>
      <c r="KRJ691" s="14"/>
      <c r="KRK691" s="14"/>
      <c r="KRL691" s="14"/>
      <c r="KRM691" s="14"/>
      <c r="KRN691" s="14"/>
      <c r="KRO691" s="14"/>
      <c r="KRP691" s="14"/>
      <c r="KRQ691" s="14"/>
      <c r="KRR691" s="14"/>
      <c r="KRS691" s="14"/>
      <c r="KRT691" s="14"/>
      <c r="KRU691" s="14"/>
      <c r="KRV691" s="14"/>
      <c r="KRW691" s="14"/>
      <c r="KRX691" s="14"/>
      <c r="KRY691" s="14"/>
      <c r="KRZ691" s="14"/>
      <c r="KSA691" s="14"/>
      <c r="KSB691" s="14"/>
      <c r="KSC691" s="14"/>
      <c r="KSD691" s="14"/>
      <c r="KSE691" s="14"/>
      <c r="KSF691" s="14"/>
      <c r="KSG691" s="14"/>
      <c r="KSH691" s="14"/>
      <c r="KSI691" s="14"/>
      <c r="KSJ691" s="14"/>
      <c r="KSK691" s="14"/>
      <c r="KSL691" s="14"/>
      <c r="KSM691" s="14"/>
      <c r="KSN691" s="14"/>
      <c r="KSO691" s="14"/>
      <c r="KSP691" s="14"/>
      <c r="KSQ691" s="14"/>
      <c r="KSR691" s="14"/>
      <c r="KSS691" s="14"/>
      <c r="KST691" s="14"/>
      <c r="KSU691" s="14"/>
      <c r="KSV691" s="14"/>
      <c r="KSW691" s="14"/>
      <c r="KSX691" s="14"/>
      <c r="KSY691" s="14"/>
      <c r="KSZ691" s="14"/>
      <c r="KTA691" s="14"/>
      <c r="KTB691" s="14"/>
      <c r="KTC691" s="14"/>
      <c r="KTD691" s="14"/>
      <c r="KTE691" s="14"/>
      <c r="KTF691" s="14"/>
      <c r="KTG691" s="14"/>
      <c r="KTH691" s="14"/>
      <c r="KTI691" s="14"/>
      <c r="KTJ691" s="14"/>
      <c r="KTK691" s="14"/>
      <c r="KTL691" s="14"/>
      <c r="KTM691" s="14"/>
      <c r="KTN691" s="14"/>
      <c r="KTO691" s="14"/>
      <c r="KTP691" s="14"/>
      <c r="KTQ691" s="14"/>
      <c r="KTR691" s="14"/>
      <c r="KTS691" s="14"/>
      <c r="KTT691" s="14"/>
      <c r="KTU691" s="14"/>
      <c r="KTV691" s="14"/>
      <c r="KTW691" s="14"/>
      <c r="KTX691" s="14"/>
      <c r="KTY691" s="14"/>
      <c r="KTZ691" s="14"/>
      <c r="KUA691" s="14"/>
      <c r="KUB691" s="14"/>
      <c r="KUC691" s="14"/>
      <c r="KUD691" s="14"/>
      <c r="KUE691" s="14"/>
      <c r="KUF691" s="14"/>
      <c r="KUG691" s="14"/>
      <c r="KUH691" s="14"/>
      <c r="KUI691" s="14"/>
      <c r="KUJ691" s="14"/>
      <c r="KUK691" s="14"/>
      <c r="KUL691" s="14"/>
      <c r="KUM691" s="14"/>
      <c r="KUN691" s="14"/>
      <c r="KUO691" s="14"/>
      <c r="KUP691" s="14"/>
      <c r="KUQ691" s="14"/>
      <c r="KUR691" s="14"/>
      <c r="KUS691" s="14"/>
      <c r="KUT691" s="14"/>
      <c r="KUU691" s="14"/>
      <c r="KUV691" s="14"/>
      <c r="KUW691" s="14"/>
      <c r="KUX691" s="14"/>
      <c r="KUY691" s="14"/>
      <c r="KUZ691" s="14"/>
      <c r="KVA691" s="14"/>
      <c r="KVB691" s="14"/>
      <c r="KVC691" s="14"/>
      <c r="KVD691" s="14"/>
      <c r="KVE691" s="14"/>
      <c r="KVF691" s="14"/>
      <c r="KVG691" s="14"/>
      <c r="KVH691" s="14"/>
      <c r="KVI691" s="14"/>
      <c r="KVJ691" s="14"/>
      <c r="KVK691" s="14"/>
      <c r="KVL691" s="14"/>
      <c r="KVM691" s="14"/>
      <c r="KVN691" s="14"/>
      <c r="KVO691" s="14"/>
      <c r="KVP691" s="14"/>
      <c r="KVQ691" s="14"/>
      <c r="KVR691" s="14"/>
      <c r="KVS691" s="14"/>
      <c r="KVT691" s="14"/>
      <c r="KVU691" s="14"/>
      <c r="KVV691" s="14"/>
      <c r="KVW691" s="14"/>
      <c r="KVX691" s="14"/>
      <c r="KVY691" s="14"/>
      <c r="KVZ691" s="14"/>
      <c r="KWA691" s="14"/>
      <c r="KWB691" s="14"/>
      <c r="KWC691" s="14"/>
      <c r="KWD691" s="14"/>
      <c r="KWE691" s="14"/>
      <c r="KWF691" s="14"/>
      <c r="KWG691" s="14"/>
      <c r="KWH691" s="14"/>
      <c r="KWI691" s="14"/>
      <c r="KWJ691" s="14"/>
      <c r="KWK691" s="14"/>
      <c r="KWL691" s="14"/>
      <c r="KWM691" s="14"/>
      <c r="KWN691" s="14"/>
      <c r="KWO691" s="14"/>
      <c r="KWP691" s="14"/>
      <c r="KWQ691" s="14"/>
      <c r="KWR691" s="14"/>
      <c r="KWS691" s="14"/>
      <c r="KWT691" s="14"/>
      <c r="KWU691" s="14"/>
      <c r="KWV691" s="14"/>
      <c r="KWW691" s="14"/>
      <c r="KWX691" s="14"/>
      <c r="KWY691" s="14"/>
      <c r="KWZ691" s="14"/>
      <c r="KXA691" s="14"/>
      <c r="KXB691" s="14"/>
      <c r="KXC691" s="14"/>
      <c r="KXD691" s="14"/>
      <c r="KXE691" s="14"/>
      <c r="KXF691" s="14"/>
      <c r="KXG691" s="14"/>
      <c r="KXH691" s="14"/>
      <c r="KXI691" s="14"/>
      <c r="KXJ691" s="14"/>
      <c r="KXK691" s="14"/>
      <c r="KXL691" s="14"/>
      <c r="KXM691" s="14"/>
      <c r="KXN691" s="14"/>
      <c r="KXO691" s="14"/>
      <c r="KXP691" s="14"/>
      <c r="KXQ691" s="14"/>
      <c r="KXR691" s="14"/>
      <c r="KXS691" s="14"/>
      <c r="KXT691" s="14"/>
      <c r="KXU691" s="14"/>
      <c r="KXV691" s="14"/>
      <c r="KXW691" s="14"/>
      <c r="KXX691" s="14"/>
      <c r="KXY691" s="14"/>
      <c r="KXZ691" s="14"/>
      <c r="KYA691" s="14"/>
      <c r="KYB691" s="14"/>
      <c r="KYC691" s="14"/>
      <c r="KYD691" s="14"/>
      <c r="KYE691" s="14"/>
      <c r="KYF691" s="14"/>
      <c r="KYG691" s="14"/>
      <c r="KYH691" s="14"/>
      <c r="KYI691" s="14"/>
      <c r="KYJ691" s="14"/>
      <c r="KYK691" s="14"/>
      <c r="KYL691" s="14"/>
      <c r="KYM691" s="14"/>
      <c r="KYN691" s="14"/>
      <c r="KYO691" s="14"/>
      <c r="KYP691" s="14"/>
      <c r="KYQ691" s="14"/>
      <c r="KYR691" s="14"/>
      <c r="KYS691" s="14"/>
      <c r="KYT691" s="14"/>
      <c r="KYU691" s="14"/>
      <c r="KYV691" s="14"/>
      <c r="KYW691" s="14"/>
      <c r="KYX691" s="14"/>
      <c r="KYY691" s="14"/>
      <c r="KYZ691" s="14"/>
      <c r="KZA691" s="14"/>
      <c r="KZB691" s="14"/>
      <c r="KZC691" s="14"/>
      <c r="KZD691" s="14"/>
      <c r="KZE691" s="14"/>
      <c r="KZF691" s="14"/>
      <c r="KZG691" s="14"/>
      <c r="KZH691" s="14"/>
      <c r="KZI691" s="14"/>
      <c r="KZJ691" s="14"/>
      <c r="KZK691" s="14"/>
      <c r="KZL691" s="14"/>
      <c r="KZM691" s="14"/>
      <c r="KZN691" s="14"/>
      <c r="KZO691" s="14"/>
      <c r="KZP691" s="14"/>
      <c r="KZQ691" s="14"/>
      <c r="KZR691" s="14"/>
      <c r="KZS691" s="14"/>
      <c r="KZT691" s="14"/>
      <c r="KZU691" s="14"/>
      <c r="KZV691" s="14"/>
      <c r="KZW691" s="14"/>
      <c r="KZX691" s="14"/>
      <c r="KZY691" s="14"/>
      <c r="KZZ691" s="14"/>
      <c r="LAA691" s="14"/>
      <c r="LAB691" s="14"/>
      <c r="LAC691" s="14"/>
      <c r="LAD691" s="14"/>
      <c r="LAE691" s="14"/>
      <c r="LAF691" s="14"/>
      <c r="LAG691" s="14"/>
      <c r="LAH691" s="14"/>
      <c r="LAI691" s="14"/>
      <c r="LAJ691" s="14"/>
      <c r="LAK691" s="14"/>
      <c r="LAL691" s="14"/>
      <c r="LAM691" s="14"/>
      <c r="LAN691" s="14"/>
      <c r="LAO691" s="14"/>
      <c r="LAP691" s="14"/>
      <c r="LAQ691" s="14"/>
      <c r="LAR691" s="14"/>
      <c r="LAS691" s="14"/>
      <c r="LAT691" s="14"/>
      <c r="LAU691" s="14"/>
      <c r="LAV691" s="14"/>
      <c r="LAW691" s="14"/>
      <c r="LAX691" s="14"/>
      <c r="LAY691" s="14"/>
      <c r="LAZ691" s="14"/>
      <c r="LBA691" s="14"/>
      <c r="LBB691" s="14"/>
      <c r="LBC691" s="14"/>
      <c r="LBD691" s="14"/>
      <c r="LBE691" s="14"/>
      <c r="LBF691" s="14"/>
      <c r="LBG691" s="14"/>
      <c r="LBH691" s="14"/>
      <c r="LBI691" s="14"/>
      <c r="LBJ691" s="14"/>
      <c r="LBK691" s="14"/>
      <c r="LBL691" s="14"/>
      <c r="LBM691" s="14"/>
      <c r="LBN691" s="14"/>
      <c r="LBO691" s="14"/>
      <c r="LBP691" s="14"/>
      <c r="LBQ691" s="14"/>
      <c r="LBR691" s="14"/>
      <c r="LBS691" s="14"/>
      <c r="LBT691" s="14"/>
      <c r="LBU691" s="14"/>
      <c r="LBV691" s="14"/>
      <c r="LBW691" s="14"/>
      <c r="LBX691" s="14"/>
      <c r="LBY691" s="14"/>
      <c r="LBZ691" s="14"/>
      <c r="LCA691" s="14"/>
      <c r="LCB691" s="14"/>
      <c r="LCC691" s="14"/>
      <c r="LCD691" s="14"/>
      <c r="LCE691" s="14"/>
      <c r="LCF691" s="14"/>
      <c r="LCG691" s="14"/>
      <c r="LCH691" s="14"/>
      <c r="LCI691" s="14"/>
      <c r="LCJ691" s="14"/>
      <c r="LCK691" s="14"/>
      <c r="LCL691" s="14"/>
      <c r="LCM691" s="14"/>
      <c r="LCN691" s="14"/>
      <c r="LCO691" s="14"/>
      <c r="LCP691" s="14"/>
      <c r="LCQ691" s="14"/>
      <c r="LCR691" s="14"/>
      <c r="LCS691" s="14"/>
      <c r="LCT691" s="14"/>
      <c r="LCU691" s="14"/>
      <c r="LCV691" s="14"/>
      <c r="LCW691" s="14"/>
      <c r="LCX691" s="14"/>
      <c r="LCY691" s="14"/>
      <c r="LCZ691" s="14"/>
      <c r="LDA691" s="14"/>
      <c r="LDB691" s="14"/>
      <c r="LDC691" s="14"/>
      <c r="LDD691" s="14"/>
      <c r="LDE691" s="14"/>
      <c r="LDF691" s="14"/>
      <c r="LDG691" s="14"/>
      <c r="LDH691" s="14"/>
      <c r="LDI691" s="14"/>
      <c r="LDJ691" s="14"/>
      <c r="LDK691" s="14"/>
      <c r="LDL691" s="14"/>
      <c r="LDM691" s="14"/>
      <c r="LDN691" s="14"/>
      <c r="LDO691" s="14"/>
      <c r="LDP691" s="14"/>
      <c r="LDQ691" s="14"/>
      <c r="LDR691" s="14"/>
      <c r="LDS691" s="14"/>
      <c r="LDT691" s="14"/>
      <c r="LDU691" s="14"/>
      <c r="LDV691" s="14"/>
      <c r="LDW691" s="14"/>
      <c r="LDX691" s="14"/>
      <c r="LDY691" s="14"/>
      <c r="LDZ691" s="14"/>
      <c r="LEA691" s="14"/>
      <c r="LEB691" s="14"/>
      <c r="LEC691" s="14"/>
      <c r="LED691" s="14"/>
      <c r="LEE691" s="14"/>
      <c r="LEF691" s="14"/>
      <c r="LEG691" s="14"/>
      <c r="LEH691" s="14"/>
      <c r="LEI691" s="14"/>
      <c r="LEJ691" s="14"/>
      <c r="LEK691" s="14"/>
      <c r="LEL691" s="14"/>
      <c r="LEM691" s="14"/>
      <c r="LEN691" s="14"/>
      <c r="LEO691" s="14"/>
      <c r="LEP691" s="14"/>
      <c r="LEQ691" s="14"/>
      <c r="LER691" s="14"/>
      <c r="LES691" s="14"/>
      <c r="LET691" s="14"/>
      <c r="LEU691" s="14"/>
      <c r="LEV691" s="14"/>
      <c r="LEW691" s="14"/>
      <c r="LEX691" s="14"/>
      <c r="LEY691" s="14"/>
      <c r="LEZ691" s="14"/>
      <c r="LFA691" s="14"/>
      <c r="LFB691" s="14"/>
      <c r="LFC691" s="14"/>
      <c r="LFD691" s="14"/>
      <c r="LFE691" s="14"/>
      <c r="LFF691" s="14"/>
      <c r="LFG691" s="14"/>
      <c r="LFH691" s="14"/>
      <c r="LFI691" s="14"/>
      <c r="LFJ691" s="14"/>
      <c r="LFK691" s="14"/>
      <c r="LFL691" s="14"/>
      <c r="LFM691" s="14"/>
      <c r="LFN691" s="14"/>
      <c r="LFO691" s="14"/>
      <c r="LFP691" s="14"/>
      <c r="LFQ691" s="14"/>
      <c r="LFR691" s="14"/>
      <c r="LFS691" s="14"/>
      <c r="LFT691" s="14"/>
      <c r="LFU691" s="14"/>
      <c r="LFV691" s="14"/>
      <c r="LFW691" s="14"/>
      <c r="LFX691" s="14"/>
      <c r="LFY691" s="14"/>
      <c r="LFZ691" s="14"/>
      <c r="LGA691" s="14"/>
      <c r="LGB691" s="14"/>
      <c r="LGC691" s="14"/>
      <c r="LGD691" s="14"/>
      <c r="LGE691" s="14"/>
      <c r="LGF691" s="14"/>
      <c r="LGG691" s="14"/>
      <c r="LGH691" s="14"/>
      <c r="LGI691" s="14"/>
      <c r="LGJ691" s="14"/>
      <c r="LGK691" s="14"/>
      <c r="LGL691" s="14"/>
      <c r="LGM691" s="14"/>
      <c r="LGN691" s="14"/>
      <c r="LGO691" s="14"/>
      <c r="LGP691" s="14"/>
      <c r="LGQ691" s="14"/>
      <c r="LGR691" s="14"/>
      <c r="LGS691" s="14"/>
      <c r="LGT691" s="14"/>
      <c r="LGU691" s="14"/>
      <c r="LGV691" s="14"/>
      <c r="LGW691" s="14"/>
      <c r="LGX691" s="14"/>
      <c r="LGY691" s="14"/>
      <c r="LGZ691" s="14"/>
      <c r="LHA691" s="14"/>
      <c r="LHB691" s="14"/>
      <c r="LHC691" s="14"/>
      <c r="LHD691" s="14"/>
      <c r="LHE691" s="14"/>
      <c r="LHF691" s="14"/>
      <c r="LHG691" s="14"/>
      <c r="LHH691" s="14"/>
      <c r="LHI691" s="14"/>
      <c r="LHJ691" s="14"/>
      <c r="LHK691" s="14"/>
      <c r="LHL691" s="14"/>
      <c r="LHM691" s="14"/>
      <c r="LHN691" s="14"/>
      <c r="LHO691" s="14"/>
      <c r="LHP691" s="14"/>
      <c r="LHQ691" s="14"/>
      <c r="LHR691" s="14"/>
      <c r="LHS691" s="14"/>
      <c r="LHT691" s="14"/>
      <c r="LHU691" s="14"/>
      <c r="LHV691" s="14"/>
      <c r="LHW691" s="14"/>
      <c r="LHX691" s="14"/>
      <c r="LHY691" s="14"/>
      <c r="LHZ691" s="14"/>
      <c r="LIA691" s="14"/>
      <c r="LIB691" s="14"/>
      <c r="LIC691" s="14"/>
      <c r="LID691" s="14"/>
      <c r="LIE691" s="14"/>
      <c r="LIF691" s="14"/>
      <c r="LIG691" s="14"/>
      <c r="LIH691" s="14"/>
      <c r="LII691" s="14"/>
      <c r="LIJ691" s="14"/>
      <c r="LIK691" s="14"/>
      <c r="LIL691" s="14"/>
      <c r="LIM691" s="14"/>
      <c r="LIN691" s="14"/>
      <c r="LIO691" s="14"/>
      <c r="LIP691" s="14"/>
      <c r="LIQ691" s="14"/>
      <c r="LIR691" s="14"/>
      <c r="LIS691" s="14"/>
      <c r="LIT691" s="14"/>
      <c r="LIU691" s="14"/>
      <c r="LIV691" s="14"/>
      <c r="LIW691" s="14"/>
      <c r="LIX691" s="14"/>
      <c r="LIY691" s="14"/>
      <c r="LIZ691" s="14"/>
      <c r="LJA691" s="14"/>
      <c r="LJB691" s="14"/>
      <c r="LJC691" s="14"/>
      <c r="LJD691" s="14"/>
      <c r="LJE691" s="14"/>
      <c r="LJF691" s="14"/>
      <c r="LJG691" s="14"/>
      <c r="LJH691" s="14"/>
      <c r="LJI691" s="14"/>
      <c r="LJJ691" s="14"/>
      <c r="LJK691" s="14"/>
      <c r="LJL691" s="14"/>
      <c r="LJM691" s="14"/>
      <c r="LJN691" s="14"/>
      <c r="LJO691" s="14"/>
      <c r="LJP691" s="14"/>
      <c r="LJQ691" s="14"/>
      <c r="LJR691" s="14"/>
      <c r="LJS691" s="14"/>
      <c r="LJT691" s="14"/>
      <c r="LJU691" s="14"/>
      <c r="LJV691" s="14"/>
      <c r="LJW691" s="14"/>
      <c r="LJX691" s="14"/>
      <c r="LJY691" s="14"/>
      <c r="LJZ691" s="14"/>
      <c r="LKA691" s="14"/>
      <c r="LKB691" s="14"/>
      <c r="LKC691" s="14"/>
      <c r="LKD691" s="14"/>
      <c r="LKE691" s="14"/>
      <c r="LKF691" s="14"/>
      <c r="LKG691" s="14"/>
      <c r="LKH691" s="14"/>
      <c r="LKI691" s="14"/>
      <c r="LKJ691" s="14"/>
      <c r="LKK691" s="14"/>
      <c r="LKL691" s="14"/>
      <c r="LKM691" s="14"/>
      <c r="LKN691" s="14"/>
      <c r="LKO691" s="14"/>
      <c r="LKP691" s="14"/>
      <c r="LKQ691" s="14"/>
      <c r="LKR691" s="14"/>
      <c r="LKS691" s="14"/>
      <c r="LKT691" s="14"/>
      <c r="LKU691" s="14"/>
      <c r="LKV691" s="14"/>
      <c r="LKW691" s="14"/>
      <c r="LKX691" s="14"/>
      <c r="LKY691" s="14"/>
      <c r="LKZ691" s="14"/>
      <c r="LLA691" s="14"/>
      <c r="LLB691" s="14"/>
      <c r="LLC691" s="14"/>
      <c r="LLD691" s="14"/>
      <c r="LLE691" s="14"/>
      <c r="LLF691" s="14"/>
      <c r="LLG691" s="14"/>
      <c r="LLH691" s="14"/>
      <c r="LLI691" s="14"/>
      <c r="LLJ691" s="14"/>
      <c r="LLK691" s="14"/>
      <c r="LLL691" s="14"/>
      <c r="LLM691" s="14"/>
      <c r="LLN691" s="14"/>
      <c r="LLO691" s="14"/>
      <c r="LLP691" s="14"/>
      <c r="LLQ691" s="14"/>
      <c r="LLR691" s="14"/>
      <c r="LLS691" s="14"/>
      <c r="LLT691" s="14"/>
      <c r="LLU691" s="14"/>
      <c r="LLV691" s="14"/>
      <c r="LLW691" s="14"/>
      <c r="LLX691" s="14"/>
      <c r="LLY691" s="14"/>
      <c r="LLZ691" s="14"/>
      <c r="LMA691" s="14"/>
      <c r="LMB691" s="14"/>
      <c r="LMC691" s="14"/>
      <c r="LMD691" s="14"/>
      <c r="LME691" s="14"/>
      <c r="LMF691" s="14"/>
      <c r="LMG691" s="14"/>
      <c r="LMH691" s="14"/>
      <c r="LMI691" s="14"/>
      <c r="LMJ691" s="14"/>
      <c r="LMK691" s="14"/>
      <c r="LML691" s="14"/>
      <c r="LMM691" s="14"/>
      <c r="LMN691" s="14"/>
      <c r="LMO691" s="14"/>
      <c r="LMP691" s="14"/>
      <c r="LMQ691" s="14"/>
      <c r="LMR691" s="14"/>
      <c r="LMS691" s="14"/>
      <c r="LMT691" s="14"/>
      <c r="LMU691" s="14"/>
      <c r="LMV691" s="14"/>
      <c r="LMW691" s="14"/>
      <c r="LMX691" s="14"/>
      <c r="LMY691" s="14"/>
      <c r="LMZ691" s="14"/>
      <c r="LNA691" s="14"/>
      <c r="LNB691" s="14"/>
      <c r="LNC691" s="14"/>
      <c r="LND691" s="14"/>
      <c r="LNE691" s="14"/>
      <c r="LNF691" s="14"/>
      <c r="LNG691" s="14"/>
      <c r="LNH691" s="14"/>
      <c r="LNI691" s="14"/>
      <c r="LNJ691" s="14"/>
      <c r="LNK691" s="14"/>
      <c r="LNL691" s="14"/>
      <c r="LNM691" s="14"/>
      <c r="LNN691" s="14"/>
      <c r="LNO691" s="14"/>
      <c r="LNP691" s="14"/>
      <c r="LNQ691" s="14"/>
      <c r="LNR691" s="14"/>
      <c r="LNS691" s="14"/>
      <c r="LNT691" s="14"/>
      <c r="LNU691" s="14"/>
      <c r="LNV691" s="14"/>
      <c r="LNW691" s="14"/>
      <c r="LNX691" s="14"/>
      <c r="LNY691" s="14"/>
      <c r="LNZ691" s="14"/>
      <c r="LOA691" s="14"/>
      <c r="LOB691" s="14"/>
      <c r="LOC691" s="14"/>
      <c r="LOD691" s="14"/>
      <c r="LOE691" s="14"/>
      <c r="LOF691" s="14"/>
      <c r="LOG691" s="14"/>
      <c r="LOH691" s="14"/>
      <c r="LOI691" s="14"/>
      <c r="LOJ691" s="14"/>
      <c r="LOK691" s="14"/>
      <c r="LOL691" s="14"/>
      <c r="LOM691" s="14"/>
      <c r="LON691" s="14"/>
      <c r="LOO691" s="14"/>
      <c r="LOP691" s="14"/>
      <c r="LOQ691" s="14"/>
      <c r="LOR691" s="14"/>
      <c r="LOS691" s="14"/>
      <c r="LOT691" s="14"/>
      <c r="LOU691" s="14"/>
      <c r="LOV691" s="14"/>
      <c r="LOW691" s="14"/>
      <c r="LOX691" s="14"/>
      <c r="LOY691" s="14"/>
      <c r="LOZ691" s="14"/>
      <c r="LPA691" s="14"/>
      <c r="LPB691" s="14"/>
      <c r="LPC691" s="14"/>
      <c r="LPD691" s="14"/>
      <c r="LPE691" s="14"/>
      <c r="LPF691" s="14"/>
      <c r="LPG691" s="14"/>
      <c r="LPH691" s="14"/>
      <c r="LPI691" s="14"/>
      <c r="LPJ691" s="14"/>
      <c r="LPK691" s="14"/>
      <c r="LPL691" s="14"/>
      <c r="LPM691" s="14"/>
      <c r="LPN691" s="14"/>
      <c r="LPO691" s="14"/>
      <c r="LPP691" s="14"/>
      <c r="LPQ691" s="14"/>
      <c r="LPR691" s="14"/>
      <c r="LPS691" s="14"/>
      <c r="LPT691" s="14"/>
      <c r="LPU691" s="14"/>
      <c r="LPV691" s="14"/>
      <c r="LPW691" s="14"/>
      <c r="LPX691" s="14"/>
      <c r="LPY691" s="14"/>
      <c r="LPZ691" s="14"/>
      <c r="LQA691" s="14"/>
      <c r="LQB691" s="14"/>
      <c r="LQC691" s="14"/>
      <c r="LQD691" s="14"/>
      <c r="LQE691" s="14"/>
      <c r="LQF691" s="14"/>
      <c r="LQG691" s="14"/>
      <c r="LQH691" s="14"/>
      <c r="LQI691" s="14"/>
      <c r="LQJ691" s="14"/>
      <c r="LQK691" s="14"/>
      <c r="LQL691" s="14"/>
      <c r="LQM691" s="14"/>
      <c r="LQN691" s="14"/>
      <c r="LQO691" s="14"/>
      <c r="LQP691" s="14"/>
      <c r="LQQ691" s="14"/>
      <c r="LQR691" s="14"/>
      <c r="LQS691" s="14"/>
      <c r="LQT691" s="14"/>
      <c r="LQU691" s="14"/>
      <c r="LQV691" s="14"/>
      <c r="LQW691" s="14"/>
      <c r="LQX691" s="14"/>
      <c r="LQY691" s="14"/>
      <c r="LQZ691" s="14"/>
      <c r="LRA691" s="14"/>
      <c r="LRB691" s="14"/>
      <c r="LRC691" s="14"/>
      <c r="LRD691" s="14"/>
      <c r="LRE691" s="14"/>
      <c r="LRF691" s="14"/>
      <c r="LRG691" s="14"/>
      <c r="LRH691" s="14"/>
      <c r="LRI691" s="14"/>
      <c r="LRJ691" s="14"/>
      <c r="LRK691" s="14"/>
      <c r="LRL691" s="14"/>
      <c r="LRM691" s="14"/>
      <c r="LRN691" s="14"/>
      <c r="LRO691" s="14"/>
      <c r="LRP691" s="14"/>
      <c r="LRQ691" s="14"/>
      <c r="LRR691" s="14"/>
      <c r="LRS691" s="14"/>
      <c r="LRT691" s="14"/>
      <c r="LRU691" s="14"/>
      <c r="LRV691" s="14"/>
      <c r="LRW691" s="14"/>
      <c r="LRX691" s="14"/>
      <c r="LRY691" s="14"/>
      <c r="LRZ691" s="14"/>
      <c r="LSA691" s="14"/>
      <c r="LSB691" s="14"/>
      <c r="LSC691" s="14"/>
      <c r="LSD691" s="14"/>
      <c r="LSE691" s="14"/>
      <c r="LSF691" s="14"/>
      <c r="LSG691" s="14"/>
      <c r="LSH691" s="14"/>
      <c r="LSI691" s="14"/>
      <c r="LSJ691" s="14"/>
      <c r="LSK691" s="14"/>
      <c r="LSL691" s="14"/>
      <c r="LSM691" s="14"/>
      <c r="LSN691" s="14"/>
      <c r="LSO691" s="14"/>
      <c r="LSP691" s="14"/>
      <c r="LSQ691" s="14"/>
      <c r="LSR691" s="14"/>
      <c r="LSS691" s="14"/>
      <c r="LST691" s="14"/>
      <c r="LSU691" s="14"/>
      <c r="LSV691" s="14"/>
      <c r="LSW691" s="14"/>
      <c r="LSX691" s="14"/>
      <c r="LSY691" s="14"/>
      <c r="LSZ691" s="14"/>
      <c r="LTA691" s="14"/>
      <c r="LTB691" s="14"/>
      <c r="LTC691" s="14"/>
      <c r="LTD691" s="14"/>
      <c r="LTE691" s="14"/>
      <c r="LTF691" s="14"/>
      <c r="LTG691" s="14"/>
      <c r="LTH691" s="14"/>
      <c r="LTI691" s="14"/>
      <c r="LTJ691" s="14"/>
      <c r="LTK691" s="14"/>
      <c r="LTL691" s="14"/>
      <c r="LTM691" s="14"/>
      <c r="LTN691" s="14"/>
      <c r="LTO691" s="14"/>
      <c r="LTP691" s="14"/>
      <c r="LTQ691" s="14"/>
      <c r="LTR691" s="14"/>
      <c r="LTS691" s="14"/>
      <c r="LTT691" s="14"/>
      <c r="LTU691" s="14"/>
      <c r="LTV691" s="14"/>
      <c r="LTW691" s="14"/>
      <c r="LTX691" s="14"/>
      <c r="LTY691" s="14"/>
      <c r="LTZ691" s="14"/>
      <c r="LUA691" s="14"/>
      <c r="LUB691" s="14"/>
      <c r="LUC691" s="14"/>
      <c r="LUD691" s="14"/>
      <c r="LUE691" s="14"/>
      <c r="LUF691" s="14"/>
      <c r="LUG691" s="14"/>
      <c r="LUH691" s="14"/>
      <c r="LUI691" s="14"/>
      <c r="LUJ691" s="14"/>
      <c r="LUK691" s="14"/>
      <c r="LUL691" s="14"/>
      <c r="LUM691" s="14"/>
      <c r="LUN691" s="14"/>
      <c r="LUO691" s="14"/>
      <c r="LUP691" s="14"/>
      <c r="LUQ691" s="14"/>
      <c r="LUR691" s="14"/>
      <c r="LUS691" s="14"/>
      <c r="LUT691" s="14"/>
      <c r="LUU691" s="14"/>
      <c r="LUV691" s="14"/>
      <c r="LUW691" s="14"/>
      <c r="LUX691" s="14"/>
      <c r="LUY691" s="14"/>
      <c r="LUZ691" s="14"/>
      <c r="LVA691" s="14"/>
      <c r="LVB691" s="14"/>
      <c r="LVC691" s="14"/>
      <c r="LVD691" s="14"/>
      <c r="LVE691" s="14"/>
      <c r="LVF691" s="14"/>
      <c r="LVG691" s="14"/>
      <c r="LVH691" s="14"/>
      <c r="LVI691" s="14"/>
      <c r="LVJ691" s="14"/>
      <c r="LVK691" s="14"/>
      <c r="LVL691" s="14"/>
      <c r="LVM691" s="14"/>
      <c r="LVN691" s="14"/>
      <c r="LVO691" s="14"/>
      <c r="LVP691" s="14"/>
      <c r="LVQ691" s="14"/>
      <c r="LVR691" s="14"/>
      <c r="LVS691" s="14"/>
      <c r="LVT691" s="14"/>
      <c r="LVU691" s="14"/>
      <c r="LVV691" s="14"/>
      <c r="LVW691" s="14"/>
      <c r="LVX691" s="14"/>
      <c r="LVY691" s="14"/>
      <c r="LVZ691" s="14"/>
      <c r="LWA691" s="14"/>
      <c r="LWB691" s="14"/>
      <c r="LWC691" s="14"/>
      <c r="LWD691" s="14"/>
      <c r="LWE691" s="14"/>
      <c r="LWF691" s="14"/>
      <c r="LWG691" s="14"/>
      <c r="LWH691" s="14"/>
      <c r="LWI691" s="14"/>
      <c r="LWJ691" s="14"/>
      <c r="LWK691" s="14"/>
      <c r="LWL691" s="14"/>
      <c r="LWM691" s="14"/>
      <c r="LWN691" s="14"/>
      <c r="LWO691" s="14"/>
      <c r="LWP691" s="14"/>
      <c r="LWQ691" s="14"/>
      <c r="LWR691" s="14"/>
      <c r="LWS691" s="14"/>
      <c r="LWT691" s="14"/>
      <c r="LWU691" s="14"/>
      <c r="LWV691" s="14"/>
      <c r="LWW691" s="14"/>
      <c r="LWX691" s="14"/>
      <c r="LWY691" s="14"/>
      <c r="LWZ691" s="14"/>
      <c r="LXA691" s="14"/>
      <c r="LXB691" s="14"/>
      <c r="LXC691" s="14"/>
      <c r="LXD691" s="14"/>
      <c r="LXE691" s="14"/>
      <c r="LXF691" s="14"/>
      <c r="LXG691" s="14"/>
      <c r="LXH691" s="14"/>
      <c r="LXI691" s="14"/>
      <c r="LXJ691" s="14"/>
      <c r="LXK691" s="14"/>
      <c r="LXL691" s="14"/>
      <c r="LXM691" s="14"/>
      <c r="LXN691" s="14"/>
      <c r="LXO691" s="14"/>
      <c r="LXP691" s="14"/>
      <c r="LXQ691" s="14"/>
      <c r="LXR691" s="14"/>
      <c r="LXS691" s="14"/>
      <c r="LXT691" s="14"/>
      <c r="LXU691" s="14"/>
      <c r="LXV691" s="14"/>
      <c r="LXW691" s="14"/>
      <c r="LXX691" s="14"/>
      <c r="LXY691" s="14"/>
      <c r="LXZ691" s="14"/>
      <c r="LYA691" s="14"/>
      <c r="LYB691" s="14"/>
      <c r="LYC691" s="14"/>
      <c r="LYD691" s="14"/>
      <c r="LYE691" s="14"/>
      <c r="LYF691" s="14"/>
      <c r="LYG691" s="14"/>
      <c r="LYH691" s="14"/>
      <c r="LYI691" s="14"/>
      <c r="LYJ691" s="14"/>
      <c r="LYK691" s="14"/>
      <c r="LYL691" s="14"/>
      <c r="LYM691" s="14"/>
      <c r="LYN691" s="14"/>
      <c r="LYO691" s="14"/>
      <c r="LYP691" s="14"/>
      <c r="LYQ691" s="14"/>
      <c r="LYR691" s="14"/>
      <c r="LYS691" s="14"/>
      <c r="LYT691" s="14"/>
      <c r="LYU691" s="14"/>
      <c r="LYV691" s="14"/>
      <c r="LYW691" s="14"/>
      <c r="LYX691" s="14"/>
      <c r="LYY691" s="14"/>
      <c r="LYZ691" s="14"/>
      <c r="LZA691" s="14"/>
      <c r="LZB691" s="14"/>
      <c r="LZC691" s="14"/>
      <c r="LZD691" s="14"/>
      <c r="LZE691" s="14"/>
      <c r="LZF691" s="14"/>
      <c r="LZG691" s="14"/>
      <c r="LZH691" s="14"/>
      <c r="LZI691" s="14"/>
      <c r="LZJ691" s="14"/>
      <c r="LZK691" s="14"/>
      <c r="LZL691" s="14"/>
      <c r="LZM691" s="14"/>
      <c r="LZN691" s="14"/>
      <c r="LZO691" s="14"/>
      <c r="LZP691" s="14"/>
      <c r="LZQ691" s="14"/>
      <c r="LZR691" s="14"/>
      <c r="LZS691" s="14"/>
      <c r="LZT691" s="14"/>
      <c r="LZU691" s="14"/>
      <c r="LZV691" s="14"/>
      <c r="LZW691" s="14"/>
      <c r="LZX691" s="14"/>
      <c r="LZY691" s="14"/>
      <c r="LZZ691" s="14"/>
      <c r="MAA691" s="14"/>
      <c r="MAB691" s="14"/>
      <c r="MAC691" s="14"/>
      <c r="MAD691" s="14"/>
      <c r="MAE691" s="14"/>
      <c r="MAF691" s="14"/>
      <c r="MAG691" s="14"/>
      <c r="MAH691" s="14"/>
      <c r="MAI691" s="14"/>
      <c r="MAJ691" s="14"/>
      <c r="MAK691" s="14"/>
      <c r="MAL691" s="14"/>
      <c r="MAM691" s="14"/>
      <c r="MAN691" s="14"/>
      <c r="MAO691" s="14"/>
      <c r="MAP691" s="14"/>
      <c r="MAQ691" s="14"/>
      <c r="MAR691" s="14"/>
      <c r="MAS691" s="14"/>
      <c r="MAT691" s="14"/>
      <c r="MAU691" s="14"/>
      <c r="MAV691" s="14"/>
      <c r="MAW691" s="14"/>
      <c r="MAX691" s="14"/>
      <c r="MAY691" s="14"/>
      <c r="MAZ691" s="14"/>
      <c r="MBA691" s="14"/>
      <c r="MBB691" s="14"/>
      <c r="MBC691" s="14"/>
      <c r="MBD691" s="14"/>
      <c r="MBE691" s="14"/>
      <c r="MBF691" s="14"/>
      <c r="MBG691" s="14"/>
      <c r="MBH691" s="14"/>
      <c r="MBI691" s="14"/>
      <c r="MBJ691" s="14"/>
      <c r="MBK691" s="14"/>
      <c r="MBL691" s="14"/>
      <c r="MBM691" s="14"/>
      <c r="MBN691" s="14"/>
      <c r="MBO691" s="14"/>
      <c r="MBP691" s="14"/>
      <c r="MBQ691" s="14"/>
      <c r="MBR691" s="14"/>
      <c r="MBS691" s="14"/>
      <c r="MBT691" s="14"/>
      <c r="MBU691" s="14"/>
      <c r="MBV691" s="14"/>
      <c r="MBW691" s="14"/>
      <c r="MBX691" s="14"/>
      <c r="MBY691" s="14"/>
      <c r="MBZ691" s="14"/>
      <c r="MCA691" s="14"/>
      <c r="MCB691" s="14"/>
      <c r="MCC691" s="14"/>
      <c r="MCD691" s="14"/>
      <c r="MCE691" s="14"/>
      <c r="MCF691" s="14"/>
      <c r="MCG691" s="14"/>
      <c r="MCH691" s="14"/>
      <c r="MCI691" s="14"/>
      <c r="MCJ691" s="14"/>
      <c r="MCK691" s="14"/>
      <c r="MCL691" s="14"/>
      <c r="MCM691" s="14"/>
      <c r="MCN691" s="14"/>
      <c r="MCO691" s="14"/>
      <c r="MCP691" s="14"/>
      <c r="MCQ691" s="14"/>
      <c r="MCR691" s="14"/>
      <c r="MCS691" s="14"/>
      <c r="MCT691" s="14"/>
      <c r="MCU691" s="14"/>
      <c r="MCV691" s="14"/>
      <c r="MCW691" s="14"/>
      <c r="MCX691" s="14"/>
      <c r="MCY691" s="14"/>
      <c r="MCZ691" s="14"/>
      <c r="MDA691" s="14"/>
      <c r="MDB691" s="14"/>
      <c r="MDC691" s="14"/>
      <c r="MDD691" s="14"/>
      <c r="MDE691" s="14"/>
      <c r="MDF691" s="14"/>
      <c r="MDG691" s="14"/>
      <c r="MDH691" s="14"/>
      <c r="MDI691" s="14"/>
      <c r="MDJ691" s="14"/>
      <c r="MDK691" s="14"/>
      <c r="MDL691" s="14"/>
      <c r="MDM691" s="14"/>
      <c r="MDN691" s="14"/>
      <c r="MDO691" s="14"/>
      <c r="MDP691" s="14"/>
      <c r="MDQ691" s="14"/>
      <c r="MDR691" s="14"/>
      <c r="MDS691" s="14"/>
      <c r="MDT691" s="14"/>
      <c r="MDU691" s="14"/>
      <c r="MDV691" s="14"/>
      <c r="MDW691" s="14"/>
      <c r="MDX691" s="14"/>
      <c r="MDY691" s="14"/>
      <c r="MDZ691" s="14"/>
      <c r="MEA691" s="14"/>
      <c r="MEB691" s="14"/>
      <c r="MEC691" s="14"/>
      <c r="MED691" s="14"/>
      <c r="MEE691" s="14"/>
      <c r="MEF691" s="14"/>
      <c r="MEG691" s="14"/>
      <c r="MEH691" s="14"/>
      <c r="MEI691" s="14"/>
      <c r="MEJ691" s="14"/>
      <c r="MEK691" s="14"/>
      <c r="MEL691" s="14"/>
      <c r="MEM691" s="14"/>
      <c r="MEN691" s="14"/>
      <c r="MEO691" s="14"/>
      <c r="MEP691" s="14"/>
      <c r="MEQ691" s="14"/>
      <c r="MER691" s="14"/>
      <c r="MES691" s="14"/>
      <c r="MET691" s="14"/>
      <c r="MEU691" s="14"/>
      <c r="MEV691" s="14"/>
      <c r="MEW691" s="14"/>
      <c r="MEX691" s="14"/>
      <c r="MEY691" s="14"/>
      <c r="MEZ691" s="14"/>
      <c r="MFA691" s="14"/>
      <c r="MFB691" s="14"/>
      <c r="MFC691" s="14"/>
      <c r="MFD691" s="14"/>
      <c r="MFE691" s="14"/>
      <c r="MFF691" s="14"/>
      <c r="MFG691" s="14"/>
      <c r="MFH691" s="14"/>
      <c r="MFI691" s="14"/>
      <c r="MFJ691" s="14"/>
      <c r="MFK691" s="14"/>
      <c r="MFL691" s="14"/>
      <c r="MFM691" s="14"/>
      <c r="MFN691" s="14"/>
      <c r="MFO691" s="14"/>
      <c r="MFP691" s="14"/>
      <c r="MFQ691" s="14"/>
      <c r="MFR691" s="14"/>
      <c r="MFS691" s="14"/>
      <c r="MFT691" s="14"/>
      <c r="MFU691" s="14"/>
      <c r="MFV691" s="14"/>
      <c r="MFW691" s="14"/>
      <c r="MFX691" s="14"/>
      <c r="MFY691" s="14"/>
      <c r="MFZ691" s="14"/>
      <c r="MGA691" s="14"/>
      <c r="MGB691" s="14"/>
      <c r="MGC691" s="14"/>
      <c r="MGD691" s="14"/>
      <c r="MGE691" s="14"/>
      <c r="MGF691" s="14"/>
      <c r="MGG691" s="14"/>
      <c r="MGH691" s="14"/>
      <c r="MGI691" s="14"/>
      <c r="MGJ691" s="14"/>
      <c r="MGK691" s="14"/>
      <c r="MGL691" s="14"/>
      <c r="MGM691" s="14"/>
      <c r="MGN691" s="14"/>
      <c r="MGO691" s="14"/>
      <c r="MGP691" s="14"/>
      <c r="MGQ691" s="14"/>
      <c r="MGR691" s="14"/>
      <c r="MGS691" s="14"/>
      <c r="MGT691" s="14"/>
      <c r="MGU691" s="14"/>
      <c r="MGV691" s="14"/>
      <c r="MGW691" s="14"/>
      <c r="MGX691" s="14"/>
      <c r="MGY691" s="14"/>
      <c r="MGZ691" s="14"/>
      <c r="MHA691" s="14"/>
      <c r="MHB691" s="14"/>
      <c r="MHC691" s="14"/>
      <c r="MHD691" s="14"/>
      <c r="MHE691" s="14"/>
      <c r="MHF691" s="14"/>
      <c r="MHG691" s="14"/>
      <c r="MHH691" s="14"/>
      <c r="MHI691" s="14"/>
      <c r="MHJ691" s="14"/>
      <c r="MHK691" s="14"/>
      <c r="MHL691" s="14"/>
      <c r="MHM691" s="14"/>
      <c r="MHN691" s="14"/>
      <c r="MHO691" s="14"/>
      <c r="MHP691" s="14"/>
      <c r="MHQ691" s="14"/>
      <c r="MHR691" s="14"/>
      <c r="MHS691" s="14"/>
      <c r="MHT691" s="14"/>
      <c r="MHU691" s="14"/>
      <c r="MHV691" s="14"/>
      <c r="MHW691" s="14"/>
      <c r="MHX691" s="14"/>
      <c r="MHY691" s="14"/>
      <c r="MHZ691" s="14"/>
      <c r="MIA691" s="14"/>
      <c r="MIB691" s="14"/>
      <c r="MIC691" s="14"/>
      <c r="MID691" s="14"/>
      <c r="MIE691" s="14"/>
      <c r="MIF691" s="14"/>
      <c r="MIG691" s="14"/>
      <c r="MIH691" s="14"/>
      <c r="MII691" s="14"/>
      <c r="MIJ691" s="14"/>
      <c r="MIK691" s="14"/>
      <c r="MIL691" s="14"/>
      <c r="MIM691" s="14"/>
      <c r="MIN691" s="14"/>
      <c r="MIO691" s="14"/>
      <c r="MIP691" s="14"/>
      <c r="MIQ691" s="14"/>
      <c r="MIR691" s="14"/>
      <c r="MIS691" s="14"/>
      <c r="MIT691" s="14"/>
      <c r="MIU691" s="14"/>
      <c r="MIV691" s="14"/>
      <c r="MIW691" s="14"/>
      <c r="MIX691" s="14"/>
      <c r="MIY691" s="14"/>
      <c r="MIZ691" s="14"/>
      <c r="MJA691" s="14"/>
      <c r="MJB691" s="14"/>
      <c r="MJC691" s="14"/>
      <c r="MJD691" s="14"/>
      <c r="MJE691" s="14"/>
      <c r="MJF691" s="14"/>
      <c r="MJG691" s="14"/>
      <c r="MJH691" s="14"/>
      <c r="MJI691" s="14"/>
      <c r="MJJ691" s="14"/>
      <c r="MJK691" s="14"/>
      <c r="MJL691" s="14"/>
      <c r="MJM691" s="14"/>
      <c r="MJN691" s="14"/>
      <c r="MJO691" s="14"/>
      <c r="MJP691" s="14"/>
      <c r="MJQ691" s="14"/>
      <c r="MJR691" s="14"/>
      <c r="MJS691" s="14"/>
      <c r="MJT691" s="14"/>
      <c r="MJU691" s="14"/>
      <c r="MJV691" s="14"/>
      <c r="MJW691" s="14"/>
      <c r="MJX691" s="14"/>
      <c r="MJY691" s="14"/>
      <c r="MJZ691" s="14"/>
      <c r="MKA691" s="14"/>
      <c r="MKB691" s="14"/>
      <c r="MKC691" s="14"/>
      <c r="MKD691" s="14"/>
      <c r="MKE691" s="14"/>
      <c r="MKF691" s="14"/>
      <c r="MKG691" s="14"/>
      <c r="MKH691" s="14"/>
      <c r="MKI691" s="14"/>
      <c r="MKJ691" s="14"/>
      <c r="MKK691" s="14"/>
      <c r="MKL691" s="14"/>
      <c r="MKM691" s="14"/>
      <c r="MKN691" s="14"/>
      <c r="MKO691" s="14"/>
      <c r="MKP691" s="14"/>
      <c r="MKQ691" s="14"/>
      <c r="MKR691" s="14"/>
      <c r="MKS691" s="14"/>
      <c r="MKT691" s="14"/>
      <c r="MKU691" s="14"/>
      <c r="MKV691" s="14"/>
      <c r="MKW691" s="14"/>
      <c r="MKX691" s="14"/>
      <c r="MKY691" s="14"/>
      <c r="MKZ691" s="14"/>
      <c r="MLA691" s="14"/>
      <c r="MLB691" s="14"/>
      <c r="MLC691" s="14"/>
      <c r="MLD691" s="14"/>
      <c r="MLE691" s="14"/>
      <c r="MLF691" s="14"/>
      <c r="MLG691" s="14"/>
      <c r="MLH691" s="14"/>
      <c r="MLI691" s="14"/>
      <c r="MLJ691" s="14"/>
      <c r="MLK691" s="14"/>
      <c r="MLL691" s="14"/>
      <c r="MLM691" s="14"/>
      <c r="MLN691" s="14"/>
      <c r="MLO691" s="14"/>
      <c r="MLP691" s="14"/>
      <c r="MLQ691" s="14"/>
      <c r="MLR691" s="14"/>
      <c r="MLS691" s="14"/>
      <c r="MLT691" s="14"/>
      <c r="MLU691" s="14"/>
      <c r="MLV691" s="14"/>
      <c r="MLW691" s="14"/>
      <c r="MLX691" s="14"/>
      <c r="MLY691" s="14"/>
      <c r="MLZ691" s="14"/>
      <c r="MMA691" s="14"/>
      <c r="MMB691" s="14"/>
      <c r="MMC691" s="14"/>
      <c r="MMD691" s="14"/>
      <c r="MME691" s="14"/>
      <c r="MMF691" s="14"/>
      <c r="MMG691" s="14"/>
      <c r="MMH691" s="14"/>
      <c r="MMI691" s="14"/>
      <c r="MMJ691" s="14"/>
      <c r="MMK691" s="14"/>
      <c r="MML691" s="14"/>
      <c r="MMM691" s="14"/>
      <c r="MMN691" s="14"/>
      <c r="MMO691" s="14"/>
      <c r="MMP691" s="14"/>
      <c r="MMQ691" s="14"/>
      <c r="MMR691" s="14"/>
      <c r="MMS691" s="14"/>
      <c r="MMT691" s="14"/>
      <c r="MMU691" s="14"/>
      <c r="MMV691" s="14"/>
      <c r="MMW691" s="14"/>
      <c r="MMX691" s="14"/>
      <c r="MMY691" s="14"/>
      <c r="MMZ691" s="14"/>
      <c r="MNA691" s="14"/>
      <c r="MNB691" s="14"/>
      <c r="MNC691" s="14"/>
      <c r="MND691" s="14"/>
      <c r="MNE691" s="14"/>
      <c r="MNF691" s="14"/>
      <c r="MNG691" s="14"/>
      <c r="MNH691" s="14"/>
      <c r="MNI691" s="14"/>
      <c r="MNJ691" s="14"/>
      <c r="MNK691" s="14"/>
      <c r="MNL691" s="14"/>
      <c r="MNM691" s="14"/>
      <c r="MNN691" s="14"/>
      <c r="MNO691" s="14"/>
      <c r="MNP691" s="14"/>
      <c r="MNQ691" s="14"/>
      <c r="MNR691" s="14"/>
      <c r="MNS691" s="14"/>
      <c r="MNT691" s="14"/>
      <c r="MNU691" s="14"/>
      <c r="MNV691" s="14"/>
      <c r="MNW691" s="14"/>
      <c r="MNX691" s="14"/>
      <c r="MNY691" s="14"/>
      <c r="MNZ691" s="14"/>
      <c r="MOA691" s="14"/>
      <c r="MOB691" s="14"/>
      <c r="MOC691" s="14"/>
      <c r="MOD691" s="14"/>
      <c r="MOE691" s="14"/>
      <c r="MOF691" s="14"/>
      <c r="MOG691" s="14"/>
      <c r="MOH691" s="14"/>
      <c r="MOI691" s="14"/>
      <c r="MOJ691" s="14"/>
      <c r="MOK691" s="14"/>
      <c r="MOL691" s="14"/>
      <c r="MOM691" s="14"/>
      <c r="MON691" s="14"/>
      <c r="MOO691" s="14"/>
      <c r="MOP691" s="14"/>
      <c r="MOQ691" s="14"/>
      <c r="MOR691" s="14"/>
      <c r="MOS691" s="14"/>
      <c r="MOT691" s="14"/>
      <c r="MOU691" s="14"/>
      <c r="MOV691" s="14"/>
      <c r="MOW691" s="14"/>
      <c r="MOX691" s="14"/>
      <c r="MOY691" s="14"/>
      <c r="MOZ691" s="14"/>
      <c r="MPA691" s="14"/>
      <c r="MPB691" s="14"/>
      <c r="MPC691" s="14"/>
      <c r="MPD691" s="14"/>
      <c r="MPE691" s="14"/>
      <c r="MPF691" s="14"/>
      <c r="MPG691" s="14"/>
      <c r="MPH691" s="14"/>
      <c r="MPI691" s="14"/>
      <c r="MPJ691" s="14"/>
      <c r="MPK691" s="14"/>
      <c r="MPL691" s="14"/>
      <c r="MPM691" s="14"/>
      <c r="MPN691" s="14"/>
      <c r="MPO691" s="14"/>
      <c r="MPP691" s="14"/>
      <c r="MPQ691" s="14"/>
      <c r="MPR691" s="14"/>
      <c r="MPS691" s="14"/>
      <c r="MPT691" s="14"/>
      <c r="MPU691" s="14"/>
      <c r="MPV691" s="14"/>
      <c r="MPW691" s="14"/>
      <c r="MPX691" s="14"/>
      <c r="MPY691" s="14"/>
      <c r="MPZ691" s="14"/>
      <c r="MQA691" s="14"/>
      <c r="MQB691" s="14"/>
      <c r="MQC691" s="14"/>
      <c r="MQD691" s="14"/>
      <c r="MQE691" s="14"/>
      <c r="MQF691" s="14"/>
      <c r="MQG691" s="14"/>
      <c r="MQH691" s="14"/>
      <c r="MQI691" s="14"/>
      <c r="MQJ691" s="14"/>
      <c r="MQK691" s="14"/>
      <c r="MQL691" s="14"/>
      <c r="MQM691" s="14"/>
      <c r="MQN691" s="14"/>
      <c r="MQO691" s="14"/>
      <c r="MQP691" s="14"/>
      <c r="MQQ691" s="14"/>
      <c r="MQR691" s="14"/>
      <c r="MQS691" s="14"/>
      <c r="MQT691" s="14"/>
      <c r="MQU691" s="14"/>
      <c r="MQV691" s="14"/>
      <c r="MQW691" s="14"/>
      <c r="MQX691" s="14"/>
      <c r="MQY691" s="14"/>
      <c r="MQZ691" s="14"/>
      <c r="MRA691" s="14"/>
      <c r="MRB691" s="14"/>
      <c r="MRC691" s="14"/>
      <c r="MRD691" s="14"/>
      <c r="MRE691" s="14"/>
      <c r="MRF691" s="14"/>
      <c r="MRG691" s="14"/>
      <c r="MRH691" s="14"/>
      <c r="MRI691" s="14"/>
      <c r="MRJ691" s="14"/>
      <c r="MRK691" s="14"/>
      <c r="MRL691" s="14"/>
      <c r="MRM691" s="14"/>
      <c r="MRN691" s="14"/>
      <c r="MRO691" s="14"/>
      <c r="MRP691" s="14"/>
      <c r="MRQ691" s="14"/>
      <c r="MRR691" s="14"/>
      <c r="MRS691" s="14"/>
      <c r="MRT691" s="14"/>
      <c r="MRU691" s="14"/>
      <c r="MRV691" s="14"/>
      <c r="MRW691" s="14"/>
      <c r="MRX691" s="14"/>
      <c r="MRY691" s="14"/>
      <c r="MRZ691" s="14"/>
      <c r="MSA691" s="14"/>
      <c r="MSB691" s="14"/>
      <c r="MSC691" s="14"/>
      <c r="MSD691" s="14"/>
      <c r="MSE691" s="14"/>
      <c r="MSF691" s="14"/>
      <c r="MSG691" s="14"/>
      <c r="MSH691" s="14"/>
      <c r="MSI691" s="14"/>
      <c r="MSJ691" s="14"/>
      <c r="MSK691" s="14"/>
      <c r="MSL691" s="14"/>
      <c r="MSM691" s="14"/>
      <c r="MSN691" s="14"/>
      <c r="MSO691" s="14"/>
      <c r="MSP691" s="14"/>
      <c r="MSQ691" s="14"/>
      <c r="MSR691" s="14"/>
      <c r="MSS691" s="14"/>
      <c r="MST691" s="14"/>
      <c r="MSU691" s="14"/>
      <c r="MSV691" s="14"/>
      <c r="MSW691" s="14"/>
      <c r="MSX691" s="14"/>
      <c r="MSY691" s="14"/>
      <c r="MSZ691" s="14"/>
      <c r="MTA691" s="14"/>
      <c r="MTB691" s="14"/>
      <c r="MTC691" s="14"/>
      <c r="MTD691" s="14"/>
      <c r="MTE691" s="14"/>
      <c r="MTF691" s="14"/>
      <c r="MTG691" s="14"/>
      <c r="MTH691" s="14"/>
      <c r="MTI691" s="14"/>
      <c r="MTJ691" s="14"/>
      <c r="MTK691" s="14"/>
      <c r="MTL691" s="14"/>
      <c r="MTM691" s="14"/>
      <c r="MTN691" s="14"/>
      <c r="MTO691" s="14"/>
      <c r="MTP691" s="14"/>
      <c r="MTQ691" s="14"/>
      <c r="MTR691" s="14"/>
      <c r="MTS691" s="14"/>
      <c r="MTT691" s="14"/>
      <c r="MTU691" s="14"/>
      <c r="MTV691" s="14"/>
      <c r="MTW691" s="14"/>
      <c r="MTX691" s="14"/>
      <c r="MTY691" s="14"/>
      <c r="MTZ691" s="14"/>
      <c r="MUA691" s="14"/>
      <c r="MUB691" s="14"/>
      <c r="MUC691" s="14"/>
      <c r="MUD691" s="14"/>
      <c r="MUE691" s="14"/>
      <c r="MUF691" s="14"/>
      <c r="MUG691" s="14"/>
      <c r="MUH691" s="14"/>
      <c r="MUI691" s="14"/>
      <c r="MUJ691" s="14"/>
      <c r="MUK691" s="14"/>
      <c r="MUL691" s="14"/>
      <c r="MUM691" s="14"/>
      <c r="MUN691" s="14"/>
      <c r="MUO691" s="14"/>
      <c r="MUP691" s="14"/>
      <c r="MUQ691" s="14"/>
      <c r="MUR691" s="14"/>
      <c r="MUS691" s="14"/>
      <c r="MUT691" s="14"/>
      <c r="MUU691" s="14"/>
      <c r="MUV691" s="14"/>
      <c r="MUW691" s="14"/>
      <c r="MUX691" s="14"/>
      <c r="MUY691" s="14"/>
      <c r="MUZ691" s="14"/>
      <c r="MVA691" s="14"/>
      <c r="MVB691" s="14"/>
      <c r="MVC691" s="14"/>
      <c r="MVD691" s="14"/>
      <c r="MVE691" s="14"/>
      <c r="MVF691" s="14"/>
      <c r="MVG691" s="14"/>
      <c r="MVH691" s="14"/>
      <c r="MVI691" s="14"/>
      <c r="MVJ691" s="14"/>
      <c r="MVK691" s="14"/>
      <c r="MVL691" s="14"/>
      <c r="MVM691" s="14"/>
      <c r="MVN691" s="14"/>
      <c r="MVO691" s="14"/>
      <c r="MVP691" s="14"/>
      <c r="MVQ691" s="14"/>
      <c r="MVR691" s="14"/>
      <c r="MVS691" s="14"/>
      <c r="MVT691" s="14"/>
      <c r="MVU691" s="14"/>
      <c r="MVV691" s="14"/>
      <c r="MVW691" s="14"/>
      <c r="MVX691" s="14"/>
      <c r="MVY691" s="14"/>
      <c r="MVZ691" s="14"/>
      <c r="MWA691" s="14"/>
      <c r="MWB691" s="14"/>
      <c r="MWC691" s="14"/>
      <c r="MWD691" s="14"/>
      <c r="MWE691" s="14"/>
      <c r="MWF691" s="14"/>
      <c r="MWG691" s="14"/>
      <c r="MWH691" s="14"/>
      <c r="MWI691" s="14"/>
      <c r="MWJ691" s="14"/>
      <c r="MWK691" s="14"/>
      <c r="MWL691" s="14"/>
      <c r="MWM691" s="14"/>
      <c r="MWN691" s="14"/>
      <c r="MWO691" s="14"/>
      <c r="MWP691" s="14"/>
      <c r="MWQ691" s="14"/>
      <c r="MWR691" s="14"/>
      <c r="MWS691" s="14"/>
      <c r="MWT691" s="14"/>
      <c r="MWU691" s="14"/>
      <c r="MWV691" s="14"/>
      <c r="MWW691" s="14"/>
      <c r="MWX691" s="14"/>
      <c r="MWY691" s="14"/>
      <c r="MWZ691" s="14"/>
      <c r="MXA691" s="14"/>
      <c r="MXB691" s="14"/>
      <c r="MXC691" s="14"/>
      <c r="MXD691" s="14"/>
      <c r="MXE691" s="14"/>
      <c r="MXF691" s="14"/>
      <c r="MXG691" s="14"/>
      <c r="MXH691" s="14"/>
      <c r="MXI691" s="14"/>
      <c r="MXJ691" s="14"/>
      <c r="MXK691" s="14"/>
      <c r="MXL691" s="14"/>
      <c r="MXM691" s="14"/>
      <c r="MXN691" s="14"/>
      <c r="MXO691" s="14"/>
      <c r="MXP691" s="14"/>
      <c r="MXQ691" s="14"/>
      <c r="MXR691" s="14"/>
      <c r="MXS691" s="14"/>
      <c r="MXT691" s="14"/>
      <c r="MXU691" s="14"/>
      <c r="MXV691" s="14"/>
      <c r="MXW691" s="14"/>
      <c r="MXX691" s="14"/>
      <c r="MXY691" s="14"/>
      <c r="MXZ691" s="14"/>
      <c r="MYA691" s="14"/>
      <c r="MYB691" s="14"/>
      <c r="MYC691" s="14"/>
      <c r="MYD691" s="14"/>
      <c r="MYE691" s="14"/>
      <c r="MYF691" s="14"/>
      <c r="MYG691" s="14"/>
      <c r="MYH691" s="14"/>
      <c r="MYI691" s="14"/>
      <c r="MYJ691" s="14"/>
      <c r="MYK691" s="14"/>
      <c r="MYL691" s="14"/>
      <c r="MYM691" s="14"/>
      <c r="MYN691" s="14"/>
      <c r="MYO691" s="14"/>
      <c r="MYP691" s="14"/>
      <c r="MYQ691" s="14"/>
      <c r="MYR691" s="14"/>
      <c r="MYS691" s="14"/>
      <c r="MYT691" s="14"/>
      <c r="MYU691" s="14"/>
      <c r="MYV691" s="14"/>
      <c r="MYW691" s="14"/>
      <c r="MYX691" s="14"/>
      <c r="MYY691" s="14"/>
      <c r="MYZ691" s="14"/>
      <c r="MZA691" s="14"/>
      <c r="MZB691" s="14"/>
      <c r="MZC691" s="14"/>
      <c r="MZD691" s="14"/>
      <c r="MZE691" s="14"/>
      <c r="MZF691" s="14"/>
      <c r="MZG691" s="14"/>
      <c r="MZH691" s="14"/>
      <c r="MZI691" s="14"/>
      <c r="MZJ691" s="14"/>
      <c r="MZK691" s="14"/>
      <c r="MZL691" s="14"/>
      <c r="MZM691" s="14"/>
      <c r="MZN691" s="14"/>
      <c r="MZO691" s="14"/>
      <c r="MZP691" s="14"/>
      <c r="MZQ691" s="14"/>
      <c r="MZR691" s="14"/>
      <c r="MZS691" s="14"/>
      <c r="MZT691" s="14"/>
      <c r="MZU691" s="14"/>
      <c r="MZV691" s="14"/>
      <c r="MZW691" s="14"/>
      <c r="MZX691" s="14"/>
      <c r="MZY691" s="14"/>
      <c r="MZZ691" s="14"/>
      <c r="NAA691" s="14"/>
      <c r="NAB691" s="14"/>
      <c r="NAC691" s="14"/>
      <c r="NAD691" s="14"/>
      <c r="NAE691" s="14"/>
      <c r="NAF691" s="14"/>
      <c r="NAG691" s="14"/>
      <c r="NAH691" s="14"/>
      <c r="NAI691" s="14"/>
      <c r="NAJ691" s="14"/>
      <c r="NAK691" s="14"/>
      <c r="NAL691" s="14"/>
      <c r="NAM691" s="14"/>
      <c r="NAN691" s="14"/>
      <c r="NAO691" s="14"/>
      <c r="NAP691" s="14"/>
      <c r="NAQ691" s="14"/>
      <c r="NAR691" s="14"/>
      <c r="NAS691" s="14"/>
      <c r="NAT691" s="14"/>
      <c r="NAU691" s="14"/>
      <c r="NAV691" s="14"/>
      <c r="NAW691" s="14"/>
      <c r="NAX691" s="14"/>
      <c r="NAY691" s="14"/>
      <c r="NAZ691" s="14"/>
      <c r="NBA691" s="14"/>
      <c r="NBB691" s="14"/>
      <c r="NBC691" s="14"/>
      <c r="NBD691" s="14"/>
      <c r="NBE691" s="14"/>
      <c r="NBF691" s="14"/>
      <c r="NBG691" s="14"/>
      <c r="NBH691" s="14"/>
      <c r="NBI691" s="14"/>
      <c r="NBJ691" s="14"/>
      <c r="NBK691" s="14"/>
      <c r="NBL691" s="14"/>
      <c r="NBM691" s="14"/>
      <c r="NBN691" s="14"/>
      <c r="NBO691" s="14"/>
      <c r="NBP691" s="14"/>
      <c r="NBQ691" s="14"/>
      <c r="NBR691" s="14"/>
      <c r="NBS691" s="14"/>
      <c r="NBT691" s="14"/>
      <c r="NBU691" s="14"/>
      <c r="NBV691" s="14"/>
      <c r="NBW691" s="14"/>
      <c r="NBX691" s="14"/>
      <c r="NBY691" s="14"/>
      <c r="NBZ691" s="14"/>
      <c r="NCA691" s="14"/>
      <c r="NCB691" s="14"/>
      <c r="NCC691" s="14"/>
      <c r="NCD691" s="14"/>
      <c r="NCE691" s="14"/>
      <c r="NCF691" s="14"/>
      <c r="NCG691" s="14"/>
      <c r="NCH691" s="14"/>
      <c r="NCI691" s="14"/>
      <c r="NCJ691" s="14"/>
      <c r="NCK691" s="14"/>
      <c r="NCL691" s="14"/>
      <c r="NCM691" s="14"/>
      <c r="NCN691" s="14"/>
      <c r="NCO691" s="14"/>
      <c r="NCP691" s="14"/>
      <c r="NCQ691" s="14"/>
      <c r="NCR691" s="14"/>
      <c r="NCS691" s="14"/>
      <c r="NCT691" s="14"/>
      <c r="NCU691" s="14"/>
      <c r="NCV691" s="14"/>
      <c r="NCW691" s="14"/>
      <c r="NCX691" s="14"/>
      <c r="NCY691" s="14"/>
      <c r="NCZ691" s="14"/>
      <c r="NDA691" s="14"/>
      <c r="NDB691" s="14"/>
      <c r="NDC691" s="14"/>
      <c r="NDD691" s="14"/>
      <c r="NDE691" s="14"/>
      <c r="NDF691" s="14"/>
      <c r="NDG691" s="14"/>
      <c r="NDH691" s="14"/>
      <c r="NDI691" s="14"/>
      <c r="NDJ691" s="14"/>
      <c r="NDK691" s="14"/>
      <c r="NDL691" s="14"/>
      <c r="NDM691" s="14"/>
      <c r="NDN691" s="14"/>
      <c r="NDO691" s="14"/>
      <c r="NDP691" s="14"/>
      <c r="NDQ691" s="14"/>
      <c r="NDR691" s="14"/>
      <c r="NDS691" s="14"/>
      <c r="NDT691" s="14"/>
      <c r="NDU691" s="14"/>
      <c r="NDV691" s="14"/>
      <c r="NDW691" s="14"/>
      <c r="NDX691" s="14"/>
      <c r="NDY691" s="14"/>
      <c r="NDZ691" s="14"/>
      <c r="NEA691" s="14"/>
      <c r="NEB691" s="14"/>
      <c r="NEC691" s="14"/>
      <c r="NED691" s="14"/>
      <c r="NEE691" s="14"/>
      <c r="NEF691" s="14"/>
      <c r="NEG691" s="14"/>
      <c r="NEH691" s="14"/>
      <c r="NEI691" s="14"/>
      <c r="NEJ691" s="14"/>
      <c r="NEK691" s="14"/>
      <c r="NEL691" s="14"/>
      <c r="NEM691" s="14"/>
      <c r="NEN691" s="14"/>
      <c r="NEO691" s="14"/>
      <c r="NEP691" s="14"/>
      <c r="NEQ691" s="14"/>
      <c r="NER691" s="14"/>
      <c r="NES691" s="14"/>
      <c r="NET691" s="14"/>
      <c r="NEU691" s="14"/>
      <c r="NEV691" s="14"/>
      <c r="NEW691" s="14"/>
      <c r="NEX691" s="14"/>
      <c r="NEY691" s="14"/>
      <c r="NEZ691" s="14"/>
      <c r="NFA691" s="14"/>
      <c r="NFB691" s="14"/>
      <c r="NFC691" s="14"/>
      <c r="NFD691" s="14"/>
      <c r="NFE691" s="14"/>
      <c r="NFF691" s="14"/>
      <c r="NFG691" s="14"/>
      <c r="NFH691" s="14"/>
      <c r="NFI691" s="14"/>
      <c r="NFJ691" s="14"/>
      <c r="NFK691" s="14"/>
      <c r="NFL691" s="14"/>
      <c r="NFM691" s="14"/>
      <c r="NFN691" s="14"/>
      <c r="NFO691" s="14"/>
      <c r="NFP691" s="14"/>
      <c r="NFQ691" s="14"/>
      <c r="NFR691" s="14"/>
      <c r="NFS691" s="14"/>
      <c r="NFT691" s="14"/>
      <c r="NFU691" s="14"/>
      <c r="NFV691" s="14"/>
      <c r="NFW691" s="14"/>
      <c r="NFX691" s="14"/>
      <c r="NFY691" s="14"/>
      <c r="NFZ691" s="14"/>
      <c r="NGA691" s="14"/>
      <c r="NGB691" s="14"/>
      <c r="NGC691" s="14"/>
      <c r="NGD691" s="14"/>
      <c r="NGE691" s="14"/>
      <c r="NGF691" s="14"/>
      <c r="NGG691" s="14"/>
      <c r="NGH691" s="14"/>
      <c r="NGI691" s="14"/>
      <c r="NGJ691" s="14"/>
      <c r="NGK691" s="14"/>
      <c r="NGL691" s="14"/>
      <c r="NGM691" s="14"/>
      <c r="NGN691" s="14"/>
      <c r="NGO691" s="14"/>
      <c r="NGP691" s="14"/>
      <c r="NGQ691" s="14"/>
      <c r="NGR691" s="14"/>
      <c r="NGS691" s="14"/>
      <c r="NGT691" s="14"/>
      <c r="NGU691" s="14"/>
      <c r="NGV691" s="14"/>
      <c r="NGW691" s="14"/>
      <c r="NGX691" s="14"/>
      <c r="NGY691" s="14"/>
      <c r="NGZ691" s="14"/>
      <c r="NHA691" s="14"/>
      <c r="NHB691" s="14"/>
      <c r="NHC691" s="14"/>
      <c r="NHD691" s="14"/>
      <c r="NHE691" s="14"/>
      <c r="NHF691" s="14"/>
      <c r="NHG691" s="14"/>
      <c r="NHH691" s="14"/>
      <c r="NHI691" s="14"/>
      <c r="NHJ691" s="14"/>
      <c r="NHK691" s="14"/>
      <c r="NHL691" s="14"/>
      <c r="NHM691" s="14"/>
      <c r="NHN691" s="14"/>
      <c r="NHO691" s="14"/>
      <c r="NHP691" s="14"/>
      <c r="NHQ691" s="14"/>
      <c r="NHR691" s="14"/>
      <c r="NHS691" s="14"/>
      <c r="NHT691" s="14"/>
      <c r="NHU691" s="14"/>
      <c r="NHV691" s="14"/>
      <c r="NHW691" s="14"/>
      <c r="NHX691" s="14"/>
      <c r="NHY691" s="14"/>
      <c r="NHZ691" s="14"/>
      <c r="NIA691" s="14"/>
      <c r="NIB691" s="14"/>
      <c r="NIC691" s="14"/>
      <c r="NID691" s="14"/>
      <c r="NIE691" s="14"/>
      <c r="NIF691" s="14"/>
      <c r="NIG691" s="14"/>
      <c r="NIH691" s="14"/>
      <c r="NII691" s="14"/>
      <c r="NIJ691" s="14"/>
      <c r="NIK691" s="14"/>
      <c r="NIL691" s="14"/>
      <c r="NIM691" s="14"/>
      <c r="NIN691" s="14"/>
      <c r="NIO691" s="14"/>
      <c r="NIP691" s="14"/>
      <c r="NIQ691" s="14"/>
      <c r="NIR691" s="14"/>
      <c r="NIS691" s="14"/>
      <c r="NIT691" s="14"/>
      <c r="NIU691" s="14"/>
      <c r="NIV691" s="14"/>
      <c r="NIW691" s="14"/>
      <c r="NIX691" s="14"/>
      <c r="NIY691" s="14"/>
      <c r="NIZ691" s="14"/>
      <c r="NJA691" s="14"/>
      <c r="NJB691" s="14"/>
      <c r="NJC691" s="14"/>
      <c r="NJD691" s="14"/>
      <c r="NJE691" s="14"/>
      <c r="NJF691" s="14"/>
      <c r="NJG691" s="14"/>
      <c r="NJH691" s="14"/>
      <c r="NJI691" s="14"/>
      <c r="NJJ691" s="14"/>
      <c r="NJK691" s="14"/>
      <c r="NJL691" s="14"/>
      <c r="NJM691" s="14"/>
      <c r="NJN691" s="14"/>
      <c r="NJO691" s="14"/>
      <c r="NJP691" s="14"/>
      <c r="NJQ691" s="14"/>
      <c r="NJR691" s="14"/>
      <c r="NJS691" s="14"/>
      <c r="NJT691" s="14"/>
      <c r="NJU691" s="14"/>
      <c r="NJV691" s="14"/>
      <c r="NJW691" s="14"/>
      <c r="NJX691" s="14"/>
      <c r="NJY691" s="14"/>
      <c r="NJZ691" s="14"/>
      <c r="NKA691" s="14"/>
      <c r="NKB691" s="14"/>
      <c r="NKC691" s="14"/>
      <c r="NKD691" s="14"/>
      <c r="NKE691" s="14"/>
      <c r="NKF691" s="14"/>
      <c r="NKG691" s="14"/>
      <c r="NKH691" s="14"/>
      <c r="NKI691" s="14"/>
      <c r="NKJ691" s="14"/>
      <c r="NKK691" s="14"/>
      <c r="NKL691" s="14"/>
      <c r="NKM691" s="14"/>
      <c r="NKN691" s="14"/>
      <c r="NKO691" s="14"/>
      <c r="NKP691" s="14"/>
      <c r="NKQ691" s="14"/>
      <c r="NKR691" s="14"/>
      <c r="NKS691" s="14"/>
      <c r="NKT691" s="14"/>
      <c r="NKU691" s="14"/>
      <c r="NKV691" s="14"/>
      <c r="NKW691" s="14"/>
      <c r="NKX691" s="14"/>
      <c r="NKY691" s="14"/>
      <c r="NKZ691" s="14"/>
      <c r="NLA691" s="14"/>
      <c r="NLB691" s="14"/>
      <c r="NLC691" s="14"/>
      <c r="NLD691" s="14"/>
      <c r="NLE691" s="14"/>
      <c r="NLF691" s="14"/>
      <c r="NLG691" s="14"/>
      <c r="NLH691" s="14"/>
      <c r="NLI691" s="14"/>
      <c r="NLJ691" s="14"/>
      <c r="NLK691" s="14"/>
      <c r="NLL691" s="14"/>
      <c r="NLM691" s="14"/>
      <c r="NLN691" s="14"/>
      <c r="NLO691" s="14"/>
      <c r="NLP691" s="14"/>
      <c r="NLQ691" s="14"/>
      <c r="NLR691" s="14"/>
      <c r="NLS691" s="14"/>
      <c r="NLT691" s="14"/>
      <c r="NLU691" s="14"/>
      <c r="NLV691" s="14"/>
      <c r="NLW691" s="14"/>
      <c r="NLX691" s="14"/>
      <c r="NLY691" s="14"/>
      <c r="NLZ691" s="14"/>
      <c r="NMA691" s="14"/>
      <c r="NMB691" s="14"/>
      <c r="NMC691" s="14"/>
      <c r="NMD691" s="14"/>
      <c r="NME691" s="14"/>
      <c r="NMF691" s="14"/>
      <c r="NMG691" s="14"/>
      <c r="NMH691" s="14"/>
      <c r="NMI691" s="14"/>
      <c r="NMJ691" s="14"/>
      <c r="NMK691" s="14"/>
      <c r="NML691" s="14"/>
      <c r="NMM691" s="14"/>
      <c r="NMN691" s="14"/>
      <c r="NMO691" s="14"/>
      <c r="NMP691" s="14"/>
      <c r="NMQ691" s="14"/>
      <c r="NMR691" s="14"/>
      <c r="NMS691" s="14"/>
      <c r="NMT691" s="14"/>
      <c r="NMU691" s="14"/>
      <c r="NMV691" s="14"/>
      <c r="NMW691" s="14"/>
      <c r="NMX691" s="14"/>
      <c r="NMY691" s="14"/>
      <c r="NMZ691" s="14"/>
      <c r="NNA691" s="14"/>
      <c r="NNB691" s="14"/>
      <c r="NNC691" s="14"/>
      <c r="NND691" s="14"/>
      <c r="NNE691" s="14"/>
      <c r="NNF691" s="14"/>
      <c r="NNG691" s="14"/>
      <c r="NNH691" s="14"/>
      <c r="NNI691" s="14"/>
      <c r="NNJ691" s="14"/>
      <c r="NNK691" s="14"/>
      <c r="NNL691" s="14"/>
      <c r="NNM691" s="14"/>
      <c r="NNN691" s="14"/>
      <c r="NNO691" s="14"/>
      <c r="NNP691" s="14"/>
      <c r="NNQ691" s="14"/>
      <c r="NNR691" s="14"/>
      <c r="NNS691" s="14"/>
      <c r="NNT691" s="14"/>
      <c r="NNU691" s="14"/>
      <c r="NNV691" s="14"/>
      <c r="NNW691" s="14"/>
      <c r="NNX691" s="14"/>
      <c r="NNY691" s="14"/>
      <c r="NNZ691" s="14"/>
      <c r="NOA691" s="14"/>
      <c r="NOB691" s="14"/>
      <c r="NOC691" s="14"/>
      <c r="NOD691" s="14"/>
      <c r="NOE691" s="14"/>
      <c r="NOF691" s="14"/>
      <c r="NOG691" s="14"/>
      <c r="NOH691" s="14"/>
      <c r="NOI691" s="14"/>
      <c r="NOJ691" s="14"/>
      <c r="NOK691" s="14"/>
      <c r="NOL691" s="14"/>
      <c r="NOM691" s="14"/>
      <c r="NON691" s="14"/>
      <c r="NOO691" s="14"/>
      <c r="NOP691" s="14"/>
      <c r="NOQ691" s="14"/>
      <c r="NOR691" s="14"/>
      <c r="NOS691" s="14"/>
      <c r="NOT691" s="14"/>
      <c r="NOU691" s="14"/>
      <c r="NOV691" s="14"/>
      <c r="NOW691" s="14"/>
      <c r="NOX691" s="14"/>
      <c r="NOY691" s="14"/>
      <c r="NOZ691" s="14"/>
      <c r="NPA691" s="14"/>
      <c r="NPB691" s="14"/>
      <c r="NPC691" s="14"/>
      <c r="NPD691" s="14"/>
      <c r="NPE691" s="14"/>
      <c r="NPF691" s="14"/>
      <c r="NPG691" s="14"/>
      <c r="NPH691" s="14"/>
      <c r="NPI691" s="14"/>
      <c r="NPJ691" s="14"/>
      <c r="NPK691" s="14"/>
      <c r="NPL691" s="14"/>
      <c r="NPM691" s="14"/>
      <c r="NPN691" s="14"/>
      <c r="NPO691" s="14"/>
      <c r="NPP691" s="14"/>
      <c r="NPQ691" s="14"/>
      <c r="NPR691" s="14"/>
      <c r="NPS691" s="14"/>
      <c r="NPT691" s="14"/>
      <c r="NPU691" s="14"/>
      <c r="NPV691" s="14"/>
      <c r="NPW691" s="14"/>
      <c r="NPX691" s="14"/>
      <c r="NPY691" s="14"/>
      <c r="NPZ691" s="14"/>
      <c r="NQA691" s="14"/>
      <c r="NQB691" s="14"/>
      <c r="NQC691" s="14"/>
      <c r="NQD691" s="14"/>
      <c r="NQE691" s="14"/>
      <c r="NQF691" s="14"/>
      <c r="NQG691" s="14"/>
      <c r="NQH691" s="14"/>
      <c r="NQI691" s="14"/>
      <c r="NQJ691" s="14"/>
      <c r="NQK691" s="14"/>
      <c r="NQL691" s="14"/>
      <c r="NQM691" s="14"/>
      <c r="NQN691" s="14"/>
      <c r="NQO691" s="14"/>
      <c r="NQP691" s="14"/>
      <c r="NQQ691" s="14"/>
      <c r="NQR691" s="14"/>
      <c r="NQS691" s="14"/>
      <c r="NQT691" s="14"/>
      <c r="NQU691" s="14"/>
      <c r="NQV691" s="14"/>
      <c r="NQW691" s="14"/>
      <c r="NQX691" s="14"/>
      <c r="NQY691" s="14"/>
      <c r="NQZ691" s="14"/>
      <c r="NRA691" s="14"/>
      <c r="NRB691" s="14"/>
      <c r="NRC691" s="14"/>
      <c r="NRD691" s="14"/>
      <c r="NRE691" s="14"/>
      <c r="NRF691" s="14"/>
      <c r="NRG691" s="14"/>
      <c r="NRH691" s="14"/>
      <c r="NRI691" s="14"/>
      <c r="NRJ691" s="14"/>
      <c r="NRK691" s="14"/>
      <c r="NRL691" s="14"/>
      <c r="NRM691" s="14"/>
      <c r="NRN691" s="14"/>
      <c r="NRO691" s="14"/>
      <c r="NRP691" s="14"/>
      <c r="NRQ691" s="14"/>
      <c r="NRR691" s="14"/>
      <c r="NRS691" s="14"/>
      <c r="NRT691" s="14"/>
      <c r="NRU691" s="14"/>
      <c r="NRV691" s="14"/>
      <c r="NRW691" s="14"/>
      <c r="NRX691" s="14"/>
      <c r="NRY691" s="14"/>
      <c r="NRZ691" s="14"/>
      <c r="NSA691" s="14"/>
      <c r="NSB691" s="14"/>
      <c r="NSC691" s="14"/>
      <c r="NSD691" s="14"/>
      <c r="NSE691" s="14"/>
      <c r="NSF691" s="14"/>
      <c r="NSG691" s="14"/>
      <c r="NSH691" s="14"/>
      <c r="NSI691" s="14"/>
      <c r="NSJ691" s="14"/>
      <c r="NSK691" s="14"/>
      <c r="NSL691" s="14"/>
      <c r="NSM691" s="14"/>
      <c r="NSN691" s="14"/>
      <c r="NSO691" s="14"/>
      <c r="NSP691" s="14"/>
      <c r="NSQ691" s="14"/>
      <c r="NSR691" s="14"/>
      <c r="NSS691" s="14"/>
      <c r="NST691" s="14"/>
      <c r="NSU691" s="14"/>
      <c r="NSV691" s="14"/>
      <c r="NSW691" s="14"/>
      <c r="NSX691" s="14"/>
      <c r="NSY691" s="14"/>
      <c r="NSZ691" s="14"/>
      <c r="NTA691" s="14"/>
      <c r="NTB691" s="14"/>
      <c r="NTC691" s="14"/>
      <c r="NTD691" s="14"/>
      <c r="NTE691" s="14"/>
      <c r="NTF691" s="14"/>
      <c r="NTG691" s="14"/>
      <c r="NTH691" s="14"/>
      <c r="NTI691" s="14"/>
      <c r="NTJ691" s="14"/>
      <c r="NTK691" s="14"/>
      <c r="NTL691" s="14"/>
      <c r="NTM691" s="14"/>
      <c r="NTN691" s="14"/>
      <c r="NTO691" s="14"/>
      <c r="NTP691" s="14"/>
      <c r="NTQ691" s="14"/>
      <c r="NTR691" s="14"/>
      <c r="NTS691" s="14"/>
      <c r="NTT691" s="14"/>
      <c r="NTU691" s="14"/>
      <c r="NTV691" s="14"/>
      <c r="NTW691" s="14"/>
      <c r="NTX691" s="14"/>
      <c r="NTY691" s="14"/>
      <c r="NTZ691" s="14"/>
      <c r="NUA691" s="14"/>
      <c r="NUB691" s="14"/>
      <c r="NUC691" s="14"/>
      <c r="NUD691" s="14"/>
      <c r="NUE691" s="14"/>
      <c r="NUF691" s="14"/>
      <c r="NUG691" s="14"/>
      <c r="NUH691" s="14"/>
      <c r="NUI691" s="14"/>
      <c r="NUJ691" s="14"/>
      <c r="NUK691" s="14"/>
      <c r="NUL691" s="14"/>
      <c r="NUM691" s="14"/>
      <c r="NUN691" s="14"/>
      <c r="NUO691" s="14"/>
      <c r="NUP691" s="14"/>
      <c r="NUQ691" s="14"/>
      <c r="NUR691" s="14"/>
      <c r="NUS691" s="14"/>
      <c r="NUT691" s="14"/>
      <c r="NUU691" s="14"/>
      <c r="NUV691" s="14"/>
      <c r="NUW691" s="14"/>
      <c r="NUX691" s="14"/>
      <c r="NUY691" s="14"/>
      <c r="NUZ691" s="14"/>
      <c r="NVA691" s="14"/>
      <c r="NVB691" s="14"/>
      <c r="NVC691" s="14"/>
      <c r="NVD691" s="14"/>
      <c r="NVE691" s="14"/>
      <c r="NVF691" s="14"/>
      <c r="NVG691" s="14"/>
      <c r="NVH691" s="14"/>
      <c r="NVI691" s="14"/>
      <c r="NVJ691" s="14"/>
      <c r="NVK691" s="14"/>
      <c r="NVL691" s="14"/>
      <c r="NVM691" s="14"/>
      <c r="NVN691" s="14"/>
      <c r="NVO691" s="14"/>
      <c r="NVP691" s="14"/>
      <c r="NVQ691" s="14"/>
      <c r="NVR691" s="14"/>
      <c r="NVS691" s="14"/>
      <c r="NVT691" s="14"/>
      <c r="NVU691" s="14"/>
      <c r="NVV691" s="14"/>
      <c r="NVW691" s="14"/>
      <c r="NVX691" s="14"/>
      <c r="NVY691" s="14"/>
      <c r="NVZ691" s="14"/>
      <c r="NWA691" s="14"/>
      <c r="NWB691" s="14"/>
      <c r="NWC691" s="14"/>
      <c r="NWD691" s="14"/>
      <c r="NWE691" s="14"/>
      <c r="NWF691" s="14"/>
      <c r="NWG691" s="14"/>
      <c r="NWH691" s="14"/>
      <c r="NWI691" s="14"/>
      <c r="NWJ691" s="14"/>
      <c r="NWK691" s="14"/>
      <c r="NWL691" s="14"/>
      <c r="NWM691" s="14"/>
      <c r="NWN691" s="14"/>
      <c r="NWO691" s="14"/>
      <c r="NWP691" s="14"/>
      <c r="NWQ691" s="14"/>
      <c r="NWR691" s="14"/>
      <c r="NWS691" s="14"/>
      <c r="NWT691" s="14"/>
      <c r="NWU691" s="14"/>
      <c r="NWV691" s="14"/>
      <c r="NWW691" s="14"/>
      <c r="NWX691" s="14"/>
      <c r="NWY691" s="14"/>
      <c r="NWZ691" s="14"/>
      <c r="NXA691" s="14"/>
      <c r="NXB691" s="14"/>
      <c r="NXC691" s="14"/>
      <c r="NXD691" s="14"/>
      <c r="NXE691" s="14"/>
      <c r="NXF691" s="14"/>
      <c r="NXG691" s="14"/>
      <c r="NXH691" s="14"/>
      <c r="NXI691" s="14"/>
      <c r="NXJ691" s="14"/>
      <c r="NXK691" s="14"/>
      <c r="NXL691" s="14"/>
      <c r="NXM691" s="14"/>
      <c r="NXN691" s="14"/>
      <c r="NXO691" s="14"/>
      <c r="NXP691" s="14"/>
      <c r="NXQ691" s="14"/>
      <c r="NXR691" s="14"/>
      <c r="NXS691" s="14"/>
      <c r="NXT691" s="14"/>
      <c r="NXU691" s="14"/>
      <c r="NXV691" s="14"/>
      <c r="NXW691" s="14"/>
      <c r="NXX691" s="14"/>
      <c r="NXY691" s="14"/>
      <c r="NXZ691" s="14"/>
      <c r="NYA691" s="14"/>
      <c r="NYB691" s="14"/>
      <c r="NYC691" s="14"/>
      <c r="NYD691" s="14"/>
      <c r="NYE691" s="14"/>
      <c r="NYF691" s="14"/>
      <c r="NYG691" s="14"/>
      <c r="NYH691" s="14"/>
      <c r="NYI691" s="14"/>
      <c r="NYJ691" s="14"/>
      <c r="NYK691" s="14"/>
      <c r="NYL691" s="14"/>
      <c r="NYM691" s="14"/>
      <c r="NYN691" s="14"/>
      <c r="NYO691" s="14"/>
      <c r="NYP691" s="14"/>
      <c r="NYQ691" s="14"/>
      <c r="NYR691" s="14"/>
      <c r="NYS691" s="14"/>
      <c r="NYT691" s="14"/>
      <c r="NYU691" s="14"/>
      <c r="NYV691" s="14"/>
      <c r="NYW691" s="14"/>
      <c r="NYX691" s="14"/>
      <c r="NYY691" s="14"/>
      <c r="NYZ691" s="14"/>
      <c r="NZA691" s="14"/>
      <c r="NZB691" s="14"/>
      <c r="NZC691" s="14"/>
      <c r="NZD691" s="14"/>
      <c r="NZE691" s="14"/>
      <c r="NZF691" s="14"/>
      <c r="NZG691" s="14"/>
      <c r="NZH691" s="14"/>
      <c r="NZI691" s="14"/>
      <c r="NZJ691" s="14"/>
      <c r="NZK691" s="14"/>
      <c r="NZL691" s="14"/>
      <c r="NZM691" s="14"/>
      <c r="NZN691" s="14"/>
      <c r="NZO691" s="14"/>
      <c r="NZP691" s="14"/>
      <c r="NZQ691" s="14"/>
      <c r="NZR691" s="14"/>
      <c r="NZS691" s="14"/>
      <c r="NZT691" s="14"/>
      <c r="NZU691" s="14"/>
      <c r="NZV691" s="14"/>
      <c r="NZW691" s="14"/>
      <c r="NZX691" s="14"/>
      <c r="NZY691" s="14"/>
      <c r="NZZ691" s="14"/>
      <c r="OAA691" s="14"/>
      <c r="OAB691" s="14"/>
      <c r="OAC691" s="14"/>
      <c r="OAD691" s="14"/>
      <c r="OAE691" s="14"/>
      <c r="OAF691" s="14"/>
      <c r="OAG691" s="14"/>
      <c r="OAH691" s="14"/>
      <c r="OAI691" s="14"/>
      <c r="OAJ691" s="14"/>
      <c r="OAK691" s="14"/>
      <c r="OAL691" s="14"/>
      <c r="OAM691" s="14"/>
      <c r="OAN691" s="14"/>
      <c r="OAO691" s="14"/>
      <c r="OAP691" s="14"/>
      <c r="OAQ691" s="14"/>
      <c r="OAR691" s="14"/>
      <c r="OAS691" s="14"/>
      <c r="OAT691" s="14"/>
      <c r="OAU691" s="14"/>
      <c r="OAV691" s="14"/>
      <c r="OAW691" s="14"/>
      <c r="OAX691" s="14"/>
      <c r="OAY691" s="14"/>
      <c r="OAZ691" s="14"/>
      <c r="OBA691" s="14"/>
      <c r="OBB691" s="14"/>
      <c r="OBC691" s="14"/>
      <c r="OBD691" s="14"/>
      <c r="OBE691" s="14"/>
      <c r="OBF691" s="14"/>
      <c r="OBG691" s="14"/>
      <c r="OBH691" s="14"/>
      <c r="OBI691" s="14"/>
      <c r="OBJ691" s="14"/>
      <c r="OBK691" s="14"/>
      <c r="OBL691" s="14"/>
      <c r="OBM691" s="14"/>
      <c r="OBN691" s="14"/>
      <c r="OBO691" s="14"/>
      <c r="OBP691" s="14"/>
      <c r="OBQ691" s="14"/>
      <c r="OBR691" s="14"/>
      <c r="OBS691" s="14"/>
      <c r="OBT691" s="14"/>
      <c r="OBU691" s="14"/>
      <c r="OBV691" s="14"/>
      <c r="OBW691" s="14"/>
      <c r="OBX691" s="14"/>
      <c r="OBY691" s="14"/>
      <c r="OBZ691" s="14"/>
      <c r="OCA691" s="14"/>
      <c r="OCB691" s="14"/>
      <c r="OCC691" s="14"/>
      <c r="OCD691" s="14"/>
      <c r="OCE691" s="14"/>
      <c r="OCF691" s="14"/>
      <c r="OCG691" s="14"/>
      <c r="OCH691" s="14"/>
      <c r="OCI691" s="14"/>
      <c r="OCJ691" s="14"/>
      <c r="OCK691" s="14"/>
      <c r="OCL691" s="14"/>
      <c r="OCM691" s="14"/>
      <c r="OCN691" s="14"/>
      <c r="OCO691" s="14"/>
      <c r="OCP691" s="14"/>
      <c r="OCQ691" s="14"/>
      <c r="OCR691" s="14"/>
      <c r="OCS691" s="14"/>
      <c r="OCT691" s="14"/>
      <c r="OCU691" s="14"/>
      <c r="OCV691" s="14"/>
      <c r="OCW691" s="14"/>
      <c r="OCX691" s="14"/>
      <c r="OCY691" s="14"/>
      <c r="OCZ691" s="14"/>
      <c r="ODA691" s="14"/>
      <c r="ODB691" s="14"/>
      <c r="ODC691" s="14"/>
      <c r="ODD691" s="14"/>
      <c r="ODE691" s="14"/>
      <c r="ODF691" s="14"/>
      <c r="ODG691" s="14"/>
      <c r="ODH691" s="14"/>
      <c r="ODI691" s="14"/>
      <c r="ODJ691" s="14"/>
      <c r="ODK691" s="14"/>
      <c r="ODL691" s="14"/>
      <c r="ODM691" s="14"/>
      <c r="ODN691" s="14"/>
      <c r="ODO691" s="14"/>
      <c r="ODP691" s="14"/>
      <c r="ODQ691" s="14"/>
      <c r="ODR691" s="14"/>
      <c r="ODS691" s="14"/>
      <c r="ODT691" s="14"/>
      <c r="ODU691" s="14"/>
      <c r="ODV691" s="14"/>
      <c r="ODW691" s="14"/>
      <c r="ODX691" s="14"/>
      <c r="ODY691" s="14"/>
      <c r="ODZ691" s="14"/>
      <c r="OEA691" s="14"/>
      <c r="OEB691" s="14"/>
      <c r="OEC691" s="14"/>
      <c r="OED691" s="14"/>
      <c r="OEE691" s="14"/>
      <c r="OEF691" s="14"/>
      <c r="OEG691" s="14"/>
      <c r="OEH691" s="14"/>
      <c r="OEI691" s="14"/>
      <c r="OEJ691" s="14"/>
      <c r="OEK691" s="14"/>
      <c r="OEL691" s="14"/>
      <c r="OEM691" s="14"/>
      <c r="OEN691" s="14"/>
      <c r="OEO691" s="14"/>
      <c r="OEP691" s="14"/>
      <c r="OEQ691" s="14"/>
      <c r="OER691" s="14"/>
      <c r="OES691" s="14"/>
      <c r="OET691" s="14"/>
      <c r="OEU691" s="14"/>
      <c r="OEV691" s="14"/>
      <c r="OEW691" s="14"/>
      <c r="OEX691" s="14"/>
      <c r="OEY691" s="14"/>
      <c r="OEZ691" s="14"/>
      <c r="OFA691" s="14"/>
      <c r="OFB691" s="14"/>
      <c r="OFC691" s="14"/>
      <c r="OFD691" s="14"/>
      <c r="OFE691" s="14"/>
      <c r="OFF691" s="14"/>
      <c r="OFG691" s="14"/>
      <c r="OFH691" s="14"/>
      <c r="OFI691" s="14"/>
      <c r="OFJ691" s="14"/>
      <c r="OFK691" s="14"/>
      <c r="OFL691" s="14"/>
      <c r="OFM691" s="14"/>
      <c r="OFN691" s="14"/>
      <c r="OFO691" s="14"/>
      <c r="OFP691" s="14"/>
      <c r="OFQ691" s="14"/>
      <c r="OFR691" s="14"/>
      <c r="OFS691" s="14"/>
      <c r="OFT691" s="14"/>
      <c r="OFU691" s="14"/>
      <c r="OFV691" s="14"/>
      <c r="OFW691" s="14"/>
      <c r="OFX691" s="14"/>
      <c r="OFY691" s="14"/>
      <c r="OFZ691" s="14"/>
      <c r="OGA691" s="14"/>
      <c r="OGB691" s="14"/>
      <c r="OGC691" s="14"/>
      <c r="OGD691" s="14"/>
      <c r="OGE691" s="14"/>
      <c r="OGF691" s="14"/>
      <c r="OGG691" s="14"/>
      <c r="OGH691" s="14"/>
      <c r="OGI691" s="14"/>
      <c r="OGJ691" s="14"/>
      <c r="OGK691" s="14"/>
      <c r="OGL691" s="14"/>
      <c r="OGM691" s="14"/>
      <c r="OGN691" s="14"/>
      <c r="OGO691" s="14"/>
      <c r="OGP691" s="14"/>
      <c r="OGQ691" s="14"/>
      <c r="OGR691" s="14"/>
      <c r="OGS691" s="14"/>
      <c r="OGT691" s="14"/>
      <c r="OGU691" s="14"/>
      <c r="OGV691" s="14"/>
      <c r="OGW691" s="14"/>
      <c r="OGX691" s="14"/>
      <c r="OGY691" s="14"/>
      <c r="OGZ691" s="14"/>
      <c r="OHA691" s="14"/>
      <c r="OHB691" s="14"/>
      <c r="OHC691" s="14"/>
      <c r="OHD691" s="14"/>
      <c r="OHE691" s="14"/>
      <c r="OHF691" s="14"/>
      <c r="OHG691" s="14"/>
      <c r="OHH691" s="14"/>
      <c r="OHI691" s="14"/>
      <c r="OHJ691" s="14"/>
      <c r="OHK691" s="14"/>
      <c r="OHL691" s="14"/>
      <c r="OHM691" s="14"/>
      <c r="OHN691" s="14"/>
      <c r="OHO691" s="14"/>
      <c r="OHP691" s="14"/>
      <c r="OHQ691" s="14"/>
      <c r="OHR691" s="14"/>
      <c r="OHS691" s="14"/>
      <c r="OHT691" s="14"/>
      <c r="OHU691" s="14"/>
      <c r="OHV691" s="14"/>
      <c r="OHW691" s="14"/>
      <c r="OHX691" s="14"/>
      <c r="OHY691" s="14"/>
      <c r="OHZ691" s="14"/>
      <c r="OIA691" s="14"/>
      <c r="OIB691" s="14"/>
      <c r="OIC691" s="14"/>
      <c r="OID691" s="14"/>
      <c r="OIE691" s="14"/>
      <c r="OIF691" s="14"/>
      <c r="OIG691" s="14"/>
      <c r="OIH691" s="14"/>
      <c r="OII691" s="14"/>
      <c r="OIJ691" s="14"/>
      <c r="OIK691" s="14"/>
      <c r="OIL691" s="14"/>
      <c r="OIM691" s="14"/>
      <c r="OIN691" s="14"/>
      <c r="OIO691" s="14"/>
      <c r="OIP691" s="14"/>
      <c r="OIQ691" s="14"/>
      <c r="OIR691" s="14"/>
      <c r="OIS691" s="14"/>
      <c r="OIT691" s="14"/>
      <c r="OIU691" s="14"/>
      <c r="OIV691" s="14"/>
      <c r="OIW691" s="14"/>
      <c r="OIX691" s="14"/>
      <c r="OIY691" s="14"/>
      <c r="OIZ691" s="14"/>
      <c r="OJA691" s="14"/>
      <c r="OJB691" s="14"/>
      <c r="OJC691" s="14"/>
      <c r="OJD691" s="14"/>
      <c r="OJE691" s="14"/>
      <c r="OJF691" s="14"/>
      <c r="OJG691" s="14"/>
      <c r="OJH691" s="14"/>
      <c r="OJI691" s="14"/>
      <c r="OJJ691" s="14"/>
      <c r="OJK691" s="14"/>
      <c r="OJL691" s="14"/>
      <c r="OJM691" s="14"/>
      <c r="OJN691" s="14"/>
      <c r="OJO691" s="14"/>
      <c r="OJP691" s="14"/>
      <c r="OJQ691" s="14"/>
      <c r="OJR691" s="14"/>
      <c r="OJS691" s="14"/>
      <c r="OJT691" s="14"/>
      <c r="OJU691" s="14"/>
      <c r="OJV691" s="14"/>
      <c r="OJW691" s="14"/>
      <c r="OJX691" s="14"/>
      <c r="OJY691" s="14"/>
      <c r="OJZ691" s="14"/>
      <c r="OKA691" s="14"/>
      <c r="OKB691" s="14"/>
      <c r="OKC691" s="14"/>
      <c r="OKD691" s="14"/>
      <c r="OKE691" s="14"/>
      <c r="OKF691" s="14"/>
      <c r="OKG691" s="14"/>
      <c r="OKH691" s="14"/>
      <c r="OKI691" s="14"/>
      <c r="OKJ691" s="14"/>
      <c r="OKK691" s="14"/>
      <c r="OKL691" s="14"/>
      <c r="OKM691" s="14"/>
      <c r="OKN691" s="14"/>
      <c r="OKO691" s="14"/>
      <c r="OKP691" s="14"/>
      <c r="OKQ691" s="14"/>
      <c r="OKR691" s="14"/>
      <c r="OKS691" s="14"/>
      <c r="OKT691" s="14"/>
      <c r="OKU691" s="14"/>
      <c r="OKV691" s="14"/>
      <c r="OKW691" s="14"/>
      <c r="OKX691" s="14"/>
      <c r="OKY691" s="14"/>
      <c r="OKZ691" s="14"/>
      <c r="OLA691" s="14"/>
      <c r="OLB691" s="14"/>
      <c r="OLC691" s="14"/>
      <c r="OLD691" s="14"/>
      <c r="OLE691" s="14"/>
      <c r="OLF691" s="14"/>
      <c r="OLG691" s="14"/>
      <c r="OLH691" s="14"/>
      <c r="OLI691" s="14"/>
      <c r="OLJ691" s="14"/>
      <c r="OLK691" s="14"/>
      <c r="OLL691" s="14"/>
      <c r="OLM691" s="14"/>
      <c r="OLN691" s="14"/>
      <c r="OLO691" s="14"/>
      <c r="OLP691" s="14"/>
      <c r="OLQ691" s="14"/>
      <c r="OLR691" s="14"/>
      <c r="OLS691" s="14"/>
      <c r="OLT691" s="14"/>
      <c r="OLU691" s="14"/>
      <c r="OLV691" s="14"/>
      <c r="OLW691" s="14"/>
      <c r="OLX691" s="14"/>
      <c r="OLY691" s="14"/>
      <c r="OLZ691" s="14"/>
      <c r="OMA691" s="14"/>
      <c r="OMB691" s="14"/>
      <c r="OMC691" s="14"/>
      <c r="OMD691" s="14"/>
      <c r="OME691" s="14"/>
      <c r="OMF691" s="14"/>
      <c r="OMG691" s="14"/>
      <c r="OMH691" s="14"/>
      <c r="OMI691" s="14"/>
      <c r="OMJ691" s="14"/>
      <c r="OMK691" s="14"/>
      <c r="OML691" s="14"/>
      <c r="OMM691" s="14"/>
      <c r="OMN691" s="14"/>
      <c r="OMO691" s="14"/>
      <c r="OMP691" s="14"/>
      <c r="OMQ691" s="14"/>
      <c r="OMR691" s="14"/>
      <c r="OMS691" s="14"/>
      <c r="OMT691" s="14"/>
      <c r="OMU691" s="14"/>
      <c r="OMV691" s="14"/>
      <c r="OMW691" s="14"/>
      <c r="OMX691" s="14"/>
      <c r="OMY691" s="14"/>
      <c r="OMZ691" s="14"/>
      <c r="ONA691" s="14"/>
      <c r="ONB691" s="14"/>
      <c r="ONC691" s="14"/>
      <c r="OND691" s="14"/>
      <c r="ONE691" s="14"/>
      <c r="ONF691" s="14"/>
      <c r="ONG691" s="14"/>
      <c r="ONH691" s="14"/>
      <c r="ONI691" s="14"/>
      <c r="ONJ691" s="14"/>
      <c r="ONK691" s="14"/>
      <c r="ONL691" s="14"/>
      <c r="ONM691" s="14"/>
      <c r="ONN691" s="14"/>
      <c r="ONO691" s="14"/>
      <c r="ONP691" s="14"/>
      <c r="ONQ691" s="14"/>
      <c r="ONR691" s="14"/>
      <c r="ONS691" s="14"/>
      <c r="ONT691" s="14"/>
      <c r="ONU691" s="14"/>
      <c r="ONV691" s="14"/>
      <c r="ONW691" s="14"/>
      <c r="ONX691" s="14"/>
      <c r="ONY691" s="14"/>
      <c r="ONZ691" s="14"/>
      <c r="OOA691" s="14"/>
      <c r="OOB691" s="14"/>
      <c r="OOC691" s="14"/>
      <c r="OOD691" s="14"/>
      <c r="OOE691" s="14"/>
      <c r="OOF691" s="14"/>
      <c r="OOG691" s="14"/>
      <c r="OOH691" s="14"/>
      <c r="OOI691" s="14"/>
      <c r="OOJ691" s="14"/>
      <c r="OOK691" s="14"/>
      <c r="OOL691" s="14"/>
      <c r="OOM691" s="14"/>
      <c r="OON691" s="14"/>
      <c r="OOO691" s="14"/>
      <c r="OOP691" s="14"/>
      <c r="OOQ691" s="14"/>
      <c r="OOR691" s="14"/>
      <c r="OOS691" s="14"/>
      <c r="OOT691" s="14"/>
      <c r="OOU691" s="14"/>
      <c r="OOV691" s="14"/>
      <c r="OOW691" s="14"/>
      <c r="OOX691" s="14"/>
      <c r="OOY691" s="14"/>
      <c r="OOZ691" s="14"/>
      <c r="OPA691" s="14"/>
      <c r="OPB691" s="14"/>
      <c r="OPC691" s="14"/>
      <c r="OPD691" s="14"/>
      <c r="OPE691" s="14"/>
      <c r="OPF691" s="14"/>
      <c r="OPG691" s="14"/>
      <c r="OPH691" s="14"/>
      <c r="OPI691" s="14"/>
      <c r="OPJ691" s="14"/>
      <c r="OPK691" s="14"/>
      <c r="OPL691" s="14"/>
      <c r="OPM691" s="14"/>
      <c r="OPN691" s="14"/>
      <c r="OPO691" s="14"/>
      <c r="OPP691" s="14"/>
      <c r="OPQ691" s="14"/>
      <c r="OPR691" s="14"/>
      <c r="OPS691" s="14"/>
      <c r="OPT691" s="14"/>
      <c r="OPU691" s="14"/>
      <c r="OPV691" s="14"/>
      <c r="OPW691" s="14"/>
      <c r="OPX691" s="14"/>
      <c r="OPY691" s="14"/>
      <c r="OPZ691" s="14"/>
      <c r="OQA691" s="14"/>
      <c r="OQB691" s="14"/>
      <c r="OQC691" s="14"/>
      <c r="OQD691" s="14"/>
      <c r="OQE691" s="14"/>
      <c r="OQF691" s="14"/>
      <c r="OQG691" s="14"/>
      <c r="OQH691" s="14"/>
      <c r="OQI691" s="14"/>
      <c r="OQJ691" s="14"/>
      <c r="OQK691" s="14"/>
      <c r="OQL691" s="14"/>
      <c r="OQM691" s="14"/>
      <c r="OQN691" s="14"/>
      <c r="OQO691" s="14"/>
      <c r="OQP691" s="14"/>
      <c r="OQQ691" s="14"/>
      <c r="OQR691" s="14"/>
      <c r="OQS691" s="14"/>
      <c r="OQT691" s="14"/>
      <c r="OQU691" s="14"/>
      <c r="OQV691" s="14"/>
      <c r="OQW691" s="14"/>
      <c r="OQX691" s="14"/>
      <c r="OQY691" s="14"/>
      <c r="OQZ691" s="14"/>
      <c r="ORA691" s="14"/>
      <c r="ORB691" s="14"/>
      <c r="ORC691" s="14"/>
      <c r="ORD691" s="14"/>
      <c r="ORE691" s="14"/>
      <c r="ORF691" s="14"/>
      <c r="ORG691" s="14"/>
      <c r="ORH691" s="14"/>
      <c r="ORI691" s="14"/>
      <c r="ORJ691" s="14"/>
      <c r="ORK691" s="14"/>
      <c r="ORL691" s="14"/>
      <c r="ORM691" s="14"/>
      <c r="ORN691" s="14"/>
      <c r="ORO691" s="14"/>
      <c r="ORP691" s="14"/>
      <c r="ORQ691" s="14"/>
      <c r="ORR691" s="14"/>
      <c r="ORS691" s="14"/>
      <c r="ORT691" s="14"/>
      <c r="ORU691" s="14"/>
      <c r="ORV691" s="14"/>
      <c r="ORW691" s="14"/>
      <c r="ORX691" s="14"/>
      <c r="ORY691" s="14"/>
      <c r="ORZ691" s="14"/>
      <c r="OSA691" s="14"/>
      <c r="OSB691" s="14"/>
      <c r="OSC691" s="14"/>
      <c r="OSD691" s="14"/>
      <c r="OSE691" s="14"/>
      <c r="OSF691" s="14"/>
      <c r="OSG691" s="14"/>
      <c r="OSH691" s="14"/>
      <c r="OSI691" s="14"/>
      <c r="OSJ691" s="14"/>
      <c r="OSK691" s="14"/>
      <c r="OSL691" s="14"/>
      <c r="OSM691" s="14"/>
      <c r="OSN691" s="14"/>
      <c r="OSO691" s="14"/>
      <c r="OSP691" s="14"/>
      <c r="OSQ691" s="14"/>
      <c r="OSR691" s="14"/>
      <c r="OSS691" s="14"/>
      <c r="OST691" s="14"/>
      <c r="OSU691" s="14"/>
      <c r="OSV691" s="14"/>
      <c r="OSW691" s="14"/>
      <c r="OSX691" s="14"/>
      <c r="OSY691" s="14"/>
      <c r="OSZ691" s="14"/>
      <c r="OTA691" s="14"/>
      <c r="OTB691" s="14"/>
      <c r="OTC691" s="14"/>
      <c r="OTD691" s="14"/>
      <c r="OTE691" s="14"/>
      <c r="OTF691" s="14"/>
      <c r="OTG691" s="14"/>
      <c r="OTH691" s="14"/>
      <c r="OTI691" s="14"/>
      <c r="OTJ691" s="14"/>
      <c r="OTK691" s="14"/>
      <c r="OTL691" s="14"/>
      <c r="OTM691" s="14"/>
      <c r="OTN691" s="14"/>
      <c r="OTO691" s="14"/>
      <c r="OTP691" s="14"/>
      <c r="OTQ691" s="14"/>
      <c r="OTR691" s="14"/>
      <c r="OTS691" s="14"/>
      <c r="OTT691" s="14"/>
      <c r="OTU691" s="14"/>
      <c r="OTV691" s="14"/>
      <c r="OTW691" s="14"/>
      <c r="OTX691" s="14"/>
      <c r="OTY691" s="14"/>
      <c r="OTZ691" s="14"/>
      <c r="OUA691" s="14"/>
      <c r="OUB691" s="14"/>
      <c r="OUC691" s="14"/>
      <c r="OUD691" s="14"/>
      <c r="OUE691" s="14"/>
      <c r="OUF691" s="14"/>
      <c r="OUG691" s="14"/>
      <c r="OUH691" s="14"/>
      <c r="OUI691" s="14"/>
      <c r="OUJ691" s="14"/>
      <c r="OUK691" s="14"/>
      <c r="OUL691" s="14"/>
      <c r="OUM691" s="14"/>
      <c r="OUN691" s="14"/>
      <c r="OUO691" s="14"/>
      <c r="OUP691" s="14"/>
      <c r="OUQ691" s="14"/>
      <c r="OUR691" s="14"/>
      <c r="OUS691" s="14"/>
      <c r="OUT691" s="14"/>
      <c r="OUU691" s="14"/>
      <c r="OUV691" s="14"/>
      <c r="OUW691" s="14"/>
      <c r="OUX691" s="14"/>
      <c r="OUY691" s="14"/>
      <c r="OUZ691" s="14"/>
      <c r="OVA691" s="14"/>
      <c r="OVB691" s="14"/>
      <c r="OVC691" s="14"/>
      <c r="OVD691" s="14"/>
      <c r="OVE691" s="14"/>
      <c r="OVF691" s="14"/>
      <c r="OVG691" s="14"/>
      <c r="OVH691" s="14"/>
      <c r="OVI691" s="14"/>
      <c r="OVJ691" s="14"/>
      <c r="OVK691" s="14"/>
      <c r="OVL691" s="14"/>
      <c r="OVM691" s="14"/>
      <c r="OVN691" s="14"/>
      <c r="OVO691" s="14"/>
      <c r="OVP691" s="14"/>
      <c r="OVQ691" s="14"/>
      <c r="OVR691" s="14"/>
      <c r="OVS691" s="14"/>
      <c r="OVT691" s="14"/>
      <c r="OVU691" s="14"/>
      <c r="OVV691" s="14"/>
      <c r="OVW691" s="14"/>
      <c r="OVX691" s="14"/>
      <c r="OVY691" s="14"/>
      <c r="OVZ691" s="14"/>
      <c r="OWA691" s="14"/>
      <c r="OWB691" s="14"/>
      <c r="OWC691" s="14"/>
      <c r="OWD691" s="14"/>
      <c r="OWE691" s="14"/>
      <c r="OWF691" s="14"/>
      <c r="OWG691" s="14"/>
      <c r="OWH691" s="14"/>
      <c r="OWI691" s="14"/>
      <c r="OWJ691" s="14"/>
      <c r="OWK691" s="14"/>
      <c r="OWL691" s="14"/>
      <c r="OWM691" s="14"/>
      <c r="OWN691" s="14"/>
      <c r="OWO691" s="14"/>
      <c r="OWP691" s="14"/>
      <c r="OWQ691" s="14"/>
      <c r="OWR691" s="14"/>
      <c r="OWS691" s="14"/>
      <c r="OWT691" s="14"/>
      <c r="OWU691" s="14"/>
      <c r="OWV691" s="14"/>
      <c r="OWW691" s="14"/>
      <c r="OWX691" s="14"/>
      <c r="OWY691" s="14"/>
      <c r="OWZ691" s="14"/>
      <c r="OXA691" s="14"/>
      <c r="OXB691" s="14"/>
      <c r="OXC691" s="14"/>
      <c r="OXD691" s="14"/>
      <c r="OXE691" s="14"/>
      <c r="OXF691" s="14"/>
      <c r="OXG691" s="14"/>
      <c r="OXH691" s="14"/>
      <c r="OXI691" s="14"/>
      <c r="OXJ691" s="14"/>
      <c r="OXK691" s="14"/>
      <c r="OXL691" s="14"/>
      <c r="OXM691" s="14"/>
      <c r="OXN691" s="14"/>
      <c r="OXO691" s="14"/>
      <c r="OXP691" s="14"/>
      <c r="OXQ691" s="14"/>
      <c r="OXR691" s="14"/>
      <c r="OXS691" s="14"/>
      <c r="OXT691" s="14"/>
      <c r="OXU691" s="14"/>
      <c r="OXV691" s="14"/>
      <c r="OXW691" s="14"/>
      <c r="OXX691" s="14"/>
      <c r="OXY691" s="14"/>
      <c r="OXZ691" s="14"/>
      <c r="OYA691" s="14"/>
      <c r="OYB691" s="14"/>
      <c r="OYC691" s="14"/>
      <c r="OYD691" s="14"/>
      <c r="OYE691" s="14"/>
      <c r="OYF691" s="14"/>
      <c r="OYG691" s="14"/>
      <c r="OYH691" s="14"/>
      <c r="OYI691" s="14"/>
      <c r="OYJ691" s="14"/>
      <c r="OYK691" s="14"/>
      <c r="OYL691" s="14"/>
      <c r="OYM691" s="14"/>
      <c r="OYN691" s="14"/>
      <c r="OYO691" s="14"/>
      <c r="OYP691" s="14"/>
      <c r="OYQ691" s="14"/>
      <c r="OYR691" s="14"/>
      <c r="OYS691" s="14"/>
      <c r="OYT691" s="14"/>
      <c r="OYU691" s="14"/>
      <c r="OYV691" s="14"/>
      <c r="OYW691" s="14"/>
      <c r="OYX691" s="14"/>
      <c r="OYY691" s="14"/>
      <c r="OYZ691" s="14"/>
      <c r="OZA691" s="14"/>
      <c r="OZB691" s="14"/>
      <c r="OZC691" s="14"/>
      <c r="OZD691" s="14"/>
      <c r="OZE691" s="14"/>
      <c r="OZF691" s="14"/>
      <c r="OZG691" s="14"/>
      <c r="OZH691" s="14"/>
      <c r="OZI691" s="14"/>
      <c r="OZJ691" s="14"/>
      <c r="OZK691" s="14"/>
      <c r="OZL691" s="14"/>
      <c r="OZM691" s="14"/>
      <c r="OZN691" s="14"/>
      <c r="OZO691" s="14"/>
      <c r="OZP691" s="14"/>
      <c r="OZQ691" s="14"/>
      <c r="OZR691" s="14"/>
      <c r="OZS691" s="14"/>
      <c r="OZT691" s="14"/>
      <c r="OZU691" s="14"/>
      <c r="OZV691" s="14"/>
      <c r="OZW691" s="14"/>
      <c r="OZX691" s="14"/>
      <c r="OZY691" s="14"/>
      <c r="OZZ691" s="14"/>
      <c r="PAA691" s="14"/>
      <c r="PAB691" s="14"/>
      <c r="PAC691" s="14"/>
      <c r="PAD691" s="14"/>
      <c r="PAE691" s="14"/>
      <c r="PAF691" s="14"/>
      <c r="PAG691" s="14"/>
      <c r="PAH691" s="14"/>
      <c r="PAI691" s="14"/>
      <c r="PAJ691" s="14"/>
      <c r="PAK691" s="14"/>
      <c r="PAL691" s="14"/>
      <c r="PAM691" s="14"/>
      <c r="PAN691" s="14"/>
      <c r="PAO691" s="14"/>
      <c r="PAP691" s="14"/>
      <c r="PAQ691" s="14"/>
      <c r="PAR691" s="14"/>
      <c r="PAS691" s="14"/>
      <c r="PAT691" s="14"/>
      <c r="PAU691" s="14"/>
      <c r="PAV691" s="14"/>
      <c r="PAW691" s="14"/>
      <c r="PAX691" s="14"/>
      <c r="PAY691" s="14"/>
      <c r="PAZ691" s="14"/>
      <c r="PBA691" s="14"/>
      <c r="PBB691" s="14"/>
      <c r="PBC691" s="14"/>
      <c r="PBD691" s="14"/>
      <c r="PBE691" s="14"/>
      <c r="PBF691" s="14"/>
      <c r="PBG691" s="14"/>
      <c r="PBH691" s="14"/>
      <c r="PBI691" s="14"/>
      <c r="PBJ691" s="14"/>
      <c r="PBK691" s="14"/>
      <c r="PBL691" s="14"/>
      <c r="PBM691" s="14"/>
      <c r="PBN691" s="14"/>
      <c r="PBO691" s="14"/>
      <c r="PBP691" s="14"/>
      <c r="PBQ691" s="14"/>
      <c r="PBR691" s="14"/>
      <c r="PBS691" s="14"/>
      <c r="PBT691" s="14"/>
      <c r="PBU691" s="14"/>
      <c r="PBV691" s="14"/>
      <c r="PBW691" s="14"/>
      <c r="PBX691" s="14"/>
      <c r="PBY691" s="14"/>
      <c r="PBZ691" s="14"/>
      <c r="PCA691" s="14"/>
      <c r="PCB691" s="14"/>
      <c r="PCC691" s="14"/>
      <c r="PCD691" s="14"/>
      <c r="PCE691" s="14"/>
      <c r="PCF691" s="14"/>
      <c r="PCG691" s="14"/>
      <c r="PCH691" s="14"/>
      <c r="PCI691" s="14"/>
      <c r="PCJ691" s="14"/>
      <c r="PCK691" s="14"/>
      <c r="PCL691" s="14"/>
      <c r="PCM691" s="14"/>
      <c r="PCN691" s="14"/>
      <c r="PCO691" s="14"/>
      <c r="PCP691" s="14"/>
      <c r="PCQ691" s="14"/>
      <c r="PCR691" s="14"/>
      <c r="PCS691" s="14"/>
      <c r="PCT691" s="14"/>
      <c r="PCU691" s="14"/>
      <c r="PCV691" s="14"/>
      <c r="PCW691" s="14"/>
      <c r="PCX691" s="14"/>
      <c r="PCY691" s="14"/>
      <c r="PCZ691" s="14"/>
      <c r="PDA691" s="14"/>
      <c r="PDB691" s="14"/>
      <c r="PDC691" s="14"/>
      <c r="PDD691" s="14"/>
      <c r="PDE691" s="14"/>
      <c r="PDF691" s="14"/>
      <c r="PDG691" s="14"/>
      <c r="PDH691" s="14"/>
      <c r="PDI691" s="14"/>
      <c r="PDJ691" s="14"/>
      <c r="PDK691" s="14"/>
      <c r="PDL691" s="14"/>
      <c r="PDM691" s="14"/>
      <c r="PDN691" s="14"/>
      <c r="PDO691" s="14"/>
      <c r="PDP691" s="14"/>
      <c r="PDQ691" s="14"/>
      <c r="PDR691" s="14"/>
      <c r="PDS691" s="14"/>
      <c r="PDT691" s="14"/>
      <c r="PDU691" s="14"/>
      <c r="PDV691" s="14"/>
      <c r="PDW691" s="14"/>
      <c r="PDX691" s="14"/>
      <c r="PDY691" s="14"/>
      <c r="PDZ691" s="14"/>
      <c r="PEA691" s="14"/>
      <c r="PEB691" s="14"/>
      <c r="PEC691" s="14"/>
      <c r="PED691" s="14"/>
      <c r="PEE691" s="14"/>
      <c r="PEF691" s="14"/>
      <c r="PEG691" s="14"/>
      <c r="PEH691" s="14"/>
      <c r="PEI691" s="14"/>
      <c r="PEJ691" s="14"/>
      <c r="PEK691" s="14"/>
      <c r="PEL691" s="14"/>
      <c r="PEM691" s="14"/>
      <c r="PEN691" s="14"/>
      <c r="PEO691" s="14"/>
      <c r="PEP691" s="14"/>
      <c r="PEQ691" s="14"/>
      <c r="PER691" s="14"/>
      <c r="PES691" s="14"/>
      <c r="PET691" s="14"/>
      <c r="PEU691" s="14"/>
      <c r="PEV691" s="14"/>
      <c r="PEW691" s="14"/>
      <c r="PEX691" s="14"/>
      <c r="PEY691" s="14"/>
      <c r="PEZ691" s="14"/>
      <c r="PFA691" s="14"/>
      <c r="PFB691" s="14"/>
      <c r="PFC691" s="14"/>
      <c r="PFD691" s="14"/>
      <c r="PFE691" s="14"/>
      <c r="PFF691" s="14"/>
      <c r="PFG691" s="14"/>
      <c r="PFH691" s="14"/>
      <c r="PFI691" s="14"/>
      <c r="PFJ691" s="14"/>
      <c r="PFK691" s="14"/>
      <c r="PFL691" s="14"/>
      <c r="PFM691" s="14"/>
      <c r="PFN691" s="14"/>
      <c r="PFO691" s="14"/>
      <c r="PFP691" s="14"/>
      <c r="PFQ691" s="14"/>
      <c r="PFR691" s="14"/>
      <c r="PFS691" s="14"/>
      <c r="PFT691" s="14"/>
      <c r="PFU691" s="14"/>
      <c r="PFV691" s="14"/>
      <c r="PFW691" s="14"/>
      <c r="PFX691" s="14"/>
      <c r="PFY691" s="14"/>
      <c r="PFZ691" s="14"/>
      <c r="PGA691" s="14"/>
      <c r="PGB691" s="14"/>
      <c r="PGC691" s="14"/>
      <c r="PGD691" s="14"/>
      <c r="PGE691" s="14"/>
      <c r="PGF691" s="14"/>
      <c r="PGG691" s="14"/>
      <c r="PGH691" s="14"/>
      <c r="PGI691" s="14"/>
      <c r="PGJ691" s="14"/>
      <c r="PGK691" s="14"/>
      <c r="PGL691" s="14"/>
      <c r="PGM691" s="14"/>
      <c r="PGN691" s="14"/>
      <c r="PGO691" s="14"/>
      <c r="PGP691" s="14"/>
      <c r="PGQ691" s="14"/>
      <c r="PGR691" s="14"/>
      <c r="PGS691" s="14"/>
      <c r="PGT691" s="14"/>
      <c r="PGU691" s="14"/>
      <c r="PGV691" s="14"/>
      <c r="PGW691" s="14"/>
      <c r="PGX691" s="14"/>
      <c r="PGY691" s="14"/>
      <c r="PGZ691" s="14"/>
      <c r="PHA691" s="14"/>
      <c r="PHB691" s="14"/>
      <c r="PHC691" s="14"/>
      <c r="PHD691" s="14"/>
      <c r="PHE691" s="14"/>
      <c r="PHF691" s="14"/>
      <c r="PHG691" s="14"/>
      <c r="PHH691" s="14"/>
      <c r="PHI691" s="14"/>
      <c r="PHJ691" s="14"/>
      <c r="PHK691" s="14"/>
      <c r="PHL691" s="14"/>
      <c r="PHM691" s="14"/>
      <c r="PHN691" s="14"/>
      <c r="PHO691" s="14"/>
      <c r="PHP691" s="14"/>
      <c r="PHQ691" s="14"/>
      <c r="PHR691" s="14"/>
      <c r="PHS691" s="14"/>
      <c r="PHT691" s="14"/>
      <c r="PHU691" s="14"/>
      <c r="PHV691" s="14"/>
      <c r="PHW691" s="14"/>
      <c r="PHX691" s="14"/>
      <c r="PHY691" s="14"/>
      <c r="PHZ691" s="14"/>
      <c r="PIA691" s="14"/>
      <c r="PIB691" s="14"/>
      <c r="PIC691" s="14"/>
      <c r="PID691" s="14"/>
      <c r="PIE691" s="14"/>
      <c r="PIF691" s="14"/>
      <c r="PIG691" s="14"/>
      <c r="PIH691" s="14"/>
      <c r="PII691" s="14"/>
      <c r="PIJ691" s="14"/>
      <c r="PIK691" s="14"/>
      <c r="PIL691" s="14"/>
      <c r="PIM691" s="14"/>
      <c r="PIN691" s="14"/>
      <c r="PIO691" s="14"/>
      <c r="PIP691" s="14"/>
      <c r="PIQ691" s="14"/>
      <c r="PIR691" s="14"/>
      <c r="PIS691" s="14"/>
      <c r="PIT691" s="14"/>
      <c r="PIU691" s="14"/>
      <c r="PIV691" s="14"/>
      <c r="PIW691" s="14"/>
      <c r="PIX691" s="14"/>
      <c r="PIY691" s="14"/>
      <c r="PIZ691" s="14"/>
      <c r="PJA691" s="14"/>
      <c r="PJB691" s="14"/>
      <c r="PJC691" s="14"/>
      <c r="PJD691" s="14"/>
      <c r="PJE691" s="14"/>
      <c r="PJF691" s="14"/>
      <c r="PJG691" s="14"/>
      <c r="PJH691" s="14"/>
      <c r="PJI691" s="14"/>
      <c r="PJJ691" s="14"/>
      <c r="PJK691" s="14"/>
      <c r="PJL691" s="14"/>
      <c r="PJM691" s="14"/>
      <c r="PJN691" s="14"/>
      <c r="PJO691" s="14"/>
      <c r="PJP691" s="14"/>
      <c r="PJQ691" s="14"/>
      <c r="PJR691" s="14"/>
      <c r="PJS691" s="14"/>
      <c r="PJT691" s="14"/>
      <c r="PJU691" s="14"/>
      <c r="PJV691" s="14"/>
      <c r="PJW691" s="14"/>
      <c r="PJX691" s="14"/>
      <c r="PJY691" s="14"/>
      <c r="PJZ691" s="14"/>
      <c r="PKA691" s="14"/>
      <c r="PKB691" s="14"/>
      <c r="PKC691" s="14"/>
      <c r="PKD691" s="14"/>
      <c r="PKE691" s="14"/>
      <c r="PKF691" s="14"/>
      <c r="PKG691" s="14"/>
      <c r="PKH691" s="14"/>
      <c r="PKI691" s="14"/>
      <c r="PKJ691" s="14"/>
      <c r="PKK691" s="14"/>
      <c r="PKL691" s="14"/>
      <c r="PKM691" s="14"/>
      <c r="PKN691" s="14"/>
      <c r="PKO691" s="14"/>
      <c r="PKP691" s="14"/>
      <c r="PKQ691" s="14"/>
      <c r="PKR691" s="14"/>
      <c r="PKS691" s="14"/>
      <c r="PKT691" s="14"/>
      <c r="PKU691" s="14"/>
      <c r="PKV691" s="14"/>
      <c r="PKW691" s="14"/>
      <c r="PKX691" s="14"/>
      <c r="PKY691" s="14"/>
      <c r="PKZ691" s="14"/>
      <c r="PLA691" s="14"/>
      <c r="PLB691" s="14"/>
      <c r="PLC691" s="14"/>
      <c r="PLD691" s="14"/>
      <c r="PLE691" s="14"/>
      <c r="PLF691" s="14"/>
      <c r="PLG691" s="14"/>
      <c r="PLH691" s="14"/>
      <c r="PLI691" s="14"/>
      <c r="PLJ691" s="14"/>
      <c r="PLK691" s="14"/>
      <c r="PLL691" s="14"/>
      <c r="PLM691" s="14"/>
      <c r="PLN691" s="14"/>
      <c r="PLO691" s="14"/>
      <c r="PLP691" s="14"/>
      <c r="PLQ691" s="14"/>
      <c r="PLR691" s="14"/>
      <c r="PLS691" s="14"/>
      <c r="PLT691" s="14"/>
      <c r="PLU691" s="14"/>
      <c r="PLV691" s="14"/>
      <c r="PLW691" s="14"/>
      <c r="PLX691" s="14"/>
      <c r="PLY691" s="14"/>
      <c r="PLZ691" s="14"/>
      <c r="PMA691" s="14"/>
      <c r="PMB691" s="14"/>
      <c r="PMC691" s="14"/>
      <c r="PMD691" s="14"/>
      <c r="PME691" s="14"/>
      <c r="PMF691" s="14"/>
      <c r="PMG691" s="14"/>
      <c r="PMH691" s="14"/>
      <c r="PMI691" s="14"/>
      <c r="PMJ691" s="14"/>
      <c r="PMK691" s="14"/>
      <c r="PML691" s="14"/>
      <c r="PMM691" s="14"/>
      <c r="PMN691" s="14"/>
      <c r="PMO691" s="14"/>
      <c r="PMP691" s="14"/>
      <c r="PMQ691" s="14"/>
      <c r="PMR691" s="14"/>
      <c r="PMS691" s="14"/>
      <c r="PMT691" s="14"/>
      <c r="PMU691" s="14"/>
      <c r="PMV691" s="14"/>
      <c r="PMW691" s="14"/>
      <c r="PMX691" s="14"/>
      <c r="PMY691" s="14"/>
      <c r="PMZ691" s="14"/>
      <c r="PNA691" s="14"/>
      <c r="PNB691" s="14"/>
      <c r="PNC691" s="14"/>
      <c r="PND691" s="14"/>
      <c r="PNE691" s="14"/>
      <c r="PNF691" s="14"/>
      <c r="PNG691" s="14"/>
      <c r="PNH691" s="14"/>
      <c r="PNI691" s="14"/>
      <c r="PNJ691" s="14"/>
      <c r="PNK691" s="14"/>
      <c r="PNL691" s="14"/>
      <c r="PNM691" s="14"/>
      <c r="PNN691" s="14"/>
      <c r="PNO691" s="14"/>
      <c r="PNP691" s="14"/>
      <c r="PNQ691" s="14"/>
      <c r="PNR691" s="14"/>
      <c r="PNS691" s="14"/>
      <c r="PNT691" s="14"/>
      <c r="PNU691" s="14"/>
      <c r="PNV691" s="14"/>
      <c r="PNW691" s="14"/>
      <c r="PNX691" s="14"/>
      <c r="PNY691" s="14"/>
      <c r="PNZ691" s="14"/>
      <c r="POA691" s="14"/>
      <c r="POB691" s="14"/>
      <c r="POC691" s="14"/>
      <c r="POD691" s="14"/>
      <c r="POE691" s="14"/>
      <c r="POF691" s="14"/>
      <c r="POG691" s="14"/>
      <c r="POH691" s="14"/>
      <c r="POI691" s="14"/>
      <c r="POJ691" s="14"/>
      <c r="POK691" s="14"/>
      <c r="POL691" s="14"/>
      <c r="POM691" s="14"/>
      <c r="PON691" s="14"/>
      <c r="POO691" s="14"/>
      <c r="POP691" s="14"/>
      <c r="POQ691" s="14"/>
      <c r="POR691" s="14"/>
      <c r="POS691" s="14"/>
      <c r="POT691" s="14"/>
      <c r="POU691" s="14"/>
      <c r="POV691" s="14"/>
      <c r="POW691" s="14"/>
      <c r="POX691" s="14"/>
      <c r="POY691" s="14"/>
      <c r="POZ691" s="14"/>
      <c r="PPA691" s="14"/>
      <c r="PPB691" s="14"/>
      <c r="PPC691" s="14"/>
      <c r="PPD691" s="14"/>
      <c r="PPE691" s="14"/>
      <c r="PPF691" s="14"/>
      <c r="PPG691" s="14"/>
      <c r="PPH691" s="14"/>
      <c r="PPI691" s="14"/>
      <c r="PPJ691" s="14"/>
      <c r="PPK691" s="14"/>
      <c r="PPL691" s="14"/>
      <c r="PPM691" s="14"/>
      <c r="PPN691" s="14"/>
      <c r="PPO691" s="14"/>
      <c r="PPP691" s="14"/>
      <c r="PPQ691" s="14"/>
      <c r="PPR691" s="14"/>
      <c r="PPS691" s="14"/>
      <c r="PPT691" s="14"/>
      <c r="PPU691" s="14"/>
      <c r="PPV691" s="14"/>
      <c r="PPW691" s="14"/>
      <c r="PPX691" s="14"/>
      <c r="PPY691" s="14"/>
      <c r="PPZ691" s="14"/>
      <c r="PQA691" s="14"/>
      <c r="PQB691" s="14"/>
      <c r="PQC691" s="14"/>
      <c r="PQD691" s="14"/>
      <c r="PQE691" s="14"/>
      <c r="PQF691" s="14"/>
      <c r="PQG691" s="14"/>
      <c r="PQH691" s="14"/>
      <c r="PQI691" s="14"/>
      <c r="PQJ691" s="14"/>
      <c r="PQK691" s="14"/>
      <c r="PQL691" s="14"/>
      <c r="PQM691" s="14"/>
      <c r="PQN691" s="14"/>
      <c r="PQO691" s="14"/>
      <c r="PQP691" s="14"/>
      <c r="PQQ691" s="14"/>
      <c r="PQR691" s="14"/>
      <c r="PQS691" s="14"/>
      <c r="PQT691" s="14"/>
      <c r="PQU691" s="14"/>
      <c r="PQV691" s="14"/>
      <c r="PQW691" s="14"/>
      <c r="PQX691" s="14"/>
      <c r="PQY691" s="14"/>
      <c r="PQZ691" s="14"/>
      <c r="PRA691" s="14"/>
      <c r="PRB691" s="14"/>
      <c r="PRC691" s="14"/>
      <c r="PRD691" s="14"/>
      <c r="PRE691" s="14"/>
      <c r="PRF691" s="14"/>
      <c r="PRG691" s="14"/>
      <c r="PRH691" s="14"/>
      <c r="PRI691" s="14"/>
      <c r="PRJ691" s="14"/>
      <c r="PRK691" s="14"/>
      <c r="PRL691" s="14"/>
      <c r="PRM691" s="14"/>
      <c r="PRN691" s="14"/>
      <c r="PRO691" s="14"/>
      <c r="PRP691" s="14"/>
      <c r="PRQ691" s="14"/>
      <c r="PRR691" s="14"/>
      <c r="PRS691" s="14"/>
      <c r="PRT691" s="14"/>
      <c r="PRU691" s="14"/>
      <c r="PRV691" s="14"/>
      <c r="PRW691" s="14"/>
      <c r="PRX691" s="14"/>
      <c r="PRY691" s="14"/>
      <c r="PRZ691" s="14"/>
      <c r="PSA691" s="14"/>
      <c r="PSB691" s="14"/>
      <c r="PSC691" s="14"/>
      <c r="PSD691" s="14"/>
      <c r="PSE691" s="14"/>
      <c r="PSF691" s="14"/>
      <c r="PSG691" s="14"/>
      <c r="PSH691" s="14"/>
      <c r="PSI691" s="14"/>
      <c r="PSJ691" s="14"/>
      <c r="PSK691" s="14"/>
      <c r="PSL691" s="14"/>
      <c r="PSM691" s="14"/>
      <c r="PSN691" s="14"/>
      <c r="PSO691" s="14"/>
      <c r="PSP691" s="14"/>
      <c r="PSQ691" s="14"/>
      <c r="PSR691" s="14"/>
      <c r="PSS691" s="14"/>
      <c r="PST691" s="14"/>
      <c r="PSU691" s="14"/>
      <c r="PSV691" s="14"/>
      <c r="PSW691" s="14"/>
      <c r="PSX691" s="14"/>
      <c r="PSY691" s="14"/>
      <c r="PSZ691" s="14"/>
      <c r="PTA691" s="14"/>
      <c r="PTB691" s="14"/>
      <c r="PTC691" s="14"/>
      <c r="PTD691" s="14"/>
      <c r="PTE691" s="14"/>
      <c r="PTF691" s="14"/>
      <c r="PTG691" s="14"/>
      <c r="PTH691" s="14"/>
      <c r="PTI691" s="14"/>
      <c r="PTJ691" s="14"/>
      <c r="PTK691" s="14"/>
      <c r="PTL691" s="14"/>
      <c r="PTM691" s="14"/>
      <c r="PTN691" s="14"/>
      <c r="PTO691" s="14"/>
      <c r="PTP691" s="14"/>
      <c r="PTQ691" s="14"/>
      <c r="PTR691" s="14"/>
      <c r="PTS691" s="14"/>
      <c r="PTT691" s="14"/>
      <c r="PTU691" s="14"/>
      <c r="PTV691" s="14"/>
      <c r="PTW691" s="14"/>
      <c r="PTX691" s="14"/>
      <c r="PTY691" s="14"/>
      <c r="PTZ691" s="14"/>
      <c r="PUA691" s="14"/>
      <c r="PUB691" s="14"/>
      <c r="PUC691" s="14"/>
      <c r="PUD691" s="14"/>
      <c r="PUE691" s="14"/>
      <c r="PUF691" s="14"/>
      <c r="PUG691" s="14"/>
      <c r="PUH691" s="14"/>
      <c r="PUI691" s="14"/>
      <c r="PUJ691" s="14"/>
      <c r="PUK691" s="14"/>
      <c r="PUL691" s="14"/>
      <c r="PUM691" s="14"/>
      <c r="PUN691" s="14"/>
      <c r="PUO691" s="14"/>
      <c r="PUP691" s="14"/>
      <c r="PUQ691" s="14"/>
      <c r="PUR691" s="14"/>
      <c r="PUS691" s="14"/>
      <c r="PUT691" s="14"/>
      <c r="PUU691" s="14"/>
      <c r="PUV691" s="14"/>
      <c r="PUW691" s="14"/>
      <c r="PUX691" s="14"/>
      <c r="PUY691" s="14"/>
      <c r="PUZ691" s="14"/>
      <c r="PVA691" s="14"/>
      <c r="PVB691" s="14"/>
      <c r="PVC691" s="14"/>
      <c r="PVD691" s="14"/>
      <c r="PVE691" s="14"/>
      <c r="PVF691" s="14"/>
      <c r="PVG691" s="14"/>
      <c r="PVH691" s="14"/>
      <c r="PVI691" s="14"/>
      <c r="PVJ691" s="14"/>
      <c r="PVK691" s="14"/>
      <c r="PVL691" s="14"/>
      <c r="PVM691" s="14"/>
      <c r="PVN691" s="14"/>
      <c r="PVO691" s="14"/>
      <c r="PVP691" s="14"/>
      <c r="PVQ691" s="14"/>
      <c r="PVR691" s="14"/>
      <c r="PVS691" s="14"/>
      <c r="PVT691" s="14"/>
      <c r="PVU691" s="14"/>
      <c r="PVV691" s="14"/>
      <c r="PVW691" s="14"/>
      <c r="PVX691" s="14"/>
      <c r="PVY691" s="14"/>
      <c r="PVZ691" s="14"/>
      <c r="PWA691" s="14"/>
      <c r="PWB691" s="14"/>
      <c r="PWC691" s="14"/>
      <c r="PWD691" s="14"/>
      <c r="PWE691" s="14"/>
      <c r="PWF691" s="14"/>
      <c r="PWG691" s="14"/>
      <c r="PWH691" s="14"/>
      <c r="PWI691" s="14"/>
      <c r="PWJ691" s="14"/>
      <c r="PWK691" s="14"/>
      <c r="PWL691" s="14"/>
      <c r="PWM691" s="14"/>
      <c r="PWN691" s="14"/>
      <c r="PWO691" s="14"/>
      <c r="PWP691" s="14"/>
      <c r="PWQ691" s="14"/>
      <c r="PWR691" s="14"/>
      <c r="PWS691" s="14"/>
      <c r="PWT691" s="14"/>
      <c r="PWU691" s="14"/>
      <c r="PWV691" s="14"/>
      <c r="PWW691" s="14"/>
      <c r="PWX691" s="14"/>
      <c r="PWY691" s="14"/>
      <c r="PWZ691" s="14"/>
      <c r="PXA691" s="14"/>
      <c r="PXB691" s="14"/>
      <c r="PXC691" s="14"/>
      <c r="PXD691" s="14"/>
      <c r="PXE691" s="14"/>
      <c r="PXF691" s="14"/>
      <c r="PXG691" s="14"/>
      <c r="PXH691" s="14"/>
      <c r="PXI691" s="14"/>
      <c r="PXJ691" s="14"/>
      <c r="PXK691" s="14"/>
      <c r="PXL691" s="14"/>
      <c r="PXM691" s="14"/>
      <c r="PXN691" s="14"/>
      <c r="PXO691" s="14"/>
      <c r="PXP691" s="14"/>
      <c r="PXQ691" s="14"/>
      <c r="PXR691" s="14"/>
      <c r="PXS691" s="14"/>
      <c r="PXT691" s="14"/>
      <c r="PXU691" s="14"/>
      <c r="PXV691" s="14"/>
      <c r="PXW691" s="14"/>
      <c r="PXX691" s="14"/>
      <c r="PXY691" s="14"/>
      <c r="PXZ691" s="14"/>
      <c r="PYA691" s="14"/>
      <c r="PYB691" s="14"/>
      <c r="PYC691" s="14"/>
      <c r="PYD691" s="14"/>
      <c r="PYE691" s="14"/>
      <c r="PYF691" s="14"/>
      <c r="PYG691" s="14"/>
      <c r="PYH691" s="14"/>
      <c r="PYI691" s="14"/>
      <c r="PYJ691" s="14"/>
      <c r="PYK691" s="14"/>
      <c r="PYL691" s="14"/>
      <c r="PYM691" s="14"/>
      <c r="PYN691" s="14"/>
      <c r="PYO691" s="14"/>
      <c r="PYP691" s="14"/>
      <c r="PYQ691" s="14"/>
      <c r="PYR691" s="14"/>
      <c r="PYS691" s="14"/>
      <c r="PYT691" s="14"/>
      <c r="PYU691" s="14"/>
      <c r="PYV691" s="14"/>
      <c r="PYW691" s="14"/>
      <c r="PYX691" s="14"/>
      <c r="PYY691" s="14"/>
      <c r="PYZ691" s="14"/>
      <c r="PZA691" s="14"/>
      <c r="PZB691" s="14"/>
      <c r="PZC691" s="14"/>
      <c r="PZD691" s="14"/>
      <c r="PZE691" s="14"/>
      <c r="PZF691" s="14"/>
      <c r="PZG691" s="14"/>
      <c r="PZH691" s="14"/>
      <c r="PZI691" s="14"/>
      <c r="PZJ691" s="14"/>
      <c r="PZK691" s="14"/>
      <c r="PZL691" s="14"/>
      <c r="PZM691" s="14"/>
      <c r="PZN691" s="14"/>
      <c r="PZO691" s="14"/>
      <c r="PZP691" s="14"/>
      <c r="PZQ691" s="14"/>
      <c r="PZR691" s="14"/>
      <c r="PZS691" s="14"/>
      <c r="PZT691" s="14"/>
      <c r="PZU691" s="14"/>
      <c r="PZV691" s="14"/>
      <c r="PZW691" s="14"/>
      <c r="PZX691" s="14"/>
      <c r="PZY691" s="14"/>
      <c r="PZZ691" s="14"/>
      <c r="QAA691" s="14"/>
      <c r="QAB691" s="14"/>
      <c r="QAC691" s="14"/>
      <c r="QAD691" s="14"/>
      <c r="QAE691" s="14"/>
      <c r="QAF691" s="14"/>
      <c r="QAG691" s="14"/>
      <c r="QAH691" s="14"/>
      <c r="QAI691" s="14"/>
      <c r="QAJ691" s="14"/>
      <c r="QAK691" s="14"/>
      <c r="QAL691" s="14"/>
      <c r="QAM691" s="14"/>
      <c r="QAN691" s="14"/>
      <c r="QAO691" s="14"/>
      <c r="QAP691" s="14"/>
      <c r="QAQ691" s="14"/>
      <c r="QAR691" s="14"/>
      <c r="QAS691" s="14"/>
      <c r="QAT691" s="14"/>
      <c r="QAU691" s="14"/>
      <c r="QAV691" s="14"/>
      <c r="QAW691" s="14"/>
      <c r="QAX691" s="14"/>
      <c r="QAY691" s="14"/>
      <c r="QAZ691" s="14"/>
      <c r="QBA691" s="14"/>
      <c r="QBB691" s="14"/>
      <c r="QBC691" s="14"/>
      <c r="QBD691" s="14"/>
      <c r="QBE691" s="14"/>
      <c r="QBF691" s="14"/>
      <c r="QBG691" s="14"/>
      <c r="QBH691" s="14"/>
      <c r="QBI691" s="14"/>
      <c r="QBJ691" s="14"/>
      <c r="QBK691" s="14"/>
      <c r="QBL691" s="14"/>
      <c r="QBM691" s="14"/>
      <c r="QBN691" s="14"/>
      <c r="QBO691" s="14"/>
      <c r="QBP691" s="14"/>
      <c r="QBQ691" s="14"/>
      <c r="QBR691" s="14"/>
      <c r="QBS691" s="14"/>
      <c r="QBT691" s="14"/>
      <c r="QBU691" s="14"/>
      <c r="QBV691" s="14"/>
      <c r="QBW691" s="14"/>
      <c r="QBX691" s="14"/>
      <c r="QBY691" s="14"/>
      <c r="QBZ691" s="14"/>
      <c r="QCA691" s="14"/>
      <c r="QCB691" s="14"/>
      <c r="QCC691" s="14"/>
      <c r="QCD691" s="14"/>
      <c r="QCE691" s="14"/>
      <c r="QCF691" s="14"/>
      <c r="QCG691" s="14"/>
      <c r="QCH691" s="14"/>
      <c r="QCI691" s="14"/>
      <c r="QCJ691" s="14"/>
      <c r="QCK691" s="14"/>
      <c r="QCL691" s="14"/>
      <c r="QCM691" s="14"/>
      <c r="QCN691" s="14"/>
      <c r="QCO691" s="14"/>
      <c r="QCP691" s="14"/>
      <c r="QCQ691" s="14"/>
      <c r="QCR691" s="14"/>
      <c r="QCS691" s="14"/>
      <c r="QCT691" s="14"/>
      <c r="QCU691" s="14"/>
      <c r="QCV691" s="14"/>
      <c r="QCW691" s="14"/>
      <c r="QCX691" s="14"/>
      <c r="QCY691" s="14"/>
      <c r="QCZ691" s="14"/>
      <c r="QDA691" s="14"/>
      <c r="QDB691" s="14"/>
      <c r="QDC691" s="14"/>
      <c r="QDD691" s="14"/>
      <c r="QDE691" s="14"/>
      <c r="QDF691" s="14"/>
      <c r="QDG691" s="14"/>
      <c r="QDH691" s="14"/>
      <c r="QDI691" s="14"/>
      <c r="QDJ691" s="14"/>
      <c r="QDK691" s="14"/>
      <c r="QDL691" s="14"/>
      <c r="QDM691" s="14"/>
      <c r="QDN691" s="14"/>
      <c r="QDO691" s="14"/>
      <c r="QDP691" s="14"/>
      <c r="QDQ691" s="14"/>
      <c r="QDR691" s="14"/>
      <c r="QDS691" s="14"/>
      <c r="QDT691" s="14"/>
      <c r="QDU691" s="14"/>
      <c r="QDV691" s="14"/>
      <c r="QDW691" s="14"/>
      <c r="QDX691" s="14"/>
      <c r="QDY691" s="14"/>
      <c r="QDZ691" s="14"/>
      <c r="QEA691" s="14"/>
      <c r="QEB691" s="14"/>
      <c r="QEC691" s="14"/>
      <c r="QED691" s="14"/>
      <c r="QEE691" s="14"/>
      <c r="QEF691" s="14"/>
      <c r="QEG691" s="14"/>
      <c r="QEH691" s="14"/>
      <c r="QEI691" s="14"/>
      <c r="QEJ691" s="14"/>
      <c r="QEK691" s="14"/>
      <c r="QEL691" s="14"/>
      <c r="QEM691" s="14"/>
      <c r="QEN691" s="14"/>
      <c r="QEO691" s="14"/>
      <c r="QEP691" s="14"/>
      <c r="QEQ691" s="14"/>
      <c r="QER691" s="14"/>
      <c r="QES691" s="14"/>
      <c r="QET691" s="14"/>
      <c r="QEU691" s="14"/>
      <c r="QEV691" s="14"/>
      <c r="QEW691" s="14"/>
      <c r="QEX691" s="14"/>
      <c r="QEY691" s="14"/>
      <c r="QEZ691" s="14"/>
      <c r="QFA691" s="14"/>
      <c r="QFB691" s="14"/>
      <c r="QFC691" s="14"/>
      <c r="QFD691" s="14"/>
      <c r="QFE691" s="14"/>
      <c r="QFF691" s="14"/>
      <c r="QFG691" s="14"/>
      <c r="QFH691" s="14"/>
      <c r="QFI691" s="14"/>
      <c r="QFJ691" s="14"/>
      <c r="QFK691" s="14"/>
      <c r="QFL691" s="14"/>
      <c r="QFM691" s="14"/>
      <c r="QFN691" s="14"/>
      <c r="QFO691" s="14"/>
      <c r="QFP691" s="14"/>
      <c r="QFQ691" s="14"/>
      <c r="QFR691" s="14"/>
      <c r="QFS691" s="14"/>
      <c r="QFT691" s="14"/>
      <c r="QFU691" s="14"/>
      <c r="QFV691" s="14"/>
      <c r="QFW691" s="14"/>
      <c r="QFX691" s="14"/>
      <c r="QFY691" s="14"/>
      <c r="QFZ691" s="14"/>
      <c r="QGA691" s="14"/>
      <c r="QGB691" s="14"/>
      <c r="QGC691" s="14"/>
      <c r="QGD691" s="14"/>
      <c r="QGE691" s="14"/>
      <c r="QGF691" s="14"/>
      <c r="QGG691" s="14"/>
      <c r="QGH691" s="14"/>
      <c r="QGI691" s="14"/>
      <c r="QGJ691" s="14"/>
      <c r="QGK691" s="14"/>
      <c r="QGL691" s="14"/>
      <c r="QGM691" s="14"/>
      <c r="QGN691" s="14"/>
      <c r="QGO691" s="14"/>
      <c r="QGP691" s="14"/>
      <c r="QGQ691" s="14"/>
      <c r="QGR691" s="14"/>
      <c r="QGS691" s="14"/>
      <c r="QGT691" s="14"/>
      <c r="QGU691" s="14"/>
      <c r="QGV691" s="14"/>
      <c r="QGW691" s="14"/>
      <c r="QGX691" s="14"/>
      <c r="QGY691" s="14"/>
      <c r="QGZ691" s="14"/>
      <c r="QHA691" s="14"/>
      <c r="QHB691" s="14"/>
      <c r="QHC691" s="14"/>
      <c r="QHD691" s="14"/>
      <c r="QHE691" s="14"/>
      <c r="QHF691" s="14"/>
      <c r="QHG691" s="14"/>
      <c r="QHH691" s="14"/>
      <c r="QHI691" s="14"/>
      <c r="QHJ691" s="14"/>
      <c r="QHK691" s="14"/>
      <c r="QHL691" s="14"/>
      <c r="QHM691" s="14"/>
      <c r="QHN691" s="14"/>
      <c r="QHO691" s="14"/>
      <c r="QHP691" s="14"/>
      <c r="QHQ691" s="14"/>
      <c r="QHR691" s="14"/>
      <c r="QHS691" s="14"/>
      <c r="QHT691" s="14"/>
      <c r="QHU691" s="14"/>
      <c r="QHV691" s="14"/>
      <c r="QHW691" s="14"/>
      <c r="QHX691" s="14"/>
      <c r="QHY691" s="14"/>
      <c r="QHZ691" s="14"/>
      <c r="QIA691" s="14"/>
      <c r="QIB691" s="14"/>
      <c r="QIC691" s="14"/>
      <c r="QID691" s="14"/>
      <c r="QIE691" s="14"/>
      <c r="QIF691" s="14"/>
      <c r="QIG691" s="14"/>
      <c r="QIH691" s="14"/>
      <c r="QII691" s="14"/>
      <c r="QIJ691" s="14"/>
      <c r="QIK691" s="14"/>
      <c r="QIL691" s="14"/>
      <c r="QIM691" s="14"/>
      <c r="QIN691" s="14"/>
      <c r="QIO691" s="14"/>
      <c r="QIP691" s="14"/>
      <c r="QIQ691" s="14"/>
      <c r="QIR691" s="14"/>
      <c r="QIS691" s="14"/>
      <c r="QIT691" s="14"/>
      <c r="QIU691" s="14"/>
      <c r="QIV691" s="14"/>
      <c r="QIW691" s="14"/>
      <c r="QIX691" s="14"/>
      <c r="QIY691" s="14"/>
      <c r="QIZ691" s="14"/>
      <c r="QJA691" s="14"/>
      <c r="QJB691" s="14"/>
      <c r="QJC691" s="14"/>
      <c r="QJD691" s="14"/>
      <c r="QJE691" s="14"/>
      <c r="QJF691" s="14"/>
      <c r="QJG691" s="14"/>
      <c r="QJH691" s="14"/>
      <c r="QJI691" s="14"/>
      <c r="QJJ691" s="14"/>
      <c r="QJK691" s="14"/>
      <c r="QJL691" s="14"/>
      <c r="QJM691" s="14"/>
      <c r="QJN691" s="14"/>
      <c r="QJO691" s="14"/>
      <c r="QJP691" s="14"/>
      <c r="QJQ691" s="14"/>
      <c r="QJR691" s="14"/>
      <c r="QJS691" s="14"/>
      <c r="QJT691" s="14"/>
      <c r="QJU691" s="14"/>
      <c r="QJV691" s="14"/>
      <c r="QJW691" s="14"/>
      <c r="QJX691" s="14"/>
      <c r="QJY691" s="14"/>
      <c r="QJZ691" s="14"/>
      <c r="QKA691" s="14"/>
      <c r="QKB691" s="14"/>
      <c r="QKC691" s="14"/>
      <c r="QKD691" s="14"/>
      <c r="QKE691" s="14"/>
      <c r="QKF691" s="14"/>
      <c r="QKG691" s="14"/>
      <c r="QKH691" s="14"/>
      <c r="QKI691" s="14"/>
      <c r="QKJ691" s="14"/>
      <c r="QKK691" s="14"/>
      <c r="QKL691" s="14"/>
      <c r="QKM691" s="14"/>
      <c r="QKN691" s="14"/>
      <c r="QKO691" s="14"/>
      <c r="QKP691" s="14"/>
      <c r="QKQ691" s="14"/>
      <c r="QKR691" s="14"/>
      <c r="QKS691" s="14"/>
      <c r="QKT691" s="14"/>
      <c r="QKU691" s="14"/>
      <c r="QKV691" s="14"/>
      <c r="QKW691" s="14"/>
      <c r="QKX691" s="14"/>
      <c r="QKY691" s="14"/>
      <c r="QKZ691" s="14"/>
      <c r="QLA691" s="14"/>
      <c r="QLB691" s="14"/>
      <c r="QLC691" s="14"/>
      <c r="QLD691" s="14"/>
      <c r="QLE691" s="14"/>
      <c r="QLF691" s="14"/>
      <c r="QLG691" s="14"/>
      <c r="QLH691" s="14"/>
      <c r="QLI691" s="14"/>
      <c r="QLJ691" s="14"/>
      <c r="QLK691" s="14"/>
      <c r="QLL691" s="14"/>
      <c r="QLM691" s="14"/>
      <c r="QLN691" s="14"/>
      <c r="QLO691" s="14"/>
      <c r="QLP691" s="14"/>
      <c r="QLQ691" s="14"/>
      <c r="QLR691" s="14"/>
      <c r="QLS691" s="14"/>
      <c r="QLT691" s="14"/>
      <c r="QLU691" s="14"/>
      <c r="QLV691" s="14"/>
      <c r="QLW691" s="14"/>
      <c r="QLX691" s="14"/>
      <c r="QLY691" s="14"/>
      <c r="QLZ691" s="14"/>
      <c r="QMA691" s="14"/>
      <c r="QMB691" s="14"/>
      <c r="QMC691" s="14"/>
      <c r="QMD691" s="14"/>
      <c r="QME691" s="14"/>
      <c r="QMF691" s="14"/>
      <c r="QMG691" s="14"/>
      <c r="QMH691" s="14"/>
      <c r="QMI691" s="14"/>
      <c r="QMJ691" s="14"/>
      <c r="QMK691" s="14"/>
      <c r="QML691" s="14"/>
      <c r="QMM691" s="14"/>
      <c r="QMN691" s="14"/>
      <c r="QMO691" s="14"/>
      <c r="QMP691" s="14"/>
      <c r="QMQ691" s="14"/>
      <c r="QMR691" s="14"/>
      <c r="QMS691" s="14"/>
      <c r="QMT691" s="14"/>
      <c r="QMU691" s="14"/>
      <c r="QMV691" s="14"/>
      <c r="QMW691" s="14"/>
      <c r="QMX691" s="14"/>
      <c r="QMY691" s="14"/>
      <c r="QMZ691" s="14"/>
      <c r="QNA691" s="14"/>
      <c r="QNB691" s="14"/>
      <c r="QNC691" s="14"/>
      <c r="QND691" s="14"/>
      <c r="QNE691" s="14"/>
      <c r="QNF691" s="14"/>
      <c r="QNG691" s="14"/>
      <c r="QNH691" s="14"/>
      <c r="QNI691" s="14"/>
      <c r="QNJ691" s="14"/>
      <c r="QNK691" s="14"/>
      <c r="QNL691" s="14"/>
      <c r="QNM691" s="14"/>
      <c r="QNN691" s="14"/>
      <c r="QNO691" s="14"/>
      <c r="QNP691" s="14"/>
      <c r="QNQ691" s="14"/>
      <c r="QNR691" s="14"/>
      <c r="QNS691" s="14"/>
      <c r="QNT691" s="14"/>
      <c r="QNU691" s="14"/>
      <c r="QNV691" s="14"/>
      <c r="QNW691" s="14"/>
      <c r="QNX691" s="14"/>
      <c r="QNY691" s="14"/>
      <c r="QNZ691" s="14"/>
      <c r="QOA691" s="14"/>
      <c r="QOB691" s="14"/>
      <c r="QOC691" s="14"/>
      <c r="QOD691" s="14"/>
      <c r="QOE691" s="14"/>
      <c r="QOF691" s="14"/>
      <c r="QOG691" s="14"/>
      <c r="QOH691" s="14"/>
      <c r="QOI691" s="14"/>
      <c r="QOJ691" s="14"/>
      <c r="QOK691" s="14"/>
      <c r="QOL691" s="14"/>
      <c r="QOM691" s="14"/>
      <c r="QON691" s="14"/>
      <c r="QOO691" s="14"/>
      <c r="QOP691" s="14"/>
      <c r="QOQ691" s="14"/>
      <c r="QOR691" s="14"/>
      <c r="QOS691" s="14"/>
      <c r="QOT691" s="14"/>
      <c r="QOU691" s="14"/>
      <c r="QOV691" s="14"/>
      <c r="QOW691" s="14"/>
      <c r="QOX691" s="14"/>
      <c r="QOY691" s="14"/>
      <c r="QOZ691" s="14"/>
      <c r="QPA691" s="14"/>
      <c r="QPB691" s="14"/>
      <c r="QPC691" s="14"/>
      <c r="QPD691" s="14"/>
      <c r="QPE691" s="14"/>
      <c r="QPF691" s="14"/>
      <c r="QPG691" s="14"/>
      <c r="QPH691" s="14"/>
      <c r="QPI691" s="14"/>
      <c r="QPJ691" s="14"/>
      <c r="QPK691" s="14"/>
      <c r="QPL691" s="14"/>
      <c r="QPM691" s="14"/>
      <c r="QPN691" s="14"/>
      <c r="QPO691" s="14"/>
      <c r="QPP691" s="14"/>
      <c r="QPQ691" s="14"/>
      <c r="QPR691" s="14"/>
      <c r="QPS691" s="14"/>
      <c r="QPT691" s="14"/>
      <c r="QPU691" s="14"/>
      <c r="QPV691" s="14"/>
      <c r="QPW691" s="14"/>
      <c r="QPX691" s="14"/>
      <c r="QPY691" s="14"/>
      <c r="QPZ691" s="14"/>
      <c r="QQA691" s="14"/>
      <c r="QQB691" s="14"/>
      <c r="QQC691" s="14"/>
      <c r="QQD691" s="14"/>
      <c r="QQE691" s="14"/>
      <c r="QQF691" s="14"/>
      <c r="QQG691" s="14"/>
      <c r="QQH691" s="14"/>
      <c r="QQI691" s="14"/>
      <c r="QQJ691" s="14"/>
      <c r="QQK691" s="14"/>
      <c r="QQL691" s="14"/>
      <c r="QQM691" s="14"/>
      <c r="QQN691" s="14"/>
      <c r="QQO691" s="14"/>
      <c r="QQP691" s="14"/>
      <c r="QQQ691" s="14"/>
      <c r="QQR691" s="14"/>
      <c r="QQS691" s="14"/>
      <c r="QQT691" s="14"/>
      <c r="QQU691" s="14"/>
      <c r="QQV691" s="14"/>
      <c r="QQW691" s="14"/>
      <c r="QQX691" s="14"/>
      <c r="QQY691" s="14"/>
      <c r="QQZ691" s="14"/>
      <c r="QRA691" s="14"/>
      <c r="QRB691" s="14"/>
      <c r="QRC691" s="14"/>
      <c r="QRD691" s="14"/>
      <c r="QRE691" s="14"/>
      <c r="QRF691" s="14"/>
      <c r="QRG691" s="14"/>
      <c r="QRH691" s="14"/>
      <c r="QRI691" s="14"/>
      <c r="QRJ691" s="14"/>
      <c r="QRK691" s="14"/>
      <c r="QRL691" s="14"/>
      <c r="QRM691" s="14"/>
      <c r="QRN691" s="14"/>
      <c r="QRO691" s="14"/>
      <c r="QRP691" s="14"/>
      <c r="QRQ691" s="14"/>
      <c r="QRR691" s="14"/>
      <c r="QRS691" s="14"/>
      <c r="QRT691" s="14"/>
      <c r="QRU691" s="14"/>
      <c r="QRV691" s="14"/>
      <c r="QRW691" s="14"/>
      <c r="QRX691" s="14"/>
      <c r="QRY691" s="14"/>
      <c r="QRZ691" s="14"/>
      <c r="QSA691" s="14"/>
      <c r="QSB691" s="14"/>
      <c r="QSC691" s="14"/>
      <c r="QSD691" s="14"/>
      <c r="QSE691" s="14"/>
      <c r="QSF691" s="14"/>
      <c r="QSG691" s="14"/>
      <c r="QSH691" s="14"/>
      <c r="QSI691" s="14"/>
      <c r="QSJ691" s="14"/>
      <c r="QSK691" s="14"/>
      <c r="QSL691" s="14"/>
      <c r="QSM691" s="14"/>
      <c r="QSN691" s="14"/>
      <c r="QSO691" s="14"/>
      <c r="QSP691" s="14"/>
      <c r="QSQ691" s="14"/>
      <c r="QSR691" s="14"/>
      <c r="QSS691" s="14"/>
      <c r="QST691" s="14"/>
      <c r="QSU691" s="14"/>
      <c r="QSV691" s="14"/>
      <c r="QSW691" s="14"/>
      <c r="QSX691" s="14"/>
      <c r="QSY691" s="14"/>
      <c r="QSZ691" s="14"/>
      <c r="QTA691" s="14"/>
      <c r="QTB691" s="14"/>
      <c r="QTC691" s="14"/>
      <c r="QTD691" s="14"/>
      <c r="QTE691" s="14"/>
      <c r="QTF691" s="14"/>
      <c r="QTG691" s="14"/>
      <c r="QTH691" s="14"/>
      <c r="QTI691" s="14"/>
      <c r="QTJ691" s="14"/>
      <c r="QTK691" s="14"/>
      <c r="QTL691" s="14"/>
      <c r="QTM691" s="14"/>
      <c r="QTN691" s="14"/>
      <c r="QTO691" s="14"/>
      <c r="QTP691" s="14"/>
      <c r="QTQ691" s="14"/>
      <c r="QTR691" s="14"/>
      <c r="QTS691" s="14"/>
      <c r="QTT691" s="14"/>
      <c r="QTU691" s="14"/>
      <c r="QTV691" s="14"/>
      <c r="QTW691" s="14"/>
      <c r="QTX691" s="14"/>
      <c r="QTY691" s="14"/>
      <c r="QTZ691" s="14"/>
      <c r="QUA691" s="14"/>
      <c r="QUB691" s="14"/>
      <c r="QUC691" s="14"/>
      <c r="QUD691" s="14"/>
      <c r="QUE691" s="14"/>
      <c r="QUF691" s="14"/>
      <c r="QUG691" s="14"/>
      <c r="QUH691" s="14"/>
      <c r="QUI691" s="14"/>
      <c r="QUJ691" s="14"/>
      <c r="QUK691" s="14"/>
      <c r="QUL691" s="14"/>
      <c r="QUM691" s="14"/>
      <c r="QUN691" s="14"/>
      <c r="QUO691" s="14"/>
      <c r="QUP691" s="14"/>
      <c r="QUQ691" s="14"/>
      <c r="QUR691" s="14"/>
      <c r="QUS691" s="14"/>
      <c r="QUT691" s="14"/>
      <c r="QUU691" s="14"/>
      <c r="QUV691" s="14"/>
      <c r="QUW691" s="14"/>
      <c r="QUX691" s="14"/>
      <c r="QUY691" s="14"/>
      <c r="QUZ691" s="14"/>
      <c r="QVA691" s="14"/>
      <c r="QVB691" s="14"/>
      <c r="QVC691" s="14"/>
      <c r="QVD691" s="14"/>
      <c r="QVE691" s="14"/>
      <c r="QVF691" s="14"/>
      <c r="QVG691" s="14"/>
      <c r="QVH691" s="14"/>
      <c r="QVI691" s="14"/>
      <c r="QVJ691" s="14"/>
      <c r="QVK691" s="14"/>
      <c r="QVL691" s="14"/>
      <c r="QVM691" s="14"/>
      <c r="QVN691" s="14"/>
      <c r="QVO691" s="14"/>
      <c r="QVP691" s="14"/>
      <c r="QVQ691" s="14"/>
      <c r="QVR691" s="14"/>
      <c r="QVS691" s="14"/>
      <c r="QVT691" s="14"/>
      <c r="QVU691" s="14"/>
      <c r="QVV691" s="14"/>
      <c r="QVW691" s="14"/>
      <c r="QVX691" s="14"/>
      <c r="QVY691" s="14"/>
      <c r="QVZ691" s="14"/>
      <c r="QWA691" s="14"/>
      <c r="QWB691" s="14"/>
      <c r="QWC691" s="14"/>
      <c r="QWD691" s="14"/>
      <c r="QWE691" s="14"/>
      <c r="QWF691" s="14"/>
      <c r="QWG691" s="14"/>
      <c r="QWH691" s="14"/>
      <c r="QWI691" s="14"/>
      <c r="QWJ691" s="14"/>
      <c r="QWK691" s="14"/>
      <c r="QWL691" s="14"/>
      <c r="QWM691" s="14"/>
      <c r="QWN691" s="14"/>
      <c r="QWO691" s="14"/>
      <c r="QWP691" s="14"/>
      <c r="QWQ691" s="14"/>
      <c r="QWR691" s="14"/>
      <c r="QWS691" s="14"/>
      <c r="QWT691" s="14"/>
      <c r="QWU691" s="14"/>
      <c r="QWV691" s="14"/>
      <c r="QWW691" s="14"/>
      <c r="QWX691" s="14"/>
      <c r="QWY691" s="14"/>
      <c r="QWZ691" s="14"/>
      <c r="QXA691" s="14"/>
      <c r="QXB691" s="14"/>
      <c r="QXC691" s="14"/>
      <c r="QXD691" s="14"/>
      <c r="QXE691" s="14"/>
      <c r="QXF691" s="14"/>
      <c r="QXG691" s="14"/>
      <c r="QXH691" s="14"/>
      <c r="QXI691" s="14"/>
      <c r="QXJ691" s="14"/>
      <c r="QXK691" s="14"/>
      <c r="QXL691" s="14"/>
      <c r="QXM691" s="14"/>
      <c r="QXN691" s="14"/>
      <c r="QXO691" s="14"/>
      <c r="QXP691" s="14"/>
      <c r="QXQ691" s="14"/>
      <c r="QXR691" s="14"/>
      <c r="QXS691" s="14"/>
      <c r="QXT691" s="14"/>
      <c r="QXU691" s="14"/>
      <c r="QXV691" s="14"/>
      <c r="QXW691" s="14"/>
      <c r="QXX691" s="14"/>
      <c r="QXY691" s="14"/>
      <c r="QXZ691" s="14"/>
      <c r="QYA691" s="14"/>
      <c r="QYB691" s="14"/>
      <c r="QYC691" s="14"/>
      <c r="QYD691" s="14"/>
      <c r="QYE691" s="14"/>
      <c r="QYF691" s="14"/>
      <c r="QYG691" s="14"/>
      <c r="QYH691" s="14"/>
      <c r="QYI691" s="14"/>
      <c r="QYJ691" s="14"/>
      <c r="QYK691" s="14"/>
      <c r="QYL691" s="14"/>
      <c r="QYM691" s="14"/>
      <c r="QYN691" s="14"/>
      <c r="QYO691" s="14"/>
      <c r="QYP691" s="14"/>
      <c r="QYQ691" s="14"/>
      <c r="QYR691" s="14"/>
      <c r="QYS691" s="14"/>
      <c r="QYT691" s="14"/>
      <c r="QYU691" s="14"/>
      <c r="QYV691" s="14"/>
      <c r="QYW691" s="14"/>
      <c r="QYX691" s="14"/>
      <c r="QYY691" s="14"/>
      <c r="QYZ691" s="14"/>
      <c r="QZA691" s="14"/>
      <c r="QZB691" s="14"/>
      <c r="QZC691" s="14"/>
      <c r="QZD691" s="14"/>
      <c r="QZE691" s="14"/>
      <c r="QZF691" s="14"/>
      <c r="QZG691" s="14"/>
      <c r="QZH691" s="14"/>
      <c r="QZI691" s="14"/>
      <c r="QZJ691" s="14"/>
      <c r="QZK691" s="14"/>
      <c r="QZL691" s="14"/>
      <c r="QZM691" s="14"/>
      <c r="QZN691" s="14"/>
      <c r="QZO691" s="14"/>
      <c r="QZP691" s="14"/>
      <c r="QZQ691" s="14"/>
      <c r="QZR691" s="14"/>
      <c r="QZS691" s="14"/>
      <c r="QZT691" s="14"/>
      <c r="QZU691" s="14"/>
      <c r="QZV691" s="14"/>
      <c r="QZW691" s="14"/>
      <c r="QZX691" s="14"/>
      <c r="QZY691" s="14"/>
      <c r="QZZ691" s="14"/>
      <c r="RAA691" s="14"/>
      <c r="RAB691" s="14"/>
      <c r="RAC691" s="14"/>
      <c r="RAD691" s="14"/>
      <c r="RAE691" s="14"/>
      <c r="RAF691" s="14"/>
      <c r="RAG691" s="14"/>
      <c r="RAH691" s="14"/>
      <c r="RAI691" s="14"/>
      <c r="RAJ691" s="14"/>
      <c r="RAK691" s="14"/>
      <c r="RAL691" s="14"/>
      <c r="RAM691" s="14"/>
      <c r="RAN691" s="14"/>
      <c r="RAO691" s="14"/>
      <c r="RAP691" s="14"/>
      <c r="RAQ691" s="14"/>
      <c r="RAR691" s="14"/>
      <c r="RAS691" s="14"/>
      <c r="RAT691" s="14"/>
      <c r="RAU691" s="14"/>
      <c r="RAV691" s="14"/>
      <c r="RAW691" s="14"/>
      <c r="RAX691" s="14"/>
      <c r="RAY691" s="14"/>
      <c r="RAZ691" s="14"/>
      <c r="RBA691" s="14"/>
      <c r="RBB691" s="14"/>
      <c r="RBC691" s="14"/>
      <c r="RBD691" s="14"/>
      <c r="RBE691" s="14"/>
      <c r="RBF691" s="14"/>
      <c r="RBG691" s="14"/>
      <c r="RBH691" s="14"/>
      <c r="RBI691" s="14"/>
      <c r="RBJ691" s="14"/>
      <c r="RBK691" s="14"/>
      <c r="RBL691" s="14"/>
      <c r="RBM691" s="14"/>
      <c r="RBN691" s="14"/>
      <c r="RBO691" s="14"/>
      <c r="RBP691" s="14"/>
      <c r="RBQ691" s="14"/>
      <c r="RBR691" s="14"/>
      <c r="RBS691" s="14"/>
      <c r="RBT691" s="14"/>
      <c r="RBU691" s="14"/>
      <c r="RBV691" s="14"/>
      <c r="RBW691" s="14"/>
      <c r="RBX691" s="14"/>
      <c r="RBY691" s="14"/>
      <c r="RBZ691" s="14"/>
      <c r="RCA691" s="14"/>
      <c r="RCB691" s="14"/>
      <c r="RCC691" s="14"/>
      <c r="RCD691" s="14"/>
      <c r="RCE691" s="14"/>
      <c r="RCF691" s="14"/>
      <c r="RCG691" s="14"/>
      <c r="RCH691" s="14"/>
      <c r="RCI691" s="14"/>
      <c r="RCJ691" s="14"/>
      <c r="RCK691" s="14"/>
      <c r="RCL691" s="14"/>
      <c r="RCM691" s="14"/>
      <c r="RCN691" s="14"/>
      <c r="RCO691" s="14"/>
      <c r="RCP691" s="14"/>
      <c r="RCQ691" s="14"/>
      <c r="RCR691" s="14"/>
      <c r="RCS691" s="14"/>
      <c r="RCT691" s="14"/>
      <c r="RCU691" s="14"/>
      <c r="RCV691" s="14"/>
      <c r="RCW691" s="14"/>
      <c r="RCX691" s="14"/>
      <c r="RCY691" s="14"/>
      <c r="RCZ691" s="14"/>
      <c r="RDA691" s="14"/>
      <c r="RDB691" s="14"/>
      <c r="RDC691" s="14"/>
      <c r="RDD691" s="14"/>
      <c r="RDE691" s="14"/>
      <c r="RDF691" s="14"/>
      <c r="RDG691" s="14"/>
      <c r="RDH691" s="14"/>
      <c r="RDI691" s="14"/>
      <c r="RDJ691" s="14"/>
      <c r="RDK691" s="14"/>
      <c r="RDL691" s="14"/>
      <c r="RDM691" s="14"/>
      <c r="RDN691" s="14"/>
      <c r="RDO691" s="14"/>
      <c r="RDP691" s="14"/>
      <c r="RDQ691" s="14"/>
      <c r="RDR691" s="14"/>
      <c r="RDS691" s="14"/>
      <c r="RDT691" s="14"/>
      <c r="RDU691" s="14"/>
      <c r="RDV691" s="14"/>
      <c r="RDW691" s="14"/>
      <c r="RDX691" s="14"/>
      <c r="RDY691" s="14"/>
      <c r="RDZ691" s="14"/>
      <c r="REA691" s="14"/>
      <c r="REB691" s="14"/>
      <c r="REC691" s="14"/>
      <c r="RED691" s="14"/>
      <c r="REE691" s="14"/>
      <c r="REF691" s="14"/>
      <c r="REG691" s="14"/>
      <c r="REH691" s="14"/>
      <c r="REI691" s="14"/>
      <c r="REJ691" s="14"/>
      <c r="REK691" s="14"/>
      <c r="REL691" s="14"/>
      <c r="REM691" s="14"/>
      <c r="REN691" s="14"/>
      <c r="REO691" s="14"/>
      <c r="REP691" s="14"/>
      <c r="REQ691" s="14"/>
      <c r="RER691" s="14"/>
      <c r="RES691" s="14"/>
      <c r="RET691" s="14"/>
      <c r="REU691" s="14"/>
      <c r="REV691" s="14"/>
      <c r="REW691" s="14"/>
      <c r="REX691" s="14"/>
      <c r="REY691" s="14"/>
      <c r="REZ691" s="14"/>
      <c r="RFA691" s="14"/>
      <c r="RFB691" s="14"/>
      <c r="RFC691" s="14"/>
      <c r="RFD691" s="14"/>
      <c r="RFE691" s="14"/>
      <c r="RFF691" s="14"/>
      <c r="RFG691" s="14"/>
      <c r="RFH691" s="14"/>
      <c r="RFI691" s="14"/>
      <c r="RFJ691" s="14"/>
      <c r="RFK691" s="14"/>
      <c r="RFL691" s="14"/>
      <c r="RFM691" s="14"/>
      <c r="RFN691" s="14"/>
      <c r="RFO691" s="14"/>
      <c r="RFP691" s="14"/>
      <c r="RFQ691" s="14"/>
      <c r="RFR691" s="14"/>
      <c r="RFS691" s="14"/>
      <c r="RFT691" s="14"/>
      <c r="RFU691" s="14"/>
      <c r="RFV691" s="14"/>
      <c r="RFW691" s="14"/>
      <c r="RFX691" s="14"/>
      <c r="RFY691" s="14"/>
      <c r="RFZ691" s="14"/>
      <c r="RGA691" s="14"/>
      <c r="RGB691" s="14"/>
      <c r="RGC691" s="14"/>
      <c r="RGD691" s="14"/>
      <c r="RGE691" s="14"/>
      <c r="RGF691" s="14"/>
      <c r="RGG691" s="14"/>
      <c r="RGH691" s="14"/>
      <c r="RGI691" s="14"/>
      <c r="RGJ691" s="14"/>
      <c r="RGK691" s="14"/>
      <c r="RGL691" s="14"/>
      <c r="RGM691" s="14"/>
      <c r="RGN691" s="14"/>
      <c r="RGO691" s="14"/>
      <c r="RGP691" s="14"/>
      <c r="RGQ691" s="14"/>
      <c r="RGR691" s="14"/>
      <c r="RGS691" s="14"/>
      <c r="RGT691" s="14"/>
      <c r="RGU691" s="14"/>
      <c r="RGV691" s="14"/>
      <c r="RGW691" s="14"/>
      <c r="RGX691" s="14"/>
      <c r="RGY691" s="14"/>
      <c r="RGZ691" s="14"/>
      <c r="RHA691" s="14"/>
      <c r="RHB691" s="14"/>
      <c r="RHC691" s="14"/>
      <c r="RHD691" s="14"/>
      <c r="RHE691" s="14"/>
      <c r="RHF691" s="14"/>
      <c r="RHG691" s="14"/>
      <c r="RHH691" s="14"/>
      <c r="RHI691" s="14"/>
      <c r="RHJ691" s="14"/>
      <c r="RHK691" s="14"/>
      <c r="RHL691" s="14"/>
      <c r="RHM691" s="14"/>
      <c r="RHN691" s="14"/>
      <c r="RHO691" s="14"/>
      <c r="RHP691" s="14"/>
      <c r="RHQ691" s="14"/>
      <c r="RHR691" s="14"/>
      <c r="RHS691" s="14"/>
      <c r="RHT691" s="14"/>
      <c r="RHU691" s="14"/>
      <c r="RHV691" s="14"/>
      <c r="RHW691" s="14"/>
      <c r="RHX691" s="14"/>
      <c r="RHY691" s="14"/>
      <c r="RHZ691" s="14"/>
      <c r="RIA691" s="14"/>
      <c r="RIB691" s="14"/>
      <c r="RIC691" s="14"/>
      <c r="RID691" s="14"/>
      <c r="RIE691" s="14"/>
      <c r="RIF691" s="14"/>
      <c r="RIG691" s="14"/>
      <c r="RIH691" s="14"/>
      <c r="RII691" s="14"/>
      <c r="RIJ691" s="14"/>
      <c r="RIK691" s="14"/>
      <c r="RIL691" s="14"/>
      <c r="RIM691" s="14"/>
      <c r="RIN691" s="14"/>
      <c r="RIO691" s="14"/>
      <c r="RIP691" s="14"/>
      <c r="RIQ691" s="14"/>
      <c r="RIR691" s="14"/>
      <c r="RIS691" s="14"/>
      <c r="RIT691" s="14"/>
      <c r="RIU691" s="14"/>
      <c r="RIV691" s="14"/>
      <c r="RIW691" s="14"/>
      <c r="RIX691" s="14"/>
      <c r="RIY691" s="14"/>
      <c r="RIZ691" s="14"/>
      <c r="RJA691" s="14"/>
      <c r="RJB691" s="14"/>
      <c r="RJC691" s="14"/>
      <c r="RJD691" s="14"/>
      <c r="RJE691" s="14"/>
      <c r="RJF691" s="14"/>
      <c r="RJG691" s="14"/>
      <c r="RJH691" s="14"/>
      <c r="RJI691" s="14"/>
      <c r="RJJ691" s="14"/>
      <c r="RJK691" s="14"/>
      <c r="RJL691" s="14"/>
      <c r="RJM691" s="14"/>
      <c r="RJN691" s="14"/>
      <c r="RJO691" s="14"/>
      <c r="RJP691" s="14"/>
      <c r="RJQ691" s="14"/>
      <c r="RJR691" s="14"/>
      <c r="RJS691" s="14"/>
      <c r="RJT691" s="14"/>
      <c r="RJU691" s="14"/>
      <c r="RJV691" s="14"/>
      <c r="RJW691" s="14"/>
      <c r="RJX691" s="14"/>
      <c r="RJY691" s="14"/>
      <c r="RJZ691" s="14"/>
      <c r="RKA691" s="14"/>
      <c r="RKB691" s="14"/>
      <c r="RKC691" s="14"/>
      <c r="RKD691" s="14"/>
      <c r="RKE691" s="14"/>
      <c r="RKF691" s="14"/>
      <c r="RKG691" s="14"/>
      <c r="RKH691" s="14"/>
      <c r="RKI691" s="14"/>
      <c r="RKJ691" s="14"/>
      <c r="RKK691" s="14"/>
      <c r="RKL691" s="14"/>
      <c r="RKM691" s="14"/>
      <c r="RKN691" s="14"/>
      <c r="RKO691" s="14"/>
      <c r="RKP691" s="14"/>
      <c r="RKQ691" s="14"/>
      <c r="RKR691" s="14"/>
      <c r="RKS691" s="14"/>
      <c r="RKT691" s="14"/>
      <c r="RKU691" s="14"/>
      <c r="RKV691" s="14"/>
      <c r="RKW691" s="14"/>
      <c r="RKX691" s="14"/>
      <c r="RKY691" s="14"/>
      <c r="RKZ691" s="14"/>
      <c r="RLA691" s="14"/>
      <c r="RLB691" s="14"/>
      <c r="RLC691" s="14"/>
      <c r="RLD691" s="14"/>
      <c r="RLE691" s="14"/>
      <c r="RLF691" s="14"/>
      <c r="RLG691" s="14"/>
      <c r="RLH691" s="14"/>
      <c r="RLI691" s="14"/>
      <c r="RLJ691" s="14"/>
      <c r="RLK691" s="14"/>
      <c r="RLL691" s="14"/>
      <c r="RLM691" s="14"/>
      <c r="RLN691" s="14"/>
      <c r="RLO691" s="14"/>
      <c r="RLP691" s="14"/>
      <c r="RLQ691" s="14"/>
      <c r="RLR691" s="14"/>
      <c r="RLS691" s="14"/>
      <c r="RLT691" s="14"/>
      <c r="RLU691" s="14"/>
      <c r="RLV691" s="14"/>
      <c r="RLW691" s="14"/>
      <c r="RLX691" s="14"/>
      <c r="RLY691" s="14"/>
      <c r="RLZ691" s="14"/>
      <c r="RMA691" s="14"/>
      <c r="RMB691" s="14"/>
      <c r="RMC691" s="14"/>
      <c r="RMD691" s="14"/>
      <c r="RME691" s="14"/>
      <c r="RMF691" s="14"/>
      <c r="RMG691" s="14"/>
      <c r="RMH691" s="14"/>
      <c r="RMI691" s="14"/>
      <c r="RMJ691" s="14"/>
      <c r="RMK691" s="14"/>
      <c r="RML691" s="14"/>
      <c r="RMM691" s="14"/>
      <c r="RMN691" s="14"/>
      <c r="RMO691" s="14"/>
      <c r="RMP691" s="14"/>
      <c r="RMQ691" s="14"/>
      <c r="RMR691" s="14"/>
      <c r="RMS691" s="14"/>
      <c r="RMT691" s="14"/>
      <c r="RMU691" s="14"/>
      <c r="RMV691" s="14"/>
      <c r="RMW691" s="14"/>
      <c r="RMX691" s="14"/>
      <c r="RMY691" s="14"/>
      <c r="RMZ691" s="14"/>
      <c r="RNA691" s="14"/>
      <c r="RNB691" s="14"/>
      <c r="RNC691" s="14"/>
      <c r="RND691" s="14"/>
      <c r="RNE691" s="14"/>
      <c r="RNF691" s="14"/>
      <c r="RNG691" s="14"/>
      <c r="RNH691" s="14"/>
      <c r="RNI691" s="14"/>
      <c r="RNJ691" s="14"/>
      <c r="RNK691" s="14"/>
      <c r="RNL691" s="14"/>
      <c r="RNM691" s="14"/>
      <c r="RNN691" s="14"/>
      <c r="RNO691" s="14"/>
      <c r="RNP691" s="14"/>
      <c r="RNQ691" s="14"/>
      <c r="RNR691" s="14"/>
      <c r="RNS691" s="14"/>
      <c r="RNT691" s="14"/>
      <c r="RNU691" s="14"/>
      <c r="RNV691" s="14"/>
      <c r="RNW691" s="14"/>
      <c r="RNX691" s="14"/>
      <c r="RNY691" s="14"/>
      <c r="RNZ691" s="14"/>
      <c r="ROA691" s="14"/>
      <c r="ROB691" s="14"/>
      <c r="ROC691" s="14"/>
      <c r="ROD691" s="14"/>
      <c r="ROE691" s="14"/>
      <c r="ROF691" s="14"/>
      <c r="ROG691" s="14"/>
      <c r="ROH691" s="14"/>
      <c r="ROI691" s="14"/>
      <c r="ROJ691" s="14"/>
      <c r="ROK691" s="14"/>
      <c r="ROL691" s="14"/>
      <c r="ROM691" s="14"/>
      <c r="RON691" s="14"/>
      <c r="ROO691" s="14"/>
      <c r="ROP691" s="14"/>
      <c r="ROQ691" s="14"/>
      <c r="ROR691" s="14"/>
      <c r="ROS691" s="14"/>
      <c r="ROT691" s="14"/>
      <c r="ROU691" s="14"/>
      <c r="ROV691" s="14"/>
      <c r="ROW691" s="14"/>
      <c r="ROX691" s="14"/>
      <c r="ROY691" s="14"/>
      <c r="ROZ691" s="14"/>
      <c r="RPA691" s="14"/>
      <c r="RPB691" s="14"/>
      <c r="RPC691" s="14"/>
      <c r="RPD691" s="14"/>
      <c r="RPE691" s="14"/>
      <c r="RPF691" s="14"/>
      <c r="RPG691" s="14"/>
      <c r="RPH691" s="14"/>
      <c r="RPI691" s="14"/>
      <c r="RPJ691" s="14"/>
      <c r="RPK691" s="14"/>
      <c r="RPL691" s="14"/>
      <c r="RPM691" s="14"/>
      <c r="RPN691" s="14"/>
      <c r="RPO691" s="14"/>
      <c r="RPP691" s="14"/>
      <c r="RPQ691" s="14"/>
      <c r="RPR691" s="14"/>
      <c r="RPS691" s="14"/>
      <c r="RPT691" s="14"/>
      <c r="RPU691" s="14"/>
      <c r="RPV691" s="14"/>
      <c r="RPW691" s="14"/>
      <c r="RPX691" s="14"/>
      <c r="RPY691" s="14"/>
      <c r="RPZ691" s="14"/>
      <c r="RQA691" s="14"/>
      <c r="RQB691" s="14"/>
      <c r="RQC691" s="14"/>
      <c r="RQD691" s="14"/>
      <c r="RQE691" s="14"/>
      <c r="RQF691" s="14"/>
      <c r="RQG691" s="14"/>
      <c r="RQH691" s="14"/>
      <c r="RQI691" s="14"/>
      <c r="RQJ691" s="14"/>
      <c r="RQK691" s="14"/>
      <c r="RQL691" s="14"/>
      <c r="RQM691" s="14"/>
      <c r="RQN691" s="14"/>
      <c r="RQO691" s="14"/>
      <c r="RQP691" s="14"/>
      <c r="RQQ691" s="14"/>
      <c r="RQR691" s="14"/>
      <c r="RQS691" s="14"/>
      <c r="RQT691" s="14"/>
      <c r="RQU691" s="14"/>
      <c r="RQV691" s="14"/>
      <c r="RQW691" s="14"/>
      <c r="RQX691" s="14"/>
      <c r="RQY691" s="14"/>
      <c r="RQZ691" s="14"/>
      <c r="RRA691" s="14"/>
      <c r="RRB691" s="14"/>
      <c r="RRC691" s="14"/>
      <c r="RRD691" s="14"/>
      <c r="RRE691" s="14"/>
      <c r="RRF691" s="14"/>
      <c r="RRG691" s="14"/>
      <c r="RRH691" s="14"/>
      <c r="RRI691" s="14"/>
      <c r="RRJ691" s="14"/>
      <c r="RRK691" s="14"/>
      <c r="RRL691" s="14"/>
      <c r="RRM691" s="14"/>
      <c r="RRN691" s="14"/>
      <c r="RRO691" s="14"/>
      <c r="RRP691" s="14"/>
      <c r="RRQ691" s="14"/>
      <c r="RRR691" s="14"/>
      <c r="RRS691" s="14"/>
      <c r="RRT691" s="14"/>
      <c r="RRU691" s="14"/>
      <c r="RRV691" s="14"/>
      <c r="RRW691" s="14"/>
      <c r="RRX691" s="14"/>
      <c r="RRY691" s="14"/>
      <c r="RRZ691" s="14"/>
      <c r="RSA691" s="14"/>
      <c r="RSB691" s="14"/>
      <c r="RSC691" s="14"/>
      <c r="RSD691" s="14"/>
      <c r="RSE691" s="14"/>
      <c r="RSF691" s="14"/>
      <c r="RSG691" s="14"/>
      <c r="RSH691" s="14"/>
      <c r="RSI691" s="14"/>
      <c r="RSJ691" s="14"/>
      <c r="RSK691" s="14"/>
      <c r="RSL691" s="14"/>
      <c r="RSM691" s="14"/>
      <c r="RSN691" s="14"/>
      <c r="RSO691" s="14"/>
      <c r="RSP691" s="14"/>
      <c r="RSQ691" s="14"/>
      <c r="RSR691" s="14"/>
      <c r="RSS691" s="14"/>
      <c r="RST691" s="14"/>
      <c r="RSU691" s="14"/>
      <c r="RSV691" s="14"/>
      <c r="RSW691" s="14"/>
      <c r="RSX691" s="14"/>
      <c r="RSY691" s="14"/>
      <c r="RSZ691" s="14"/>
      <c r="RTA691" s="14"/>
      <c r="RTB691" s="14"/>
      <c r="RTC691" s="14"/>
      <c r="RTD691" s="14"/>
      <c r="RTE691" s="14"/>
      <c r="RTF691" s="14"/>
      <c r="RTG691" s="14"/>
      <c r="RTH691" s="14"/>
      <c r="RTI691" s="14"/>
      <c r="RTJ691" s="14"/>
      <c r="RTK691" s="14"/>
      <c r="RTL691" s="14"/>
      <c r="RTM691" s="14"/>
      <c r="RTN691" s="14"/>
      <c r="RTO691" s="14"/>
      <c r="RTP691" s="14"/>
      <c r="RTQ691" s="14"/>
      <c r="RTR691" s="14"/>
      <c r="RTS691" s="14"/>
      <c r="RTT691" s="14"/>
      <c r="RTU691" s="14"/>
      <c r="RTV691" s="14"/>
      <c r="RTW691" s="14"/>
      <c r="RTX691" s="14"/>
      <c r="RTY691" s="14"/>
      <c r="RTZ691" s="14"/>
      <c r="RUA691" s="14"/>
      <c r="RUB691" s="14"/>
      <c r="RUC691" s="14"/>
      <c r="RUD691" s="14"/>
      <c r="RUE691" s="14"/>
      <c r="RUF691" s="14"/>
      <c r="RUG691" s="14"/>
      <c r="RUH691" s="14"/>
      <c r="RUI691" s="14"/>
      <c r="RUJ691" s="14"/>
      <c r="RUK691" s="14"/>
      <c r="RUL691" s="14"/>
      <c r="RUM691" s="14"/>
      <c r="RUN691" s="14"/>
      <c r="RUO691" s="14"/>
      <c r="RUP691" s="14"/>
      <c r="RUQ691" s="14"/>
      <c r="RUR691" s="14"/>
      <c r="RUS691" s="14"/>
      <c r="RUT691" s="14"/>
      <c r="RUU691" s="14"/>
      <c r="RUV691" s="14"/>
      <c r="RUW691" s="14"/>
      <c r="RUX691" s="14"/>
      <c r="RUY691" s="14"/>
      <c r="RUZ691" s="14"/>
      <c r="RVA691" s="14"/>
      <c r="RVB691" s="14"/>
      <c r="RVC691" s="14"/>
      <c r="RVD691" s="14"/>
      <c r="RVE691" s="14"/>
      <c r="RVF691" s="14"/>
      <c r="RVG691" s="14"/>
      <c r="RVH691" s="14"/>
      <c r="RVI691" s="14"/>
      <c r="RVJ691" s="14"/>
      <c r="RVK691" s="14"/>
      <c r="RVL691" s="14"/>
      <c r="RVM691" s="14"/>
      <c r="RVN691" s="14"/>
      <c r="RVO691" s="14"/>
      <c r="RVP691" s="14"/>
      <c r="RVQ691" s="14"/>
      <c r="RVR691" s="14"/>
      <c r="RVS691" s="14"/>
      <c r="RVT691" s="14"/>
      <c r="RVU691" s="14"/>
      <c r="RVV691" s="14"/>
      <c r="RVW691" s="14"/>
      <c r="RVX691" s="14"/>
      <c r="RVY691" s="14"/>
      <c r="RVZ691" s="14"/>
      <c r="RWA691" s="14"/>
      <c r="RWB691" s="14"/>
      <c r="RWC691" s="14"/>
      <c r="RWD691" s="14"/>
      <c r="RWE691" s="14"/>
      <c r="RWF691" s="14"/>
      <c r="RWG691" s="14"/>
      <c r="RWH691" s="14"/>
      <c r="RWI691" s="14"/>
      <c r="RWJ691" s="14"/>
      <c r="RWK691" s="14"/>
      <c r="RWL691" s="14"/>
      <c r="RWM691" s="14"/>
      <c r="RWN691" s="14"/>
      <c r="RWO691" s="14"/>
      <c r="RWP691" s="14"/>
      <c r="RWQ691" s="14"/>
      <c r="RWR691" s="14"/>
      <c r="RWS691" s="14"/>
      <c r="RWT691" s="14"/>
      <c r="RWU691" s="14"/>
      <c r="RWV691" s="14"/>
      <c r="RWW691" s="14"/>
      <c r="RWX691" s="14"/>
      <c r="RWY691" s="14"/>
      <c r="RWZ691" s="14"/>
      <c r="RXA691" s="14"/>
      <c r="RXB691" s="14"/>
      <c r="RXC691" s="14"/>
      <c r="RXD691" s="14"/>
      <c r="RXE691" s="14"/>
      <c r="RXF691" s="14"/>
      <c r="RXG691" s="14"/>
      <c r="RXH691" s="14"/>
      <c r="RXI691" s="14"/>
      <c r="RXJ691" s="14"/>
      <c r="RXK691" s="14"/>
      <c r="RXL691" s="14"/>
      <c r="RXM691" s="14"/>
      <c r="RXN691" s="14"/>
      <c r="RXO691" s="14"/>
      <c r="RXP691" s="14"/>
      <c r="RXQ691" s="14"/>
      <c r="RXR691" s="14"/>
      <c r="RXS691" s="14"/>
      <c r="RXT691" s="14"/>
      <c r="RXU691" s="14"/>
      <c r="RXV691" s="14"/>
      <c r="RXW691" s="14"/>
      <c r="RXX691" s="14"/>
      <c r="RXY691" s="14"/>
      <c r="RXZ691" s="14"/>
      <c r="RYA691" s="14"/>
      <c r="RYB691" s="14"/>
      <c r="RYC691" s="14"/>
      <c r="RYD691" s="14"/>
      <c r="RYE691" s="14"/>
      <c r="RYF691" s="14"/>
      <c r="RYG691" s="14"/>
      <c r="RYH691" s="14"/>
      <c r="RYI691" s="14"/>
      <c r="RYJ691" s="14"/>
      <c r="RYK691" s="14"/>
      <c r="RYL691" s="14"/>
      <c r="RYM691" s="14"/>
      <c r="RYN691" s="14"/>
      <c r="RYO691" s="14"/>
      <c r="RYP691" s="14"/>
      <c r="RYQ691" s="14"/>
      <c r="RYR691" s="14"/>
      <c r="RYS691" s="14"/>
      <c r="RYT691" s="14"/>
      <c r="RYU691" s="14"/>
      <c r="RYV691" s="14"/>
      <c r="RYW691" s="14"/>
      <c r="RYX691" s="14"/>
      <c r="RYY691" s="14"/>
      <c r="RYZ691" s="14"/>
      <c r="RZA691" s="14"/>
      <c r="RZB691" s="14"/>
      <c r="RZC691" s="14"/>
      <c r="RZD691" s="14"/>
      <c r="RZE691" s="14"/>
      <c r="RZF691" s="14"/>
      <c r="RZG691" s="14"/>
      <c r="RZH691" s="14"/>
      <c r="RZI691" s="14"/>
      <c r="RZJ691" s="14"/>
      <c r="RZK691" s="14"/>
      <c r="RZL691" s="14"/>
      <c r="RZM691" s="14"/>
      <c r="RZN691" s="14"/>
      <c r="RZO691" s="14"/>
      <c r="RZP691" s="14"/>
      <c r="RZQ691" s="14"/>
      <c r="RZR691" s="14"/>
      <c r="RZS691" s="14"/>
      <c r="RZT691" s="14"/>
      <c r="RZU691" s="14"/>
      <c r="RZV691" s="14"/>
      <c r="RZW691" s="14"/>
      <c r="RZX691" s="14"/>
      <c r="RZY691" s="14"/>
      <c r="RZZ691" s="14"/>
      <c r="SAA691" s="14"/>
      <c r="SAB691" s="14"/>
      <c r="SAC691" s="14"/>
      <c r="SAD691" s="14"/>
      <c r="SAE691" s="14"/>
      <c r="SAF691" s="14"/>
      <c r="SAG691" s="14"/>
      <c r="SAH691" s="14"/>
      <c r="SAI691" s="14"/>
      <c r="SAJ691" s="14"/>
      <c r="SAK691" s="14"/>
      <c r="SAL691" s="14"/>
      <c r="SAM691" s="14"/>
      <c r="SAN691" s="14"/>
      <c r="SAO691" s="14"/>
      <c r="SAP691" s="14"/>
      <c r="SAQ691" s="14"/>
      <c r="SAR691" s="14"/>
      <c r="SAS691" s="14"/>
      <c r="SAT691" s="14"/>
      <c r="SAU691" s="14"/>
      <c r="SAV691" s="14"/>
      <c r="SAW691" s="14"/>
      <c r="SAX691" s="14"/>
      <c r="SAY691" s="14"/>
      <c r="SAZ691" s="14"/>
      <c r="SBA691" s="14"/>
      <c r="SBB691" s="14"/>
      <c r="SBC691" s="14"/>
      <c r="SBD691" s="14"/>
      <c r="SBE691" s="14"/>
      <c r="SBF691" s="14"/>
      <c r="SBG691" s="14"/>
      <c r="SBH691" s="14"/>
      <c r="SBI691" s="14"/>
      <c r="SBJ691" s="14"/>
      <c r="SBK691" s="14"/>
      <c r="SBL691" s="14"/>
      <c r="SBM691" s="14"/>
      <c r="SBN691" s="14"/>
      <c r="SBO691" s="14"/>
      <c r="SBP691" s="14"/>
      <c r="SBQ691" s="14"/>
      <c r="SBR691" s="14"/>
      <c r="SBS691" s="14"/>
      <c r="SBT691" s="14"/>
      <c r="SBU691" s="14"/>
      <c r="SBV691" s="14"/>
      <c r="SBW691" s="14"/>
      <c r="SBX691" s="14"/>
      <c r="SBY691" s="14"/>
      <c r="SBZ691" s="14"/>
      <c r="SCA691" s="14"/>
      <c r="SCB691" s="14"/>
      <c r="SCC691" s="14"/>
      <c r="SCD691" s="14"/>
      <c r="SCE691" s="14"/>
      <c r="SCF691" s="14"/>
      <c r="SCG691" s="14"/>
      <c r="SCH691" s="14"/>
      <c r="SCI691" s="14"/>
      <c r="SCJ691" s="14"/>
      <c r="SCK691" s="14"/>
      <c r="SCL691" s="14"/>
      <c r="SCM691" s="14"/>
      <c r="SCN691" s="14"/>
      <c r="SCO691" s="14"/>
      <c r="SCP691" s="14"/>
      <c r="SCQ691" s="14"/>
      <c r="SCR691" s="14"/>
      <c r="SCS691" s="14"/>
      <c r="SCT691" s="14"/>
      <c r="SCU691" s="14"/>
      <c r="SCV691" s="14"/>
      <c r="SCW691" s="14"/>
      <c r="SCX691" s="14"/>
      <c r="SCY691" s="14"/>
      <c r="SCZ691" s="14"/>
      <c r="SDA691" s="14"/>
      <c r="SDB691" s="14"/>
      <c r="SDC691" s="14"/>
      <c r="SDD691" s="14"/>
      <c r="SDE691" s="14"/>
      <c r="SDF691" s="14"/>
      <c r="SDG691" s="14"/>
      <c r="SDH691" s="14"/>
      <c r="SDI691" s="14"/>
      <c r="SDJ691" s="14"/>
      <c r="SDK691" s="14"/>
      <c r="SDL691" s="14"/>
      <c r="SDM691" s="14"/>
      <c r="SDN691" s="14"/>
      <c r="SDO691" s="14"/>
      <c r="SDP691" s="14"/>
      <c r="SDQ691" s="14"/>
      <c r="SDR691" s="14"/>
      <c r="SDS691" s="14"/>
      <c r="SDT691" s="14"/>
      <c r="SDU691" s="14"/>
      <c r="SDV691" s="14"/>
      <c r="SDW691" s="14"/>
      <c r="SDX691" s="14"/>
      <c r="SDY691" s="14"/>
      <c r="SDZ691" s="14"/>
      <c r="SEA691" s="14"/>
      <c r="SEB691" s="14"/>
      <c r="SEC691" s="14"/>
      <c r="SED691" s="14"/>
      <c r="SEE691" s="14"/>
      <c r="SEF691" s="14"/>
      <c r="SEG691" s="14"/>
      <c r="SEH691" s="14"/>
      <c r="SEI691" s="14"/>
      <c r="SEJ691" s="14"/>
      <c r="SEK691" s="14"/>
      <c r="SEL691" s="14"/>
      <c r="SEM691" s="14"/>
      <c r="SEN691" s="14"/>
      <c r="SEO691" s="14"/>
      <c r="SEP691" s="14"/>
      <c r="SEQ691" s="14"/>
      <c r="SER691" s="14"/>
      <c r="SES691" s="14"/>
      <c r="SET691" s="14"/>
      <c r="SEU691" s="14"/>
      <c r="SEV691" s="14"/>
      <c r="SEW691" s="14"/>
      <c r="SEX691" s="14"/>
      <c r="SEY691" s="14"/>
      <c r="SEZ691" s="14"/>
      <c r="SFA691" s="14"/>
      <c r="SFB691" s="14"/>
      <c r="SFC691" s="14"/>
      <c r="SFD691" s="14"/>
      <c r="SFE691" s="14"/>
      <c r="SFF691" s="14"/>
      <c r="SFG691" s="14"/>
      <c r="SFH691" s="14"/>
      <c r="SFI691" s="14"/>
      <c r="SFJ691" s="14"/>
      <c r="SFK691" s="14"/>
      <c r="SFL691" s="14"/>
      <c r="SFM691" s="14"/>
      <c r="SFN691" s="14"/>
      <c r="SFO691" s="14"/>
      <c r="SFP691" s="14"/>
      <c r="SFQ691" s="14"/>
      <c r="SFR691" s="14"/>
      <c r="SFS691" s="14"/>
      <c r="SFT691" s="14"/>
      <c r="SFU691" s="14"/>
      <c r="SFV691" s="14"/>
      <c r="SFW691" s="14"/>
      <c r="SFX691" s="14"/>
      <c r="SFY691" s="14"/>
      <c r="SFZ691" s="14"/>
      <c r="SGA691" s="14"/>
      <c r="SGB691" s="14"/>
      <c r="SGC691" s="14"/>
      <c r="SGD691" s="14"/>
      <c r="SGE691" s="14"/>
      <c r="SGF691" s="14"/>
      <c r="SGG691" s="14"/>
      <c r="SGH691" s="14"/>
      <c r="SGI691" s="14"/>
      <c r="SGJ691" s="14"/>
      <c r="SGK691" s="14"/>
      <c r="SGL691" s="14"/>
      <c r="SGM691" s="14"/>
      <c r="SGN691" s="14"/>
      <c r="SGO691" s="14"/>
      <c r="SGP691" s="14"/>
      <c r="SGQ691" s="14"/>
      <c r="SGR691" s="14"/>
      <c r="SGS691" s="14"/>
      <c r="SGT691" s="14"/>
      <c r="SGU691" s="14"/>
      <c r="SGV691" s="14"/>
      <c r="SGW691" s="14"/>
      <c r="SGX691" s="14"/>
      <c r="SGY691" s="14"/>
      <c r="SGZ691" s="14"/>
      <c r="SHA691" s="14"/>
      <c r="SHB691" s="14"/>
      <c r="SHC691" s="14"/>
      <c r="SHD691" s="14"/>
      <c r="SHE691" s="14"/>
      <c r="SHF691" s="14"/>
      <c r="SHG691" s="14"/>
      <c r="SHH691" s="14"/>
      <c r="SHI691" s="14"/>
      <c r="SHJ691" s="14"/>
      <c r="SHK691" s="14"/>
      <c r="SHL691" s="14"/>
      <c r="SHM691" s="14"/>
      <c r="SHN691" s="14"/>
      <c r="SHO691" s="14"/>
      <c r="SHP691" s="14"/>
      <c r="SHQ691" s="14"/>
      <c r="SHR691" s="14"/>
      <c r="SHS691" s="14"/>
      <c r="SHT691" s="14"/>
      <c r="SHU691" s="14"/>
      <c r="SHV691" s="14"/>
      <c r="SHW691" s="14"/>
      <c r="SHX691" s="14"/>
      <c r="SHY691" s="14"/>
      <c r="SHZ691" s="14"/>
      <c r="SIA691" s="14"/>
      <c r="SIB691" s="14"/>
      <c r="SIC691" s="14"/>
      <c r="SID691" s="14"/>
      <c r="SIE691" s="14"/>
      <c r="SIF691" s="14"/>
      <c r="SIG691" s="14"/>
      <c r="SIH691" s="14"/>
      <c r="SII691" s="14"/>
      <c r="SIJ691" s="14"/>
      <c r="SIK691" s="14"/>
      <c r="SIL691" s="14"/>
      <c r="SIM691" s="14"/>
      <c r="SIN691" s="14"/>
      <c r="SIO691" s="14"/>
      <c r="SIP691" s="14"/>
      <c r="SIQ691" s="14"/>
      <c r="SIR691" s="14"/>
      <c r="SIS691" s="14"/>
      <c r="SIT691" s="14"/>
      <c r="SIU691" s="14"/>
      <c r="SIV691" s="14"/>
      <c r="SIW691" s="14"/>
      <c r="SIX691" s="14"/>
      <c r="SIY691" s="14"/>
      <c r="SIZ691" s="14"/>
      <c r="SJA691" s="14"/>
      <c r="SJB691" s="14"/>
      <c r="SJC691" s="14"/>
      <c r="SJD691" s="14"/>
      <c r="SJE691" s="14"/>
      <c r="SJF691" s="14"/>
      <c r="SJG691" s="14"/>
      <c r="SJH691" s="14"/>
      <c r="SJI691" s="14"/>
      <c r="SJJ691" s="14"/>
      <c r="SJK691" s="14"/>
      <c r="SJL691" s="14"/>
      <c r="SJM691" s="14"/>
      <c r="SJN691" s="14"/>
      <c r="SJO691" s="14"/>
      <c r="SJP691" s="14"/>
      <c r="SJQ691" s="14"/>
      <c r="SJR691" s="14"/>
      <c r="SJS691" s="14"/>
      <c r="SJT691" s="14"/>
      <c r="SJU691" s="14"/>
      <c r="SJV691" s="14"/>
      <c r="SJW691" s="14"/>
      <c r="SJX691" s="14"/>
      <c r="SJY691" s="14"/>
      <c r="SJZ691" s="14"/>
      <c r="SKA691" s="14"/>
      <c r="SKB691" s="14"/>
      <c r="SKC691" s="14"/>
      <c r="SKD691" s="14"/>
      <c r="SKE691" s="14"/>
      <c r="SKF691" s="14"/>
      <c r="SKG691" s="14"/>
      <c r="SKH691" s="14"/>
      <c r="SKI691" s="14"/>
      <c r="SKJ691" s="14"/>
      <c r="SKK691" s="14"/>
      <c r="SKL691" s="14"/>
      <c r="SKM691" s="14"/>
      <c r="SKN691" s="14"/>
      <c r="SKO691" s="14"/>
      <c r="SKP691" s="14"/>
      <c r="SKQ691" s="14"/>
      <c r="SKR691" s="14"/>
      <c r="SKS691" s="14"/>
      <c r="SKT691" s="14"/>
      <c r="SKU691" s="14"/>
      <c r="SKV691" s="14"/>
      <c r="SKW691" s="14"/>
      <c r="SKX691" s="14"/>
      <c r="SKY691" s="14"/>
      <c r="SKZ691" s="14"/>
      <c r="SLA691" s="14"/>
      <c r="SLB691" s="14"/>
      <c r="SLC691" s="14"/>
      <c r="SLD691" s="14"/>
      <c r="SLE691" s="14"/>
      <c r="SLF691" s="14"/>
      <c r="SLG691" s="14"/>
      <c r="SLH691" s="14"/>
      <c r="SLI691" s="14"/>
      <c r="SLJ691" s="14"/>
      <c r="SLK691" s="14"/>
      <c r="SLL691" s="14"/>
      <c r="SLM691" s="14"/>
      <c r="SLN691" s="14"/>
      <c r="SLO691" s="14"/>
      <c r="SLP691" s="14"/>
      <c r="SLQ691" s="14"/>
      <c r="SLR691" s="14"/>
      <c r="SLS691" s="14"/>
      <c r="SLT691" s="14"/>
      <c r="SLU691" s="14"/>
      <c r="SLV691" s="14"/>
      <c r="SLW691" s="14"/>
      <c r="SLX691" s="14"/>
      <c r="SLY691" s="14"/>
      <c r="SLZ691" s="14"/>
      <c r="SMA691" s="14"/>
      <c r="SMB691" s="14"/>
      <c r="SMC691" s="14"/>
      <c r="SMD691" s="14"/>
      <c r="SME691" s="14"/>
      <c r="SMF691" s="14"/>
      <c r="SMG691" s="14"/>
      <c r="SMH691" s="14"/>
      <c r="SMI691" s="14"/>
      <c r="SMJ691" s="14"/>
      <c r="SMK691" s="14"/>
      <c r="SML691" s="14"/>
      <c r="SMM691" s="14"/>
      <c r="SMN691" s="14"/>
      <c r="SMO691" s="14"/>
      <c r="SMP691" s="14"/>
      <c r="SMQ691" s="14"/>
      <c r="SMR691" s="14"/>
      <c r="SMS691" s="14"/>
      <c r="SMT691" s="14"/>
      <c r="SMU691" s="14"/>
      <c r="SMV691" s="14"/>
      <c r="SMW691" s="14"/>
      <c r="SMX691" s="14"/>
      <c r="SMY691" s="14"/>
      <c r="SMZ691" s="14"/>
      <c r="SNA691" s="14"/>
      <c r="SNB691" s="14"/>
      <c r="SNC691" s="14"/>
      <c r="SND691" s="14"/>
      <c r="SNE691" s="14"/>
      <c r="SNF691" s="14"/>
      <c r="SNG691" s="14"/>
      <c r="SNH691" s="14"/>
      <c r="SNI691" s="14"/>
      <c r="SNJ691" s="14"/>
      <c r="SNK691" s="14"/>
      <c r="SNL691" s="14"/>
      <c r="SNM691" s="14"/>
      <c r="SNN691" s="14"/>
      <c r="SNO691" s="14"/>
      <c r="SNP691" s="14"/>
      <c r="SNQ691" s="14"/>
      <c r="SNR691" s="14"/>
      <c r="SNS691" s="14"/>
      <c r="SNT691" s="14"/>
      <c r="SNU691" s="14"/>
      <c r="SNV691" s="14"/>
      <c r="SNW691" s="14"/>
      <c r="SNX691" s="14"/>
      <c r="SNY691" s="14"/>
      <c r="SNZ691" s="14"/>
      <c r="SOA691" s="14"/>
      <c r="SOB691" s="14"/>
      <c r="SOC691" s="14"/>
      <c r="SOD691" s="14"/>
      <c r="SOE691" s="14"/>
      <c r="SOF691" s="14"/>
      <c r="SOG691" s="14"/>
      <c r="SOH691" s="14"/>
      <c r="SOI691" s="14"/>
      <c r="SOJ691" s="14"/>
      <c r="SOK691" s="14"/>
      <c r="SOL691" s="14"/>
      <c r="SOM691" s="14"/>
      <c r="SON691" s="14"/>
      <c r="SOO691" s="14"/>
      <c r="SOP691" s="14"/>
      <c r="SOQ691" s="14"/>
      <c r="SOR691" s="14"/>
      <c r="SOS691" s="14"/>
      <c r="SOT691" s="14"/>
      <c r="SOU691" s="14"/>
      <c r="SOV691" s="14"/>
      <c r="SOW691" s="14"/>
      <c r="SOX691" s="14"/>
      <c r="SOY691" s="14"/>
      <c r="SOZ691" s="14"/>
      <c r="SPA691" s="14"/>
      <c r="SPB691" s="14"/>
      <c r="SPC691" s="14"/>
      <c r="SPD691" s="14"/>
      <c r="SPE691" s="14"/>
      <c r="SPF691" s="14"/>
      <c r="SPG691" s="14"/>
      <c r="SPH691" s="14"/>
      <c r="SPI691" s="14"/>
      <c r="SPJ691" s="14"/>
      <c r="SPK691" s="14"/>
      <c r="SPL691" s="14"/>
      <c r="SPM691" s="14"/>
      <c r="SPN691" s="14"/>
      <c r="SPO691" s="14"/>
      <c r="SPP691" s="14"/>
      <c r="SPQ691" s="14"/>
      <c r="SPR691" s="14"/>
      <c r="SPS691" s="14"/>
      <c r="SPT691" s="14"/>
      <c r="SPU691" s="14"/>
      <c r="SPV691" s="14"/>
      <c r="SPW691" s="14"/>
      <c r="SPX691" s="14"/>
      <c r="SPY691" s="14"/>
      <c r="SPZ691" s="14"/>
      <c r="SQA691" s="14"/>
      <c r="SQB691" s="14"/>
      <c r="SQC691" s="14"/>
      <c r="SQD691" s="14"/>
      <c r="SQE691" s="14"/>
      <c r="SQF691" s="14"/>
      <c r="SQG691" s="14"/>
      <c r="SQH691" s="14"/>
      <c r="SQI691" s="14"/>
      <c r="SQJ691" s="14"/>
      <c r="SQK691" s="14"/>
      <c r="SQL691" s="14"/>
      <c r="SQM691" s="14"/>
      <c r="SQN691" s="14"/>
      <c r="SQO691" s="14"/>
      <c r="SQP691" s="14"/>
      <c r="SQQ691" s="14"/>
      <c r="SQR691" s="14"/>
      <c r="SQS691" s="14"/>
      <c r="SQT691" s="14"/>
      <c r="SQU691" s="14"/>
      <c r="SQV691" s="14"/>
      <c r="SQW691" s="14"/>
      <c r="SQX691" s="14"/>
      <c r="SQY691" s="14"/>
      <c r="SQZ691" s="14"/>
      <c r="SRA691" s="14"/>
      <c r="SRB691" s="14"/>
      <c r="SRC691" s="14"/>
      <c r="SRD691" s="14"/>
      <c r="SRE691" s="14"/>
      <c r="SRF691" s="14"/>
      <c r="SRG691" s="14"/>
      <c r="SRH691" s="14"/>
      <c r="SRI691" s="14"/>
      <c r="SRJ691" s="14"/>
      <c r="SRK691" s="14"/>
      <c r="SRL691" s="14"/>
      <c r="SRM691" s="14"/>
      <c r="SRN691" s="14"/>
      <c r="SRO691" s="14"/>
      <c r="SRP691" s="14"/>
      <c r="SRQ691" s="14"/>
      <c r="SRR691" s="14"/>
      <c r="SRS691" s="14"/>
      <c r="SRT691" s="14"/>
      <c r="SRU691" s="14"/>
      <c r="SRV691" s="14"/>
      <c r="SRW691" s="14"/>
      <c r="SRX691" s="14"/>
      <c r="SRY691" s="14"/>
      <c r="SRZ691" s="14"/>
      <c r="SSA691" s="14"/>
      <c r="SSB691" s="14"/>
      <c r="SSC691" s="14"/>
      <c r="SSD691" s="14"/>
      <c r="SSE691" s="14"/>
      <c r="SSF691" s="14"/>
      <c r="SSG691" s="14"/>
      <c r="SSH691" s="14"/>
      <c r="SSI691" s="14"/>
      <c r="SSJ691" s="14"/>
      <c r="SSK691" s="14"/>
      <c r="SSL691" s="14"/>
      <c r="SSM691" s="14"/>
      <c r="SSN691" s="14"/>
      <c r="SSO691" s="14"/>
      <c r="SSP691" s="14"/>
      <c r="SSQ691" s="14"/>
      <c r="SSR691" s="14"/>
      <c r="SSS691" s="14"/>
      <c r="SST691" s="14"/>
      <c r="SSU691" s="14"/>
      <c r="SSV691" s="14"/>
      <c r="SSW691" s="14"/>
      <c r="SSX691" s="14"/>
      <c r="SSY691" s="14"/>
      <c r="SSZ691" s="14"/>
      <c r="STA691" s="14"/>
      <c r="STB691" s="14"/>
      <c r="STC691" s="14"/>
      <c r="STD691" s="14"/>
      <c r="STE691" s="14"/>
      <c r="STF691" s="14"/>
      <c r="STG691" s="14"/>
      <c r="STH691" s="14"/>
      <c r="STI691" s="14"/>
      <c r="STJ691" s="14"/>
      <c r="STK691" s="14"/>
      <c r="STL691" s="14"/>
      <c r="STM691" s="14"/>
      <c r="STN691" s="14"/>
      <c r="STO691" s="14"/>
      <c r="STP691" s="14"/>
      <c r="STQ691" s="14"/>
      <c r="STR691" s="14"/>
      <c r="STS691" s="14"/>
      <c r="STT691" s="14"/>
      <c r="STU691" s="14"/>
      <c r="STV691" s="14"/>
      <c r="STW691" s="14"/>
      <c r="STX691" s="14"/>
      <c r="STY691" s="14"/>
      <c r="STZ691" s="14"/>
      <c r="SUA691" s="14"/>
      <c r="SUB691" s="14"/>
      <c r="SUC691" s="14"/>
      <c r="SUD691" s="14"/>
      <c r="SUE691" s="14"/>
      <c r="SUF691" s="14"/>
      <c r="SUG691" s="14"/>
      <c r="SUH691" s="14"/>
      <c r="SUI691" s="14"/>
      <c r="SUJ691" s="14"/>
      <c r="SUK691" s="14"/>
      <c r="SUL691" s="14"/>
      <c r="SUM691" s="14"/>
      <c r="SUN691" s="14"/>
      <c r="SUO691" s="14"/>
      <c r="SUP691" s="14"/>
      <c r="SUQ691" s="14"/>
      <c r="SUR691" s="14"/>
      <c r="SUS691" s="14"/>
      <c r="SUT691" s="14"/>
      <c r="SUU691" s="14"/>
      <c r="SUV691" s="14"/>
      <c r="SUW691" s="14"/>
      <c r="SUX691" s="14"/>
      <c r="SUY691" s="14"/>
      <c r="SUZ691" s="14"/>
      <c r="SVA691" s="14"/>
      <c r="SVB691" s="14"/>
      <c r="SVC691" s="14"/>
      <c r="SVD691" s="14"/>
      <c r="SVE691" s="14"/>
      <c r="SVF691" s="14"/>
      <c r="SVG691" s="14"/>
      <c r="SVH691" s="14"/>
      <c r="SVI691" s="14"/>
      <c r="SVJ691" s="14"/>
      <c r="SVK691" s="14"/>
      <c r="SVL691" s="14"/>
      <c r="SVM691" s="14"/>
      <c r="SVN691" s="14"/>
      <c r="SVO691" s="14"/>
      <c r="SVP691" s="14"/>
      <c r="SVQ691" s="14"/>
      <c r="SVR691" s="14"/>
      <c r="SVS691" s="14"/>
      <c r="SVT691" s="14"/>
      <c r="SVU691" s="14"/>
      <c r="SVV691" s="14"/>
      <c r="SVW691" s="14"/>
      <c r="SVX691" s="14"/>
      <c r="SVY691" s="14"/>
      <c r="SVZ691" s="14"/>
      <c r="SWA691" s="14"/>
      <c r="SWB691" s="14"/>
      <c r="SWC691" s="14"/>
      <c r="SWD691" s="14"/>
      <c r="SWE691" s="14"/>
      <c r="SWF691" s="14"/>
      <c r="SWG691" s="14"/>
      <c r="SWH691" s="14"/>
      <c r="SWI691" s="14"/>
      <c r="SWJ691" s="14"/>
      <c r="SWK691" s="14"/>
      <c r="SWL691" s="14"/>
      <c r="SWM691" s="14"/>
      <c r="SWN691" s="14"/>
      <c r="SWO691" s="14"/>
      <c r="SWP691" s="14"/>
      <c r="SWQ691" s="14"/>
      <c r="SWR691" s="14"/>
      <c r="SWS691" s="14"/>
      <c r="SWT691" s="14"/>
      <c r="SWU691" s="14"/>
      <c r="SWV691" s="14"/>
      <c r="SWW691" s="14"/>
      <c r="SWX691" s="14"/>
      <c r="SWY691" s="14"/>
      <c r="SWZ691" s="14"/>
      <c r="SXA691" s="14"/>
      <c r="SXB691" s="14"/>
      <c r="SXC691" s="14"/>
      <c r="SXD691" s="14"/>
      <c r="SXE691" s="14"/>
      <c r="SXF691" s="14"/>
      <c r="SXG691" s="14"/>
      <c r="SXH691" s="14"/>
      <c r="SXI691" s="14"/>
      <c r="SXJ691" s="14"/>
      <c r="SXK691" s="14"/>
      <c r="SXL691" s="14"/>
      <c r="SXM691" s="14"/>
      <c r="SXN691" s="14"/>
      <c r="SXO691" s="14"/>
      <c r="SXP691" s="14"/>
      <c r="SXQ691" s="14"/>
      <c r="SXR691" s="14"/>
      <c r="SXS691" s="14"/>
      <c r="SXT691" s="14"/>
      <c r="SXU691" s="14"/>
      <c r="SXV691" s="14"/>
      <c r="SXW691" s="14"/>
      <c r="SXX691" s="14"/>
      <c r="SXY691" s="14"/>
      <c r="SXZ691" s="14"/>
      <c r="SYA691" s="14"/>
      <c r="SYB691" s="14"/>
      <c r="SYC691" s="14"/>
      <c r="SYD691" s="14"/>
      <c r="SYE691" s="14"/>
      <c r="SYF691" s="14"/>
      <c r="SYG691" s="14"/>
      <c r="SYH691" s="14"/>
      <c r="SYI691" s="14"/>
      <c r="SYJ691" s="14"/>
      <c r="SYK691" s="14"/>
      <c r="SYL691" s="14"/>
      <c r="SYM691" s="14"/>
      <c r="SYN691" s="14"/>
      <c r="SYO691" s="14"/>
      <c r="SYP691" s="14"/>
      <c r="SYQ691" s="14"/>
      <c r="SYR691" s="14"/>
      <c r="SYS691" s="14"/>
      <c r="SYT691" s="14"/>
      <c r="SYU691" s="14"/>
      <c r="SYV691" s="14"/>
      <c r="SYW691" s="14"/>
      <c r="SYX691" s="14"/>
      <c r="SYY691" s="14"/>
      <c r="SYZ691" s="14"/>
      <c r="SZA691" s="14"/>
      <c r="SZB691" s="14"/>
      <c r="SZC691" s="14"/>
      <c r="SZD691" s="14"/>
      <c r="SZE691" s="14"/>
      <c r="SZF691" s="14"/>
      <c r="SZG691" s="14"/>
      <c r="SZH691" s="14"/>
      <c r="SZI691" s="14"/>
      <c r="SZJ691" s="14"/>
      <c r="SZK691" s="14"/>
      <c r="SZL691" s="14"/>
      <c r="SZM691" s="14"/>
      <c r="SZN691" s="14"/>
      <c r="SZO691" s="14"/>
      <c r="SZP691" s="14"/>
      <c r="SZQ691" s="14"/>
      <c r="SZR691" s="14"/>
      <c r="SZS691" s="14"/>
      <c r="SZT691" s="14"/>
      <c r="SZU691" s="14"/>
      <c r="SZV691" s="14"/>
      <c r="SZW691" s="14"/>
      <c r="SZX691" s="14"/>
      <c r="SZY691" s="14"/>
      <c r="SZZ691" s="14"/>
      <c r="TAA691" s="14"/>
      <c r="TAB691" s="14"/>
      <c r="TAC691" s="14"/>
      <c r="TAD691" s="14"/>
      <c r="TAE691" s="14"/>
      <c r="TAF691" s="14"/>
      <c r="TAG691" s="14"/>
      <c r="TAH691" s="14"/>
      <c r="TAI691" s="14"/>
      <c r="TAJ691" s="14"/>
      <c r="TAK691" s="14"/>
      <c r="TAL691" s="14"/>
      <c r="TAM691" s="14"/>
      <c r="TAN691" s="14"/>
      <c r="TAO691" s="14"/>
      <c r="TAP691" s="14"/>
      <c r="TAQ691" s="14"/>
      <c r="TAR691" s="14"/>
      <c r="TAS691" s="14"/>
      <c r="TAT691" s="14"/>
      <c r="TAU691" s="14"/>
      <c r="TAV691" s="14"/>
      <c r="TAW691" s="14"/>
      <c r="TAX691" s="14"/>
      <c r="TAY691" s="14"/>
      <c r="TAZ691" s="14"/>
      <c r="TBA691" s="14"/>
      <c r="TBB691" s="14"/>
      <c r="TBC691" s="14"/>
      <c r="TBD691" s="14"/>
      <c r="TBE691" s="14"/>
      <c r="TBF691" s="14"/>
      <c r="TBG691" s="14"/>
      <c r="TBH691" s="14"/>
      <c r="TBI691" s="14"/>
      <c r="TBJ691" s="14"/>
      <c r="TBK691" s="14"/>
      <c r="TBL691" s="14"/>
      <c r="TBM691" s="14"/>
      <c r="TBN691" s="14"/>
      <c r="TBO691" s="14"/>
      <c r="TBP691" s="14"/>
      <c r="TBQ691" s="14"/>
      <c r="TBR691" s="14"/>
      <c r="TBS691" s="14"/>
      <c r="TBT691" s="14"/>
      <c r="TBU691" s="14"/>
      <c r="TBV691" s="14"/>
      <c r="TBW691" s="14"/>
      <c r="TBX691" s="14"/>
      <c r="TBY691" s="14"/>
      <c r="TBZ691" s="14"/>
      <c r="TCA691" s="14"/>
      <c r="TCB691" s="14"/>
      <c r="TCC691" s="14"/>
      <c r="TCD691" s="14"/>
      <c r="TCE691" s="14"/>
      <c r="TCF691" s="14"/>
      <c r="TCG691" s="14"/>
      <c r="TCH691" s="14"/>
      <c r="TCI691" s="14"/>
      <c r="TCJ691" s="14"/>
      <c r="TCK691" s="14"/>
      <c r="TCL691" s="14"/>
      <c r="TCM691" s="14"/>
      <c r="TCN691" s="14"/>
      <c r="TCO691" s="14"/>
      <c r="TCP691" s="14"/>
      <c r="TCQ691" s="14"/>
      <c r="TCR691" s="14"/>
      <c r="TCS691" s="14"/>
      <c r="TCT691" s="14"/>
      <c r="TCU691" s="14"/>
      <c r="TCV691" s="14"/>
      <c r="TCW691" s="14"/>
      <c r="TCX691" s="14"/>
      <c r="TCY691" s="14"/>
      <c r="TCZ691" s="14"/>
      <c r="TDA691" s="14"/>
      <c r="TDB691" s="14"/>
      <c r="TDC691" s="14"/>
      <c r="TDD691" s="14"/>
      <c r="TDE691" s="14"/>
      <c r="TDF691" s="14"/>
      <c r="TDG691" s="14"/>
      <c r="TDH691" s="14"/>
      <c r="TDI691" s="14"/>
      <c r="TDJ691" s="14"/>
      <c r="TDK691" s="14"/>
      <c r="TDL691" s="14"/>
      <c r="TDM691" s="14"/>
      <c r="TDN691" s="14"/>
      <c r="TDO691" s="14"/>
      <c r="TDP691" s="14"/>
      <c r="TDQ691" s="14"/>
      <c r="TDR691" s="14"/>
      <c r="TDS691" s="14"/>
      <c r="TDT691" s="14"/>
      <c r="TDU691" s="14"/>
      <c r="TDV691" s="14"/>
      <c r="TDW691" s="14"/>
      <c r="TDX691" s="14"/>
      <c r="TDY691" s="14"/>
      <c r="TDZ691" s="14"/>
      <c r="TEA691" s="14"/>
      <c r="TEB691" s="14"/>
      <c r="TEC691" s="14"/>
      <c r="TED691" s="14"/>
      <c r="TEE691" s="14"/>
      <c r="TEF691" s="14"/>
      <c r="TEG691" s="14"/>
      <c r="TEH691" s="14"/>
      <c r="TEI691" s="14"/>
      <c r="TEJ691" s="14"/>
      <c r="TEK691" s="14"/>
      <c r="TEL691" s="14"/>
      <c r="TEM691" s="14"/>
      <c r="TEN691" s="14"/>
      <c r="TEO691" s="14"/>
      <c r="TEP691" s="14"/>
      <c r="TEQ691" s="14"/>
      <c r="TER691" s="14"/>
      <c r="TES691" s="14"/>
      <c r="TET691" s="14"/>
      <c r="TEU691" s="14"/>
      <c r="TEV691" s="14"/>
      <c r="TEW691" s="14"/>
      <c r="TEX691" s="14"/>
      <c r="TEY691" s="14"/>
      <c r="TEZ691" s="14"/>
      <c r="TFA691" s="14"/>
      <c r="TFB691" s="14"/>
      <c r="TFC691" s="14"/>
      <c r="TFD691" s="14"/>
      <c r="TFE691" s="14"/>
      <c r="TFF691" s="14"/>
      <c r="TFG691" s="14"/>
      <c r="TFH691" s="14"/>
      <c r="TFI691" s="14"/>
      <c r="TFJ691" s="14"/>
      <c r="TFK691" s="14"/>
      <c r="TFL691" s="14"/>
      <c r="TFM691" s="14"/>
      <c r="TFN691" s="14"/>
      <c r="TFO691" s="14"/>
      <c r="TFP691" s="14"/>
      <c r="TFQ691" s="14"/>
      <c r="TFR691" s="14"/>
      <c r="TFS691" s="14"/>
      <c r="TFT691" s="14"/>
      <c r="TFU691" s="14"/>
      <c r="TFV691" s="14"/>
      <c r="TFW691" s="14"/>
      <c r="TFX691" s="14"/>
      <c r="TFY691" s="14"/>
      <c r="TFZ691" s="14"/>
      <c r="TGA691" s="14"/>
      <c r="TGB691" s="14"/>
      <c r="TGC691" s="14"/>
      <c r="TGD691" s="14"/>
      <c r="TGE691" s="14"/>
      <c r="TGF691" s="14"/>
      <c r="TGG691" s="14"/>
      <c r="TGH691" s="14"/>
      <c r="TGI691" s="14"/>
      <c r="TGJ691" s="14"/>
      <c r="TGK691" s="14"/>
      <c r="TGL691" s="14"/>
      <c r="TGM691" s="14"/>
      <c r="TGN691" s="14"/>
      <c r="TGO691" s="14"/>
      <c r="TGP691" s="14"/>
      <c r="TGQ691" s="14"/>
      <c r="TGR691" s="14"/>
      <c r="TGS691" s="14"/>
      <c r="TGT691" s="14"/>
      <c r="TGU691" s="14"/>
      <c r="TGV691" s="14"/>
      <c r="TGW691" s="14"/>
      <c r="TGX691" s="14"/>
      <c r="TGY691" s="14"/>
      <c r="TGZ691" s="14"/>
      <c r="THA691" s="14"/>
      <c r="THB691" s="14"/>
      <c r="THC691" s="14"/>
      <c r="THD691" s="14"/>
      <c r="THE691" s="14"/>
      <c r="THF691" s="14"/>
      <c r="THG691" s="14"/>
      <c r="THH691" s="14"/>
      <c r="THI691" s="14"/>
      <c r="THJ691" s="14"/>
      <c r="THK691" s="14"/>
      <c r="THL691" s="14"/>
      <c r="THM691" s="14"/>
      <c r="THN691" s="14"/>
      <c r="THO691" s="14"/>
      <c r="THP691" s="14"/>
      <c r="THQ691" s="14"/>
      <c r="THR691" s="14"/>
      <c r="THS691" s="14"/>
      <c r="THT691" s="14"/>
      <c r="THU691" s="14"/>
      <c r="THV691" s="14"/>
      <c r="THW691" s="14"/>
      <c r="THX691" s="14"/>
      <c r="THY691" s="14"/>
      <c r="THZ691" s="14"/>
      <c r="TIA691" s="14"/>
      <c r="TIB691" s="14"/>
      <c r="TIC691" s="14"/>
      <c r="TID691" s="14"/>
      <c r="TIE691" s="14"/>
      <c r="TIF691" s="14"/>
      <c r="TIG691" s="14"/>
      <c r="TIH691" s="14"/>
      <c r="TII691" s="14"/>
      <c r="TIJ691" s="14"/>
      <c r="TIK691" s="14"/>
      <c r="TIL691" s="14"/>
      <c r="TIM691" s="14"/>
      <c r="TIN691" s="14"/>
      <c r="TIO691" s="14"/>
      <c r="TIP691" s="14"/>
      <c r="TIQ691" s="14"/>
      <c r="TIR691" s="14"/>
      <c r="TIS691" s="14"/>
      <c r="TIT691" s="14"/>
      <c r="TIU691" s="14"/>
      <c r="TIV691" s="14"/>
      <c r="TIW691" s="14"/>
      <c r="TIX691" s="14"/>
      <c r="TIY691" s="14"/>
      <c r="TIZ691" s="14"/>
      <c r="TJA691" s="14"/>
      <c r="TJB691" s="14"/>
      <c r="TJC691" s="14"/>
      <c r="TJD691" s="14"/>
      <c r="TJE691" s="14"/>
      <c r="TJF691" s="14"/>
      <c r="TJG691" s="14"/>
      <c r="TJH691" s="14"/>
      <c r="TJI691" s="14"/>
      <c r="TJJ691" s="14"/>
      <c r="TJK691" s="14"/>
      <c r="TJL691" s="14"/>
      <c r="TJM691" s="14"/>
      <c r="TJN691" s="14"/>
      <c r="TJO691" s="14"/>
      <c r="TJP691" s="14"/>
      <c r="TJQ691" s="14"/>
      <c r="TJR691" s="14"/>
      <c r="TJS691" s="14"/>
      <c r="TJT691" s="14"/>
      <c r="TJU691" s="14"/>
      <c r="TJV691" s="14"/>
      <c r="TJW691" s="14"/>
      <c r="TJX691" s="14"/>
      <c r="TJY691" s="14"/>
      <c r="TJZ691" s="14"/>
      <c r="TKA691" s="14"/>
      <c r="TKB691" s="14"/>
      <c r="TKC691" s="14"/>
      <c r="TKD691" s="14"/>
      <c r="TKE691" s="14"/>
      <c r="TKF691" s="14"/>
      <c r="TKG691" s="14"/>
      <c r="TKH691" s="14"/>
      <c r="TKI691" s="14"/>
      <c r="TKJ691" s="14"/>
      <c r="TKK691" s="14"/>
      <c r="TKL691" s="14"/>
      <c r="TKM691" s="14"/>
      <c r="TKN691" s="14"/>
      <c r="TKO691" s="14"/>
      <c r="TKP691" s="14"/>
      <c r="TKQ691" s="14"/>
      <c r="TKR691" s="14"/>
      <c r="TKS691" s="14"/>
      <c r="TKT691" s="14"/>
      <c r="TKU691" s="14"/>
      <c r="TKV691" s="14"/>
      <c r="TKW691" s="14"/>
      <c r="TKX691" s="14"/>
      <c r="TKY691" s="14"/>
      <c r="TKZ691" s="14"/>
      <c r="TLA691" s="14"/>
      <c r="TLB691" s="14"/>
      <c r="TLC691" s="14"/>
      <c r="TLD691" s="14"/>
      <c r="TLE691" s="14"/>
      <c r="TLF691" s="14"/>
      <c r="TLG691" s="14"/>
      <c r="TLH691" s="14"/>
      <c r="TLI691" s="14"/>
      <c r="TLJ691" s="14"/>
      <c r="TLK691" s="14"/>
      <c r="TLL691" s="14"/>
      <c r="TLM691" s="14"/>
      <c r="TLN691" s="14"/>
      <c r="TLO691" s="14"/>
      <c r="TLP691" s="14"/>
      <c r="TLQ691" s="14"/>
      <c r="TLR691" s="14"/>
      <c r="TLS691" s="14"/>
      <c r="TLT691" s="14"/>
      <c r="TLU691" s="14"/>
      <c r="TLV691" s="14"/>
      <c r="TLW691" s="14"/>
      <c r="TLX691" s="14"/>
      <c r="TLY691" s="14"/>
      <c r="TLZ691" s="14"/>
      <c r="TMA691" s="14"/>
      <c r="TMB691" s="14"/>
      <c r="TMC691" s="14"/>
      <c r="TMD691" s="14"/>
      <c r="TME691" s="14"/>
      <c r="TMF691" s="14"/>
      <c r="TMG691" s="14"/>
      <c r="TMH691" s="14"/>
      <c r="TMI691" s="14"/>
      <c r="TMJ691" s="14"/>
      <c r="TMK691" s="14"/>
      <c r="TML691" s="14"/>
      <c r="TMM691" s="14"/>
      <c r="TMN691" s="14"/>
      <c r="TMO691" s="14"/>
      <c r="TMP691" s="14"/>
      <c r="TMQ691" s="14"/>
      <c r="TMR691" s="14"/>
      <c r="TMS691" s="14"/>
      <c r="TMT691" s="14"/>
      <c r="TMU691" s="14"/>
      <c r="TMV691" s="14"/>
      <c r="TMW691" s="14"/>
      <c r="TMX691" s="14"/>
      <c r="TMY691" s="14"/>
      <c r="TMZ691" s="14"/>
      <c r="TNA691" s="14"/>
      <c r="TNB691" s="14"/>
      <c r="TNC691" s="14"/>
      <c r="TND691" s="14"/>
      <c r="TNE691" s="14"/>
      <c r="TNF691" s="14"/>
      <c r="TNG691" s="14"/>
      <c r="TNH691" s="14"/>
      <c r="TNI691" s="14"/>
      <c r="TNJ691" s="14"/>
      <c r="TNK691" s="14"/>
      <c r="TNL691" s="14"/>
      <c r="TNM691" s="14"/>
      <c r="TNN691" s="14"/>
      <c r="TNO691" s="14"/>
      <c r="TNP691" s="14"/>
      <c r="TNQ691" s="14"/>
      <c r="TNR691" s="14"/>
      <c r="TNS691" s="14"/>
      <c r="TNT691" s="14"/>
      <c r="TNU691" s="14"/>
      <c r="TNV691" s="14"/>
      <c r="TNW691" s="14"/>
      <c r="TNX691" s="14"/>
      <c r="TNY691" s="14"/>
      <c r="TNZ691" s="14"/>
      <c r="TOA691" s="14"/>
      <c r="TOB691" s="14"/>
      <c r="TOC691" s="14"/>
      <c r="TOD691" s="14"/>
      <c r="TOE691" s="14"/>
      <c r="TOF691" s="14"/>
      <c r="TOG691" s="14"/>
      <c r="TOH691" s="14"/>
      <c r="TOI691" s="14"/>
      <c r="TOJ691" s="14"/>
      <c r="TOK691" s="14"/>
      <c r="TOL691" s="14"/>
      <c r="TOM691" s="14"/>
      <c r="TON691" s="14"/>
      <c r="TOO691" s="14"/>
      <c r="TOP691" s="14"/>
      <c r="TOQ691" s="14"/>
      <c r="TOR691" s="14"/>
      <c r="TOS691" s="14"/>
      <c r="TOT691" s="14"/>
      <c r="TOU691" s="14"/>
      <c r="TOV691" s="14"/>
      <c r="TOW691" s="14"/>
      <c r="TOX691" s="14"/>
      <c r="TOY691" s="14"/>
      <c r="TOZ691" s="14"/>
      <c r="TPA691" s="14"/>
      <c r="TPB691" s="14"/>
      <c r="TPC691" s="14"/>
      <c r="TPD691" s="14"/>
      <c r="TPE691" s="14"/>
      <c r="TPF691" s="14"/>
      <c r="TPG691" s="14"/>
      <c r="TPH691" s="14"/>
      <c r="TPI691" s="14"/>
      <c r="TPJ691" s="14"/>
      <c r="TPK691" s="14"/>
      <c r="TPL691" s="14"/>
      <c r="TPM691" s="14"/>
      <c r="TPN691" s="14"/>
      <c r="TPO691" s="14"/>
      <c r="TPP691" s="14"/>
      <c r="TPQ691" s="14"/>
      <c r="TPR691" s="14"/>
      <c r="TPS691" s="14"/>
      <c r="TPT691" s="14"/>
      <c r="TPU691" s="14"/>
      <c r="TPV691" s="14"/>
      <c r="TPW691" s="14"/>
      <c r="TPX691" s="14"/>
      <c r="TPY691" s="14"/>
      <c r="TPZ691" s="14"/>
      <c r="TQA691" s="14"/>
      <c r="TQB691" s="14"/>
      <c r="TQC691" s="14"/>
      <c r="TQD691" s="14"/>
      <c r="TQE691" s="14"/>
      <c r="TQF691" s="14"/>
      <c r="TQG691" s="14"/>
      <c r="TQH691" s="14"/>
      <c r="TQI691" s="14"/>
      <c r="TQJ691" s="14"/>
      <c r="TQK691" s="14"/>
      <c r="TQL691" s="14"/>
      <c r="TQM691" s="14"/>
      <c r="TQN691" s="14"/>
      <c r="TQO691" s="14"/>
      <c r="TQP691" s="14"/>
      <c r="TQQ691" s="14"/>
      <c r="TQR691" s="14"/>
      <c r="TQS691" s="14"/>
      <c r="TQT691" s="14"/>
      <c r="TQU691" s="14"/>
      <c r="TQV691" s="14"/>
      <c r="TQW691" s="14"/>
      <c r="TQX691" s="14"/>
      <c r="TQY691" s="14"/>
      <c r="TQZ691" s="14"/>
      <c r="TRA691" s="14"/>
      <c r="TRB691" s="14"/>
      <c r="TRC691" s="14"/>
      <c r="TRD691" s="14"/>
      <c r="TRE691" s="14"/>
      <c r="TRF691" s="14"/>
      <c r="TRG691" s="14"/>
      <c r="TRH691" s="14"/>
      <c r="TRI691" s="14"/>
      <c r="TRJ691" s="14"/>
      <c r="TRK691" s="14"/>
      <c r="TRL691" s="14"/>
      <c r="TRM691" s="14"/>
      <c r="TRN691" s="14"/>
      <c r="TRO691" s="14"/>
      <c r="TRP691" s="14"/>
      <c r="TRQ691" s="14"/>
      <c r="TRR691" s="14"/>
      <c r="TRS691" s="14"/>
      <c r="TRT691" s="14"/>
      <c r="TRU691" s="14"/>
      <c r="TRV691" s="14"/>
      <c r="TRW691" s="14"/>
      <c r="TRX691" s="14"/>
      <c r="TRY691" s="14"/>
      <c r="TRZ691" s="14"/>
      <c r="TSA691" s="14"/>
      <c r="TSB691" s="14"/>
      <c r="TSC691" s="14"/>
      <c r="TSD691" s="14"/>
      <c r="TSE691" s="14"/>
      <c r="TSF691" s="14"/>
      <c r="TSG691" s="14"/>
      <c r="TSH691" s="14"/>
      <c r="TSI691" s="14"/>
      <c r="TSJ691" s="14"/>
      <c r="TSK691" s="14"/>
      <c r="TSL691" s="14"/>
      <c r="TSM691" s="14"/>
      <c r="TSN691" s="14"/>
      <c r="TSO691" s="14"/>
      <c r="TSP691" s="14"/>
      <c r="TSQ691" s="14"/>
      <c r="TSR691" s="14"/>
      <c r="TSS691" s="14"/>
      <c r="TST691" s="14"/>
      <c r="TSU691" s="14"/>
      <c r="TSV691" s="14"/>
      <c r="TSW691" s="14"/>
      <c r="TSX691" s="14"/>
      <c r="TSY691" s="14"/>
      <c r="TSZ691" s="14"/>
      <c r="TTA691" s="14"/>
      <c r="TTB691" s="14"/>
      <c r="TTC691" s="14"/>
      <c r="TTD691" s="14"/>
      <c r="TTE691" s="14"/>
      <c r="TTF691" s="14"/>
      <c r="TTG691" s="14"/>
      <c r="TTH691" s="14"/>
      <c r="TTI691" s="14"/>
      <c r="TTJ691" s="14"/>
      <c r="TTK691" s="14"/>
      <c r="TTL691" s="14"/>
      <c r="TTM691" s="14"/>
      <c r="TTN691" s="14"/>
      <c r="TTO691" s="14"/>
      <c r="TTP691" s="14"/>
      <c r="TTQ691" s="14"/>
      <c r="TTR691" s="14"/>
      <c r="TTS691" s="14"/>
      <c r="TTT691" s="14"/>
      <c r="TTU691" s="14"/>
      <c r="TTV691" s="14"/>
      <c r="TTW691" s="14"/>
      <c r="TTX691" s="14"/>
      <c r="TTY691" s="14"/>
      <c r="TTZ691" s="14"/>
      <c r="TUA691" s="14"/>
      <c r="TUB691" s="14"/>
      <c r="TUC691" s="14"/>
      <c r="TUD691" s="14"/>
      <c r="TUE691" s="14"/>
      <c r="TUF691" s="14"/>
      <c r="TUG691" s="14"/>
      <c r="TUH691" s="14"/>
      <c r="TUI691" s="14"/>
      <c r="TUJ691" s="14"/>
      <c r="TUK691" s="14"/>
      <c r="TUL691" s="14"/>
      <c r="TUM691" s="14"/>
      <c r="TUN691" s="14"/>
      <c r="TUO691" s="14"/>
      <c r="TUP691" s="14"/>
      <c r="TUQ691" s="14"/>
      <c r="TUR691" s="14"/>
      <c r="TUS691" s="14"/>
      <c r="TUT691" s="14"/>
      <c r="TUU691" s="14"/>
      <c r="TUV691" s="14"/>
      <c r="TUW691" s="14"/>
      <c r="TUX691" s="14"/>
      <c r="TUY691" s="14"/>
      <c r="TUZ691" s="14"/>
      <c r="TVA691" s="14"/>
      <c r="TVB691" s="14"/>
      <c r="TVC691" s="14"/>
      <c r="TVD691" s="14"/>
      <c r="TVE691" s="14"/>
      <c r="TVF691" s="14"/>
      <c r="TVG691" s="14"/>
      <c r="TVH691" s="14"/>
      <c r="TVI691" s="14"/>
      <c r="TVJ691" s="14"/>
      <c r="TVK691" s="14"/>
      <c r="TVL691" s="14"/>
      <c r="TVM691" s="14"/>
      <c r="TVN691" s="14"/>
      <c r="TVO691" s="14"/>
      <c r="TVP691" s="14"/>
      <c r="TVQ691" s="14"/>
      <c r="TVR691" s="14"/>
      <c r="TVS691" s="14"/>
      <c r="TVT691" s="14"/>
      <c r="TVU691" s="14"/>
      <c r="TVV691" s="14"/>
      <c r="TVW691" s="14"/>
      <c r="TVX691" s="14"/>
      <c r="TVY691" s="14"/>
      <c r="TVZ691" s="14"/>
      <c r="TWA691" s="14"/>
      <c r="TWB691" s="14"/>
      <c r="TWC691" s="14"/>
      <c r="TWD691" s="14"/>
      <c r="TWE691" s="14"/>
      <c r="TWF691" s="14"/>
      <c r="TWG691" s="14"/>
      <c r="TWH691" s="14"/>
      <c r="TWI691" s="14"/>
      <c r="TWJ691" s="14"/>
      <c r="TWK691" s="14"/>
      <c r="TWL691" s="14"/>
      <c r="TWM691" s="14"/>
      <c r="TWN691" s="14"/>
      <c r="TWO691" s="14"/>
      <c r="TWP691" s="14"/>
      <c r="TWQ691" s="14"/>
      <c r="TWR691" s="14"/>
      <c r="TWS691" s="14"/>
      <c r="TWT691" s="14"/>
      <c r="TWU691" s="14"/>
      <c r="TWV691" s="14"/>
      <c r="TWW691" s="14"/>
      <c r="TWX691" s="14"/>
      <c r="TWY691" s="14"/>
      <c r="TWZ691" s="14"/>
      <c r="TXA691" s="14"/>
      <c r="TXB691" s="14"/>
      <c r="TXC691" s="14"/>
      <c r="TXD691" s="14"/>
      <c r="TXE691" s="14"/>
      <c r="TXF691" s="14"/>
      <c r="TXG691" s="14"/>
      <c r="TXH691" s="14"/>
      <c r="TXI691" s="14"/>
      <c r="TXJ691" s="14"/>
      <c r="TXK691" s="14"/>
      <c r="TXL691" s="14"/>
      <c r="TXM691" s="14"/>
      <c r="TXN691" s="14"/>
      <c r="TXO691" s="14"/>
      <c r="TXP691" s="14"/>
      <c r="TXQ691" s="14"/>
      <c r="TXR691" s="14"/>
      <c r="TXS691" s="14"/>
      <c r="TXT691" s="14"/>
      <c r="TXU691" s="14"/>
      <c r="TXV691" s="14"/>
      <c r="TXW691" s="14"/>
      <c r="TXX691" s="14"/>
      <c r="TXY691" s="14"/>
      <c r="TXZ691" s="14"/>
      <c r="TYA691" s="14"/>
      <c r="TYB691" s="14"/>
      <c r="TYC691" s="14"/>
      <c r="TYD691" s="14"/>
      <c r="TYE691" s="14"/>
      <c r="TYF691" s="14"/>
      <c r="TYG691" s="14"/>
      <c r="TYH691" s="14"/>
      <c r="TYI691" s="14"/>
      <c r="TYJ691" s="14"/>
      <c r="TYK691" s="14"/>
      <c r="TYL691" s="14"/>
      <c r="TYM691" s="14"/>
      <c r="TYN691" s="14"/>
      <c r="TYO691" s="14"/>
      <c r="TYP691" s="14"/>
      <c r="TYQ691" s="14"/>
      <c r="TYR691" s="14"/>
      <c r="TYS691" s="14"/>
      <c r="TYT691" s="14"/>
      <c r="TYU691" s="14"/>
      <c r="TYV691" s="14"/>
      <c r="TYW691" s="14"/>
      <c r="TYX691" s="14"/>
      <c r="TYY691" s="14"/>
      <c r="TYZ691" s="14"/>
      <c r="TZA691" s="14"/>
      <c r="TZB691" s="14"/>
      <c r="TZC691" s="14"/>
      <c r="TZD691" s="14"/>
      <c r="TZE691" s="14"/>
      <c r="TZF691" s="14"/>
      <c r="TZG691" s="14"/>
      <c r="TZH691" s="14"/>
      <c r="TZI691" s="14"/>
      <c r="TZJ691" s="14"/>
      <c r="TZK691" s="14"/>
      <c r="TZL691" s="14"/>
      <c r="TZM691" s="14"/>
      <c r="TZN691" s="14"/>
      <c r="TZO691" s="14"/>
      <c r="TZP691" s="14"/>
      <c r="TZQ691" s="14"/>
      <c r="TZR691" s="14"/>
      <c r="TZS691" s="14"/>
      <c r="TZT691" s="14"/>
      <c r="TZU691" s="14"/>
      <c r="TZV691" s="14"/>
      <c r="TZW691" s="14"/>
      <c r="TZX691" s="14"/>
      <c r="TZY691" s="14"/>
      <c r="TZZ691" s="14"/>
      <c r="UAA691" s="14"/>
      <c r="UAB691" s="14"/>
      <c r="UAC691" s="14"/>
      <c r="UAD691" s="14"/>
      <c r="UAE691" s="14"/>
      <c r="UAF691" s="14"/>
      <c r="UAG691" s="14"/>
      <c r="UAH691" s="14"/>
      <c r="UAI691" s="14"/>
      <c r="UAJ691" s="14"/>
      <c r="UAK691" s="14"/>
      <c r="UAL691" s="14"/>
      <c r="UAM691" s="14"/>
      <c r="UAN691" s="14"/>
      <c r="UAO691" s="14"/>
      <c r="UAP691" s="14"/>
      <c r="UAQ691" s="14"/>
      <c r="UAR691" s="14"/>
      <c r="UAS691" s="14"/>
      <c r="UAT691" s="14"/>
      <c r="UAU691" s="14"/>
      <c r="UAV691" s="14"/>
      <c r="UAW691" s="14"/>
      <c r="UAX691" s="14"/>
      <c r="UAY691" s="14"/>
      <c r="UAZ691" s="14"/>
      <c r="UBA691" s="14"/>
      <c r="UBB691" s="14"/>
      <c r="UBC691" s="14"/>
      <c r="UBD691" s="14"/>
      <c r="UBE691" s="14"/>
      <c r="UBF691" s="14"/>
      <c r="UBG691" s="14"/>
      <c r="UBH691" s="14"/>
      <c r="UBI691" s="14"/>
      <c r="UBJ691" s="14"/>
      <c r="UBK691" s="14"/>
      <c r="UBL691" s="14"/>
      <c r="UBM691" s="14"/>
      <c r="UBN691" s="14"/>
      <c r="UBO691" s="14"/>
      <c r="UBP691" s="14"/>
      <c r="UBQ691" s="14"/>
      <c r="UBR691" s="14"/>
      <c r="UBS691" s="14"/>
      <c r="UBT691" s="14"/>
      <c r="UBU691" s="14"/>
      <c r="UBV691" s="14"/>
      <c r="UBW691" s="14"/>
      <c r="UBX691" s="14"/>
      <c r="UBY691" s="14"/>
      <c r="UBZ691" s="14"/>
      <c r="UCA691" s="14"/>
      <c r="UCB691" s="14"/>
      <c r="UCC691" s="14"/>
      <c r="UCD691" s="14"/>
      <c r="UCE691" s="14"/>
      <c r="UCF691" s="14"/>
      <c r="UCG691" s="14"/>
      <c r="UCH691" s="14"/>
      <c r="UCI691" s="14"/>
      <c r="UCJ691" s="14"/>
      <c r="UCK691" s="14"/>
      <c r="UCL691" s="14"/>
      <c r="UCM691" s="14"/>
      <c r="UCN691" s="14"/>
      <c r="UCO691" s="14"/>
      <c r="UCP691" s="14"/>
      <c r="UCQ691" s="14"/>
      <c r="UCR691" s="14"/>
      <c r="UCS691" s="14"/>
      <c r="UCT691" s="14"/>
      <c r="UCU691" s="14"/>
      <c r="UCV691" s="14"/>
      <c r="UCW691" s="14"/>
      <c r="UCX691" s="14"/>
      <c r="UCY691" s="14"/>
      <c r="UCZ691" s="14"/>
      <c r="UDA691" s="14"/>
      <c r="UDB691" s="14"/>
      <c r="UDC691" s="14"/>
      <c r="UDD691" s="14"/>
      <c r="UDE691" s="14"/>
      <c r="UDF691" s="14"/>
      <c r="UDG691" s="14"/>
      <c r="UDH691" s="14"/>
      <c r="UDI691" s="14"/>
      <c r="UDJ691" s="14"/>
      <c r="UDK691" s="14"/>
      <c r="UDL691" s="14"/>
      <c r="UDM691" s="14"/>
      <c r="UDN691" s="14"/>
      <c r="UDO691" s="14"/>
      <c r="UDP691" s="14"/>
      <c r="UDQ691" s="14"/>
      <c r="UDR691" s="14"/>
      <c r="UDS691" s="14"/>
      <c r="UDT691" s="14"/>
      <c r="UDU691" s="14"/>
      <c r="UDV691" s="14"/>
      <c r="UDW691" s="14"/>
      <c r="UDX691" s="14"/>
      <c r="UDY691" s="14"/>
      <c r="UDZ691" s="14"/>
      <c r="UEA691" s="14"/>
      <c r="UEB691" s="14"/>
      <c r="UEC691" s="14"/>
      <c r="UED691" s="14"/>
      <c r="UEE691" s="14"/>
      <c r="UEF691" s="14"/>
      <c r="UEG691" s="14"/>
      <c r="UEH691" s="14"/>
      <c r="UEI691" s="14"/>
      <c r="UEJ691" s="14"/>
      <c r="UEK691" s="14"/>
      <c r="UEL691" s="14"/>
      <c r="UEM691" s="14"/>
      <c r="UEN691" s="14"/>
      <c r="UEO691" s="14"/>
      <c r="UEP691" s="14"/>
      <c r="UEQ691" s="14"/>
      <c r="UER691" s="14"/>
      <c r="UES691" s="14"/>
      <c r="UET691" s="14"/>
      <c r="UEU691" s="14"/>
      <c r="UEV691" s="14"/>
      <c r="UEW691" s="14"/>
      <c r="UEX691" s="14"/>
      <c r="UEY691" s="14"/>
      <c r="UEZ691" s="14"/>
      <c r="UFA691" s="14"/>
      <c r="UFB691" s="14"/>
      <c r="UFC691" s="14"/>
      <c r="UFD691" s="14"/>
      <c r="UFE691" s="14"/>
      <c r="UFF691" s="14"/>
      <c r="UFG691" s="14"/>
      <c r="UFH691" s="14"/>
      <c r="UFI691" s="14"/>
      <c r="UFJ691" s="14"/>
      <c r="UFK691" s="14"/>
      <c r="UFL691" s="14"/>
      <c r="UFM691" s="14"/>
      <c r="UFN691" s="14"/>
      <c r="UFO691" s="14"/>
      <c r="UFP691" s="14"/>
      <c r="UFQ691" s="14"/>
      <c r="UFR691" s="14"/>
      <c r="UFS691" s="14"/>
      <c r="UFT691" s="14"/>
      <c r="UFU691" s="14"/>
      <c r="UFV691" s="14"/>
      <c r="UFW691" s="14"/>
      <c r="UFX691" s="14"/>
      <c r="UFY691" s="14"/>
      <c r="UFZ691" s="14"/>
      <c r="UGA691" s="14"/>
      <c r="UGB691" s="14"/>
      <c r="UGC691" s="14"/>
      <c r="UGD691" s="14"/>
      <c r="UGE691" s="14"/>
      <c r="UGF691" s="14"/>
      <c r="UGG691" s="14"/>
      <c r="UGH691" s="14"/>
      <c r="UGI691" s="14"/>
      <c r="UGJ691" s="14"/>
      <c r="UGK691" s="14"/>
      <c r="UGL691" s="14"/>
      <c r="UGM691" s="14"/>
      <c r="UGN691" s="14"/>
      <c r="UGO691" s="14"/>
      <c r="UGP691" s="14"/>
      <c r="UGQ691" s="14"/>
      <c r="UGR691" s="14"/>
      <c r="UGS691" s="14"/>
      <c r="UGT691" s="14"/>
      <c r="UGU691" s="14"/>
      <c r="UGV691" s="14"/>
      <c r="UGW691" s="14"/>
      <c r="UGX691" s="14"/>
      <c r="UGY691" s="14"/>
      <c r="UGZ691" s="14"/>
      <c r="UHA691" s="14"/>
      <c r="UHB691" s="14"/>
      <c r="UHC691" s="14"/>
      <c r="UHD691" s="14"/>
      <c r="UHE691" s="14"/>
      <c r="UHF691" s="14"/>
      <c r="UHG691" s="14"/>
      <c r="UHH691" s="14"/>
      <c r="UHI691" s="14"/>
      <c r="UHJ691" s="14"/>
      <c r="UHK691" s="14"/>
      <c r="UHL691" s="14"/>
      <c r="UHM691" s="14"/>
      <c r="UHN691" s="14"/>
      <c r="UHO691" s="14"/>
      <c r="UHP691" s="14"/>
      <c r="UHQ691" s="14"/>
      <c r="UHR691" s="14"/>
      <c r="UHS691" s="14"/>
      <c r="UHT691" s="14"/>
      <c r="UHU691" s="14"/>
      <c r="UHV691" s="14"/>
      <c r="UHW691" s="14"/>
      <c r="UHX691" s="14"/>
      <c r="UHY691" s="14"/>
      <c r="UHZ691" s="14"/>
      <c r="UIA691" s="14"/>
      <c r="UIB691" s="14"/>
      <c r="UIC691" s="14"/>
      <c r="UID691" s="14"/>
      <c r="UIE691" s="14"/>
      <c r="UIF691" s="14"/>
      <c r="UIG691" s="14"/>
      <c r="UIH691" s="14"/>
      <c r="UII691" s="14"/>
      <c r="UIJ691" s="14"/>
      <c r="UIK691" s="14"/>
      <c r="UIL691" s="14"/>
      <c r="UIM691" s="14"/>
      <c r="UIN691" s="14"/>
      <c r="UIO691" s="14"/>
      <c r="UIP691" s="14"/>
      <c r="UIQ691" s="14"/>
      <c r="UIR691" s="14"/>
      <c r="UIS691" s="14"/>
      <c r="UIT691" s="14"/>
      <c r="UIU691" s="14"/>
      <c r="UIV691" s="14"/>
      <c r="UIW691" s="14"/>
      <c r="UIX691" s="14"/>
      <c r="UIY691" s="14"/>
      <c r="UIZ691" s="14"/>
      <c r="UJA691" s="14"/>
      <c r="UJB691" s="14"/>
      <c r="UJC691" s="14"/>
      <c r="UJD691" s="14"/>
      <c r="UJE691" s="14"/>
      <c r="UJF691" s="14"/>
      <c r="UJG691" s="14"/>
      <c r="UJH691" s="14"/>
      <c r="UJI691" s="14"/>
      <c r="UJJ691" s="14"/>
      <c r="UJK691" s="14"/>
      <c r="UJL691" s="14"/>
      <c r="UJM691" s="14"/>
      <c r="UJN691" s="14"/>
      <c r="UJO691" s="14"/>
      <c r="UJP691" s="14"/>
      <c r="UJQ691" s="14"/>
      <c r="UJR691" s="14"/>
      <c r="UJS691" s="14"/>
      <c r="UJT691" s="14"/>
      <c r="UJU691" s="14"/>
      <c r="UJV691" s="14"/>
      <c r="UJW691" s="14"/>
      <c r="UJX691" s="14"/>
      <c r="UJY691" s="14"/>
      <c r="UJZ691" s="14"/>
      <c r="UKA691" s="14"/>
      <c r="UKB691" s="14"/>
      <c r="UKC691" s="14"/>
      <c r="UKD691" s="14"/>
      <c r="UKE691" s="14"/>
      <c r="UKF691" s="14"/>
      <c r="UKG691" s="14"/>
      <c r="UKH691" s="14"/>
      <c r="UKI691" s="14"/>
      <c r="UKJ691" s="14"/>
      <c r="UKK691" s="14"/>
      <c r="UKL691" s="14"/>
      <c r="UKM691" s="14"/>
      <c r="UKN691" s="14"/>
      <c r="UKO691" s="14"/>
      <c r="UKP691" s="14"/>
      <c r="UKQ691" s="14"/>
      <c r="UKR691" s="14"/>
      <c r="UKS691" s="14"/>
      <c r="UKT691" s="14"/>
      <c r="UKU691" s="14"/>
      <c r="UKV691" s="14"/>
      <c r="UKW691" s="14"/>
      <c r="UKX691" s="14"/>
      <c r="UKY691" s="14"/>
      <c r="UKZ691" s="14"/>
      <c r="ULA691" s="14"/>
      <c r="ULB691" s="14"/>
      <c r="ULC691" s="14"/>
      <c r="ULD691" s="14"/>
      <c r="ULE691" s="14"/>
      <c r="ULF691" s="14"/>
      <c r="ULG691" s="14"/>
      <c r="ULH691" s="14"/>
      <c r="ULI691" s="14"/>
      <c r="ULJ691" s="14"/>
      <c r="ULK691" s="14"/>
      <c r="ULL691" s="14"/>
      <c r="ULM691" s="14"/>
      <c r="ULN691" s="14"/>
      <c r="ULO691" s="14"/>
      <c r="ULP691" s="14"/>
      <c r="ULQ691" s="14"/>
      <c r="ULR691" s="14"/>
      <c r="ULS691" s="14"/>
      <c r="ULT691" s="14"/>
      <c r="ULU691" s="14"/>
      <c r="ULV691" s="14"/>
      <c r="ULW691" s="14"/>
      <c r="ULX691" s="14"/>
      <c r="ULY691" s="14"/>
      <c r="ULZ691" s="14"/>
      <c r="UMA691" s="14"/>
      <c r="UMB691" s="14"/>
      <c r="UMC691" s="14"/>
      <c r="UMD691" s="14"/>
      <c r="UME691" s="14"/>
      <c r="UMF691" s="14"/>
      <c r="UMG691" s="14"/>
      <c r="UMH691" s="14"/>
      <c r="UMI691" s="14"/>
      <c r="UMJ691" s="14"/>
      <c r="UMK691" s="14"/>
      <c r="UML691" s="14"/>
      <c r="UMM691" s="14"/>
      <c r="UMN691" s="14"/>
      <c r="UMO691" s="14"/>
      <c r="UMP691" s="14"/>
      <c r="UMQ691" s="14"/>
      <c r="UMR691" s="14"/>
      <c r="UMS691" s="14"/>
      <c r="UMT691" s="14"/>
      <c r="UMU691" s="14"/>
      <c r="UMV691" s="14"/>
      <c r="UMW691" s="14"/>
      <c r="UMX691" s="14"/>
      <c r="UMY691" s="14"/>
      <c r="UMZ691" s="14"/>
      <c r="UNA691" s="14"/>
      <c r="UNB691" s="14"/>
      <c r="UNC691" s="14"/>
      <c r="UND691" s="14"/>
      <c r="UNE691" s="14"/>
      <c r="UNF691" s="14"/>
      <c r="UNG691" s="14"/>
      <c r="UNH691" s="14"/>
      <c r="UNI691" s="14"/>
      <c r="UNJ691" s="14"/>
      <c r="UNK691" s="14"/>
      <c r="UNL691" s="14"/>
      <c r="UNM691" s="14"/>
      <c r="UNN691" s="14"/>
      <c r="UNO691" s="14"/>
      <c r="UNP691" s="14"/>
      <c r="UNQ691" s="14"/>
      <c r="UNR691" s="14"/>
      <c r="UNS691" s="14"/>
      <c r="UNT691" s="14"/>
      <c r="UNU691" s="14"/>
      <c r="UNV691" s="14"/>
      <c r="UNW691" s="14"/>
      <c r="UNX691" s="14"/>
      <c r="UNY691" s="14"/>
      <c r="UNZ691" s="14"/>
      <c r="UOA691" s="14"/>
      <c r="UOB691" s="14"/>
      <c r="UOC691" s="14"/>
      <c r="UOD691" s="14"/>
      <c r="UOE691" s="14"/>
      <c r="UOF691" s="14"/>
      <c r="UOG691" s="14"/>
      <c r="UOH691" s="14"/>
      <c r="UOI691" s="14"/>
      <c r="UOJ691" s="14"/>
      <c r="UOK691" s="14"/>
      <c r="UOL691" s="14"/>
      <c r="UOM691" s="14"/>
      <c r="UON691" s="14"/>
      <c r="UOO691" s="14"/>
      <c r="UOP691" s="14"/>
      <c r="UOQ691" s="14"/>
      <c r="UOR691" s="14"/>
      <c r="UOS691" s="14"/>
      <c r="UOT691" s="14"/>
      <c r="UOU691" s="14"/>
      <c r="UOV691" s="14"/>
      <c r="UOW691" s="14"/>
      <c r="UOX691" s="14"/>
      <c r="UOY691" s="14"/>
      <c r="UOZ691" s="14"/>
      <c r="UPA691" s="14"/>
      <c r="UPB691" s="14"/>
      <c r="UPC691" s="14"/>
      <c r="UPD691" s="14"/>
      <c r="UPE691" s="14"/>
      <c r="UPF691" s="14"/>
      <c r="UPG691" s="14"/>
      <c r="UPH691" s="14"/>
      <c r="UPI691" s="14"/>
      <c r="UPJ691" s="14"/>
      <c r="UPK691" s="14"/>
      <c r="UPL691" s="14"/>
      <c r="UPM691" s="14"/>
      <c r="UPN691" s="14"/>
      <c r="UPO691" s="14"/>
      <c r="UPP691" s="14"/>
      <c r="UPQ691" s="14"/>
      <c r="UPR691" s="14"/>
      <c r="UPS691" s="14"/>
      <c r="UPT691" s="14"/>
      <c r="UPU691" s="14"/>
      <c r="UPV691" s="14"/>
      <c r="UPW691" s="14"/>
      <c r="UPX691" s="14"/>
      <c r="UPY691" s="14"/>
      <c r="UPZ691" s="14"/>
      <c r="UQA691" s="14"/>
      <c r="UQB691" s="14"/>
      <c r="UQC691" s="14"/>
      <c r="UQD691" s="14"/>
      <c r="UQE691" s="14"/>
      <c r="UQF691" s="14"/>
      <c r="UQG691" s="14"/>
      <c r="UQH691" s="14"/>
      <c r="UQI691" s="14"/>
      <c r="UQJ691" s="14"/>
      <c r="UQK691" s="14"/>
      <c r="UQL691" s="14"/>
      <c r="UQM691" s="14"/>
      <c r="UQN691" s="14"/>
      <c r="UQO691" s="14"/>
      <c r="UQP691" s="14"/>
      <c r="UQQ691" s="14"/>
      <c r="UQR691" s="14"/>
      <c r="UQS691" s="14"/>
      <c r="UQT691" s="14"/>
      <c r="UQU691" s="14"/>
      <c r="UQV691" s="14"/>
      <c r="UQW691" s="14"/>
      <c r="UQX691" s="14"/>
      <c r="UQY691" s="14"/>
      <c r="UQZ691" s="14"/>
      <c r="URA691" s="14"/>
      <c r="URB691" s="14"/>
      <c r="URC691" s="14"/>
      <c r="URD691" s="14"/>
      <c r="URE691" s="14"/>
      <c r="URF691" s="14"/>
      <c r="URG691" s="14"/>
      <c r="URH691" s="14"/>
      <c r="URI691" s="14"/>
      <c r="URJ691" s="14"/>
      <c r="URK691" s="14"/>
      <c r="URL691" s="14"/>
      <c r="URM691" s="14"/>
      <c r="URN691" s="14"/>
      <c r="URO691" s="14"/>
      <c r="URP691" s="14"/>
      <c r="URQ691" s="14"/>
      <c r="URR691" s="14"/>
      <c r="URS691" s="14"/>
      <c r="URT691" s="14"/>
      <c r="URU691" s="14"/>
      <c r="URV691" s="14"/>
      <c r="URW691" s="14"/>
      <c r="URX691" s="14"/>
      <c r="URY691" s="14"/>
      <c r="URZ691" s="14"/>
      <c r="USA691" s="14"/>
      <c r="USB691" s="14"/>
      <c r="USC691" s="14"/>
      <c r="USD691" s="14"/>
      <c r="USE691" s="14"/>
      <c r="USF691" s="14"/>
      <c r="USG691" s="14"/>
      <c r="USH691" s="14"/>
      <c r="USI691" s="14"/>
      <c r="USJ691" s="14"/>
      <c r="USK691" s="14"/>
      <c r="USL691" s="14"/>
      <c r="USM691" s="14"/>
      <c r="USN691" s="14"/>
      <c r="USO691" s="14"/>
      <c r="USP691" s="14"/>
      <c r="USQ691" s="14"/>
      <c r="USR691" s="14"/>
      <c r="USS691" s="14"/>
      <c r="UST691" s="14"/>
      <c r="USU691" s="14"/>
      <c r="USV691" s="14"/>
      <c r="USW691" s="14"/>
      <c r="USX691" s="14"/>
      <c r="USY691" s="14"/>
      <c r="USZ691" s="14"/>
      <c r="UTA691" s="14"/>
      <c r="UTB691" s="14"/>
      <c r="UTC691" s="14"/>
      <c r="UTD691" s="14"/>
      <c r="UTE691" s="14"/>
      <c r="UTF691" s="14"/>
      <c r="UTG691" s="14"/>
      <c r="UTH691" s="14"/>
      <c r="UTI691" s="14"/>
      <c r="UTJ691" s="14"/>
      <c r="UTK691" s="14"/>
      <c r="UTL691" s="14"/>
      <c r="UTM691" s="14"/>
      <c r="UTN691" s="14"/>
      <c r="UTO691" s="14"/>
      <c r="UTP691" s="14"/>
      <c r="UTQ691" s="14"/>
      <c r="UTR691" s="14"/>
      <c r="UTS691" s="14"/>
      <c r="UTT691" s="14"/>
      <c r="UTU691" s="14"/>
      <c r="UTV691" s="14"/>
      <c r="UTW691" s="14"/>
      <c r="UTX691" s="14"/>
      <c r="UTY691" s="14"/>
      <c r="UTZ691" s="14"/>
      <c r="UUA691" s="14"/>
      <c r="UUB691" s="14"/>
      <c r="UUC691" s="14"/>
      <c r="UUD691" s="14"/>
      <c r="UUE691" s="14"/>
      <c r="UUF691" s="14"/>
      <c r="UUG691" s="14"/>
      <c r="UUH691" s="14"/>
      <c r="UUI691" s="14"/>
      <c r="UUJ691" s="14"/>
      <c r="UUK691" s="14"/>
      <c r="UUL691" s="14"/>
      <c r="UUM691" s="14"/>
      <c r="UUN691" s="14"/>
      <c r="UUO691" s="14"/>
      <c r="UUP691" s="14"/>
      <c r="UUQ691" s="14"/>
      <c r="UUR691" s="14"/>
      <c r="UUS691" s="14"/>
      <c r="UUT691" s="14"/>
      <c r="UUU691" s="14"/>
      <c r="UUV691" s="14"/>
      <c r="UUW691" s="14"/>
      <c r="UUX691" s="14"/>
      <c r="UUY691" s="14"/>
      <c r="UUZ691" s="14"/>
      <c r="UVA691" s="14"/>
      <c r="UVB691" s="14"/>
      <c r="UVC691" s="14"/>
      <c r="UVD691" s="14"/>
      <c r="UVE691" s="14"/>
      <c r="UVF691" s="14"/>
      <c r="UVG691" s="14"/>
      <c r="UVH691" s="14"/>
      <c r="UVI691" s="14"/>
      <c r="UVJ691" s="14"/>
      <c r="UVK691" s="14"/>
      <c r="UVL691" s="14"/>
      <c r="UVM691" s="14"/>
      <c r="UVN691" s="14"/>
      <c r="UVO691" s="14"/>
      <c r="UVP691" s="14"/>
      <c r="UVQ691" s="14"/>
      <c r="UVR691" s="14"/>
      <c r="UVS691" s="14"/>
      <c r="UVT691" s="14"/>
      <c r="UVU691" s="14"/>
      <c r="UVV691" s="14"/>
      <c r="UVW691" s="14"/>
      <c r="UVX691" s="14"/>
      <c r="UVY691" s="14"/>
      <c r="UVZ691" s="14"/>
      <c r="UWA691" s="14"/>
      <c r="UWB691" s="14"/>
      <c r="UWC691" s="14"/>
      <c r="UWD691" s="14"/>
      <c r="UWE691" s="14"/>
      <c r="UWF691" s="14"/>
      <c r="UWG691" s="14"/>
      <c r="UWH691" s="14"/>
      <c r="UWI691" s="14"/>
      <c r="UWJ691" s="14"/>
      <c r="UWK691" s="14"/>
      <c r="UWL691" s="14"/>
      <c r="UWM691" s="14"/>
      <c r="UWN691" s="14"/>
      <c r="UWO691" s="14"/>
      <c r="UWP691" s="14"/>
      <c r="UWQ691" s="14"/>
      <c r="UWR691" s="14"/>
      <c r="UWS691" s="14"/>
      <c r="UWT691" s="14"/>
      <c r="UWU691" s="14"/>
      <c r="UWV691" s="14"/>
      <c r="UWW691" s="14"/>
      <c r="UWX691" s="14"/>
      <c r="UWY691" s="14"/>
      <c r="UWZ691" s="14"/>
      <c r="UXA691" s="14"/>
      <c r="UXB691" s="14"/>
      <c r="UXC691" s="14"/>
      <c r="UXD691" s="14"/>
      <c r="UXE691" s="14"/>
      <c r="UXF691" s="14"/>
      <c r="UXG691" s="14"/>
      <c r="UXH691" s="14"/>
      <c r="UXI691" s="14"/>
      <c r="UXJ691" s="14"/>
      <c r="UXK691" s="14"/>
      <c r="UXL691" s="14"/>
      <c r="UXM691" s="14"/>
      <c r="UXN691" s="14"/>
      <c r="UXO691" s="14"/>
      <c r="UXP691" s="14"/>
      <c r="UXQ691" s="14"/>
      <c r="UXR691" s="14"/>
      <c r="UXS691" s="14"/>
      <c r="UXT691" s="14"/>
      <c r="UXU691" s="14"/>
      <c r="UXV691" s="14"/>
      <c r="UXW691" s="14"/>
      <c r="UXX691" s="14"/>
      <c r="UXY691" s="14"/>
      <c r="UXZ691" s="14"/>
      <c r="UYA691" s="14"/>
      <c r="UYB691" s="14"/>
      <c r="UYC691" s="14"/>
      <c r="UYD691" s="14"/>
      <c r="UYE691" s="14"/>
      <c r="UYF691" s="14"/>
      <c r="UYG691" s="14"/>
      <c r="UYH691" s="14"/>
      <c r="UYI691" s="14"/>
      <c r="UYJ691" s="14"/>
      <c r="UYK691" s="14"/>
      <c r="UYL691" s="14"/>
      <c r="UYM691" s="14"/>
      <c r="UYN691" s="14"/>
      <c r="UYO691" s="14"/>
      <c r="UYP691" s="14"/>
      <c r="UYQ691" s="14"/>
      <c r="UYR691" s="14"/>
      <c r="UYS691" s="14"/>
      <c r="UYT691" s="14"/>
      <c r="UYU691" s="14"/>
      <c r="UYV691" s="14"/>
      <c r="UYW691" s="14"/>
      <c r="UYX691" s="14"/>
      <c r="UYY691" s="14"/>
      <c r="UYZ691" s="14"/>
      <c r="UZA691" s="14"/>
      <c r="UZB691" s="14"/>
      <c r="UZC691" s="14"/>
      <c r="UZD691" s="14"/>
      <c r="UZE691" s="14"/>
      <c r="UZF691" s="14"/>
      <c r="UZG691" s="14"/>
      <c r="UZH691" s="14"/>
      <c r="UZI691" s="14"/>
      <c r="UZJ691" s="14"/>
      <c r="UZK691" s="14"/>
      <c r="UZL691" s="14"/>
      <c r="UZM691" s="14"/>
      <c r="UZN691" s="14"/>
      <c r="UZO691" s="14"/>
      <c r="UZP691" s="14"/>
      <c r="UZQ691" s="14"/>
      <c r="UZR691" s="14"/>
      <c r="UZS691" s="14"/>
      <c r="UZT691" s="14"/>
      <c r="UZU691" s="14"/>
      <c r="UZV691" s="14"/>
      <c r="UZW691" s="14"/>
      <c r="UZX691" s="14"/>
      <c r="UZY691" s="14"/>
      <c r="UZZ691" s="14"/>
      <c r="VAA691" s="14"/>
      <c r="VAB691" s="14"/>
      <c r="VAC691" s="14"/>
      <c r="VAD691" s="14"/>
      <c r="VAE691" s="14"/>
      <c r="VAF691" s="14"/>
      <c r="VAG691" s="14"/>
      <c r="VAH691" s="14"/>
      <c r="VAI691" s="14"/>
      <c r="VAJ691" s="14"/>
      <c r="VAK691" s="14"/>
      <c r="VAL691" s="14"/>
      <c r="VAM691" s="14"/>
      <c r="VAN691" s="14"/>
      <c r="VAO691" s="14"/>
      <c r="VAP691" s="14"/>
      <c r="VAQ691" s="14"/>
      <c r="VAR691" s="14"/>
      <c r="VAS691" s="14"/>
      <c r="VAT691" s="14"/>
      <c r="VAU691" s="14"/>
      <c r="VAV691" s="14"/>
      <c r="VAW691" s="14"/>
      <c r="VAX691" s="14"/>
      <c r="VAY691" s="14"/>
      <c r="VAZ691" s="14"/>
      <c r="VBA691" s="14"/>
      <c r="VBB691" s="14"/>
      <c r="VBC691" s="14"/>
      <c r="VBD691" s="14"/>
      <c r="VBE691" s="14"/>
      <c r="VBF691" s="14"/>
      <c r="VBG691" s="14"/>
      <c r="VBH691" s="14"/>
      <c r="VBI691" s="14"/>
      <c r="VBJ691" s="14"/>
      <c r="VBK691" s="14"/>
      <c r="VBL691" s="14"/>
      <c r="VBM691" s="14"/>
      <c r="VBN691" s="14"/>
      <c r="VBO691" s="14"/>
      <c r="VBP691" s="14"/>
      <c r="VBQ691" s="14"/>
      <c r="VBR691" s="14"/>
      <c r="VBS691" s="14"/>
      <c r="VBT691" s="14"/>
      <c r="VBU691" s="14"/>
      <c r="VBV691" s="14"/>
      <c r="VBW691" s="14"/>
      <c r="VBX691" s="14"/>
      <c r="VBY691" s="14"/>
      <c r="VBZ691" s="14"/>
      <c r="VCA691" s="14"/>
      <c r="VCB691" s="14"/>
      <c r="VCC691" s="14"/>
      <c r="VCD691" s="14"/>
      <c r="VCE691" s="14"/>
      <c r="VCF691" s="14"/>
      <c r="VCG691" s="14"/>
      <c r="VCH691" s="14"/>
      <c r="VCI691" s="14"/>
      <c r="VCJ691" s="14"/>
      <c r="VCK691" s="14"/>
      <c r="VCL691" s="14"/>
      <c r="VCM691" s="14"/>
      <c r="VCN691" s="14"/>
      <c r="VCO691" s="14"/>
      <c r="VCP691" s="14"/>
      <c r="VCQ691" s="14"/>
      <c r="VCR691" s="14"/>
      <c r="VCS691" s="14"/>
      <c r="VCT691" s="14"/>
      <c r="VCU691" s="14"/>
      <c r="VCV691" s="14"/>
      <c r="VCW691" s="14"/>
      <c r="VCX691" s="14"/>
      <c r="VCY691" s="14"/>
      <c r="VCZ691" s="14"/>
      <c r="VDA691" s="14"/>
      <c r="VDB691" s="14"/>
      <c r="VDC691" s="14"/>
      <c r="VDD691" s="14"/>
      <c r="VDE691" s="14"/>
      <c r="VDF691" s="14"/>
      <c r="VDG691" s="14"/>
      <c r="VDH691" s="14"/>
      <c r="VDI691" s="14"/>
      <c r="VDJ691" s="14"/>
      <c r="VDK691" s="14"/>
      <c r="VDL691" s="14"/>
      <c r="VDM691" s="14"/>
      <c r="VDN691" s="14"/>
      <c r="VDO691" s="14"/>
      <c r="VDP691" s="14"/>
      <c r="VDQ691" s="14"/>
      <c r="VDR691" s="14"/>
      <c r="VDS691" s="14"/>
      <c r="VDT691" s="14"/>
      <c r="VDU691" s="14"/>
      <c r="VDV691" s="14"/>
      <c r="VDW691" s="14"/>
      <c r="VDX691" s="14"/>
      <c r="VDY691" s="14"/>
      <c r="VDZ691" s="14"/>
      <c r="VEA691" s="14"/>
      <c r="VEB691" s="14"/>
      <c r="VEC691" s="14"/>
      <c r="VED691" s="14"/>
      <c r="VEE691" s="14"/>
      <c r="VEF691" s="14"/>
      <c r="VEG691" s="14"/>
      <c r="VEH691" s="14"/>
      <c r="VEI691" s="14"/>
      <c r="VEJ691" s="14"/>
      <c r="VEK691" s="14"/>
      <c r="VEL691" s="14"/>
      <c r="VEM691" s="14"/>
      <c r="VEN691" s="14"/>
      <c r="VEO691" s="14"/>
      <c r="VEP691" s="14"/>
      <c r="VEQ691" s="14"/>
      <c r="VER691" s="14"/>
      <c r="VES691" s="14"/>
      <c r="VET691" s="14"/>
      <c r="VEU691" s="14"/>
      <c r="VEV691" s="14"/>
      <c r="VEW691" s="14"/>
      <c r="VEX691" s="14"/>
      <c r="VEY691" s="14"/>
      <c r="VEZ691" s="14"/>
      <c r="VFA691" s="14"/>
      <c r="VFB691" s="14"/>
      <c r="VFC691" s="14"/>
      <c r="VFD691" s="14"/>
      <c r="VFE691" s="14"/>
      <c r="VFF691" s="14"/>
      <c r="VFG691" s="14"/>
      <c r="VFH691" s="14"/>
      <c r="VFI691" s="14"/>
      <c r="VFJ691" s="14"/>
      <c r="VFK691" s="14"/>
      <c r="VFL691" s="14"/>
      <c r="VFM691" s="14"/>
      <c r="VFN691" s="14"/>
      <c r="VFO691" s="14"/>
      <c r="VFP691" s="14"/>
      <c r="VFQ691" s="14"/>
      <c r="VFR691" s="14"/>
      <c r="VFS691" s="14"/>
      <c r="VFT691" s="14"/>
      <c r="VFU691" s="14"/>
      <c r="VFV691" s="14"/>
      <c r="VFW691" s="14"/>
      <c r="VFX691" s="14"/>
      <c r="VFY691" s="14"/>
      <c r="VFZ691" s="14"/>
      <c r="VGA691" s="14"/>
      <c r="VGB691" s="14"/>
      <c r="VGC691" s="14"/>
      <c r="VGD691" s="14"/>
      <c r="VGE691" s="14"/>
      <c r="VGF691" s="14"/>
      <c r="VGG691" s="14"/>
      <c r="VGH691" s="14"/>
      <c r="VGI691" s="14"/>
      <c r="VGJ691" s="14"/>
      <c r="VGK691" s="14"/>
      <c r="VGL691" s="14"/>
      <c r="VGM691" s="14"/>
      <c r="VGN691" s="14"/>
      <c r="VGO691" s="14"/>
      <c r="VGP691" s="14"/>
      <c r="VGQ691" s="14"/>
      <c r="VGR691" s="14"/>
      <c r="VGS691" s="14"/>
      <c r="VGT691" s="14"/>
      <c r="VGU691" s="14"/>
      <c r="VGV691" s="14"/>
      <c r="VGW691" s="14"/>
      <c r="VGX691" s="14"/>
      <c r="VGY691" s="14"/>
      <c r="VGZ691" s="14"/>
      <c r="VHA691" s="14"/>
      <c r="VHB691" s="14"/>
      <c r="VHC691" s="14"/>
      <c r="VHD691" s="14"/>
      <c r="VHE691" s="14"/>
      <c r="VHF691" s="14"/>
      <c r="VHG691" s="14"/>
      <c r="VHH691" s="14"/>
      <c r="VHI691" s="14"/>
      <c r="VHJ691" s="14"/>
      <c r="VHK691" s="14"/>
      <c r="VHL691" s="14"/>
      <c r="VHM691" s="14"/>
      <c r="VHN691" s="14"/>
      <c r="VHO691" s="14"/>
      <c r="VHP691" s="14"/>
      <c r="VHQ691" s="14"/>
      <c r="VHR691" s="14"/>
      <c r="VHS691" s="14"/>
      <c r="VHT691" s="14"/>
      <c r="VHU691" s="14"/>
      <c r="VHV691" s="14"/>
      <c r="VHW691" s="14"/>
      <c r="VHX691" s="14"/>
      <c r="VHY691" s="14"/>
      <c r="VHZ691" s="14"/>
      <c r="VIA691" s="14"/>
      <c r="VIB691" s="14"/>
      <c r="VIC691" s="14"/>
      <c r="VID691" s="14"/>
      <c r="VIE691" s="14"/>
      <c r="VIF691" s="14"/>
      <c r="VIG691" s="14"/>
      <c r="VIH691" s="14"/>
      <c r="VII691" s="14"/>
      <c r="VIJ691" s="14"/>
      <c r="VIK691" s="14"/>
      <c r="VIL691" s="14"/>
      <c r="VIM691" s="14"/>
      <c r="VIN691" s="14"/>
      <c r="VIO691" s="14"/>
      <c r="VIP691" s="14"/>
      <c r="VIQ691" s="14"/>
      <c r="VIR691" s="14"/>
      <c r="VIS691" s="14"/>
      <c r="VIT691" s="14"/>
      <c r="VIU691" s="14"/>
      <c r="VIV691" s="14"/>
      <c r="VIW691" s="14"/>
      <c r="VIX691" s="14"/>
      <c r="VIY691" s="14"/>
      <c r="VIZ691" s="14"/>
      <c r="VJA691" s="14"/>
      <c r="VJB691" s="14"/>
      <c r="VJC691" s="14"/>
      <c r="VJD691" s="14"/>
      <c r="VJE691" s="14"/>
      <c r="VJF691" s="14"/>
      <c r="VJG691" s="14"/>
      <c r="VJH691" s="14"/>
      <c r="VJI691" s="14"/>
      <c r="VJJ691" s="14"/>
      <c r="VJK691" s="14"/>
      <c r="VJL691" s="14"/>
      <c r="VJM691" s="14"/>
      <c r="VJN691" s="14"/>
      <c r="VJO691" s="14"/>
      <c r="VJP691" s="14"/>
      <c r="VJQ691" s="14"/>
      <c r="VJR691" s="14"/>
      <c r="VJS691" s="14"/>
      <c r="VJT691" s="14"/>
      <c r="VJU691" s="14"/>
      <c r="VJV691" s="14"/>
      <c r="VJW691" s="14"/>
      <c r="VJX691" s="14"/>
      <c r="VJY691" s="14"/>
      <c r="VJZ691" s="14"/>
      <c r="VKA691" s="14"/>
      <c r="VKB691" s="14"/>
      <c r="VKC691" s="14"/>
      <c r="VKD691" s="14"/>
      <c r="VKE691" s="14"/>
      <c r="VKF691" s="14"/>
      <c r="VKG691" s="14"/>
      <c r="VKH691" s="14"/>
      <c r="VKI691" s="14"/>
      <c r="VKJ691" s="14"/>
      <c r="VKK691" s="14"/>
      <c r="VKL691" s="14"/>
      <c r="VKM691" s="14"/>
      <c r="VKN691" s="14"/>
      <c r="VKO691" s="14"/>
      <c r="VKP691" s="14"/>
      <c r="VKQ691" s="14"/>
      <c r="VKR691" s="14"/>
      <c r="VKS691" s="14"/>
      <c r="VKT691" s="14"/>
      <c r="VKU691" s="14"/>
      <c r="VKV691" s="14"/>
      <c r="VKW691" s="14"/>
      <c r="VKX691" s="14"/>
      <c r="VKY691" s="14"/>
      <c r="VKZ691" s="14"/>
      <c r="VLA691" s="14"/>
      <c r="VLB691" s="14"/>
      <c r="VLC691" s="14"/>
      <c r="VLD691" s="14"/>
      <c r="VLE691" s="14"/>
      <c r="VLF691" s="14"/>
      <c r="VLG691" s="14"/>
      <c r="VLH691" s="14"/>
      <c r="VLI691" s="14"/>
      <c r="VLJ691" s="14"/>
      <c r="VLK691" s="14"/>
      <c r="VLL691" s="14"/>
      <c r="VLM691" s="14"/>
      <c r="VLN691" s="14"/>
      <c r="VLO691" s="14"/>
      <c r="VLP691" s="14"/>
      <c r="VLQ691" s="14"/>
      <c r="VLR691" s="14"/>
      <c r="VLS691" s="14"/>
      <c r="VLT691" s="14"/>
      <c r="VLU691" s="14"/>
      <c r="VLV691" s="14"/>
      <c r="VLW691" s="14"/>
      <c r="VLX691" s="14"/>
      <c r="VLY691" s="14"/>
      <c r="VLZ691" s="14"/>
      <c r="VMA691" s="14"/>
      <c r="VMB691" s="14"/>
      <c r="VMC691" s="14"/>
      <c r="VMD691" s="14"/>
      <c r="VME691" s="14"/>
      <c r="VMF691" s="14"/>
      <c r="VMG691" s="14"/>
      <c r="VMH691" s="14"/>
      <c r="VMI691" s="14"/>
      <c r="VMJ691" s="14"/>
      <c r="VMK691" s="14"/>
      <c r="VML691" s="14"/>
      <c r="VMM691" s="14"/>
      <c r="VMN691" s="14"/>
      <c r="VMO691" s="14"/>
      <c r="VMP691" s="14"/>
      <c r="VMQ691" s="14"/>
      <c r="VMR691" s="14"/>
      <c r="VMS691" s="14"/>
      <c r="VMT691" s="14"/>
      <c r="VMU691" s="14"/>
      <c r="VMV691" s="14"/>
      <c r="VMW691" s="14"/>
      <c r="VMX691" s="14"/>
      <c r="VMY691" s="14"/>
      <c r="VMZ691" s="14"/>
      <c r="VNA691" s="14"/>
      <c r="VNB691" s="14"/>
      <c r="VNC691" s="14"/>
      <c r="VND691" s="14"/>
      <c r="VNE691" s="14"/>
      <c r="VNF691" s="14"/>
      <c r="VNG691" s="14"/>
      <c r="VNH691" s="14"/>
      <c r="VNI691" s="14"/>
      <c r="VNJ691" s="14"/>
      <c r="VNK691" s="14"/>
      <c r="VNL691" s="14"/>
      <c r="VNM691" s="14"/>
      <c r="VNN691" s="14"/>
      <c r="VNO691" s="14"/>
      <c r="VNP691" s="14"/>
      <c r="VNQ691" s="14"/>
      <c r="VNR691" s="14"/>
      <c r="VNS691" s="14"/>
      <c r="VNT691" s="14"/>
      <c r="VNU691" s="14"/>
      <c r="VNV691" s="14"/>
      <c r="VNW691" s="14"/>
      <c r="VNX691" s="14"/>
      <c r="VNY691" s="14"/>
      <c r="VNZ691" s="14"/>
      <c r="VOA691" s="14"/>
      <c r="VOB691" s="14"/>
      <c r="VOC691" s="14"/>
      <c r="VOD691" s="14"/>
      <c r="VOE691" s="14"/>
      <c r="VOF691" s="14"/>
      <c r="VOG691" s="14"/>
      <c r="VOH691" s="14"/>
      <c r="VOI691" s="14"/>
      <c r="VOJ691" s="14"/>
      <c r="VOK691" s="14"/>
      <c r="VOL691" s="14"/>
      <c r="VOM691" s="14"/>
      <c r="VON691" s="14"/>
      <c r="VOO691" s="14"/>
      <c r="VOP691" s="14"/>
      <c r="VOQ691" s="14"/>
      <c r="VOR691" s="14"/>
      <c r="VOS691" s="14"/>
      <c r="VOT691" s="14"/>
      <c r="VOU691" s="14"/>
      <c r="VOV691" s="14"/>
      <c r="VOW691" s="14"/>
      <c r="VOX691" s="14"/>
      <c r="VOY691" s="14"/>
      <c r="VOZ691" s="14"/>
      <c r="VPA691" s="14"/>
      <c r="VPB691" s="14"/>
      <c r="VPC691" s="14"/>
      <c r="VPD691" s="14"/>
      <c r="VPE691" s="14"/>
      <c r="VPF691" s="14"/>
      <c r="VPG691" s="14"/>
      <c r="VPH691" s="14"/>
      <c r="VPI691" s="14"/>
      <c r="VPJ691" s="14"/>
      <c r="VPK691" s="14"/>
      <c r="VPL691" s="14"/>
      <c r="VPM691" s="14"/>
      <c r="VPN691" s="14"/>
      <c r="VPO691" s="14"/>
      <c r="VPP691" s="14"/>
      <c r="VPQ691" s="14"/>
      <c r="VPR691" s="14"/>
      <c r="VPS691" s="14"/>
      <c r="VPT691" s="14"/>
      <c r="VPU691" s="14"/>
      <c r="VPV691" s="14"/>
      <c r="VPW691" s="14"/>
      <c r="VPX691" s="14"/>
      <c r="VPY691" s="14"/>
      <c r="VPZ691" s="14"/>
      <c r="VQA691" s="14"/>
      <c r="VQB691" s="14"/>
      <c r="VQC691" s="14"/>
      <c r="VQD691" s="14"/>
      <c r="VQE691" s="14"/>
      <c r="VQF691" s="14"/>
      <c r="VQG691" s="14"/>
      <c r="VQH691" s="14"/>
      <c r="VQI691" s="14"/>
      <c r="VQJ691" s="14"/>
      <c r="VQK691" s="14"/>
      <c r="VQL691" s="14"/>
      <c r="VQM691" s="14"/>
      <c r="VQN691" s="14"/>
      <c r="VQO691" s="14"/>
      <c r="VQP691" s="14"/>
      <c r="VQQ691" s="14"/>
      <c r="VQR691" s="14"/>
      <c r="VQS691" s="14"/>
      <c r="VQT691" s="14"/>
      <c r="VQU691" s="14"/>
      <c r="VQV691" s="14"/>
      <c r="VQW691" s="14"/>
      <c r="VQX691" s="14"/>
      <c r="VQY691" s="14"/>
      <c r="VQZ691" s="14"/>
      <c r="VRA691" s="14"/>
      <c r="VRB691" s="14"/>
      <c r="VRC691" s="14"/>
      <c r="VRD691" s="14"/>
      <c r="VRE691" s="14"/>
      <c r="VRF691" s="14"/>
      <c r="VRG691" s="14"/>
      <c r="VRH691" s="14"/>
      <c r="VRI691" s="14"/>
      <c r="VRJ691" s="14"/>
      <c r="VRK691" s="14"/>
      <c r="VRL691" s="14"/>
      <c r="VRM691" s="14"/>
      <c r="VRN691" s="14"/>
      <c r="VRO691" s="14"/>
      <c r="VRP691" s="14"/>
      <c r="VRQ691" s="14"/>
      <c r="VRR691" s="14"/>
      <c r="VRS691" s="14"/>
      <c r="VRT691" s="14"/>
      <c r="VRU691" s="14"/>
      <c r="VRV691" s="14"/>
      <c r="VRW691" s="14"/>
      <c r="VRX691" s="14"/>
      <c r="VRY691" s="14"/>
      <c r="VRZ691" s="14"/>
      <c r="VSA691" s="14"/>
      <c r="VSB691" s="14"/>
      <c r="VSC691" s="14"/>
      <c r="VSD691" s="14"/>
      <c r="VSE691" s="14"/>
      <c r="VSF691" s="14"/>
      <c r="VSG691" s="14"/>
      <c r="VSH691" s="14"/>
      <c r="VSI691" s="14"/>
      <c r="VSJ691" s="14"/>
      <c r="VSK691" s="14"/>
      <c r="VSL691" s="14"/>
      <c r="VSM691" s="14"/>
      <c r="VSN691" s="14"/>
      <c r="VSO691" s="14"/>
      <c r="VSP691" s="14"/>
      <c r="VSQ691" s="14"/>
      <c r="VSR691" s="14"/>
      <c r="VSS691" s="14"/>
      <c r="VST691" s="14"/>
      <c r="VSU691" s="14"/>
      <c r="VSV691" s="14"/>
      <c r="VSW691" s="14"/>
      <c r="VSX691" s="14"/>
      <c r="VSY691" s="14"/>
      <c r="VSZ691" s="14"/>
      <c r="VTA691" s="14"/>
      <c r="VTB691" s="14"/>
      <c r="VTC691" s="14"/>
      <c r="VTD691" s="14"/>
      <c r="VTE691" s="14"/>
      <c r="VTF691" s="14"/>
      <c r="VTG691" s="14"/>
      <c r="VTH691" s="14"/>
      <c r="VTI691" s="14"/>
      <c r="VTJ691" s="14"/>
      <c r="VTK691" s="14"/>
      <c r="VTL691" s="14"/>
      <c r="VTM691" s="14"/>
      <c r="VTN691" s="14"/>
      <c r="VTO691" s="14"/>
      <c r="VTP691" s="14"/>
      <c r="VTQ691" s="14"/>
      <c r="VTR691" s="14"/>
      <c r="VTS691" s="14"/>
      <c r="VTT691" s="14"/>
      <c r="VTU691" s="14"/>
      <c r="VTV691" s="14"/>
      <c r="VTW691" s="14"/>
      <c r="VTX691" s="14"/>
      <c r="VTY691" s="14"/>
      <c r="VTZ691" s="14"/>
      <c r="VUA691" s="14"/>
      <c r="VUB691" s="14"/>
      <c r="VUC691" s="14"/>
      <c r="VUD691" s="14"/>
      <c r="VUE691" s="14"/>
      <c r="VUF691" s="14"/>
      <c r="VUG691" s="14"/>
      <c r="VUH691" s="14"/>
      <c r="VUI691" s="14"/>
      <c r="VUJ691" s="14"/>
      <c r="VUK691" s="14"/>
      <c r="VUL691" s="14"/>
      <c r="VUM691" s="14"/>
      <c r="VUN691" s="14"/>
      <c r="VUO691" s="14"/>
      <c r="VUP691" s="14"/>
      <c r="VUQ691" s="14"/>
      <c r="VUR691" s="14"/>
      <c r="VUS691" s="14"/>
      <c r="VUT691" s="14"/>
      <c r="VUU691" s="14"/>
      <c r="VUV691" s="14"/>
      <c r="VUW691" s="14"/>
      <c r="VUX691" s="14"/>
      <c r="VUY691" s="14"/>
      <c r="VUZ691" s="14"/>
      <c r="VVA691" s="14"/>
      <c r="VVB691" s="14"/>
      <c r="VVC691" s="14"/>
      <c r="VVD691" s="14"/>
      <c r="VVE691" s="14"/>
      <c r="VVF691" s="14"/>
      <c r="VVG691" s="14"/>
      <c r="VVH691" s="14"/>
      <c r="VVI691" s="14"/>
      <c r="VVJ691" s="14"/>
      <c r="VVK691" s="14"/>
      <c r="VVL691" s="14"/>
      <c r="VVM691" s="14"/>
      <c r="VVN691" s="14"/>
      <c r="VVO691" s="14"/>
      <c r="VVP691" s="14"/>
      <c r="VVQ691" s="14"/>
      <c r="VVR691" s="14"/>
      <c r="VVS691" s="14"/>
      <c r="VVT691" s="14"/>
      <c r="VVU691" s="14"/>
      <c r="VVV691" s="14"/>
      <c r="VVW691" s="14"/>
      <c r="VVX691" s="14"/>
      <c r="VVY691" s="14"/>
      <c r="VVZ691" s="14"/>
      <c r="VWA691" s="14"/>
      <c r="VWB691" s="14"/>
      <c r="VWC691" s="14"/>
      <c r="VWD691" s="14"/>
      <c r="VWE691" s="14"/>
      <c r="VWF691" s="14"/>
      <c r="VWG691" s="14"/>
      <c r="VWH691" s="14"/>
      <c r="VWI691" s="14"/>
      <c r="VWJ691" s="14"/>
      <c r="VWK691" s="14"/>
      <c r="VWL691" s="14"/>
      <c r="VWM691" s="14"/>
      <c r="VWN691" s="14"/>
      <c r="VWO691" s="14"/>
      <c r="VWP691" s="14"/>
      <c r="VWQ691" s="14"/>
      <c r="VWR691" s="14"/>
      <c r="VWS691" s="14"/>
      <c r="VWT691" s="14"/>
      <c r="VWU691" s="14"/>
      <c r="VWV691" s="14"/>
      <c r="VWW691" s="14"/>
      <c r="VWX691" s="14"/>
      <c r="VWY691" s="14"/>
      <c r="VWZ691" s="14"/>
      <c r="VXA691" s="14"/>
      <c r="VXB691" s="14"/>
      <c r="VXC691" s="14"/>
      <c r="VXD691" s="14"/>
      <c r="VXE691" s="14"/>
      <c r="VXF691" s="14"/>
      <c r="VXG691" s="14"/>
      <c r="VXH691" s="14"/>
      <c r="VXI691" s="14"/>
      <c r="VXJ691" s="14"/>
      <c r="VXK691" s="14"/>
      <c r="VXL691" s="14"/>
      <c r="VXM691" s="14"/>
      <c r="VXN691" s="14"/>
      <c r="VXO691" s="14"/>
      <c r="VXP691" s="14"/>
      <c r="VXQ691" s="14"/>
      <c r="VXR691" s="14"/>
      <c r="VXS691" s="14"/>
      <c r="VXT691" s="14"/>
      <c r="VXU691" s="14"/>
      <c r="VXV691" s="14"/>
      <c r="VXW691" s="14"/>
      <c r="VXX691" s="14"/>
      <c r="VXY691" s="14"/>
      <c r="VXZ691" s="14"/>
      <c r="VYA691" s="14"/>
      <c r="VYB691" s="14"/>
      <c r="VYC691" s="14"/>
      <c r="VYD691" s="14"/>
      <c r="VYE691" s="14"/>
      <c r="VYF691" s="14"/>
      <c r="VYG691" s="14"/>
      <c r="VYH691" s="14"/>
      <c r="VYI691" s="14"/>
      <c r="VYJ691" s="14"/>
      <c r="VYK691" s="14"/>
      <c r="VYL691" s="14"/>
      <c r="VYM691" s="14"/>
      <c r="VYN691" s="14"/>
      <c r="VYO691" s="14"/>
      <c r="VYP691" s="14"/>
      <c r="VYQ691" s="14"/>
      <c r="VYR691" s="14"/>
      <c r="VYS691" s="14"/>
      <c r="VYT691" s="14"/>
      <c r="VYU691" s="14"/>
      <c r="VYV691" s="14"/>
      <c r="VYW691" s="14"/>
      <c r="VYX691" s="14"/>
      <c r="VYY691" s="14"/>
      <c r="VYZ691" s="14"/>
      <c r="VZA691" s="14"/>
      <c r="VZB691" s="14"/>
      <c r="VZC691" s="14"/>
      <c r="VZD691" s="14"/>
      <c r="VZE691" s="14"/>
      <c r="VZF691" s="14"/>
      <c r="VZG691" s="14"/>
      <c r="VZH691" s="14"/>
      <c r="VZI691" s="14"/>
      <c r="VZJ691" s="14"/>
      <c r="VZK691" s="14"/>
      <c r="VZL691" s="14"/>
      <c r="VZM691" s="14"/>
      <c r="VZN691" s="14"/>
      <c r="VZO691" s="14"/>
      <c r="VZP691" s="14"/>
      <c r="VZQ691" s="14"/>
      <c r="VZR691" s="14"/>
      <c r="VZS691" s="14"/>
      <c r="VZT691" s="14"/>
      <c r="VZU691" s="14"/>
      <c r="VZV691" s="14"/>
      <c r="VZW691" s="14"/>
      <c r="VZX691" s="14"/>
      <c r="VZY691" s="14"/>
      <c r="VZZ691" s="14"/>
      <c r="WAA691" s="14"/>
      <c r="WAB691" s="14"/>
      <c r="WAC691" s="14"/>
      <c r="WAD691" s="14"/>
      <c r="WAE691" s="14"/>
      <c r="WAF691" s="14"/>
      <c r="WAG691" s="14"/>
      <c r="WAH691" s="14"/>
      <c r="WAI691" s="14"/>
      <c r="WAJ691" s="14"/>
      <c r="WAK691" s="14"/>
      <c r="WAL691" s="14"/>
      <c r="WAM691" s="14"/>
      <c r="WAN691" s="14"/>
      <c r="WAO691" s="14"/>
      <c r="WAP691" s="14"/>
      <c r="WAQ691" s="14"/>
      <c r="WAR691" s="14"/>
      <c r="WAS691" s="14"/>
      <c r="WAT691" s="14"/>
      <c r="WAU691" s="14"/>
      <c r="WAV691" s="14"/>
      <c r="WAW691" s="14"/>
      <c r="WAX691" s="14"/>
      <c r="WAY691" s="14"/>
      <c r="WAZ691" s="14"/>
      <c r="WBA691" s="14"/>
      <c r="WBB691" s="14"/>
      <c r="WBC691" s="14"/>
      <c r="WBD691" s="14"/>
      <c r="WBE691" s="14"/>
      <c r="WBF691" s="14"/>
      <c r="WBG691" s="14"/>
      <c r="WBH691" s="14"/>
      <c r="WBI691" s="14"/>
      <c r="WBJ691" s="14"/>
      <c r="WBK691" s="14"/>
      <c r="WBL691" s="14"/>
      <c r="WBM691" s="14"/>
      <c r="WBN691" s="14"/>
      <c r="WBO691" s="14"/>
      <c r="WBP691" s="14"/>
      <c r="WBQ691" s="14"/>
      <c r="WBR691" s="14"/>
      <c r="WBS691" s="14"/>
      <c r="WBT691" s="14"/>
      <c r="WBU691" s="14"/>
      <c r="WBV691" s="14"/>
      <c r="WBW691" s="14"/>
      <c r="WBX691" s="14"/>
      <c r="WBY691" s="14"/>
      <c r="WBZ691" s="14"/>
      <c r="WCA691" s="14"/>
      <c r="WCB691" s="14"/>
      <c r="WCC691" s="14"/>
      <c r="WCD691" s="14"/>
      <c r="WCE691" s="14"/>
      <c r="WCF691" s="14"/>
      <c r="WCG691" s="14"/>
      <c r="WCH691" s="14"/>
      <c r="WCI691" s="14"/>
      <c r="WCJ691" s="14"/>
      <c r="WCK691" s="14"/>
      <c r="WCL691" s="14"/>
      <c r="WCM691" s="14"/>
      <c r="WCN691" s="14"/>
      <c r="WCO691" s="14"/>
      <c r="WCP691" s="14"/>
      <c r="WCQ691" s="14"/>
      <c r="WCR691" s="14"/>
      <c r="WCS691" s="14"/>
      <c r="WCT691" s="14"/>
      <c r="WCU691" s="14"/>
      <c r="WCV691" s="14"/>
      <c r="WCW691" s="14"/>
      <c r="WCX691" s="14"/>
      <c r="WCY691" s="14"/>
      <c r="WCZ691" s="14"/>
      <c r="WDA691" s="14"/>
      <c r="WDB691" s="14"/>
      <c r="WDC691" s="14"/>
      <c r="WDD691" s="14"/>
      <c r="WDE691" s="14"/>
      <c r="WDF691" s="14"/>
      <c r="WDG691" s="14"/>
      <c r="WDH691" s="14"/>
      <c r="WDI691" s="14"/>
      <c r="WDJ691" s="14"/>
      <c r="WDK691" s="14"/>
      <c r="WDL691" s="14"/>
      <c r="WDM691" s="14"/>
      <c r="WDN691" s="14"/>
      <c r="WDO691" s="14"/>
      <c r="WDP691" s="14"/>
      <c r="WDQ691" s="14"/>
      <c r="WDR691" s="14"/>
      <c r="WDS691" s="14"/>
      <c r="WDT691" s="14"/>
      <c r="WDU691" s="14"/>
      <c r="WDV691" s="14"/>
      <c r="WDW691" s="14"/>
      <c r="WDX691" s="14"/>
      <c r="WDY691" s="14"/>
      <c r="WDZ691" s="14"/>
      <c r="WEA691" s="14"/>
      <c r="WEB691" s="14"/>
      <c r="WEC691" s="14"/>
      <c r="WED691" s="14"/>
      <c r="WEE691" s="14"/>
      <c r="WEF691" s="14"/>
      <c r="WEG691" s="14"/>
      <c r="WEH691" s="14"/>
      <c r="WEI691" s="14"/>
      <c r="WEJ691" s="14"/>
      <c r="WEK691" s="14"/>
      <c r="WEL691" s="14"/>
      <c r="WEM691" s="14"/>
      <c r="WEN691" s="14"/>
      <c r="WEO691" s="14"/>
      <c r="WEP691" s="14"/>
      <c r="WEQ691" s="14"/>
      <c r="WER691" s="14"/>
      <c r="WES691" s="14"/>
      <c r="WET691" s="14"/>
      <c r="WEU691" s="14"/>
      <c r="WEV691" s="14"/>
      <c r="WEW691" s="14"/>
      <c r="WEX691" s="14"/>
      <c r="WEY691" s="14"/>
      <c r="WEZ691" s="14"/>
      <c r="WFA691" s="14"/>
      <c r="WFB691" s="14"/>
      <c r="WFC691" s="14"/>
      <c r="WFD691" s="14"/>
      <c r="WFE691" s="14"/>
      <c r="WFF691" s="14"/>
      <c r="WFG691" s="14"/>
      <c r="WFH691" s="14"/>
      <c r="WFI691" s="14"/>
      <c r="WFJ691" s="14"/>
      <c r="WFK691" s="14"/>
      <c r="WFL691" s="14"/>
      <c r="WFM691" s="14"/>
      <c r="WFN691" s="14"/>
      <c r="WFO691" s="14"/>
      <c r="WFP691" s="14"/>
      <c r="WFQ691" s="14"/>
      <c r="WFR691" s="14"/>
      <c r="WFS691" s="14"/>
      <c r="WFT691" s="14"/>
      <c r="WFU691" s="14"/>
      <c r="WFV691" s="14"/>
      <c r="WFW691" s="14"/>
      <c r="WFX691" s="14"/>
      <c r="WFY691" s="14"/>
      <c r="WFZ691" s="14"/>
      <c r="WGA691" s="14"/>
      <c r="WGB691" s="14"/>
      <c r="WGC691" s="14"/>
      <c r="WGD691" s="14"/>
      <c r="WGE691" s="14"/>
      <c r="WGF691" s="14"/>
      <c r="WGG691" s="14"/>
      <c r="WGH691" s="14"/>
      <c r="WGI691" s="14"/>
      <c r="WGJ691" s="14"/>
      <c r="WGK691" s="14"/>
      <c r="WGL691" s="14"/>
      <c r="WGM691" s="14"/>
      <c r="WGN691" s="14"/>
      <c r="WGO691" s="14"/>
      <c r="WGP691" s="14"/>
      <c r="WGQ691" s="14"/>
      <c r="WGR691" s="14"/>
      <c r="WGS691" s="14"/>
      <c r="WGT691" s="14"/>
      <c r="WGU691" s="14"/>
      <c r="WGV691" s="14"/>
      <c r="WGW691" s="14"/>
      <c r="WGX691" s="14"/>
      <c r="WGY691" s="14"/>
      <c r="WGZ691" s="14"/>
      <c r="WHA691" s="14"/>
      <c r="WHB691" s="14"/>
      <c r="WHC691" s="14"/>
      <c r="WHD691" s="14"/>
      <c r="WHE691" s="14"/>
      <c r="WHF691" s="14"/>
      <c r="WHG691" s="14"/>
      <c r="WHH691" s="14"/>
      <c r="WHI691" s="14"/>
      <c r="WHJ691" s="14"/>
      <c r="WHK691" s="14"/>
      <c r="WHL691" s="14"/>
      <c r="WHM691" s="14"/>
      <c r="WHN691" s="14"/>
      <c r="WHO691" s="14"/>
      <c r="WHP691" s="14"/>
      <c r="WHQ691" s="14"/>
      <c r="WHR691" s="14"/>
      <c r="WHS691" s="14"/>
      <c r="WHT691" s="14"/>
      <c r="WHU691" s="14"/>
      <c r="WHV691" s="14"/>
      <c r="WHW691" s="14"/>
      <c r="WHX691" s="14"/>
      <c r="WHY691" s="14"/>
      <c r="WHZ691" s="14"/>
      <c r="WIA691" s="14"/>
      <c r="WIB691" s="14"/>
      <c r="WIC691" s="14"/>
      <c r="WID691" s="14"/>
      <c r="WIE691" s="14"/>
      <c r="WIF691" s="14"/>
      <c r="WIG691" s="14"/>
      <c r="WIH691" s="14"/>
      <c r="WII691" s="14"/>
      <c r="WIJ691" s="14"/>
      <c r="WIK691" s="14"/>
      <c r="WIL691" s="14"/>
      <c r="WIM691" s="14"/>
      <c r="WIN691" s="14"/>
      <c r="WIO691" s="14"/>
      <c r="WIP691" s="14"/>
      <c r="WIQ691" s="14"/>
      <c r="WIR691" s="14"/>
      <c r="WIS691" s="14"/>
      <c r="WIT691" s="14"/>
      <c r="WIU691" s="14"/>
      <c r="WIV691" s="14"/>
      <c r="WIW691" s="14"/>
      <c r="WIX691" s="14"/>
      <c r="WIY691" s="14"/>
      <c r="WIZ691" s="14"/>
      <c r="WJA691" s="14"/>
      <c r="WJB691" s="14"/>
      <c r="WJC691" s="14"/>
      <c r="WJD691" s="14"/>
      <c r="WJE691" s="14"/>
      <c r="WJF691" s="14"/>
      <c r="WJG691" s="14"/>
      <c r="WJH691" s="14"/>
      <c r="WJI691" s="14"/>
      <c r="WJJ691" s="14"/>
      <c r="WJK691" s="14"/>
      <c r="WJL691" s="14"/>
      <c r="WJM691" s="14"/>
      <c r="WJN691" s="14"/>
      <c r="WJO691" s="14"/>
      <c r="WJP691" s="14"/>
      <c r="WJQ691" s="14"/>
      <c r="WJR691" s="14"/>
      <c r="WJS691" s="14"/>
      <c r="WJT691" s="14"/>
      <c r="WJU691" s="14"/>
      <c r="WJV691" s="14"/>
      <c r="WJW691" s="14"/>
      <c r="WJX691" s="14"/>
      <c r="WJY691" s="14"/>
      <c r="WJZ691" s="14"/>
      <c r="WKA691" s="14"/>
      <c r="WKB691" s="14"/>
      <c r="WKC691" s="14"/>
      <c r="WKD691" s="14"/>
      <c r="WKE691" s="14"/>
      <c r="WKF691" s="14"/>
      <c r="WKG691" s="14"/>
      <c r="WKH691" s="14"/>
      <c r="WKI691" s="14"/>
      <c r="WKJ691" s="14"/>
      <c r="WKK691" s="14"/>
      <c r="WKL691" s="14"/>
      <c r="WKM691" s="14"/>
      <c r="WKN691" s="14"/>
      <c r="WKO691" s="14"/>
      <c r="WKP691" s="14"/>
      <c r="WKQ691" s="14"/>
      <c r="WKR691" s="14"/>
      <c r="WKS691" s="14"/>
      <c r="WKT691" s="14"/>
      <c r="WKU691" s="14"/>
      <c r="WKV691" s="14"/>
      <c r="WKW691" s="14"/>
      <c r="WKX691" s="14"/>
      <c r="WKY691" s="14"/>
      <c r="WKZ691" s="14"/>
      <c r="WLA691" s="14"/>
      <c r="WLB691" s="14"/>
      <c r="WLC691" s="14"/>
      <c r="WLD691" s="14"/>
      <c r="WLE691" s="14"/>
      <c r="WLF691" s="14"/>
      <c r="WLG691" s="14"/>
      <c r="WLH691" s="14"/>
      <c r="WLI691" s="14"/>
      <c r="WLJ691" s="14"/>
      <c r="WLK691" s="14"/>
      <c r="WLL691" s="14"/>
      <c r="WLM691" s="14"/>
      <c r="WLN691" s="14"/>
      <c r="WLO691" s="14"/>
      <c r="WLP691" s="14"/>
      <c r="WLQ691" s="14"/>
      <c r="WLR691" s="14"/>
      <c r="WLS691" s="14"/>
      <c r="WLT691" s="14"/>
      <c r="WLU691" s="14"/>
      <c r="WLV691" s="14"/>
      <c r="WLW691" s="14"/>
      <c r="WLX691" s="14"/>
      <c r="WLY691" s="14"/>
      <c r="WLZ691" s="14"/>
      <c r="WMA691" s="14"/>
      <c r="WMB691" s="14"/>
      <c r="WMC691" s="14"/>
      <c r="WMD691" s="14"/>
      <c r="WME691" s="14"/>
      <c r="WMF691" s="14"/>
      <c r="WMG691" s="14"/>
      <c r="WMH691" s="14"/>
      <c r="WMI691" s="14"/>
      <c r="WMJ691" s="14"/>
      <c r="WMK691" s="14"/>
      <c r="WML691" s="14"/>
      <c r="WMM691" s="14"/>
      <c r="WMN691" s="14"/>
      <c r="WMO691" s="14"/>
      <c r="WMP691" s="14"/>
      <c r="WMQ691" s="14"/>
      <c r="WMR691" s="14"/>
      <c r="WMS691" s="14"/>
      <c r="WMT691" s="14"/>
      <c r="WMU691" s="14"/>
      <c r="WMV691" s="14"/>
      <c r="WMW691" s="14"/>
      <c r="WMX691" s="14"/>
      <c r="WMY691" s="14"/>
      <c r="WMZ691" s="14"/>
      <c r="WNA691" s="14"/>
      <c r="WNB691" s="14"/>
      <c r="WNC691" s="14"/>
      <c r="WND691" s="14"/>
      <c r="WNE691" s="14"/>
      <c r="WNF691" s="14"/>
      <c r="WNG691" s="14"/>
      <c r="WNH691" s="14"/>
      <c r="WNI691" s="14"/>
      <c r="WNJ691" s="14"/>
      <c r="WNK691" s="14"/>
      <c r="WNL691" s="14"/>
      <c r="WNM691" s="14"/>
      <c r="WNN691" s="14"/>
      <c r="WNO691" s="14"/>
      <c r="WNP691" s="14"/>
      <c r="WNQ691" s="14"/>
      <c r="WNR691" s="14"/>
      <c r="WNS691" s="14"/>
      <c r="WNT691" s="14"/>
      <c r="WNU691" s="14"/>
      <c r="WNV691" s="14"/>
      <c r="WNW691" s="14"/>
      <c r="WNX691" s="14"/>
      <c r="WNY691" s="14"/>
      <c r="WNZ691" s="14"/>
      <c r="WOA691" s="14"/>
      <c r="WOB691" s="14"/>
      <c r="WOC691" s="14"/>
      <c r="WOD691" s="14"/>
      <c r="WOE691" s="14"/>
      <c r="WOF691" s="14"/>
      <c r="WOG691" s="14"/>
      <c r="WOH691" s="14"/>
      <c r="WOI691" s="14"/>
      <c r="WOJ691" s="14"/>
      <c r="WOK691" s="14"/>
      <c r="WOL691" s="14"/>
      <c r="WOM691" s="14"/>
      <c r="WON691" s="14"/>
      <c r="WOO691" s="14"/>
      <c r="WOP691" s="14"/>
      <c r="WOQ691" s="14"/>
      <c r="WOR691" s="14"/>
      <c r="WOS691" s="14"/>
      <c r="WOT691" s="14"/>
      <c r="WOU691" s="14"/>
      <c r="WOV691" s="14"/>
      <c r="WOW691" s="14"/>
      <c r="WOX691" s="14"/>
      <c r="WOY691" s="14"/>
      <c r="WOZ691" s="14"/>
      <c r="WPA691" s="14"/>
      <c r="WPB691" s="14"/>
      <c r="WPC691" s="14"/>
      <c r="WPD691" s="14"/>
      <c r="WPE691" s="14"/>
      <c r="WPF691" s="14"/>
      <c r="WPG691" s="14"/>
      <c r="WPH691" s="14"/>
      <c r="WPI691" s="14"/>
      <c r="WPJ691" s="14"/>
      <c r="WPK691" s="14"/>
      <c r="WPL691" s="14"/>
      <c r="WPM691" s="14"/>
      <c r="WPN691" s="14"/>
      <c r="WPO691" s="14"/>
      <c r="WPP691" s="14"/>
      <c r="WPQ691" s="14"/>
      <c r="WPR691" s="14"/>
      <c r="WPS691" s="14"/>
      <c r="WPT691" s="14"/>
      <c r="WPU691" s="14"/>
      <c r="WPV691" s="14"/>
      <c r="WPW691" s="14"/>
      <c r="WPX691" s="14"/>
      <c r="WPY691" s="14"/>
      <c r="WPZ691" s="14"/>
      <c r="WQA691" s="14"/>
      <c r="WQB691" s="14"/>
      <c r="WQC691" s="14"/>
      <c r="WQD691" s="14"/>
      <c r="WQE691" s="14"/>
      <c r="WQF691" s="14"/>
      <c r="WQG691" s="14"/>
      <c r="WQH691" s="14"/>
      <c r="WQI691" s="14"/>
      <c r="WQJ691" s="14"/>
      <c r="WQK691" s="14"/>
      <c r="WQL691" s="14"/>
      <c r="WQM691" s="14"/>
      <c r="WQN691" s="14"/>
      <c r="WQO691" s="14"/>
      <c r="WQP691" s="14"/>
      <c r="WQQ691" s="14"/>
      <c r="WQR691" s="14"/>
      <c r="WQS691" s="14"/>
      <c r="WQT691" s="14"/>
      <c r="WQU691" s="14"/>
      <c r="WQV691" s="14"/>
      <c r="WQW691" s="14"/>
      <c r="WQX691" s="14"/>
      <c r="WQY691" s="14"/>
      <c r="WQZ691" s="14"/>
      <c r="WRA691" s="14"/>
      <c r="WRB691" s="14"/>
      <c r="WRC691" s="14"/>
      <c r="WRD691" s="14"/>
      <c r="WRE691" s="14"/>
      <c r="WRF691" s="14"/>
      <c r="WRG691" s="14"/>
      <c r="WRH691" s="14"/>
      <c r="WRI691" s="14"/>
      <c r="WRJ691" s="14"/>
      <c r="WRK691" s="14"/>
      <c r="WRL691" s="14"/>
      <c r="WRM691" s="14"/>
      <c r="WRN691" s="14"/>
      <c r="WRO691" s="14"/>
      <c r="WRP691" s="14"/>
      <c r="WRQ691" s="14"/>
      <c r="WRR691" s="14"/>
      <c r="WRS691" s="14"/>
      <c r="WRT691" s="14"/>
      <c r="WRU691" s="14"/>
      <c r="WRV691" s="14"/>
      <c r="WRW691" s="14"/>
      <c r="WRX691" s="14"/>
      <c r="WRY691" s="14"/>
      <c r="WRZ691" s="14"/>
      <c r="WSA691" s="14"/>
      <c r="WSB691" s="14"/>
      <c r="WSC691" s="14"/>
      <c r="WSD691" s="14"/>
      <c r="WSE691" s="14"/>
      <c r="WSF691" s="14"/>
      <c r="WSG691" s="14"/>
      <c r="WSH691" s="14"/>
      <c r="WSI691" s="14"/>
      <c r="WSJ691" s="14"/>
      <c r="WSK691" s="14"/>
      <c r="WSL691" s="14"/>
      <c r="WSM691" s="14"/>
      <c r="WSN691" s="14"/>
      <c r="WSO691" s="14"/>
      <c r="WSP691" s="14"/>
      <c r="WSQ691" s="14"/>
      <c r="WSR691" s="14"/>
      <c r="WSS691" s="14"/>
      <c r="WST691" s="14"/>
      <c r="WSU691" s="14"/>
      <c r="WSV691" s="14"/>
      <c r="WSW691" s="14"/>
      <c r="WSX691" s="14"/>
      <c r="WSY691" s="14"/>
      <c r="WSZ691" s="14"/>
      <c r="WTA691" s="14"/>
      <c r="WTB691" s="14"/>
      <c r="WTC691" s="14"/>
      <c r="WTD691" s="14"/>
      <c r="WTE691" s="14"/>
      <c r="WTF691" s="14"/>
      <c r="WTG691" s="14"/>
      <c r="WTH691" s="14"/>
      <c r="WTI691" s="14"/>
      <c r="WTJ691" s="14"/>
      <c r="WTK691" s="14"/>
      <c r="WTL691" s="14"/>
      <c r="WTM691" s="14"/>
      <c r="WTN691" s="14"/>
      <c r="WTO691" s="14"/>
      <c r="WTP691" s="14"/>
      <c r="WTQ691" s="14"/>
      <c r="WTR691" s="14"/>
      <c r="WTS691" s="14"/>
      <c r="WTT691" s="14"/>
      <c r="WTU691" s="14"/>
      <c r="WTV691" s="14"/>
      <c r="WTW691" s="14"/>
      <c r="WTX691" s="14"/>
      <c r="WTY691" s="14"/>
      <c r="WTZ691" s="14"/>
      <c r="WUA691" s="14"/>
      <c r="WUB691" s="14"/>
      <c r="WUC691" s="14"/>
      <c r="WUD691" s="14"/>
      <c r="WUE691" s="14"/>
      <c r="WUF691" s="14"/>
      <c r="WUG691" s="14"/>
      <c r="WUH691" s="14"/>
      <c r="WUI691" s="14"/>
      <c r="WUJ691" s="14"/>
      <c r="WUK691" s="14"/>
      <c r="WUL691" s="14"/>
      <c r="WUM691" s="14"/>
      <c r="WUN691" s="14"/>
      <c r="WUO691" s="14"/>
      <c r="WUP691" s="14"/>
      <c r="WUQ691" s="14"/>
      <c r="WUR691" s="14"/>
      <c r="WUS691" s="14"/>
      <c r="WUT691" s="14"/>
      <c r="WUU691" s="14"/>
      <c r="WUV691" s="14"/>
      <c r="WUW691" s="14"/>
      <c r="WUX691" s="14"/>
      <c r="WUY691" s="14"/>
      <c r="WUZ691" s="14"/>
      <c r="WVA691" s="14"/>
      <c r="WVB691" s="14"/>
      <c r="WVC691" s="14"/>
      <c r="WVD691" s="14"/>
      <c r="WVE691" s="14"/>
      <c r="WVF691" s="14"/>
      <c r="WVG691" s="14"/>
      <c r="WVH691" s="14"/>
      <c r="WVI691" s="14"/>
      <c r="WVJ691" s="14"/>
      <c r="WVK691" s="14"/>
      <c r="WVL691" s="14"/>
      <c r="WVM691" s="14"/>
      <c r="WVN691" s="14"/>
      <c r="WVO691" s="14"/>
      <c r="WVP691" s="14"/>
      <c r="WVQ691" s="14"/>
      <c r="WVR691" s="14"/>
      <c r="WVS691" s="14"/>
      <c r="WVT691" s="14"/>
      <c r="WVU691" s="14"/>
      <c r="WVV691" s="14"/>
      <c r="WVW691" s="14"/>
      <c r="WVX691" s="14"/>
      <c r="WVY691" s="14"/>
      <c r="WVZ691" s="14"/>
      <c r="WWA691" s="14"/>
      <c r="WWB691" s="14"/>
      <c r="WWC691" s="14"/>
      <c r="WWD691" s="14"/>
      <c r="WWE691" s="14"/>
      <c r="WWF691" s="14"/>
      <c r="WWG691" s="14"/>
      <c r="WWH691" s="14"/>
      <c r="WWI691" s="14"/>
      <c r="WWJ691" s="14"/>
      <c r="WWK691" s="14"/>
      <c r="WWL691" s="14"/>
      <c r="WWM691" s="14"/>
      <c r="WWN691" s="14"/>
      <c r="WWO691" s="14"/>
      <c r="WWP691" s="14"/>
      <c r="WWQ691" s="14"/>
      <c r="WWR691" s="14"/>
      <c r="WWS691" s="14"/>
      <c r="WWT691" s="14"/>
      <c r="WWU691" s="14"/>
      <c r="WWV691" s="14"/>
      <c r="WWW691" s="14"/>
      <c r="WWX691" s="14"/>
      <c r="WWY691" s="14"/>
      <c r="WWZ691" s="14"/>
      <c r="WXA691" s="14"/>
      <c r="WXB691" s="14"/>
      <c r="WXC691" s="14"/>
      <c r="WXD691" s="14"/>
      <c r="WXE691" s="14"/>
      <c r="WXF691" s="14"/>
      <c r="WXG691" s="14"/>
      <c r="WXH691" s="14"/>
      <c r="WXI691" s="14"/>
      <c r="WXJ691" s="14"/>
      <c r="WXK691" s="14"/>
      <c r="WXL691" s="14"/>
      <c r="WXM691" s="14"/>
      <c r="WXN691" s="14"/>
      <c r="WXO691" s="14"/>
      <c r="WXP691" s="14"/>
      <c r="WXQ691" s="14"/>
      <c r="WXR691" s="14"/>
      <c r="WXS691" s="14"/>
      <c r="WXT691" s="14"/>
      <c r="WXU691" s="14"/>
      <c r="WXV691" s="14"/>
      <c r="WXW691" s="14"/>
      <c r="WXX691" s="14"/>
      <c r="WXY691" s="14"/>
      <c r="WXZ691" s="14"/>
      <c r="WYA691" s="14"/>
      <c r="WYB691" s="14"/>
      <c r="WYC691" s="14"/>
      <c r="WYD691" s="14"/>
      <c r="WYE691" s="14"/>
      <c r="WYF691" s="14"/>
      <c r="WYG691" s="14"/>
      <c r="WYH691" s="14"/>
      <c r="WYI691" s="14"/>
      <c r="WYJ691" s="14"/>
      <c r="WYK691" s="14"/>
      <c r="WYL691" s="14"/>
      <c r="WYM691" s="14"/>
      <c r="WYN691" s="14"/>
      <c r="WYO691" s="14"/>
      <c r="WYP691" s="14"/>
      <c r="WYQ691" s="14"/>
      <c r="WYR691" s="14"/>
      <c r="WYS691" s="14"/>
      <c r="WYT691" s="14"/>
      <c r="WYU691" s="14"/>
      <c r="WYV691" s="14"/>
      <c r="WYW691" s="14"/>
      <c r="WYX691" s="14"/>
      <c r="WYY691" s="14"/>
      <c r="WYZ691" s="14"/>
      <c r="WZA691" s="14"/>
      <c r="WZB691" s="14"/>
      <c r="WZC691" s="14"/>
      <c r="WZD691" s="14"/>
      <c r="WZE691" s="14"/>
      <c r="WZF691" s="14"/>
      <c r="WZG691" s="14"/>
      <c r="WZH691" s="14"/>
      <c r="WZI691" s="14"/>
      <c r="WZJ691" s="14"/>
      <c r="WZK691" s="14"/>
      <c r="WZL691" s="14"/>
      <c r="WZM691" s="14"/>
      <c r="WZN691" s="14"/>
      <c r="WZO691" s="14"/>
      <c r="WZP691" s="14"/>
      <c r="WZQ691" s="14"/>
      <c r="WZR691" s="14"/>
      <c r="WZS691" s="14"/>
      <c r="WZT691" s="14"/>
      <c r="WZU691" s="14"/>
      <c r="WZV691" s="14"/>
      <c r="WZW691" s="14"/>
      <c r="WZX691" s="14"/>
      <c r="WZY691" s="14"/>
      <c r="WZZ691" s="14"/>
      <c r="XAA691" s="14"/>
      <c r="XAB691" s="14"/>
      <c r="XAC691" s="14"/>
      <c r="XAD691" s="14"/>
      <c r="XAE691" s="14"/>
      <c r="XAF691" s="14"/>
      <c r="XAG691" s="14"/>
      <c r="XAH691" s="14"/>
      <c r="XAI691" s="14"/>
      <c r="XAJ691" s="14"/>
      <c r="XAK691" s="14"/>
      <c r="XAL691" s="14"/>
      <c r="XAM691" s="14"/>
      <c r="XAN691" s="14"/>
      <c r="XAO691" s="14"/>
      <c r="XAP691" s="14"/>
      <c r="XAQ691" s="14"/>
      <c r="XAR691" s="14"/>
      <c r="XAS691" s="14"/>
      <c r="XAT691" s="14"/>
      <c r="XAU691" s="14"/>
      <c r="XAV691" s="14"/>
      <c r="XAW691" s="14"/>
      <c r="XAX691" s="14"/>
      <c r="XAY691" s="14"/>
      <c r="XAZ691" s="14"/>
      <c r="XBA691" s="14"/>
      <c r="XBB691" s="14"/>
      <c r="XBC691" s="14"/>
      <c r="XBD691" s="14"/>
      <c r="XBE691" s="14"/>
      <c r="XBF691" s="14"/>
      <c r="XBG691" s="14"/>
      <c r="XBH691" s="14"/>
      <c r="XBI691" s="14"/>
      <c r="XBJ691" s="14"/>
      <c r="XBK691" s="14"/>
      <c r="XBL691" s="14"/>
      <c r="XBM691" s="14"/>
      <c r="XBN691" s="14"/>
      <c r="XBO691" s="14"/>
      <c r="XBP691" s="14"/>
      <c r="XBQ691" s="14"/>
      <c r="XBR691" s="14"/>
      <c r="XBS691" s="14"/>
      <c r="XBT691" s="14"/>
      <c r="XBU691" s="14"/>
      <c r="XBV691" s="14"/>
      <c r="XBW691" s="14"/>
      <c r="XBX691" s="14"/>
      <c r="XBY691" s="14"/>
      <c r="XBZ691" s="14"/>
      <c r="XCA691" s="14"/>
      <c r="XCB691" s="14"/>
      <c r="XCC691" s="14"/>
      <c r="XCD691" s="14"/>
      <c r="XCE691" s="14"/>
      <c r="XCF691" s="14"/>
      <c r="XCG691" s="14"/>
      <c r="XCH691" s="14"/>
      <c r="XCI691" s="14"/>
      <c r="XCJ691" s="14"/>
      <c r="XCK691" s="14"/>
      <c r="XCL691" s="14"/>
      <c r="XCM691" s="14"/>
      <c r="XCN691" s="14"/>
      <c r="XCO691" s="14"/>
      <c r="XCP691" s="14"/>
      <c r="XCQ691" s="14"/>
      <c r="XCR691" s="14"/>
      <c r="XCS691" s="14"/>
      <c r="XCT691" s="14"/>
      <c r="XCU691" s="14"/>
      <c r="XCV691" s="14"/>
      <c r="XCW691" s="14"/>
      <c r="XCX691" s="14"/>
      <c r="XCY691" s="14"/>
      <c r="XCZ691" s="14"/>
      <c r="XDA691" s="14"/>
      <c r="XDB691" s="14"/>
      <c r="XDC691" s="14"/>
      <c r="XDD691" s="14"/>
      <c r="XDE691" s="14"/>
      <c r="XDF691" s="14"/>
      <c r="XDG691" s="14"/>
      <c r="XDH691" s="14"/>
      <c r="XDI691" s="14"/>
      <c r="XDJ691" s="14"/>
      <c r="XDK691" s="14"/>
      <c r="XDL691" s="14"/>
      <c r="XDM691" s="14"/>
      <c r="XDN691" s="14"/>
      <c r="XDO691" s="14"/>
      <c r="XDP691" s="14"/>
      <c r="XDQ691" s="14"/>
      <c r="XDR691" s="14"/>
      <c r="XDS691" s="14"/>
      <c r="XDT691" s="14"/>
      <c r="XDU691" s="14"/>
      <c r="XDV691" s="14"/>
      <c r="XDW691" s="14"/>
      <c r="XDX691" s="14"/>
      <c r="XDY691" s="14"/>
      <c r="XDZ691" s="14"/>
      <c r="XEA691" s="14"/>
      <c r="XEB691" s="14"/>
      <c r="XEC691" s="14"/>
      <c r="XED691" s="14"/>
      <c r="XEE691" s="14"/>
      <c r="XEF691" s="14"/>
      <c r="XEG691" s="14"/>
      <c r="XEH691" s="14"/>
      <c r="XEI691" s="14"/>
      <c r="XEJ691" s="14"/>
      <c r="XEK691" s="14"/>
      <c r="XEL691" s="14"/>
      <c r="XEM691" s="14"/>
      <c r="XEN691" s="14"/>
      <c r="XEO691" s="14"/>
      <c r="XEP691" s="14"/>
      <c r="XEQ691" s="14"/>
      <c r="XER691" s="14"/>
      <c r="XES691" s="14"/>
      <c r="XET691" s="14"/>
    </row>
    <row r="692" spans="1:16374" s="15" customFormat="1" ht="15.75" x14ac:dyDescent="0.25">
      <c r="A692" s="228" t="s">
        <v>142</v>
      </c>
      <c r="B692" s="227" t="s">
        <v>89</v>
      </c>
      <c r="C692" s="227" t="s">
        <v>89</v>
      </c>
      <c r="D692" s="232" t="s">
        <v>730</v>
      </c>
      <c r="E692" s="232" t="s">
        <v>143</v>
      </c>
      <c r="F692" s="84">
        <f>48+5698</f>
        <v>5746</v>
      </c>
      <c r="I692" s="39"/>
    </row>
    <row r="693" spans="1:16374" s="15" customFormat="1" ht="15.75" x14ac:dyDescent="0.25">
      <c r="A693" s="228" t="s">
        <v>148</v>
      </c>
      <c r="B693" s="227" t="s">
        <v>89</v>
      </c>
      <c r="C693" s="227" t="s">
        <v>89</v>
      </c>
      <c r="D693" s="232" t="s">
        <v>730</v>
      </c>
      <c r="E693" s="232" t="s">
        <v>149</v>
      </c>
      <c r="F693" s="84">
        <v>2</v>
      </c>
      <c r="I693" s="39"/>
    </row>
    <row r="694" spans="1:16374" s="15" customFormat="1" ht="18.75" x14ac:dyDescent="0.3">
      <c r="A694" s="10" t="s">
        <v>206</v>
      </c>
      <c r="B694" s="11" t="s">
        <v>67</v>
      </c>
      <c r="C694" s="11"/>
      <c r="D694" s="11"/>
      <c r="E694" s="11"/>
      <c r="F694" s="12">
        <f>F695</f>
        <v>400</v>
      </c>
      <c r="I694" s="39"/>
    </row>
    <row r="695" spans="1:16374" s="15" customFormat="1" ht="15.75" x14ac:dyDescent="0.25">
      <c r="A695" s="38" t="s">
        <v>203</v>
      </c>
      <c r="B695" s="20" t="s">
        <v>67</v>
      </c>
      <c r="C695" s="20" t="s">
        <v>89</v>
      </c>
      <c r="D695" s="20"/>
      <c r="E695" s="21"/>
      <c r="F695" s="22">
        <f>F696</f>
        <v>400</v>
      </c>
      <c r="I695" s="39"/>
    </row>
    <row r="696" spans="1:16374" s="15" customFormat="1" ht="47.25" x14ac:dyDescent="0.25">
      <c r="A696" s="19" t="s">
        <v>594</v>
      </c>
      <c r="B696" s="21" t="s">
        <v>67</v>
      </c>
      <c r="C696" s="21" t="s">
        <v>89</v>
      </c>
      <c r="D696" s="21" t="s">
        <v>354</v>
      </c>
      <c r="E696" s="21"/>
      <c r="F696" s="22">
        <f>F700+F705</f>
        <v>400</v>
      </c>
      <c r="I696" s="39"/>
    </row>
    <row r="697" spans="1:16374" s="15" customFormat="1" ht="31.5" x14ac:dyDescent="0.25">
      <c r="A697" s="19" t="s">
        <v>357</v>
      </c>
      <c r="B697" s="46" t="s">
        <v>67</v>
      </c>
      <c r="C697" s="46" t="s">
        <v>89</v>
      </c>
      <c r="D697" s="26" t="s">
        <v>607</v>
      </c>
      <c r="E697" s="108"/>
      <c r="F697" s="22">
        <f>F698</f>
        <v>290</v>
      </c>
      <c r="I697" s="39"/>
    </row>
    <row r="698" spans="1:16374" s="15" customFormat="1" ht="15.75" x14ac:dyDescent="0.25">
      <c r="A698" s="31" t="s">
        <v>356</v>
      </c>
      <c r="B698" s="40" t="s">
        <v>67</v>
      </c>
      <c r="C698" s="40" t="s">
        <v>89</v>
      </c>
      <c r="D698" s="33" t="s">
        <v>608</v>
      </c>
      <c r="E698" s="108"/>
      <c r="F698" s="35">
        <f>F699</f>
        <v>290</v>
      </c>
      <c r="I698" s="39"/>
    </row>
    <row r="699" spans="1:16374" s="15" customFormat="1" ht="15.75" x14ac:dyDescent="0.25">
      <c r="A699" s="229" t="s">
        <v>22</v>
      </c>
      <c r="B699" s="227" t="s">
        <v>67</v>
      </c>
      <c r="C699" s="227" t="s">
        <v>89</v>
      </c>
      <c r="D699" s="29" t="s">
        <v>608</v>
      </c>
      <c r="E699" s="109">
        <v>200</v>
      </c>
      <c r="F699" s="30">
        <f>F700</f>
        <v>290</v>
      </c>
      <c r="I699" s="39"/>
    </row>
    <row r="700" spans="1:16374" s="15" customFormat="1" ht="31.5" x14ac:dyDescent="0.25">
      <c r="A700" s="229" t="s">
        <v>17</v>
      </c>
      <c r="B700" s="227" t="s">
        <v>67</v>
      </c>
      <c r="C700" s="227" t="s">
        <v>89</v>
      </c>
      <c r="D700" s="29" t="s">
        <v>608</v>
      </c>
      <c r="E700" s="109">
        <v>240</v>
      </c>
      <c r="F700" s="30">
        <f>F701</f>
        <v>290</v>
      </c>
      <c r="I700" s="39"/>
    </row>
    <row r="701" spans="1:16374" s="15" customFormat="1" ht="31.5" x14ac:dyDescent="0.25">
      <c r="A701" s="228" t="s">
        <v>140</v>
      </c>
      <c r="B701" s="227" t="s">
        <v>67</v>
      </c>
      <c r="C701" s="227" t="s">
        <v>89</v>
      </c>
      <c r="D701" s="29" t="s">
        <v>608</v>
      </c>
      <c r="E701" s="109">
        <v>244</v>
      </c>
      <c r="F701" s="30">
        <v>290</v>
      </c>
      <c r="I701" s="39"/>
    </row>
    <row r="702" spans="1:16374" s="15" customFormat="1" ht="15.75" x14ac:dyDescent="0.25">
      <c r="A702" s="19" t="s">
        <v>355</v>
      </c>
      <c r="B702" s="20" t="s">
        <v>67</v>
      </c>
      <c r="C702" s="20" t="s">
        <v>89</v>
      </c>
      <c r="D702" s="26" t="s">
        <v>609</v>
      </c>
      <c r="E702" s="47"/>
      <c r="F702" s="22">
        <f>F703</f>
        <v>110</v>
      </c>
      <c r="I702" s="39"/>
    </row>
    <row r="703" spans="1:16374" s="15" customFormat="1" ht="15.75" x14ac:dyDescent="0.25">
      <c r="A703" s="31" t="s">
        <v>606</v>
      </c>
      <c r="B703" s="40" t="s">
        <v>67</v>
      </c>
      <c r="C703" s="40" t="s">
        <v>89</v>
      </c>
      <c r="D703" s="33" t="s">
        <v>610</v>
      </c>
      <c r="E703" s="233"/>
      <c r="F703" s="35">
        <f>F704</f>
        <v>110</v>
      </c>
      <c r="I703" s="39"/>
    </row>
    <row r="704" spans="1:16374" ht="15.75" x14ac:dyDescent="0.25">
      <c r="A704" s="229" t="s">
        <v>22</v>
      </c>
      <c r="B704" s="227" t="s">
        <v>67</v>
      </c>
      <c r="C704" s="227" t="s">
        <v>89</v>
      </c>
      <c r="D704" s="29" t="s">
        <v>610</v>
      </c>
      <c r="E704" s="109">
        <v>200</v>
      </c>
      <c r="F704" s="30">
        <f>F705</f>
        <v>110</v>
      </c>
      <c r="H704" s="4"/>
    </row>
    <row r="705" spans="1:6" ht="31.5" x14ac:dyDescent="0.25">
      <c r="A705" s="229" t="s">
        <v>17</v>
      </c>
      <c r="B705" s="227" t="s">
        <v>67</v>
      </c>
      <c r="C705" s="227" t="s">
        <v>89</v>
      </c>
      <c r="D705" s="29" t="s">
        <v>610</v>
      </c>
      <c r="E705" s="109">
        <v>240</v>
      </c>
      <c r="F705" s="30">
        <f>F706</f>
        <v>110</v>
      </c>
    </row>
    <row r="706" spans="1:6" ht="31.5" x14ac:dyDescent="0.25">
      <c r="A706" s="228" t="s">
        <v>140</v>
      </c>
      <c r="B706" s="227" t="s">
        <v>67</v>
      </c>
      <c r="C706" s="227" t="s">
        <v>89</v>
      </c>
      <c r="D706" s="29" t="s">
        <v>610</v>
      </c>
      <c r="E706" s="109">
        <v>244</v>
      </c>
      <c r="F706" s="30">
        <v>110</v>
      </c>
    </row>
    <row r="707" spans="1:6" ht="18.75" x14ac:dyDescent="0.3">
      <c r="A707" s="87" t="s">
        <v>75</v>
      </c>
      <c r="B707" s="88" t="s">
        <v>74</v>
      </c>
      <c r="C707" s="88"/>
      <c r="D707" s="88"/>
      <c r="E707" s="89"/>
      <c r="F707" s="90">
        <f>F708+F818+F997+F1052+F1067+F1158</f>
        <v>6268368.1699999999</v>
      </c>
    </row>
    <row r="708" spans="1:6" ht="18.75" x14ac:dyDescent="0.3">
      <c r="A708" s="38" t="s">
        <v>73</v>
      </c>
      <c r="B708" s="20" t="s">
        <v>74</v>
      </c>
      <c r="C708" s="20" t="s">
        <v>70</v>
      </c>
      <c r="D708" s="119"/>
      <c r="E708" s="37"/>
      <c r="F708" s="128">
        <f>F709+F798+F808+F814</f>
        <v>2686129.81</v>
      </c>
    </row>
    <row r="709" spans="1:6" ht="31.5" x14ac:dyDescent="0.25">
      <c r="A709" s="129" t="s">
        <v>507</v>
      </c>
      <c r="B709" s="25" t="s">
        <v>74</v>
      </c>
      <c r="C709" s="25" t="s">
        <v>70</v>
      </c>
      <c r="D709" s="25" t="s">
        <v>304</v>
      </c>
      <c r="E709" s="130"/>
      <c r="F709" s="62">
        <f>F710+F792</f>
        <v>2682112.81</v>
      </c>
    </row>
    <row r="710" spans="1:6" ht="15.75" x14ac:dyDescent="0.25">
      <c r="A710" s="129" t="s">
        <v>6</v>
      </c>
      <c r="B710" s="25" t="s">
        <v>74</v>
      </c>
      <c r="C710" s="25" t="s">
        <v>70</v>
      </c>
      <c r="D710" s="25" t="s">
        <v>303</v>
      </c>
      <c r="E710" s="25"/>
      <c r="F710" s="62">
        <f>F711+F738+F787</f>
        <v>2681986</v>
      </c>
    </row>
    <row r="711" spans="1:6" ht="47.25" x14ac:dyDescent="0.25">
      <c r="A711" s="60" t="s">
        <v>472</v>
      </c>
      <c r="B711" s="20" t="s">
        <v>74</v>
      </c>
      <c r="C711" s="20" t="s">
        <v>70</v>
      </c>
      <c r="D711" s="26" t="s">
        <v>286</v>
      </c>
      <c r="E711" s="119"/>
      <c r="F711" s="63">
        <f>F716+F717</f>
        <v>975288</v>
      </c>
    </row>
    <row r="712" spans="1:6" ht="15.75" x14ac:dyDescent="0.25">
      <c r="A712" s="24" t="s">
        <v>742</v>
      </c>
      <c r="B712" s="25" t="s">
        <v>74</v>
      </c>
      <c r="C712" s="25" t="s">
        <v>70</v>
      </c>
      <c r="D712" s="58" t="s">
        <v>743</v>
      </c>
      <c r="E712" s="131"/>
      <c r="F712" s="62">
        <f>F713</f>
        <v>2414</v>
      </c>
    </row>
    <row r="713" spans="1:6" ht="31.5" x14ac:dyDescent="0.25">
      <c r="A713" s="31" t="s">
        <v>457</v>
      </c>
      <c r="B713" s="132" t="s">
        <v>74</v>
      </c>
      <c r="C713" s="132" t="s">
        <v>70</v>
      </c>
      <c r="D713" s="33" t="s">
        <v>461</v>
      </c>
      <c r="E713" s="40"/>
      <c r="F713" s="114">
        <f>F714</f>
        <v>2414</v>
      </c>
    </row>
    <row r="714" spans="1:6" ht="31.5" x14ac:dyDescent="0.25">
      <c r="A714" s="228" t="s">
        <v>18</v>
      </c>
      <c r="B714" s="227" t="s">
        <v>74</v>
      </c>
      <c r="C714" s="227" t="s">
        <v>70</v>
      </c>
      <c r="D714" s="29" t="s">
        <v>461</v>
      </c>
      <c r="E714" s="133">
        <v>600</v>
      </c>
      <c r="F714" s="43">
        <f>F715</f>
        <v>2414</v>
      </c>
    </row>
    <row r="715" spans="1:6" ht="31.5" x14ac:dyDescent="0.25">
      <c r="A715" s="95" t="s">
        <v>28</v>
      </c>
      <c r="B715" s="227" t="s">
        <v>74</v>
      </c>
      <c r="C715" s="227" t="s">
        <v>70</v>
      </c>
      <c r="D715" s="29" t="s">
        <v>461</v>
      </c>
      <c r="E715" s="57">
        <v>630</v>
      </c>
      <c r="F715" s="43">
        <f>F716</f>
        <v>2414</v>
      </c>
    </row>
    <row r="716" spans="1:6" ht="31.5" x14ac:dyDescent="0.25">
      <c r="A716" s="120" t="s">
        <v>747</v>
      </c>
      <c r="B716" s="227" t="s">
        <v>74</v>
      </c>
      <c r="C716" s="227" t="s">
        <v>70</v>
      </c>
      <c r="D716" s="29" t="s">
        <v>461</v>
      </c>
      <c r="E716" s="133">
        <v>634</v>
      </c>
      <c r="F716" s="43">
        <v>2414</v>
      </c>
    </row>
    <row r="717" spans="1:6" ht="31.5" x14ac:dyDescent="0.25">
      <c r="A717" s="111" t="s">
        <v>501</v>
      </c>
      <c r="B717" s="40" t="s">
        <v>74</v>
      </c>
      <c r="C717" s="40" t="s">
        <v>70</v>
      </c>
      <c r="D717" s="134" t="s">
        <v>288</v>
      </c>
      <c r="E717" s="40"/>
      <c r="F717" s="114">
        <f>F718+F722+F726+F730+F734</f>
        <v>972874</v>
      </c>
    </row>
    <row r="718" spans="1:6" ht="31.5" x14ac:dyDescent="0.25">
      <c r="A718" s="38" t="s">
        <v>207</v>
      </c>
      <c r="B718" s="135" t="s">
        <v>74</v>
      </c>
      <c r="C718" s="135" t="s">
        <v>70</v>
      </c>
      <c r="D718" s="119" t="s">
        <v>289</v>
      </c>
      <c r="E718" s="20"/>
      <c r="F718" s="63">
        <f>F719</f>
        <v>318358</v>
      </c>
    </row>
    <row r="719" spans="1:6" ht="31.5" x14ac:dyDescent="0.25">
      <c r="A719" s="51" t="s">
        <v>483</v>
      </c>
      <c r="B719" s="227" t="s">
        <v>74</v>
      </c>
      <c r="C719" s="227" t="s">
        <v>70</v>
      </c>
      <c r="D719" s="136" t="s">
        <v>289</v>
      </c>
      <c r="E719" s="227" t="s">
        <v>37</v>
      </c>
      <c r="F719" s="115">
        <f>F720</f>
        <v>318358</v>
      </c>
    </row>
    <row r="720" spans="1:6" ht="15.75" x14ac:dyDescent="0.25">
      <c r="A720" s="228" t="s">
        <v>36</v>
      </c>
      <c r="B720" s="227" t="s">
        <v>74</v>
      </c>
      <c r="C720" s="227" t="s">
        <v>70</v>
      </c>
      <c r="D720" s="136" t="s">
        <v>289</v>
      </c>
      <c r="E720" s="227">
        <v>410</v>
      </c>
      <c r="F720" s="115">
        <f>F721</f>
        <v>318358</v>
      </c>
    </row>
    <row r="721" spans="1:6" ht="31.5" x14ac:dyDescent="0.25">
      <c r="A721" s="228" t="s">
        <v>155</v>
      </c>
      <c r="B721" s="227" t="s">
        <v>74</v>
      </c>
      <c r="C721" s="227" t="s">
        <v>70</v>
      </c>
      <c r="D721" s="136" t="s">
        <v>289</v>
      </c>
      <c r="E721" s="227" t="s">
        <v>160</v>
      </c>
      <c r="F721" s="115">
        <f>305319+13039</f>
        <v>318358</v>
      </c>
    </row>
    <row r="722" spans="1:6" ht="15.75" x14ac:dyDescent="0.25">
      <c r="A722" s="111" t="s">
        <v>208</v>
      </c>
      <c r="B722" s="40" t="s">
        <v>74</v>
      </c>
      <c r="C722" s="40" t="s">
        <v>70</v>
      </c>
      <c r="D722" s="134" t="s">
        <v>290</v>
      </c>
      <c r="E722" s="40"/>
      <c r="F722" s="114">
        <f>F723</f>
        <v>268752</v>
      </c>
    </row>
    <row r="723" spans="1:6" ht="31.5" x14ac:dyDescent="0.25">
      <c r="A723" s="51" t="s">
        <v>483</v>
      </c>
      <c r="B723" s="227" t="s">
        <v>74</v>
      </c>
      <c r="C723" s="227" t="s">
        <v>70</v>
      </c>
      <c r="D723" s="136" t="s">
        <v>290</v>
      </c>
      <c r="E723" s="227" t="s">
        <v>37</v>
      </c>
      <c r="F723" s="115">
        <f>F724</f>
        <v>268752</v>
      </c>
    </row>
    <row r="724" spans="1:6" ht="15.75" x14ac:dyDescent="0.25">
      <c r="A724" s="228" t="s">
        <v>36</v>
      </c>
      <c r="B724" s="227" t="s">
        <v>74</v>
      </c>
      <c r="C724" s="227" t="s">
        <v>70</v>
      </c>
      <c r="D724" s="136" t="s">
        <v>290</v>
      </c>
      <c r="E724" s="227">
        <v>410</v>
      </c>
      <c r="F724" s="115">
        <f>F725</f>
        <v>268752</v>
      </c>
    </row>
    <row r="725" spans="1:6" ht="31.5" x14ac:dyDescent="0.25">
      <c r="A725" s="228" t="s">
        <v>155</v>
      </c>
      <c r="B725" s="227" t="s">
        <v>74</v>
      </c>
      <c r="C725" s="227" t="s">
        <v>70</v>
      </c>
      <c r="D725" s="136" t="s">
        <v>290</v>
      </c>
      <c r="E725" s="227" t="s">
        <v>160</v>
      </c>
      <c r="F725" s="115">
        <f>270582+15170-17000</f>
        <v>268752</v>
      </c>
    </row>
    <row r="726" spans="1:6" ht="15.75" x14ac:dyDescent="0.25">
      <c r="A726" s="111" t="s">
        <v>209</v>
      </c>
      <c r="B726" s="40" t="s">
        <v>74</v>
      </c>
      <c r="C726" s="40" t="s">
        <v>70</v>
      </c>
      <c r="D726" s="134" t="s">
        <v>291</v>
      </c>
      <c r="E726" s="40"/>
      <c r="F726" s="114">
        <f>F727</f>
        <v>236873</v>
      </c>
    </row>
    <row r="727" spans="1:6" ht="31.5" x14ac:dyDescent="0.25">
      <c r="A727" s="51" t="s">
        <v>483</v>
      </c>
      <c r="B727" s="227" t="s">
        <v>74</v>
      </c>
      <c r="C727" s="227" t="s">
        <v>70</v>
      </c>
      <c r="D727" s="136" t="s">
        <v>291</v>
      </c>
      <c r="E727" s="227" t="s">
        <v>37</v>
      </c>
      <c r="F727" s="115">
        <f>F728</f>
        <v>236873</v>
      </c>
    </row>
    <row r="728" spans="1:6" ht="15.75" x14ac:dyDescent="0.25">
      <c r="A728" s="228" t="s">
        <v>36</v>
      </c>
      <c r="B728" s="137" t="s">
        <v>74</v>
      </c>
      <c r="C728" s="137" t="s">
        <v>70</v>
      </c>
      <c r="D728" s="136" t="s">
        <v>291</v>
      </c>
      <c r="E728" s="227">
        <v>410</v>
      </c>
      <c r="F728" s="115">
        <f>F729</f>
        <v>236873</v>
      </c>
    </row>
    <row r="729" spans="1:6" ht="31.5" x14ac:dyDescent="0.25">
      <c r="A729" s="228" t="s">
        <v>155</v>
      </c>
      <c r="B729" s="227" t="s">
        <v>74</v>
      </c>
      <c r="C729" s="227" t="s">
        <v>70</v>
      </c>
      <c r="D729" s="136" t="s">
        <v>291</v>
      </c>
      <c r="E729" s="227" t="s">
        <v>160</v>
      </c>
      <c r="F729" s="115">
        <f>216737+20136</f>
        <v>236873</v>
      </c>
    </row>
    <row r="730" spans="1:6" ht="31.5" x14ac:dyDescent="0.25">
      <c r="A730" s="111" t="s">
        <v>475</v>
      </c>
      <c r="B730" s="40" t="s">
        <v>74</v>
      </c>
      <c r="C730" s="40" t="s">
        <v>70</v>
      </c>
      <c r="D730" s="134" t="s">
        <v>292</v>
      </c>
      <c r="E730" s="40"/>
      <c r="F730" s="114">
        <f>F731</f>
        <v>145746</v>
      </c>
    </row>
    <row r="731" spans="1:6" ht="31.5" x14ac:dyDescent="0.25">
      <c r="A731" s="51" t="s">
        <v>483</v>
      </c>
      <c r="B731" s="227" t="s">
        <v>74</v>
      </c>
      <c r="C731" s="227" t="s">
        <v>70</v>
      </c>
      <c r="D731" s="136" t="s">
        <v>292</v>
      </c>
      <c r="E731" s="227" t="s">
        <v>37</v>
      </c>
      <c r="F731" s="115">
        <f>F732</f>
        <v>145746</v>
      </c>
    </row>
    <row r="732" spans="1:6" ht="15.75" x14ac:dyDescent="0.25">
      <c r="A732" s="228" t="s">
        <v>36</v>
      </c>
      <c r="B732" s="137" t="s">
        <v>74</v>
      </c>
      <c r="C732" s="137" t="s">
        <v>70</v>
      </c>
      <c r="D732" s="136" t="s">
        <v>292</v>
      </c>
      <c r="E732" s="227">
        <v>410</v>
      </c>
      <c r="F732" s="115">
        <f>F733</f>
        <v>145746</v>
      </c>
    </row>
    <row r="733" spans="1:6" ht="31.5" x14ac:dyDescent="0.25">
      <c r="A733" s="228" t="s">
        <v>155</v>
      </c>
      <c r="B733" s="137" t="s">
        <v>74</v>
      </c>
      <c r="C733" s="137" t="s">
        <v>70</v>
      </c>
      <c r="D733" s="136" t="s">
        <v>292</v>
      </c>
      <c r="E733" s="227" t="s">
        <v>160</v>
      </c>
      <c r="F733" s="115">
        <f>132380+22366-9000</f>
        <v>145746</v>
      </c>
    </row>
    <row r="734" spans="1:6" ht="15.75" x14ac:dyDescent="0.25">
      <c r="A734" s="138" t="s">
        <v>758</v>
      </c>
      <c r="B734" s="40" t="s">
        <v>74</v>
      </c>
      <c r="C734" s="40" t="s">
        <v>70</v>
      </c>
      <c r="D734" s="134" t="s">
        <v>759</v>
      </c>
      <c r="E734" s="233"/>
      <c r="F734" s="114">
        <f>F735</f>
        <v>3145</v>
      </c>
    </row>
    <row r="735" spans="1:6" ht="31.5" x14ac:dyDescent="0.25">
      <c r="A735" s="73" t="s">
        <v>483</v>
      </c>
      <c r="B735" s="227" t="s">
        <v>74</v>
      </c>
      <c r="C735" s="227" t="s">
        <v>70</v>
      </c>
      <c r="D735" s="136" t="s">
        <v>759</v>
      </c>
      <c r="E735" s="37" t="s">
        <v>37</v>
      </c>
      <c r="F735" s="42">
        <f>F736</f>
        <v>3145</v>
      </c>
    </row>
    <row r="736" spans="1:6" ht="15.75" x14ac:dyDescent="0.25">
      <c r="A736" s="120" t="s">
        <v>36</v>
      </c>
      <c r="B736" s="227" t="s">
        <v>74</v>
      </c>
      <c r="C736" s="227" t="s">
        <v>70</v>
      </c>
      <c r="D736" s="136" t="s">
        <v>759</v>
      </c>
      <c r="E736" s="37">
        <v>410</v>
      </c>
      <c r="F736" s="115">
        <f>F737</f>
        <v>3145</v>
      </c>
    </row>
    <row r="737" spans="1:6" ht="31.5" x14ac:dyDescent="0.25">
      <c r="A737" s="120" t="s">
        <v>155</v>
      </c>
      <c r="B737" s="227" t="s">
        <v>74</v>
      </c>
      <c r="C737" s="227" t="s">
        <v>70</v>
      </c>
      <c r="D737" s="136" t="s">
        <v>759</v>
      </c>
      <c r="E737" s="37" t="s">
        <v>160</v>
      </c>
      <c r="F737" s="115">
        <v>3145</v>
      </c>
    </row>
    <row r="738" spans="1:6" ht="47.25" x14ac:dyDescent="0.25">
      <c r="A738" s="60" t="s">
        <v>390</v>
      </c>
      <c r="B738" s="20" t="s">
        <v>74</v>
      </c>
      <c r="C738" s="20" t="s">
        <v>70</v>
      </c>
      <c r="D738" s="26" t="s">
        <v>293</v>
      </c>
      <c r="E738" s="119"/>
      <c r="F738" s="63">
        <f>F739+F743+F747+F755+F751+F771+F783+F767+F775+F779+F759+F763</f>
        <v>1706318</v>
      </c>
    </row>
    <row r="739" spans="1:6" ht="31.5" x14ac:dyDescent="0.25">
      <c r="A739" s="139" t="s">
        <v>788</v>
      </c>
      <c r="B739" s="46" t="s">
        <v>74</v>
      </c>
      <c r="C739" s="46" t="s">
        <v>70</v>
      </c>
      <c r="D739" s="58" t="s">
        <v>795</v>
      </c>
      <c r="E739" s="46"/>
      <c r="F739" s="115">
        <f>F740</f>
        <v>2400</v>
      </c>
    </row>
    <row r="740" spans="1:6" ht="31.5" x14ac:dyDescent="0.25">
      <c r="A740" s="55" t="s">
        <v>18</v>
      </c>
      <c r="B740" s="227" t="s">
        <v>74</v>
      </c>
      <c r="C740" s="227" t="s">
        <v>70</v>
      </c>
      <c r="D740" s="29" t="s">
        <v>795</v>
      </c>
      <c r="E740" s="232" t="s">
        <v>20</v>
      </c>
      <c r="F740" s="115">
        <f>F741</f>
        <v>2400</v>
      </c>
    </row>
    <row r="741" spans="1:6" ht="15.75" x14ac:dyDescent="0.25">
      <c r="A741" s="95" t="s">
        <v>25</v>
      </c>
      <c r="B741" s="227" t="s">
        <v>74</v>
      </c>
      <c r="C741" s="227" t="s">
        <v>70</v>
      </c>
      <c r="D741" s="29" t="s">
        <v>795</v>
      </c>
      <c r="E741" s="232" t="s">
        <v>26</v>
      </c>
      <c r="F741" s="115">
        <f>F742</f>
        <v>2400</v>
      </c>
    </row>
    <row r="742" spans="1:6" ht="15.75" x14ac:dyDescent="0.25">
      <c r="A742" s="55" t="s">
        <v>152</v>
      </c>
      <c r="B742" s="227" t="s">
        <v>74</v>
      </c>
      <c r="C742" s="227" t="s">
        <v>70</v>
      </c>
      <c r="D742" s="29" t="s">
        <v>795</v>
      </c>
      <c r="E742" s="37" t="s">
        <v>159</v>
      </c>
      <c r="F742" s="115">
        <f>2000+400</f>
        <v>2400</v>
      </c>
    </row>
    <row r="743" spans="1:6" ht="15.75" x14ac:dyDescent="0.25">
      <c r="A743" s="24" t="s">
        <v>51</v>
      </c>
      <c r="B743" s="140" t="s">
        <v>74</v>
      </c>
      <c r="C743" s="140" t="s">
        <v>70</v>
      </c>
      <c r="D743" s="58" t="s">
        <v>294</v>
      </c>
      <c r="E743" s="131"/>
      <c r="F743" s="62">
        <f>F744</f>
        <v>4990</v>
      </c>
    </row>
    <row r="744" spans="1:6" ht="31.5" x14ac:dyDescent="0.25">
      <c r="A744" s="228" t="s">
        <v>18</v>
      </c>
      <c r="B744" s="137" t="s">
        <v>74</v>
      </c>
      <c r="C744" s="137" t="s">
        <v>70</v>
      </c>
      <c r="D744" s="29" t="s">
        <v>294</v>
      </c>
      <c r="E744" s="227" t="s">
        <v>20</v>
      </c>
      <c r="F744" s="115">
        <f>F745</f>
        <v>4990</v>
      </c>
    </row>
    <row r="745" spans="1:6" ht="15.75" x14ac:dyDescent="0.25">
      <c r="A745" s="228" t="s">
        <v>25</v>
      </c>
      <c r="B745" s="227" t="s">
        <v>74</v>
      </c>
      <c r="C745" s="227" t="s">
        <v>70</v>
      </c>
      <c r="D745" s="29" t="s">
        <v>294</v>
      </c>
      <c r="E745" s="227" t="s">
        <v>26</v>
      </c>
      <c r="F745" s="115">
        <f>F746</f>
        <v>4990</v>
      </c>
    </row>
    <row r="746" spans="1:6" ht="15.75" x14ac:dyDescent="0.25">
      <c r="A746" s="228" t="s">
        <v>152</v>
      </c>
      <c r="B746" s="227" t="s">
        <v>74</v>
      </c>
      <c r="C746" s="227" t="s">
        <v>70</v>
      </c>
      <c r="D746" s="29" t="s">
        <v>294</v>
      </c>
      <c r="E746" s="227" t="s">
        <v>159</v>
      </c>
      <c r="F746" s="115">
        <v>4990</v>
      </c>
    </row>
    <row r="747" spans="1:6" ht="31.5" x14ac:dyDescent="0.25">
      <c r="A747" s="31" t="s">
        <v>153</v>
      </c>
      <c r="B747" s="132" t="s">
        <v>74</v>
      </c>
      <c r="C747" s="132" t="s">
        <v>70</v>
      </c>
      <c r="D747" s="33" t="s">
        <v>296</v>
      </c>
      <c r="E747" s="40"/>
      <c r="F747" s="114">
        <f>F748</f>
        <v>52345</v>
      </c>
    </row>
    <row r="748" spans="1:6" ht="51" customHeight="1" x14ac:dyDescent="0.25">
      <c r="A748" s="228" t="s">
        <v>18</v>
      </c>
      <c r="B748" s="137" t="s">
        <v>74</v>
      </c>
      <c r="C748" s="137" t="s">
        <v>70</v>
      </c>
      <c r="D748" s="29" t="s">
        <v>296</v>
      </c>
      <c r="E748" s="227" t="s">
        <v>20</v>
      </c>
      <c r="F748" s="115">
        <f>F749</f>
        <v>52345</v>
      </c>
    </row>
    <row r="749" spans="1:6" ht="15.75" x14ac:dyDescent="0.25">
      <c r="A749" s="228" t="s">
        <v>25</v>
      </c>
      <c r="B749" s="227" t="s">
        <v>74</v>
      </c>
      <c r="C749" s="227" t="s">
        <v>70</v>
      </c>
      <c r="D749" s="29" t="s">
        <v>296</v>
      </c>
      <c r="E749" s="227" t="s">
        <v>26</v>
      </c>
      <c r="F749" s="115">
        <f>F750</f>
        <v>52345</v>
      </c>
    </row>
    <row r="750" spans="1:6" ht="15.75" x14ac:dyDescent="0.25">
      <c r="A750" s="228" t="s">
        <v>152</v>
      </c>
      <c r="B750" s="227" t="s">
        <v>74</v>
      </c>
      <c r="C750" s="227" t="s">
        <v>70</v>
      </c>
      <c r="D750" s="29" t="s">
        <v>296</v>
      </c>
      <c r="E750" s="227" t="s">
        <v>159</v>
      </c>
      <c r="F750" s="115">
        <f>19637+250+8500+7421+3500+3685+400-400+6373+2979</f>
        <v>52345</v>
      </c>
    </row>
    <row r="751" spans="1:6" ht="63" x14ac:dyDescent="0.25">
      <c r="A751" s="31" t="s">
        <v>446</v>
      </c>
      <c r="B751" s="132" t="s">
        <v>74</v>
      </c>
      <c r="C751" s="132" t="s">
        <v>70</v>
      </c>
      <c r="D751" s="33" t="s">
        <v>297</v>
      </c>
      <c r="E751" s="40"/>
      <c r="F751" s="114">
        <f>F752</f>
        <v>5161</v>
      </c>
    </row>
    <row r="752" spans="1:6" ht="31.5" x14ac:dyDescent="0.25">
      <c r="A752" s="228" t="s">
        <v>18</v>
      </c>
      <c r="B752" s="227" t="s">
        <v>74</v>
      </c>
      <c r="C752" s="227" t="s">
        <v>70</v>
      </c>
      <c r="D752" s="29" t="s">
        <v>297</v>
      </c>
      <c r="E752" s="133">
        <v>600</v>
      </c>
      <c r="F752" s="43">
        <f>F753</f>
        <v>5161</v>
      </c>
    </row>
    <row r="753" spans="1:6" ht="31.5" x14ac:dyDescent="0.25">
      <c r="A753" s="95" t="s">
        <v>28</v>
      </c>
      <c r="B753" s="227" t="s">
        <v>74</v>
      </c>
      <c r="C753" s="227" t="s">
        <v>70</v>
      </c>
      <c r="D753" s="29" t="s">
        <v>297</v>
      </c>
      <c r="E753" s="57">
        <v>630</v>
      </c>
      <c r="F753" s="43">
        <f>F754</f>
        <v>5161</v>
      </c>
    </row>
    <row r="754" spans="1:6" ht="31.5" x14ac:dyDescent="0.25">
      <c r="A754" s="120" t="s">
        <v>747</v>
      </c>
      <c r="B754" s="227" t="s">
        <v>74</v>
      </c>
      <c r="C754" s="227" t="s">
        <v>70</v>
      </c>
      <c r="D754" s="29" t="s">
        <v>297</v>
      </c>
      <c r="E754" s="133">
        <v>634</v>
      </c>
      <c r="F754" s="43">
        <f>5928-767</f>
        <v>5161</v>
      </c>
    </row>
    <row r="755" spans="1:6" ht="31.5" x14ac:dyDescent="0.25">
      <c r="A755" s="141" t="s">
        <v>818</v>
      </c>
      <c r="B755" s="40" t="s">
        <v>74</v>
      </c>
      <c r="C755" s="40" t="s">
        <v>70</v>
      </c>
      <c r="D755" s="33" t="s">
        <v>796</v>
      </c>
      <c r="E755" s="142"/>
      <c r="F755" s="99">
        <f>F757</f>
        <v>9095</v>
      </c>
    </row>
    <row r="756" spans="1:6" ht="31.5" x14ac:dyDescent="0.25">
      <c r="A756" s="228" t="s">
        <v>18</v>
      </c>
      <c r="B756" s="227" t="s">
        <v>74</v>
      </c>
      <c r="C756" s="227" t="s">
        <v>70</v>
      </c>
      <c r="D756" s="29" t="s">
        <v>796</v>
      </c>
      <c r="E756" s="133">
        <v>600</v>
      </c>
      <c r="F756" s="43">
        <f>F757</f>
        <v>9095</v>
      </c>
    </row>
    <row r="757" spans="1:6" ht="15.75" x14ac:dyDescent="0.25">
      <c r="A757" s="229" t="s">
        <v>25</v>
      </c>
      <c r="B757" s="227" t="s">
        <v>74</v>
      </c>
      <c r="C757" s="227" t="s">
        <v>70</v>
      </c>
      <c r="D757" s="29" t="s">
        <v>796</v>
      </c>
      <c r="E757" s="37" t="s">
        <v>26</v>
      </c>
      <c r="F757" s="143">
        <f>F758</f>
        <v>9095</v>
      </c>
    </row>
    <row r="758" spans="1:6" ht="15.75" x14ac:dyDescent="0.25">
      <c r="A758" s="229" t="s">
        <v>152</v>
      </c>
      <c r="B758" s="227" t="s">
        <v>74</v>
      </c>
      <c r="C758" s="227" t="s">
        <v>70</v>
      </c>
      <c r="D758" s="29" t="s">
        <v>796</v>
      </c>
      <c r="E758" s="37" t="s">
        <v>159</v>
      </c>
      <c r="F758" s="143">
        <v>9095</v>
      </c>
    </row>
    <row r="759" spans="1:6" ht="15.75" x14ac:dyDescent="0.25">
      <c r="A759" s="141" t="s">
        <v>830</v>
      </c>
      <c r="B759" s="40" t="s">
        <v>74</v>
      </c>
      <c r="C759" s="40" t="s">
        <v>70</v>
      </c>
      <c r="D759" s="33" t="s">
        <v>831</v>
      </c>
      <c r="E759" s="142"/>
      <c r="F759" s="99">
        <f>F761</f>
        <v>7803</v>
      </c>
    </row>
    <row r="760" spans="1:6" ht="31.5" x14ac:dyDescent="0.25">
      <c r="A760" s="228" t="s">
        <v>18</v>
      </c>
      <c r="B760" s="227" t="s">
        <v>74</v>
      </c>
      <c r="C760" s="227" t="s">
        <v>70</v>
      </c>
      <c r="D760" s="29" t="s">
        <v>831</v>
      </c>
      <c r="E760" s="133">
        <v>600</v>
      </c>
      <c r="F760" s="43">
        <f>F761</f>
        <v>7803</v>
      </c>
    </row>
    <row r="761" spans="1:6" ht="15.75" x14ac:dyDescent="0.25">
      <c r="A761" s="229" t="s">
        <v>25</v>
      </c>
      <c r="B761" s="227" t="s">
        <v>74</v>
      </c>
      <c r="C761" s="227" t="s">
        <v>70</v>
      </c>
      <c r="D761" s="29" t="s">
        <v>831</v>
      </c>
      <c r="E761" s="37" t="s">
        <v>26</v>
      </c>
      <c r="F761" s="143">
        <f>F762</f>
        <v>7803</v>
      </c>
    </row>
    <row r="762" spans="1:6" ht="15.75" x14ac:dyDescent="0.25">
      <c r="A762" s="229" t="s">
        <v>152</v>
      </c>
      <c r="B762" s="227" t="s">
        <v>74</v>
      </c>
      <c r="C762" s="227" t="s">
        <v>70</v>
      </c>
      <c r="D762" s="29" t="s">
        <v>831</v>
      </c>
      <c r="E762" s="37" t="s">
        <v>159</v>
      </c>
      <c r="F762" s="143">
        <v>7803</v>
      </c>
    </row>
    <row r="763" spans="1:6" ht="31.5" x14ac:dyDescent="0.25">
      <c r="A763" s="31" t="s">
        <v>879</v>
      </c>
      <c r="B763" s="40" t="s">
        <v>74</v>
      </c>
      <c r="C763" s="40" t="s">
        <v>70</v>
      </c>
      <c r="D763" s="33" t="s">
        <v>880</v>
      </c>
      <c r="E763" s="233"/>
      <c r="F763" s="144">
        <f>F764</f>
        <v>1190</v>
      </c>
    </row>
    <row r="764" spans="1:6" ht="31.5" x14ac:dyDescent="0.25">
      <c r="A764" s="229" t="s">
        <v>18</v>
      </c>
      <c r="B764" s="227" t="s">
        <v>74</v>
      </c>
      <c r="C764" s="227" t="s">
        <v>70</v>
      </c>
      <c r="D764" s="29" t="s">
        <v>880</v>
      </c>
      <c r="E764" s="142">
        <v>600</v>
      </c>
      <c r="F764" s="99">
        <f>F765</f>
        <v>1190</v>
      </c>
    </row>
    <row r="765" spans="1:6" ht="15.75" x14ac:dyDescent="0.25">
      <c r="A765" s="229" t="s">
        <v>25</v>
      </c>
      <c r="B765" s="227" t="s">
        <v>74</v>
      </c>
      <c r="C765" s="227" t="s">
        <v>70</v>
      </c>
      <c r="D765" s="29" t="s">
        <v>880</v>
      </c>
      <c r="E765" s="37" t="s">
        <v>26</v>
      </c>
      <c r="F765" s="143">
        <f>F766</f>
        <v>1190</v>
      </c>
    </row>
    <row r="766" spans="1:6" ht="15.75" x14ac:dyDescent="0.25">
      <c r="A766" s="229" t="s">
        <v>152</v>
      </c>
      <c r="B766" s="227" t="s">
        <v>74</v>
      </c>
      <c r="C766" s="227" t="s">
        <v>70</v>
      </c>
      <c r="D766" s="29" t="s">
        <v>880</v>
      </c>
      <c r="E766" s="37" t="s">
        <v>159</v>
      </c>
      <c r="F766" s="143">
        <v>1190</v>
      </c>
    </row>
    <row r="767" spans="1:6" ht="94.5" x14ac:dyDescent="0.25">
      <c r="A767" s="31" t="s">
        <v>285</v>
      </c>
      <c r="B767" s="40" t="s">
        <v>74</v>
      </c>
      <c r="C767" s="40" t="s">
        <v>70</v>
      </c>
      <c r="D767" s="33" t="s">
        <v>300</v>
      </c>
      <c r="E767" s="145"/>
      <c r="F767" s="99">
        <f>F768</f>
        <v>1074958</v>
      </c>
    </row>
    <row r="768" spans="1:6" ht="31.5" x14ac:dyDescent="0.25">
      <c r="A768" s="228" t="s">
        <v>18</v>
      </c>
      <c r="B768" s="137" t="s">
        <v>74</v>
      </c>
      <c r="C768" s="137" t="s">
        <v>70</v>
      </c>
      <c r="D768" s="29" t="s">
        <v>300</v>
      </c>
      <c r="E768" s="133">
        <v>600</v>
      </c>
      <c r="F768" s="43">
        <f>F769</f>
        <v>1074958</v>
      </c>
    </row>
    <row r="769" spans="1:6" ht="15.75" x14ac:dyDescent="0.25">
      <c r="A769" s="228" t="s">
        <v>25</v>
      </c>
      <c r="B769" s="137" t="s">
        <v>74</v>
      </c>
      <c r="C769" s="137" t="s">
        <v>70</v>
      </c>
      <c r="D769" s="29" t="s">
        <v>300</v>
      </c>
      <c r="E769" s="133">
        <v>610</v>
      </c>
      <c r="F769" s="43">
        <f>F770</f>
        <v>1074958</v>
      </c>
    </row>
    <row r="770" spans="1:6" ht="47.25" x14ac:dyDescent="0.25">
      <c r="A770" s="228" t="s">
        <v>158</v>
      </c>
      <c r="B770" s="137" t="s">
        <v>74</v>
      </c>
      <c r="C770" s="137" t="s">
        <v>70</v>
      </c>
      <c r="D770" s="29" t="s">
        <v>300</v>
      </c>
      <c r="E770" s="133">
        <v>611</v>
      </c>
      <c r="F770" s="43">
        <f>908527+140283+26148</f>
        <v>1074958</v>
      </c>
    </row>
    <row r="771" spans="1:6" ht="78.75" x14ac:dyDescent="0.25">
      <c r="A771" s="31" t="s">
        <v>156</v>
      </c>
      <c r="B771" s="40" t="s">
        <v>74</v>
      </c>
      <c r="C771" s="40" t="s">
        <v>70</v>
      </c>
      <c r="D771" s="33" t="s">
        <v>298</v>
      </c>
      <c r="E771" s="145"/>
      <c r="F771" s="99">
        <f>F772</f>
        <v>35406</v>
      </c>
    </row>
    <row r="772" spans="1:6" ht="31.5" x14ac:dyDescent="0.25">
      <c r="A772" s="228" t="s">
        <v>18</v>
      </c>
      <c r="B772" s="227" t="s">
        <v>74</v>
      </c>
      <c r="C772" s="227" t="s">
        <v>70</v>
      </c>
      <c r="D772" s="29" t="s">
        <v>298</v>
      </c>
      <c r="E772" s="133">
        <v>600</v>
      </c>
      <c r="F772" s="43">
        <f>F773</f>
        <v>35406</v>
      </c>
    </row>
    <row r="773" spans="1:6" ht="31.5" x14ac:dyDescent="0.25">
      <c r="A773" s="95" t="s">
        <v>28</v>
      </c>
      <c r="B773" s="227" t="s">
        <v>74</v>
      </c>
      <c r="C773" s="227" t="s">
        <v>70</v>
      </c>
      <c r="D773" s="29" t="s">
        <v>298</v>
      </c>
      <c r="E773" s="133">
        <v>630</v>
      </c>
      <c r="F773" s="43">
        <f>F774</f>
        <v>35406</v>
      </c>
    </row>
    <row r="774" spans="1:6" ht="31.5" x14ac:dyDescent="0.25">
      <c r="A774" s="120" t="s">
        <v>747</v>
      </c>
      <c r="B774" s="227" t="s">
        <v>74</v>
      </c>
      <c r="C774" s="227" t="s">
        <v>70</v>
      </c>
      <c r="D774" s="29" t="s">
        <v>298</v>
      </c>
      <c r="E774" s="133">
        <v>634</v>
      </c>
      <c r="F774" s="43">
        <f>64174-31470+2702</f>
        <v>35406</v>
      </c>
    </row>
    <row r="775" spans="1:6" ht="63" x14ac:dyDescent="0.25">
      <c r="A775" s="146" t="s">
        <v>828</v>
      </c>
      <c r="B775" s="132" t="s">
        <v>74</v>
      </c>
      <c r="C775" s="132" t="s">
        <v>70</v>
      </c>
      <c r="D775" s="33" t="s">
        <v>829</v>
      </c>
      <c r="E775" s="41"/>
      <c r="F775" s="35">
        <f>F776</f>
        <v>500</v>
      </c>
    </row>
    <row r="776" spans="1:6" ht="31.5" x14ac:dyDescent="0.25">
      <c r="A776" s="147" t="s">
        <v>18</v>
      </c>
      <c r="B776" s="227" t="s">
        <v>74</v>
      </c>
      <c r="C776" s="227" t="s">
        <v>70</v>
      </c>
      <c r="D776" s="29" t="s">
        <v>829</v>
      </c>
      <c r="E776" s="32" t="s">
        <v>20</v>
      </c>
      <c r="F776" s="148">
        <f>F777</f>
        <v>500</v>
      </c>
    </row>
    <row r="777" spans="1:6" ht="15.75" x14ac:dyDescent="0.25">
      <c r="A777" s="147" t="s">
        <v>25</v>
      </c>
      <c r="B777" s="227" t="s">
        <v>74</v>
      </c>
      <c r="C777" s="227" t="s">
        <v>70</v>
      </c>
      <c r="D777" s="29" t="s">
        <v>829</v>
      </c>
      <c r="E777" s="32" t="s">
        <v>26</v>
      </c>
      <c r="F777" s="148">
        <f>F778</f>
        <v>500</v>
      </c>
    </row>
    <row r="778" spans="1:6" ht="15.75" x14ac:dyDescent="0.25">
      <c r="A778" s="147" t="s">
        <v>152</v>
      </c>
      <c r="B778" s="227" t="s">
        <v>74</v>
      </c>
      <c r="C778" s="227" t="s">
        <v>70</v>
      </c>
      <c r="D778" s="29" t="s">
        <v>829</v>
      </c>
      <c r="E778" s="32" t="s">
        <v>159</v>
      </c>
      <c r="F778" s="148">
        <f>500</f>
        <v>500</v>
      </c>
    </row>
    <row r="779" spans="1:6" ht="66" x14ac:dyDescent="0.25">
      <c r="A779" s="149" t="s">
        <v>129</v>
      </c>
      <c r="B779" s="132" t="s">
        <v>74</v>
      </c>
      <c r="C779" s="132" t="s">
        <v>70</v>
      </c>
      <c r="D779" s="40" t="s">
        <v>301</v>
      </c>
      <c r="E779" s="150"/>
      <c r="F779" s="114">
        <f>F780</f>
        <v>15481</v>
      </c>
    </row>
    <row r="780" spans="1:6" ht="31.5" x14ac:dyDescent="0.25">
      <c r="A780" s="228" t="s">
        <v>18</v>
      </c>
      <c r="B780" s="137" t="s">
        <v>74</v>
      </c>
      <c r="C780" s="137" t="s">
        <v>70</v>
      </c>
      <c r="D780" s="227" t="s">
        <v>301</v>
      </c>
      <c r="E780" s="133">
        <v>600</v>
      </c>
      <c r="F780" s="43">
        <f>F781</f>
        <v>15481</v>
      </c>
    </row>
    <row r="781" spans="1:6" ht="31.5" x14ac:dyDescent="0.25">
      <c r="A781" s="95" t="s">
        <v>28</v>
      </c>
      <c r="B781" s="227" t="s">
        <v>74</v>
      </c>
      <c r="C781" s="227" t="s">
        <v>70</v>
      </c>
      <c r="D781" s="227" t="s">
        <v>301</v>
      </c>
      <c r="E781" s="133">
        <v>630</v>
      </c>
      <c r="F781" s="43">
        <f>F782</f>
        <v>15481</v>
      </c>
    </row>
    <row r="782" spans="1:6" ht="31.5" x14ac:dyDescent="0.25">
      <c r="A782" s="120" t="s">
        <v>747</v>
      </c>
      <c r="B782" s="227" t="s">
        <v>74</v>
      </c>
      <c r="C782" s="227" t="s">
        <v>70</v>
      </c>
      <c r="D782" s="227" t="s">
        <v>301</v>
      </c>
      <c r="E782" s="133">
        <v>634</v>
      </c>
      <c r="F782" s="43">
        <f>17784-2303</f>
        <v>15481</v>
      </c>
    </row>
    <row r="783" spans="1:6" ht="33.75" customHeight="1" x14ac:dyDescent="0.25">
      <c r="A783" s="31" t="s">
        <v>157</v>
      </c>
      <c r="B783" s="40" t="s">
        <v>74</v>
      </c>
      <c r="C783" s="40" t="s">
        <v>70</v>
      </c>
      <c r="D783" s="40" t="s">
        <v>299</v>
      </c>
      <c r="E783" s="40"/>
      <c r="F783" s="114">
        <f>F784</f>
        <v>496989</v>
      </c>
    </row>
    <row r="784" spans="1:6" ht="31.5" x14ac:dyDescent="0.25">
      <c r="A784" s="228" t="s">
        <v>18</v>
      </c>
      <c r="B784" s="227" t="s">
        <v>74</v>
      </c>
      <c r="C784" s="227" t="s">
        <v>70</v>
      </c>
      <c r="D784" s="227" t="s">
        <v>299</v>
      </c>
      <c r="E784" s="227" t="s">
        <v>20</v>
      </c>
      <c r="F784" s="115">
        <f>F785</f>
        <v>496989</v>
      </c>
    </row>
    <row r="785" spans="1:16370" ht="15.75" x14ac:dyDescent="0.25">
      <c r="A785" s="228" t="s">
        <v>25</v>
      </c>
      <c r="B785" s="227" t="s">
        <v>74</v>
      </c>
      <c r="C785" s="227" t="s">
        <v>70</v>
      </c>
      <c r="D785" s="227" t="s">
        <v>299</v>
      </c>
      <c r="E785" s="227" t="s">
        <v>26</v>
      </c>
      <c r="F785" s="115">
        <f>F786</f>
        <v>496989</v>
      </c>
    </row>
    <row r="786" spans="1:16370" ht="47.25" x14ac:dyDescent="0.25">
      <c r="A786" s="228" t="s">
        <v>158</v>
      </c>
      <c r="B786" s="137" t="s">
        <v>74</v>
      </c>
      <c r="C786" s="137" t="s">
        <v>70</v>
      </c>
      <c r="D786" s="227" t="s">
        <v>299</v>
      </c>
      <c r="E786" s="227" t="s">
        <v>161</v>
      </c>
      <c r="F786" s="115">
        <f>490500-400+400-1190+7679</f>
        <v>496989</v>
      </c>
    </row>
    <row r="787" spans="1:16370" ht="31.5" x14ac:dyDescent="0.25">
      <c r="A787" s="60" t="s">
        <v>391</v>
      </c>
      <c r="B787" s="20" t="s">
        <v>74</v>
      </c>
      <c r="C787" s="20" t="s">
        <v>70</v>
      </c>
      <c r="D787" s="26" t="s">
        <v>462</v>
      </c>
      <c r="E787" s="119"/>
      <c r="F787" s="63">
        <f>F788</f>
        <v>380</v>
      </c>
    </row>
    <row r="788" spans="1:16370" ht="15.75" x14ac:dyDescent="0.25">
      <c r="A788" s="24" t="s">
        <v>154</v>
      </c>
      <c r="B788" s="25" t="s">
        <v>74</v>
      </c>
      <c r="C788" s="25" t="s">
        <v>70</v>
      </c>
      <c r="D788" s="58" t="s">
        <v>302</v>
      </c>
      <c r="E788" s="25"/>
      <c r="F788" s="62">
        <f>F789</f>
        <v>380</v>
      </c>
    </row>
    <row r="789" spans="1:16370" ht="31.5" x14ac:dyDescent="0.25">
      <c r="A789" s="31" t="s">
        <v>18</v>
      </c>
      <c r="B789" s="40" t="s">
        <v>74</v>
      </c>
      <c r="C789" s="40" t="s">
        <v>70</v>
      </c>
      <c r="D789" s="33" t="s">
        <v>302</v>
      </c>
      <c r="E789" s="40" t="s">
        <v>20</v>
      </c>
      <c r="F789" s="114">
        <f>F790</f>
        <v>380</v>
      </c>
    </row>
    <row r="790" spans="1:16370" ht="15.75" x14ac:dyDescent="0.25">
      <c r="A790" s="228" t="s">
        <v>25</v>
      </c>
      <c r="B790" s="227" t="s">
        <v>74</v>
      </c>
      <c r="C790" s="227" t="s">
        <v>70</v>
      </c>
      <c r="D790" s="29" t="s">
        <v>302</v>
      </c>
      <c r="E790" s="227" t="s">
        <v>26</v>
      </c>
      <c r="F790" s="115">
        <f>F791</f>
        <v>380</v>
      </c>
    </row>
    <row r="791" spans="1:16370" ht="15.75" x14ac:dyDescent="0.25">
      <c r="A791" s="228" t="s">
        <v>152</v>
      </c>
      <c r="B791" s="227" t="s">
        <v>74</v>
      </c>
      <c r="C791" s="227" t="s">
        <v>70</v>
      </c>
      <c r="D791" s="29" t="s">
        <v>302</v>
      </c>
      <c r="E791" s="227" t="s">
        <v>159</v>
      </c>
      <c r="F791" s="115">
        <v>380</v>
      </c>
    </row>
    <row r="792" spans="1:16370" ht="15.75" x14ac:dyDescent="0.25">
      <c r="A792" s="48" t="s">
        <v>7</v>
      </c>
      <c r="B792" s="25" t="s">
        <v>74</v>
      </c>
      <c r="C792" s="25" t="s">
        <v>70</v>
      </c>
      <c r="D792" s="25" t="s">
        <v>398</v>
      </c>
      <c r="E792" s="32"/>
      <c r="F792" s="127">
        <f>F793</f>
        <v>126.81</v>
      </c>
    </row>
    <row r="793" spans="1:16370" ht="63" x14ac:dyDescent="0.25">
      <c r="A793" s="49" t="s">
        <v>399</v>
      </c>
      <c r="B793" s="20" t="s">
        <v>74</v>
      </c>
      <c r="C793" s="20" t="s">
        <v>70</v>
      </c>
      <c r="D793" s="26" t="s">
        <v>400</v>
      </c>
      <c r="E793" s="32"/>
      <c r="F793" s="127">
        <f>F794</f>
        <v>126.81</v>
      </c>
    </row>
    <row r="794" spans="1:16370" ht="78.75" x14ac:dyDescent="0.25">
      <c r="A794" s="24" t="s">
        <v>860</v>
      </c>
      <c r="B794" s="46" t="s">
        <v>74</v>
      </c>
      <c r="C794" s="46" t="s">
        <v>70</v>
      </c>
      <c r="D794" s="58" t="s">
        <v>861</v>
      </c>
      <c r="E794" s="46"/>
      <c r="F794" s="62">
        <f>F795</f>
        <v>126.81</v>
      </c>
    </row>
    <row r="795" spans="1:16370" ht="31.5" x14ac:dyDescent="0.25">
      <c r="A795" s="229" t="s">
        <v>18</v>
      </c>
      <c r="B795" s="227" t="s">
        <v>74</v>
      </c>
      <c r="C795" s="227" t="s">
        <v>70</v>
      </c>
      <c r="D795" s="151" t="s">
        <v>861</v>
      </c>
      <c r="E795" s="37" t="s">
        <v>20</v>
      </c>
      <c r="F795" s="143">
        <f>F796</f>
        <v>126.81</v>
      </c>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c r="CL795" s="14"/>
      <c r="CM795" s="14"/>
      <c r="CN795" s="14"/>
      <c r="CO795" s="14"/>
      <c r="CP795" s="14"/>
      <c r="CQ795" s="14"/>
      <c r="CR795" s="14"/>
      <c r="CS795" s="14"/>
      <c r="CT795" s="14"/>
      <c r="CU795" s="14"/>
      <c r="CV795" s="14"/>
      <c r="CW795" s="14"/>
      <c r="CX795" s="14"/>
      <c r="CY795" s="14"/>
      <c r="CZ795" s="14"/>
      <c r="DA795" s="14"/>
      <c r="DB795" s="14"/>
      <c r="DC795" s="14"/>
      <c r="DD795" s="14"/>
      <c r="DE795" s="14"/>
      <c r="DF795" s="14"/>
      <c r="DG795" s="14"/>
      <c r="DH795" s="14"/>
      <c r="DI795" s="14"/>
      <c r="DJ795" s="14"/>
      <c r="DK795" s="14"/>
      <c r="DL795" s="14"/>
      <c r="DM795" s="14"/>
      <c r="DN795" s="14"/>
      <c r="DO795" s="14"/>
      <c r="DP795" s="14"/>
      <c r="DQ795" s="14"/>
      <c r="DR795" s="14"/>
      <c r="DS795" s="14"/>
      <c r="DT795" s="14"/>
      <c r="DU795" s="14"/>
      <c r="DV795" s="14"/>
      <c r="DW795" s="14"/>
      <c r="DX795" s="14"/>
      <c r="DY795" s="14"/>
      <c r="DZ795" s="14"/>
      <c r="EA795" s="14"/>
      <c r="EB795" s="14"/>
      <c r="EC795" s="14"/>
      <c r="ED795" s="14"/>
      <c r="EE795" s="14"/>
      <c r="EF795" s="14"/>
      <c r="EG795" s="14"/>
      <c r="EH795" s="14"/>
      <c r="EI795" s="14"/>
      <c r="EJ795" s="14"/>
      <c r="EK795" s="14"/>
      <c r="EL795" s="14"/>
      <c r="EM795" s="14"/>
      <c r="EN795" s="14"/>
      <c r="EO795" s="14"/>
      <c r="EP795" s="14"/>
      <c r="EQ795" s="14"/>
      <c r="ER795" s="14"/>
      <c r="ES795" s="14"/>
      <c r="ET795" s="14"/>
      <c r="EU795" s="14"/>
      <c r="EV795" s="14"/>
      <c r="EW795" s="14"/>
      <c r="EX795" s="14"/>
      <c r="EY795" s="14"/>
      <c r="EZ795" s="14"/>
      <c r="FA795" s="14"/>
      <c r="FB795" s="14"/>
      <c r="FC795" s="14"/>
      <c r="FD795" s="14"/>
      <c r="FE795" s="14"/>
      <c r="FF795" s="14"/>
      <c r="FG795" s="14"/>
      <c r="FH795" s="14"/>
      <c r="FI795" s="14"/>
      <c r="FJ795" s="14"/>
      <c r="FK795" s="14"/>
      <c r="FL795" s="14"/>
      <c r="FM795" s="14"/>
      <c r="FN795" s="14"/>
      <c r="FO795" s="14"/>
      <c r="FP795" s="14"/>
      <c r="FQ795" s="14"/>
      <c r="FR795" s="14"/>
      <c r="FS795" s="14"/>
      <c r="FT795" s="14"/>
      <c r="FU795" s="14"/>
      <c r="FV795" s="14"/>
      <c r="FW795" s="14"/>
      <c r="FX795" s="14"/>
      <c r="FY795" s="14"/>
      <c r="FZ795" s="14"/>
      <c r="GA795" s="14"/>
      <c r="GB795" s="14"/>
      <c r="GC795" s="14"/>
      <c r="GD795" s="14"/>
      <c r="GE795" s="14"/>
      <c r="GF795" s="14"/>
      <c r="GG795" s="14"/>
      <c r="GH795" s="14"/>
      <c r="GI795" s="14"/>
      <c r="GJ795" s="14"/>
      <c r="GK795" s="14"/>
      <c r="GL795" s="14"/>
      <c r="GM795" s="14"/>
      <c r="GN795" s="14"/>
      <c r="GO795" s="14"/>
      <c r="GP795" s="14"/>
      <c r="GQ795" s="14"/>
      <c r="GR795" s="14"/>
      <c r="GS795" s="14"/>
      <c r="GT795" s="14"/>
      <c r="GU795" s="14"/>
      <c r="GV795" s="14"/>
      <c r="GW795" s="14"/>
      <c r="GX795" s="14"/>
      <c r="GY795" s="14"/>
      <c r="GZ795" s="14"/>
      <c r="HA795" s="14"/>
      <c r="HB795" s="14"/>
      <c r="HC795" s="14"/>
      <c r="HD795" s="14"/>
      <c r="HE795" s="14"/>
      <c r="HF795" s="14"/>
      <c r="HG795" s="14"/>
      <c r="HH795" s="14"/>
      <c r="HI795" s="14"/>
      <c r="HJ795" s="14"/>
      <c r="HK795" s="14"/>
      <c r="HL795" s="14"/>
      <c r="HM795" s="14"/>
      <c r="HN795" s="14"/>
      <c r="HO795" s="14"/>
      <c r="HP795" s="14"/>
      <c r="HQ795" s="14"/>
      <c r="HR795" s="14"/>
      <c r="HS795" s="14"/>
      <c r="HT795" s="14"/>
      <c r="HU795" s="14"/>
      <c r="HV795" s="14"/>
      <c r="HW795" s="14"/>
      <c r="HX795" s="14"/>
      <c r="HY795" s="14"/>
      <c r="HZ795" s="14"/>
      <c r="IA795" s="14"/>
      <c r="IB795" s="14"/>
      <c r="IC795" s="14"/>
      <c r="ID795" s="14"/>
      <c r="IE795" s="14"/>
      <c r="IF795" s="14"/>
      <c r="IG795" s="14"/>
      <c r="IH795" s="14"/>
      <c r="II795" s="14"/>
      <c r="IJ795" s="14"/>
      <c r="IK795" s="14"/>
      <c r="IL795" s="14"/>
      <c r="IM795" s="14"/>
      <c r="IN795" s="14"/>
      <c r="IO795" s="14"/>
      <c r="IP795" s="14"/>
      <c r="IQ795" s="14"/>
      <c r="IR795" s="14"/>
      <c r="IS795" s="14"/>
      <c r="IT795" s="14"/>
      <c r="IU795" s="14"/>
      <c r="IV795" s="14"/>
      <c r="IW795" s="14"/>
      <c r="IX795" s="14"/>
      <c r="IY795" s="14"/>
      <c r="IZ795" s="14"/>
      <c r="JA795" s="14"/>
      <c r="JB795" s="14"/>
      <c r="JC795" s="14"/>
      <c r="JD795" s="14"/>
      <c r="JE795" s="14"/>
      <c r="JF795" s="14"/>
      <c r="JG795" s="14"/>
      <c r="JH795" s="14"/>
      <c r="JI795" s="14"/>
      <c r="JJ795" s="14"/>
      <c r="JK795" s="14"/>
      <c r="JL795" s="14"/>
      <c r="JM795" s="14"/>
      <c r="JN795" s="14"/>
      <c r="JO795" s="14"/>
      <c r="JP795" s="14"/>
      <c r="JQ795" s="14"/>
      <c r="JR795" s="14"/>
      <c r="JS795" s="14"/>
      <c r="JT795" s="14"/>
      <c r="JU795" s="14"/>
      <c r="JV795" s="14"/>
      <c r="JW795" s="14"/>
      <c r="JX795" s="14"/>
      <c r="JY795" s="14"/>
      <c r="JZ795" s="14"/>
      <c r="KA795" s="14"/>
      <c r="KB795" s="14"/>
      <c r="KC795" s="14"/>
      <c r="KD795" s="14"/>
      <c r="KE795" s="14"/>
      <c r="KF795" s="14"/>
      <c r="KG795" s="14"/>
      <c r="KH795" s="14"/>
      <c r="KI795" s="14"/>
      <c r="KJ795" s="14"/>
      <c r="KK795" s="14"/>
      <c r="KL795" s="14"/>
      <c r="KM795" s="14"/>
      <c r="KN795" s="14"/>
      <c r="KO795" s="14"/>
      <c r="KP795" s="14"/>
      <c r="KQ795" s="14"/>
      <c r="KR795" s="14"/>
      <c r="KS795" s="14"/>
      <c r="KT795" s="14"/>
      <c r="KU795" s="14"/>
      <c r="KV795" s="14"/>
      <c r="KW795" s="14"/>
      <c r="KX795" s="14"/>
      <c r="KY795" s="14"/>
      <c r="KZ795" s="14"/>
      <c r="LA795" s="14"/>
      <c r="LB795" s="14"/>
      <c r="LC795" s="14"/>
      <c r="LD795" s="14"/>
      <c r="LE795" s="14"/>
      <c r="LF795" s="14"/>
      <c r="LG795" s="14"/>
      <c r="LH795" s="14"/>
      <c r="LI795" s="14"/>
      <c r="LJ795" s="14"/>
      <c r="LK795" s="14"/>
      <c r="LL795" s="14"/>
      <c r="LM795" s="14"/>
      <c r="LN795" s="14"/>
      <c r="LO795" s="14"/>
      <c r="LP795" s="14"/>
      <c r="LQ795" s="14"/>
      <c r="LR795" s="14"/>
      <c r="LS795" s="14"/>
      <c r="LT795" s="14"/>
      <c r="LU795" s="14"/>
      <c r="LV795" s="14"/>
      <c r="LW795" s="14"/>
      <c r="LX795" s="14"/>
      <c r="LY795" s="14"/>
      <c r="LZ795" s="14"/>
      <c r="MA795" s="14"/>
      <c r="MB795" s="14"/>
      <c r="MC795" s="14"/>
      <c r="MD795" s="14"/>
      <c r="ME795" s="14"/>
      <c r="MF795" s="14"/>
      <c r="MG795" s="14"/>
      <c r="MH795" s="14"/>
      <c r="MI795" s="14"/>
      <c r="MJ795" s="14"/>
      <c r="MK795" s="14"/>
      <c r="ML795" s="14"/>
      <c r="MM795" s="14"/>
      <c r="MN795" s="14"/>
      <c r="MO795" s="14"/>
      <c r="MP795" s="14"/>
      <c r="MQ795" s="14"/>
      <c r="MR795" s="14"/>
      <c r="MS795" s="14"/>
      <c r="MT795" s="14"/>
      <c r="MU795" s="14"/>
      <c r="MV795" s="14"/>
      <c r="MW795" s="14"/>
      <c r="MX795" s="14"/>
      <c r="MY795" s="14"/>
      <c r="MZ795" s="14"/>
      <c r="NA795" s="14"/>
      <c r="NB795" s="14"/>
      <c r="NC795" s="14"/>
      <c r="ND795" s="14"/>
      <c r="NE795" s="14"/>
      <c r="NF795" s="14"/>
      <c r="NG795" s="14"/>
      <c r="NH795" s="14"/>
      <c r="NI795" s="14"/>
      <c r="NJ795" s="14"/>
      <c r="NK795" s="14"/>
      <c r="NL795" s="14"/>
      <c r="NM795" s="14"/>
      <c r="NN795" s="14"/>
      <c r="NO795" s="14"/>
      <c r="NP795" s="14"/>
      <c r="NQ795" s="14"/>
      <c r="NR795" s="14"/>
      <c r="NS795" s="14"/>
      <c r="NT795" s="14"/>
      <c r="NU795" s="14"/>
      <c r="NV795" s="14"/>
      <c r="NW795" s="14"/>
      <c r="NX795" s="14"/>
      <c r="NY795" s="14"/>
      <c r="NZ795" s="14"/>
      <c r="OA795" s="14"/>
      <c r="OB795" s="14"/>
      <c r="OC795" s="14"/>
      <c r="OD795" s="14"/>
      <c r="OE795" s="14"/>
      <c r="OF795" s="14"/>
      <c r="OG795" s="14"/>
      <c r="OH795" s="14"/>
      <c r="OI795" s="14"/>
      <c r="OJ795" s="14"/>
      <c r="OK795" s="14"/>
      <c r="OL795" s="14"/>
      <c r="OM795" s="14"/>
      <c r="ON795" s="14"/>
      <c r="OO795" s="14"/>
      <c r="OP795" s="14"/>
      <c r="OQ795" s="14"/>
      <c r="OR795" s="14"/>
      <c r="OS795" s="14"/>
      <c r="OT795" s="14"/>
      <c r="OU795" s="14"/>
      <c r="OV795" s="14"/>
      <c r="OW795" s="14"/>
      <c r="OX795" s="14"/>
      <c r="OY795" s="14"/>
      <c r="OZ795" s="14"/>
      <c r="PA795" s="14"/>
      <c r="PB795" s="14"/>
      <c r="PC795" s="14"/>
      <c r="PD795" s="14"/>
      <c r="PE795" s="14"/>
      <c r="PF795" s="14"/>
      <c r="PG795" s="14"/>
      <c r="PH795" s="14"/>
      <c r="PI795" s="14"/>
      <c r="PJ795" s="14"/>
      <c r="PK795" s="14"/>
      <c r="PL795" s="14"/>
      <c r="PM795" s="14"/>
      <c r="PN795" s="14"/>
      <c r="PO795" s="14"/>
      <c r="PP795" s="14"/>
      <c r="PQ795" s="14"/>
      <c r="PR795" s="14"/>
      <c r="PS795" s="14"/>
      <c r="PT795" s="14"/>
      <c r="PU795" s="14"/>
      <c r="PV795" s="14"/>
      <c r="PW795" s="14"/>
      <c r="PX795" s="14"/>
      <c r="PY795" s="14"/>
      <c r="PZ795" s="14"/>
      <c r="QA795" s="14"/>
      <c r="QB795" s="14"/>
      <c r="QC795" s="14"/>
      <c r="QD795" s="14"/>
      <c r="QE795" s="14"/>
      <c r="QF795" s="14"/>
      <c r="QG795" s="14"/>
      <c r="QH795" s="14"/>
      <c r="QI795" s="14"/>
      <c r="QJ795" s="14"/>
      <c r="QK795" s="14"/>
      <c r="QL795" s="14"/>
      <c r="QM795" s="14"/>
      <c r="QN795" s="14"/>
      <c r="QO795" s="14"/>
      <c r="QP795" s="14"/>
      <c r="QQ795" s="14"/>
      <c r="QR795" s="14"/>
      <c r="QS795" s="14"/>
      <c r="QT795" s="14"/>
      <c r="QU795" s="14"/>
      <c r="QV795" s="14"/>
      <c r="QW795" s="14"/>
      <c r="QX795" s="14"/>
      <c r="QY795" s="14"/>
      <c r="QZ795" s="14"/>
      <c r="RA795" s="14"/>
      <c r="RB795" s="14"/>
      <c r="RC795" s="14"/>
      <c r="RD795" s="14"/>
      <c r="RE795" s="14"/>
      <c r="RF795" s="14"/>
      <c r="RG795" s="14"/>
      <c r="RH795" s="14"/>
      <c r="RI795" s="14"/>
      <c r="RJ795" s="14"/>
      <c r="RK795" s="14"/>
      <c r="RL795" s="14"/>
      <c r="RM795" s="14"/>
      <c r="RN795" s="14"/>
      <c r="RO795" s="14"/>
      <c r="RP795" s="14"/>
      <c r="RQ795" s="14"/>
      <c r="RR795" s="14"/>
      <c r="RS795" s="14"/>
      <c r="RT795" s="14"/>
      <c r="RU795" s="14"/>
      <c r="RV795" s="14"/>
      <c r="RW795" s="14"/>
      <c r="RX795" s="14"/>
      <c r="RY795" s="14"/>
      <c r="RZ795" s="14"/>
      <c r="SA795" s="14"/>
      <c r="SB795" s="14"/>
      <c r="SC795" s="14"/>
      <c r="SD795" s="14"/>
      <c r="SE795" s="14"/>
      <c r="SF795" s="14"/>
      <c r="SG795" s="14"/>
      <c r="SH795" s="14"/>
      <c r="SI795" s="14"/>
      <c r="SJ795" s="14"/>
      <c r="SK795" s="14"/>
      <c r="SL795" s="14"/>
      <c r="SM795" s="14"/>
      <c r="SN795" s="14"/>
      <c r="SO795" s="14"/>
      <c r="SP795" s="14"/>
      <c r="SQ795" s="14"/>
      <c r="SR795" s="14"/>
      <c r="SS795" s="14"/>
      <c r="ST795" s="14"/>
      <c r="SU795" s="14"/>
      <c r="SV795" s="14"/>
      <c r="SW795" s="14"/>
      <c r="SX795" s="14"/>
      <c r="SY795" s="14"/>
      <c r="SZ795" s="14"/>
      <c r="TA795" s="14"/>
      <c r="TB795" s="14"/>
      <c r="TC795" s="14"/>
      <c r="TD795" s="14"/>
      <c r="TE795" s="14"/>
      <c r="TF795" s="14"/>
      <c r="TG795" s="14"/>
      <c r="TH795" s="14"/>
      <c r="TI795" s="14"/>
      <c r="TJ795" s="14"/>
      <c r="TK795" s="14"/>
      <c r="TL795" s="14"/>
      <c r="TM795" s="14"/>
      <c r="TN795" s="14"/>
      <c r="TO795" s="14"/>
      <c r="TP795" s="14"/>
      <c r="TQ795" s="14"/>
      <c r="TR795" s="14"/>
      <c r="TS795" s="14"/>
      <c r="TT795" s="14"/>
      <c r="TU795" s="14"/>
      <c r="TV795" s="14"/>
      <c r="TW795" s="14"/>
      <c r="TX795" s="14"/>
      <c r="TY795" s="14"/>
      <c r="TZ795" s="14"/>
      <c r="UA795" s="14"/>
      <c r="UB795" s="14"/>
      <c r="UC795" s="14"/>
      <c r="UD795" s="14"/>
      <c r="UE795" s="14"/>
      <c r="UF795" s="14"/>
      <c r="UG795" s="14"/>
      <c r="UH795" s="14"/>
      <c r="UI795" s="14"/>
      <c r="UJ795" s="14"/>
      <c r="UK795" s="14"/>
      <c r="UL795" s="14"/>
      <c r="UM795" s="14"/>
      <c r="UN795" s="14"/>
      <c r="UO795" s="14"/>
      <c r="UP795" s="14"/>
      <c r="UQ795" s="14"/>
      <c r="UR795" s="14"/>
      <c r="US795" s="14"/>
      <c r="UT795" s="14"/>
      <c r="UU795" s="14"/>
      <c r="UV795" s="14"/>
      <c r="UW795" s="14"/>
      <c r="UX795" s="14"/>
      <c r="UY795" s="14"/>
      <c r="UZ795" s="14"/>
      <c r="VA795" s="14"/>
      <c r="VB795" s="14"/>
      <c r="VC795" s="14"/>
      <c r="VD795" s="14"/>
      <c r="VE795" s="14"/>
      <c r="VF795" s="14"/>
      <c r="VG795" s="14"/>
      <c r="VH795" s="14"/>
      <c r="VI795" s="14"/>
      <c r="VJ795" s="14"/>
      <c r="VK795" s="14"/>
      <c r="VL795" s="14"/>
      <c r="VM795" s="14"/>
      <c r="VN795" s="14"/>
      <c r="VO795" s="14"/>
      <c r="VP795" s="14"/>
      <c r="VQ795" s="14"/>
      <c r="VR795" s="14"/>
      <c r="VS795" s="14"/>
      <c r="VT795" s="14"/>
      <c r="VU795" s="14"/>
      <c r="VV795" s="14"/>
      <c r="VW795" s="14"/>
      <c r="VX795" s="14"/>
      <c r="VY795" s="14"/>
      <c r="VZ795" s="14"/>
      <c r="WA795" s="14"/>
      <c r="WB795" s="14"/>
      <c r="WC795" s="14"/>
      <c r="WD795" s="14"/>
      <c r="WE795" s="14"/>
      <c r="WF795" s="14"/>
      <c r="WG795" s="14"/>
      <c r="WH795" s="14"/>
      <c r="WI795" s="14"/>
      <c r="WJ795" s="14"/>
      <c r="WK795" s="14"/>
      <c r="WL795" s="14"/>
      <c r="WM795" s="14"/>
      <c r="WN795" s="14"/>
      <c r="WO795" s="14"/>
      <c r="WP795" s="14"/>
      <c r="WQ795" s="14"/>
      <c r="WR795" s="14"/>
      <c r="WS795" s="14"/>
      <c r="WT795" s="14"/>
      <c r="WU795" s="14"/>
      <c r="WV795" s="14"/>
      <c r="WW795" s="14"/>
      <c r="WX795" s="14"/>
      <c r="WY795" s="14"/>
      <c r="WZ795" s="14"/>
      <c r="XA795" s="14"/>
      <c r="XB795" s="14"/>
      <c r="XC795" s="14"/>
      <c r="XD795" s="14"/>
      <c r="XE795" s="14"/>
      <c r="XF795" s="14"/>
      <c r="XG795" s="14"/>
      <c r="XH795" s="14"/>
      <c r="XI795" s="14"/>
      <c r="XJ795" s="14"/>
      <c r="XK795" s="14"/>
      <c r="XL795" s="14"/>
      <c r="XM795" s="14"/>
      <c r="XN795" s="14"/>
      <c r="XO795" s="14"/>
      <c r="XP795" s="14"/>
      <c r="XQ795" s="14"/>
      <c r="XR795" s="14"/>
      <c r="XS795" s="14"/>
      <c r="XT795" s="14"/>
      <c r="XU795" s="14"/>
      <c r="XV795" s="14"/>
      <c r="XW795" s="14"/>
      <c r="XX795" s="14"/>
      <c r="XY795" s="14"/>
      <c r="XZ795" s="14"/>
      <c r="YA795" s="14"/>
      <c r="YB795" s="14"/>
      <c r="YC795" s="14"/>
      <c r="YD795" s="14"/>
      <c r="YE795" s="14"/>
      <c r="YF795" s="14"/>
      <c r="YG795" s="14"/>
      <c r="YH795" s="14"/>
      <c r="YI795" s="14"/>
      <c r="YJ795" s="14"/>
      <c r="YK795" s="14"/>
      <c r="YL795" s="14"/>
      <c r="YM795" s="14"/>
      <c r="YN795" s="14"/>
      <c r="YO795" s="14"/>
      <c r="YP795" s="14"/>
      <c r="YQ795" s="14"/>
      <c r="YR795" s="14"/>
      <c r="YS795" s="14"/>
      <c r="YT795" s="14"/>
      <c r="YU795" s="14"/>
      <c r="YV795" s="14"/>
      <c r="YW795" s="14"/>
      <c r="YX795" s="14"/>
      <c r="YY795" s="14"/>
      <c r="YZ795" s="14"/>
      <c r="ZA795" s="14"/>
      <c r="ZB795" s="14"/>
      <c r="ZC795" s="14"/>
      <c r="ZD795" s="14"/>
      <c r="ZE795" s="14"/>
      <c r="ZF795" s="14"/>
      <c r="ZG795" s="14"/>
      <c r="ZH795" s="14"/>
      <c r="ZI795" s="14"/>
      <c r="ZJ795" s="14"/>
      <c r="ZK795" s="14"/>
      <c r="ZL795" s="14"/>
      <c r="ZM795" s="14"/>
      <c r="ZN795" s="14"/>
      <c r="ZO795" s="14"/>
      <c r="ZP795" s="14"/>
      <c r="ZQ795" s="14"/>
      <c r="ZR795" s="14"/>
      <c r="ZS795" s="14"/>
      <c r="ZT795" s="14"/>
      <c r="ZU795" s="14"/>
      <c r="ZV795" s="14"/>
      <c r="ZW795" s="14"/>
      <c r="ZX795" s="14"/>
      <c r="ZY795" s="14"/>
      <c r="ZZ795" s="14"/>
      <c r="AAA795" s="14"/>
      <c r="AAB795" s="14"/>
      <c r="AAC795" s="14"/>
      <c r="AAD795" s="14"/>
      <c r="AAE795" s="14"/>
      <c r="AAF795" s="14"/>
      <c r="AAG795" s="14"/>
      <c r="AAH795" s="14"/>
      <c r="AAI795" s="14"/>
      <c r="AAJ795" s="14"/>
      <c r="AAK795" s="14"/>
      <c r="AAL795" s="14"/>
      <c r="AAM795" s="14"/>
      <c r="AAN795" s="14"/>
      <c r="AAO795" s="14"/>
      <c r="AAP795" s="14"/>
      <c r="AAQ795" s="14"/>
      <c r="AAR795" s="14"/>
      <c r="AAS795" s="14"/>
      <c r="AAT795" s="14"/>
      <c r="AAU795" s="14"/>
      <c r="AAV795" s="14"/>
      <c r="AAW795" s="14"/>
      <c r="AAX795" s="14"/>
      <c r="AAY795" s="14"/>
      <c r="AAZ795" s="14"/>
      <c r="ABA795" s="14"/>
      <c r="ABB795" s="14"/>
      <c r="ABC795" s="14"/>
      <c r="ABD795" s="14"/>
      <c r="ABE795" s="14"/>
      <c r="ABF795" s="14"/>
      <c r="ABG795" s="14"/>
      <c r="ABH795" s="14"/>
      <c r="ABI795" s="14"/>
      <c r="ABJ795" s="14"/>
      <c r="ABK795" s="14"/>
      <c r="ABL795" s="14"/>
      <c r="ABM795" s="14"/>
      <c r="ABN795" s="14"/>
      <c r="ABO795" s="14"/>
      <c r="ABP795" s="14"/>
      <c r="ABQ795" s="14"/>
      <c r="ABR795" s="14"/>
      <c r="ABS795" s="14"/>
      <c r="ABT795" s="14"/>
      <c r="ABU795" s="14"/>
      <c r="ABV795" s="14"/>
      <c r="ABW795" s="14"/>
      <c r="ABX795" s="14"/>
      <c r="ABY795" s="14"/>
      <c r="ABZ795" s="14"/>
      <c r="ACA795" s="14"/>
      <c r="ACB795" s="14"/>
      <c r="ACC795" s="14"/>
      <c r="ACD795" s="14"/>
      <c r="ACE795" s="14"/>
      <c r="ACF795" s="14"/>
      <c r="ACG795" s="14"/>
      <c r="ACH795" s="14"/>
      <c r="ACI795" s="14"/>
      <c r="ACJ795" s="14"/>
      <c r="ACK795" s="14"/>
      <c r="ACL795" s="14"/>
      <c r="ACM795" s="14"/>
      <c r="ACN795" s="14"/>
      <c r="ACO795" s="14"/>
      <c r="ACP795" s="14"/>
      <c r="ACQ795" s="14"/>
      <c r="ACR795" s="14"/>
      <c r="ACS795" s="14"/>
      <c r="ACT795" s="14"/>
      <c r="ACU795" s="14"/>
      <c r="ACV795" s="14"/>
      <c r="ACW795" s="14"/>
      <c r="ACX795" s="14"/>
      <c r="ACY795" s="14"/>
      <c r="ACZ795" s="14"/>
      <c r="ADA795" s="14"/>
      <c r="ADB795" s="14"/>
      <c r="ADC795" s="14"/>
      <c r="ADD795" s="14"/>
      <c r="ADE795" s="14"/>
      <c r="ADF795" s="14"/>
      <c r="ADG795" s="14"/>
      <c r="ADH795" s="14"/>
      <c r="ADI795" s="14"/>
      <c r="ADJ795" s="14"/>
      <c r="ADK795" s="14"/>
      <c r="ADL795" s="14"/>
      <c r="ADM795" s="14"/>
      <c r="ADN795" s="14"/>
      <c r="ADO795" s="14"/>
      <c r="ADP795" s="14"/>
      <c r="ADQ795" s="14"/>
      <c r="ADR795" s="14"/>
      <c r="ADS795" s="14"/>
      <c r="ADT795" s="14"/>
      <c r="ADU795" s="14"/>
      <c r="ADV795" s="14"/>
      <c r="ADW795" s="14"/>
      <c r="ADX795" s="14"/>
      <c r="ADY795" s="14"/>
      <c r="ADZ795" s="14"/>
      <c r="AEA795" s="14"/>
      <c r="AEB795" s="14"/>
      <c r="AEC795" s="14"/>
      <c r="AED795" s="14"/>
      <c r="AEE795" s="14"/>
      <c r="AEF795" s="14"/>
      <c r="AEG795" s="14"/>
      <c r="AEH795" s="14"/>
      <c r="AEI795" s="14"/>
      <c r="AEJ795" s="14"/>
      <c r="AEK795" s="14"/>
      <c r="AEL795" s="14"/>
      <c r="AEM795" s="14"/>
      <c r="AEN795" s="14"/>
      <c r="AEO795" s="14"/>
      <c r="AEP795" s="14"/>
      <c r="AEQ795" s="14"/>
      <c r="AER795" s="14"/>
      <c r="AES795" s="14"/>
      <c r="AET795" s="14"/>
      <c r="AEU795" s="14"/>
      <c r="AEV795" s="14"/>
      <c r="AEW795" s="14"/>
      <c r="AEX795" s="14"/>
      <c r="AEY795" s="14"/>
      <c r="AEZ795" s="14"/>
      <c r="AFA795" s="14"/>
      <c r="AFB795" s="14"/>
      <c r="AFC795" s="14"/>
      <c r="AFD795" s="14"/>
      <c r="AFE795" s="14"/>
      <c r="AFF795" s="14"/>
      <c r="AFG795" s="14"/>
      <c r="AFH795" s="14"/>
      <c r="AFI795" s="14"/>
      <c r="AFJ795" s="14"/>
      <c r="AFK795" s="14"/>
      <c r="AFL795" s="14"/>
      <c r="AFM795" s="14"/>
      <c r="AFN795" s="14"/>
      <c r="AFO795" s="14"/>
      <c r="AFP795" s="14"/>
      <c r="AFQ795" s="14"/>
      <c r="AFR795" s="14"/>
      <c r="AFS795" s="14"/>
      <c r="AFT795" s="14"/>
      <c r="AFU795" s="14"/>
      <c r="AFV795" s="14"/>
      <c r="AFW795" s="14"/>
      <c r="AFX795" s="14"/>
      <c r="AFY795" s="14"/>
      <c r="AFZ795" s="14"/>
      <c r="AGA795" s="14"/>
      <c r="AGB795" s="14"/>
      <c r="AGC795" s="14"/>
      <c r="AGD795" s="14"/>
      <c r="AGE795" s="14"/>
      <c r="AGF795" s="14"/>
      <c r="AGG795" s="14"/>
      <c r="AGH795" s="14"/>
      <c r="AGI795" s="14"/>
      <c r="AGJ795" s="14"/>
      <c r="AGK795" s="14"/>
      <c r="AGL795" s="14"/>
      <c r="AGM795" s="14"/>
      <c r="AGN795" s="14"/>
      <c r="AGO795" s="14"/>
      <c r="AGP795" s="14"/>
      <c r="AGQ795" s="14"/>
      <c r="AGR795" s="14"/>
      <c r="AGS795" s="14"/>
      <c r="AGT795" s="14"/>
      <c r="AGU795" s="14"/>
      <c r="AGV795" s="14"/>
      <c r="AGW795" s="14"/>
      <c r="AGX795" s="14"/>
      <c r="AGY795" s="14"/>
      <c r="AGZ795" s="14"/>
      <c r="AHA795" s="14"/>
      <c r="AHB795" s="14"/>
      <c r="AHC795" s="14"/>
      <c r="AHD795" s="14"/>
      <c r="AHE795" s="14"/>
      <c r="AHF795" s="14"/>
      <c r="AHG795" s="14"/>
      <c r="AHH795" s="14"/>
      <c r="AHI795" s="14"/>
      <c r="AHJ795" s="14"/>
      <c r="AHK795" s="14"/>
      <c r="AHL795" s="14"/>
      <c r="AHM795" s="14"/>
      <c r="AHN795" s="14"/>
      <c r="AHO795" s="14"/>
      <c r="AHP795" s="14"/>
      <c r="AHQ795" s="14"/>
      <c r="AHR795" s="14"/>
      <c r="AHS795" s="14"/>
      <c r="AHT795" s="14"/>
      <c r="AHU795" s="14"/>
      <c r="AHV795" s="14"/>
      <c r="AHW795" s="14"/>
      <c r="AHX795" s="14"/>
      <c r="AHY795" s="14"/>
      <c r="AHZ795" s="14"/>
      <c r="AIA795" s="14"/>
      <c r="AIB795" s="14"/>
      <c r="AIC795" s="14"/>
      <c r="AID795" s="14"/>
      <c r="AIE795" s="14"/>
      <c r="AIF795" s="14"/>
      <c r="AIG795" s="14"/>
      <c r="AIH795" s="14"/>
      <c r="AII795" s="14"/>
      <c r="AIJ795" s="14"/>
      <c r="AIK795" s="14"/>
      <c r="AIL795" s="14"/>
      <c r="AIM795" s="14"/>
      <c r="AIN795" s="14"/>
      <c r="AIO795" s="14"/>
      <c r="AIP795" s="14"/>
      <c r="AIQ795" s="14"/>
      <c r="AIR795" s="14"/>
      <c r="AIS795" s="14"/>
      <c r="AIT795" s="14"/>
      <c r="AIU795" s="14"/>
      <c r="AIV795" s="14"/>
      <c r="AIW795" s="14"/>
      <c r="AIX795" s="14"/>
      <c r="AIY795" s="14"/>
      <c r="AIZ795" s="14"/>
      <c r="AJA795" s="14"/>
      <c r="AJB795" s="14"/>
      <c r="AJC795" s="14"/>
      <c r="AJD795" s="14"/>
      <c r="AJE795" s="14"/>
      <c r="AJF795" s="14"/>
      <c r="AJG795" s="14"/>
      <c r="AJH795" s="14"/>
      <c r="AJI795" s="14"/>
      <c r="AJJ795" s="14"/>
      <c r="AJK795" s="14"/>
      <c r="AJL795" s="14"/>
      <c r="AJM795" s="14"/>
      <c r="AJN795" s="14"/>
      <c r="AJO795" s="14"/>
      <c r="AJP795" s="14"/>
      <c r="AJQ795" s="14"/>
      <c r="AJR795" s="14"/>
      <c r="AJS795" s="14"/>
      <c r="AJT795" s="14"/>
      <c r="AJU795" s="14"/>
      <c r="AJV795" s="14"/>
      <c r="AJW795" s="14"/>
      <c r="AJX795" s="14"/>
      <c r="AJY795" s="14"/>
      <c r="AJZ795" s="14"/>
      <c r="AKA795" s="14"/>
      <c r="AKB795" s="14"/>
      <c r="AKC795" s="14"/>
      <c r="AKD795" s="14"/>
      <c r="AKE795" s="14"/>
      <c r="AKF795" s="14"/>
      <c r="AKG795" s="14"/>
      <c r="AKH795" s="14"/>
      <c r="AKI795" s="14"/>
      <c r="AKJ795" s="14"/>
      <c r="AKK795" s="14"/>
      <c r="AKL795" s="14"/>
      <c r="AKM795" s="14"/>
      <c r="AKN795" s="14"/>
      <c r="AKO795" s="14"/>
      <c r="AKP795" s="14"/>
      <c r="AKQ795" s="14"/>
      <c r="AKR795" s="14"/>
      <c r="AKS795" s="14"/>
      <c r="AKT795" s="14"/>
      <c r="AKU795" s="14"/>
      <c r="AKV795" s="14"/>
      <c r="AKW795" s="14"/>
      <c r="AKX795" s="14"/>
      <c r="AKY795" s="14"/>
      <c r="AKZ795" s="14"/>
      <c r="ALA795" s="14"/>
      <c r="ALB795" s="14"/>
      <c r="ALC795" s="14"/>
      <c r="ALD795" s="14"/>
      <c r="ALE795" s="14"/>
      <c r="ALF795" s="14"/>
      <c r="ALG795" s="14"/>
      <c r="ALH795" s="14"/>
      <c r="ALI795" s="14"/>
      <c r="ALJ795" s="14"/>
      <c r="ALK795" s="14"/>
      <c r="ALL795" s="14"/>
      <c r="ALM795" s="14"/>
      <c r="ALN795" s="14"/>
      <c r="ALO795" s="14"/>
      <c r="ALP795" s="14"/>
      <c r="ALQ795" s="14"/>
      <c r="ALR795" s="14"/>
      <c r="ALS795" s="14"/>
      <c r="ALT795" s="14"/>
      <c r="ALU795" s="14"/>
      <c r="ALV795" s="14"/>
      <c r="ALW795" s="14"/>
      <c r="ALX795" s="14"/>
      <c r="ALY795" s="14"/>
      <c r="ALZ795" s="14"/>
      <c r="AMA795" s="14"/>
      <c r="AMB795" s="14"/>
      <c r="AMC795" s="14"/>
      <c r="AMD795" s="14"/>
      <c r="AME795" s="14"/>
      <c r="AMF795" s="14"/>
      <c r="AMG795" s="14"/>
      <c r="AMH795" s="14"/>
      <c r="AMI795" s="14"/>
      <c r="AMJ795" s="14"/>
      <c r="AMK795" s="14"/>
      <c r="AML795" s="14"/>
      <c r="AMM795" s="14"/>
      <c r="AMN795" s="14"/>
      <c r="AMO795" s="14"/>
      <c r="AMP795" s="14"/>
      <c r="AMQ795" s="14"/>
      <c r="AMR795" s="14"/>
      <c r="AMS795" s="14"/>
      <c r="AMT795" s="14"/>
      <c r="AMU795" s="14"/>
      <c r="AMV795" s="14"/>
      <c r="AMW795" s="14"/>
      <c r="AMX795" s="14"/>
      <c r="AMY795" s="14"/>
      <c r="AMZ795" s="14"/>
      <c r="ANA795" s="14"/>
      <c r="ANB795" s="14"/>
      <c r="ANC795" s="14"/>
      <c r="AND795" s="14"/>
      <c r="ANE795" s="14"/>
      <c r="ANF795" s="14"/>
      <c r="ANG795" s="14"/>
      <c r="ANH795" s="14"/>
      <c r="ANI795" s="14"/>
      <c r="ANJ795" s="14"/>
      <c r="ANK795" s="14"/>
      <c r="ANL795" s="14"/>
      <c r="ANM795" s="14"/>
      <c r="ANN795" s="14"/>
      <c r="ANO795" s="14"/>
      <c r="ANP795" s="14"/>
      <c r="ANQ795" s="14"/>
      <c r="ANR795" s="14"/>
      <c r="ANS795" s="14"/>
      <c r="ANT795" s="14"/>
      <c r="ANU795" s="14"/>
      <c r="ANV795" s="14"/>
      <c r="ANW795" s="14"/>
      <c r="ANX795" s="14"/>
      <c r="ANY795" s="14"/>
      <c r="ANZ795" s="14"/>
      <c r="AOA795" s="14"/>
      <c r="AOB795" s="14"/>
      <c r="AOC795" s="14"/>
      <c r="AOD795" s="14"/>
      <c r="AOE795" s="14"/>
      <c r="AOF795" s="14"/>
      <c r="AOG795" s="14"/>
      <c r="AOH795" s="14"/>
      <c r="AOI795" s="14"/>
      <c r="AOJ795" s="14"/>
      <c r="AOK795" s="14"/>
      <c r="AOL795" s="14"/>
      <c r="AOM795" s="14"/>
      <c r="AON795" s="14"/>
      <c r="AOO795" s="14"/>
      <c r="AOP795" s="14"/>
      <c r="AOQ795" s="14"/>
      <c r="AOR795" s="14"/>
      <c r="AOS795" s="14"/>
      <c r="AOT795" s="14"/>
      <c r="AOU795" s="14"/>
      <c r="AOV795" s="14"/>
      <c r="AOW795" s="14"/>
      <c r="AOX795" s="14"/>
      <c r="AOY795" s="14"/>
      <c r="AOZ795" s="14"/>
      <c r="APA795" s="14"/>
      <c r="APB795" s="14"/>
      <c r="APC795" s="14"/>
      <c r="APD795" s="14"/>
      <c r="APE795" s="14"/>
      <c r="APF795" s="14"/>
      <c r="APG795" s="14"/>
      <c r="APH795" s="14"/>
      <c r="API795" s="14"/>
      <c r="APJ795" s="14"/>
      <c r="APK795" s="14"/>
      <c r="APL795" s="14"/>
      <c r="APM795" s="14"/>
      <c r="APN795" s="14"/>
      <c r="APO795" s="14"/>
      <c r="APP795" s="14"/>
      <c r="APQ795" s="14"/>
      <c r="APR795" s="14"/>
      <c r="APS795" s="14"/>
      <c r="APT795" s="14"/>
      <c r="APU795" s="14"/>
      <c r="APV795" s="14"/>
      <c r="APW795" s="14"/>
      <c r="APX795" s="14"/>
      <c r="APY795" s="14"/>
      <c r="APZ795" s="14"/>
      <c r="AQA795" s="14"/>
      <c r="AQB795" s="14"/>
      <c r="AQC795" s="14"/>
      <c r="AQD795" s="14"/>
      <c r="AQE795" s="14"/>
      <c r="AQF795" s="14"/>
      <c r="AQG795" s="14"/>
      <c r="AQH795" s="14"/>
      <c r="AQI795" s="14"/>
      <c r="AQJ795" s="14"/>
      <c r="AQK795" s="14"/>
      <c r="AQL795" s="14"/>
      <c r="AQM795" s="14"/>
      <c r="AQN795" s="14"/>
      <c r="AQO795" s="14"/>
      <c r="AQP795" s="14"/>
      <c r="AQQ795" s="14"/>
      <c r="AQR795" s="14"/>
      <c r="AQS795" s="14"/>
      <c r="AQT795" s="14"/>
      <c r="AQU795" s="14"/>
      <c r="AQV795" s="14"/>
      <c r="AQW795" s="14"/>
      <c r="AQX795" s="14"/>
      <c r="AQY795" s="14"/>
      <c r="AQZ795" s="14"/>
      <c r="ARA795" s="14"/>
      <c r="ARB795" s="14"/>
      <c r="ARC795" s="14"/>
      <c r="ARD795" s="14"/>
      <c r="ARE795" s="14"/>
      <c r="ARF795" s="14"/>
      <c r="ARG795" s="14"/>
      <c r="ARH795" s="14"/>
      <c r="ARI795" s="14"/>
      <c r="ARJ795" s="14"/>
      <c r="ARK795" s="14"/>
      <c r="ARL795" s="14"/>
      <c r="ARM795" s="14"/>
      <c r="ARN795" s="14"/>
      <c r="ARO795" s="14"/>
      <c r="ARP795" s="14"/>
      <c r="ARQ795" s="14"/>
      <c r="ARR795" s="14"/>
      <c r="ARS795" s="14"/>
      <c r="ART795" s="14"/>
      <c r="ARU795" s="14"/>
      <c r="ARV795" s="14"/>
      <c r="ARW795" s="14"/>
      <c r="ARX795" s="14"/>
      <c r="ARY795" s="14"/>
      <c r="ARZ795" s="14"/>
      <c r="ASA795" s="14"/>
      <c r="ASB795" s="14"/>
      <c r="ASC795" s="14"/>
      <c r="ASD795" s="14"/>
      <c r="ASE795" s="14"/>
      <c r="ASF795" s="14"/>
      <c r="ASG795" s="14"/>
      <c r="ASH795" s="14"/>
      <c r="ASI795" s="14"/>
      <c r="ASJ795" s="14"/>
      <c r="ASK795" s="14"/>
      <c r="ASL795" s="14"/>
      <c r="ASM795" s="14"/>
      <c r="ASN795" s="14"/>
      <c r="ASO795" s="14"/>
      <c r="ASP795" s="14"/>
      <c r="ASQ795" s="14"/>
      <c r="ASR795" s="14"/>
      <c r="ASS795" s="14"/>
      <c r="AST795" s="14"/>
      <c r="ASU795" s="14"/>
      <c r="ASV795" s="14"/>
      <c r="ASW795" s="14"/>
      <c r="ASX795" s="14"/>
      <c r="ASY795" s="14"/>
      <c r="ASZ795" s="14"/>
      <c r="ATA795" s="14"/>
      <c r="ATB795" s="14"/>
      <c r="ATC795" s="14"/>
      <c r="ATD795" s="14"/>
      <c r="ATE795" s="14"/>
      <c r="ATF795" s="14"/>
      <c r="ATG795" s="14"/>
      <c r="ATH795" s="14"/>
      <c r="ATI795" s="14"/>
      <c r="ATJ795" s="14"/>
      <c r="ATK795" s="14"/>
      <c r="ATL795" s="14"/>
      <c r="ATM795" s="14"/>
      <c r="ATN795" s="14"/>
      <c r="ATO795" s="14"/>
      <c r="ATP795" s="14"/>
      <c r="ATQ795" s="14"/>
      <c r="ATR795" s="14"/>
      <c r="ATS795" s="14"/>
      <c r="ATT795" s="14"/>
      <c r="ATU795" s="14"/>
      <c r="ATV795" s="14"/>
      <c r="ATW795" s="14"/>
      <c r="ATX795" s="14"/>
      <c r="ATY795" s="14"/>
      <c r="ATZ795" s="14"/>
      <c r="AUA795" s="14"/>
      <c r="AUB795" s="14"/>
      <c r="AUC795" s="14"/>
      <c r="AUD795" s="14"/>
      <c r="AUE795" s="14"/>
      <c r="AUF795" s="14"/>
      <c r="AUG795" s="14"/>
      <c r="AUH795" s="14"/>
      <c r="AUI795" s="14"/>
      <c r="AUJ795" s="14"/>
      <c r="AUK795" s="14"/>
      <c r="AUL795" s="14"/>
      <c r="AUM795" s="14"/>
      <c r="AUN795" s="14"/>
      <c r="AUO795" s="14"/>
      <c r="AUP795" s="14"/>
      <c r="AUQ795" s="14"/>
      <c r="AUR795" s="14"/>
      <c r="AUS795" s="14"/>
      <c r="AUT795" s="14"/>
      <c r="AUU795" s="14"/>
      <c r="AUV795" s="14"/>
      <c r="AUW795" s="14"/>
      <c r="AUX795" s="14"/>
      <c r="AUY795" s="14"/>
      <c r="AUZ795" s="14"/>
      <c r="AVA795" s="14"/>
      <c r="AVB795" s="14"/>
      <c r="AVC795" s="14"/>
      <c r="AVD795" s="14"/>
      <c r="AVE795" s="14"/>
      <c r="AVF795" s="14"/>
      <c r="AVG795" s="14"/>
      <c r="AVH795" s="14"/>
      <c r="AVI795" s="14"/>
      <c r="AVJ795" s="14"/>
      <c r="AVK795" s="14"/>
      <c r="AVL795" s="14"/>
      <c r="AVM795" s="14"/>
      <c r="AVN795" s="14"/>
      <c r="AVO795" s="14"/>
      <c r="AVP795" s="14"/>
      <c r="AVQ795" s="14"/>
      <c r="AVR795" s="14"/>
      <c r="AVS795" s="14"/>
      <c r="AVT795" s="14"/>
      <c r="AVU795" s="14"/>
      <c r="AVV795" s="14"/>
      <c r="AVW795" s="14"/>
      <c r="AVX795" s="14"/>
      <c r="AVY795" s="14"/>
      <c r="AVZ795" s="14"/>
      <c r="AWA795" s="14"/>
      <c r="AWB795" s="14"/>
      <c r="AWC795" s="14"/>
      <c r="AWD795" s="14"/>
      <c r="AWE795" s="14"/>
      <c r="AWF795" s="14"/>
      <c r="AWG795" s="14"/>
      <c r="AWH795" s="14"/>
      <c r="AWI795" s="14"/>
      <c r="AWJ795" s="14"/>
      <c r="AWK795" s="14"/>
      <c r="AWL795" s="14"/>
      <c r="AWM795" s="14"/>
      <c r="AWN795" s="14"/>
      <c r="AWO795" s="14"/>
      <c r="AWP795" s="14"/>
      <c r="AWQ795" s="14"/>
      <c r="AWR795" s="14"/>
      <c r="AWS795" s="14"/>
      <c r="AWT795" s="14"/>
      <c r="AWU795" s="14"/>
      <c r="AWV795" s="14"/>
      <c r="AWW795" s="14"/>
      <c r="AWX795" s="14"/>
      <c r="AWY795" s="14"/>
      <c r="AWZ795" s="14"/>
      <c r="AXA795" s="14"/>
      <c r="AXB795" s="14"/>
      <c r="AXC795" s="14"/>
      <c r="AXD795" s="14"/>
      <c r="AXE795" s="14"/>
      <c r="AXF795" s="14"/>
      <c r="AXG795" s="14"/>
      <c r="AXH795" s="14"/>
      <c r="AXI795" s="14"/>
      <c r="AXJ795" s="14"/>
      <c r="AXK795" s="14"/>
      <c r="AXL795" s="14"/>
      <c r="AXM795" s="14"/>
      <c r="AXN795" s="14"/>
      <c r="AXO795" s="14"/>
      <c r="AXP795" s="14"/>
      <c r="AXQ795" s="14"/>
      <c r="AXR795" s="14"/>
      <c r="AXS795" s="14"/>
      <c r="AXT795" s="14"/>
      <c r="AXU795" s="14"/>
      <c r="AXV795" s="14"/>
      <c r="AXW795" s="14"/>
      <c r="AXX795" s="14"/>
      <c r="AXY795" s="14"/>
      <c r="AXZ795" s="14"/>
      <c r="AYA795" s="14"/>
      <c r="AYB795" s="14"/>
      <c r="AYC795" s="14"/>
      <c r="AYD795" s="14"/>
      <c r="AYE795" s="14"/>
      <c r="AYF795" s="14"/>
      <c r="AYG795" s="14"/>
      <c r="AYH795" s="14"/>
      <c r="AYI795" s="14"/>
      <c r="AYJ795" s="14"/>
      <c r="AYK795" s="14"/>
      <c r="AYL795" s="14"/>
      <c r="AYM795" s="14"/>
      <c r="AYN795" s="14"/>
      <c r="AYO795" s="14"/>
      <c r="AYP795" s="14"/>
      <c r="AYQ795" s="14"/>
      <c r="AYR795" s="14"/>
      <c r="AYS795" s="14"/>
      <c r="AYT795" s="14"/>
      <c r="AYU795" s="14"/>
      <c r="AYV795" s="14"/>
      <c r="AYW795" s="14"/>
      <c r="AYX795" s="14"/>
      <c r="AYY795" s="14"/>
      <c r="AYZ795" s="14"/>
      <c r="AZA795" s="14"/>
      <c r="AZB795" s="14"/>
      <c r="AZC795" s="14"/>
      <c r="AZD795" s="14"/>
      <c r="AZE795" s="14"/>
      <c r="AZF795" s="14"/>
      <c r="AZG795" s="14"/>
      <c r="AZH795" s="14"/>
      <c r="AZI795" s="14"/>
      <c r="AZJ795" s="14"/>
      <c r="AZK795" s="14"/>
      <c r="AZL795" s="14"/>
      <c r="AZM795" s="14"/>
      <c r="AZN795" s="14"/>
      <c r="AZO795" s="14"/>
      <c r="AZP795" s="14"/>
      <c r="AZQ795" s="14"/>
      <c r="AZR795" s="14"/>
      <c r="AZS795" s="14"/>
      <c r="AZT795" s="14"/>
      <c r="AZU795" s="14"/>
      <c r="AZV795" s="14"/>
      <c r="AZW795" s="14"/>
      <c r="AZX795" s="14"/>
      <c r="AZY795" s="14"/>
      <c r="AZZ795" s="14"/>
      <c r="BAA795" s="14"/>
      <c r="BAB795" s="14"/>
      <c r="BAC795" s="14"/>
      <c r="BAD795" s="14"/>
      <c r="BAE795" s="14"/>
      <c r="BAF795" s="14"/>
      <c r="BAG795" s="14"/>
      <c r="BAH795" s="14"/>
      <c r="BAI795" s="14"/>
      <c r="BAJ795" s="14"/>
      <c r="BAK795" s="14"/>
      <c r="BAL795" s="14"/>
      <c r="BAM795" s="14"/>
      <c r="BAN795" s="14"/>
      <c r="BAO795" s="14"/>
      <c r="BAP795" s="14"/>
      <c r="BAQ795" s="14"/>
      <c r="BAR795" s="14"/>
      <c r="BAS795" s="14"/>
      <c r="BAT795" s="14"/>
      <c r="BAU795" s="14"/>
      <c r="BAV795" s="14"/>
      <c r="BAW795" s="14"/>
      <c r="BAX795" s="14"/>
      <c r="BAY795" s="14"/>
      <c r="BAZ795" s="14"/>
      <c r="BBA795" s="14"/>
      <c r="BBB795" s="14"/>
      <c r="BBC795" s="14"/>
      <c r="BBD795" s="14"/>
      <c r="BBE795" s="14"/>
      <c r="BBF795" s="14"/>
      <c r="BBG795" s="14"/>
      <c r="BBH795" s="14"/>
      <c r="BBI795" s="14"/>
      <c r="BBJ795" s="14"/>
      <c r="BBK795" s="14"/>
      <c r="BBL795" s="14"/>
      <c r="BBM795" s="14"/>
      <c r="BBN795" s="14"/>
      <c r="BBO795" s="14"/>
      <c r="BBP795" s="14"/>
      <c r="BBQ795" s="14"/>
      <c r="BBR795" s="14"/>
      <c r="BBS795" s="14"/>
      <c r="BBT795" s="14"/>
      <c r="BBU795" s="14"/>
      <c r="BBV795" s="14"/>
      <c r="BBW795" s="14"/>
      <c r="BBX795" s="14"/>
      <c r="BBY795" s="14"/>
      <c r="BBZ795" s="14"/>
      <c r="BCA795" s="14"/>
      <c r="BCB795" s="14"/>
      <c r="BCC795" s="14"/>
      <c r="BCD795" s="14"/>
      <c r="BCE795" s="14"/>
      <c r="BCF795" s="14"/>
      <c r="BCG795" s="14"/>
      <c r="BCH795" s="14"/>
      <c r="BCI795" s="14"/>
      <c r="BCJ795" s="14"/>
      <c r="BCK795" s="14"/>
      <c r="BCL795" s="14"/>
      <c r="BCM795" s="14"/>
      <c r="BCN795" s="14"/>
      <c r="BCO795" s="14"/>
      <c r="BCP795" s="14"/>
      <c r="BCQ795" s="14"/>
      <c r="BCR795" s="14"/>
      <c r="BCS795" s="14"/>
      <c r="BCT795" s="14"/>
      <c r="BCU795" s="14"/>
      <c r="BCV795" s="14"/>
      <c r="BCW795" s="14"/>
      <c r="BCX795" s="14"/>
      <c r="BCY795" s="14"/>
      <c r="BCZ795" s="14"/>
      <c r="BDA795" s="14"/>
      <c r="BDB795" s="14"/>
      <c r="BDC795" s="14"/>
      <c r="BDD795" s="14"/>
      <c r="BDE795" s="14"/>
      <c r="BDF795" s="14"/>
      <c r="BDG795" s="14"/>
      <c r="BDH795" s="14"/>
      <c r="BDI795" s="14"/>
      <c r="BDJ795" s="14"/>
      <c r="BDK795" s="14"/>
      <c r="BDL795" s="14"/>
      <c r="BDM795" s="14"/>
      <c r="BDN795" s="14"/>
      <c r="BDO795" s="14"/>
      <c r="BDP795" s="14"/>
      <c r="BDQ795" s="14"/>
      <c r="BDR795" s="14"/>
      <c r="BDS795" s="14"/>
      <c r="BDT795" s="14"/>
      <c r="BDU795" s="14"/>
      <c r="BDV795" s="14"/>
      <c r="BDW795" s="14"/>
      <c r="BDX795" s="14"/>
      <c r="BDY795" s="14"/>
      <c r="BDZ795" s="14"/>
      <c r="BEA795" s="14"/>
      <c r="BEB795" s="14"/>
      <c r="BEC795" s="14"/>
      <c r="BED795" s="14"/>
      <c r="BEE795" s="14"/>
      <c r="BEF795" s="14"/>
      <c r="BEG795" s="14"/>
      <c r="BEH795" s="14"/>
      <c r="BEI795" s="14"/>
      <c r="BEJ795" s="14"/>
      <c r="BEK795" s="14"/>
      <c r="BEL795" s="14"/>
      <c r="BEM795" s="14"/>
      <c r="BEN795" s="14"/>
      <c r="BEO795" s="14"/>
      <c r="BEP795" s="14"/>
      <c r="BEQ795" s="14"/>
      <c r="BER795" s="14"/>
      <c r="BES795" s="14"/>
      <c r="BET795" s="14"/>
      <c r="BEU795" s="14"/>
      <c r="BEV795" s="14"/>
      <c r="BEW795" s="14"/>
      <c r="BEX795" s="14"/>
      <c r="BEY795" s="14"/>
      <c r="BEZ795" s="14"/>
      <c r="BFA795" s="14"/>
      <c r="BFB795" s="14"/>
      <c r="BFC795" s="14"/>
      <c r="BFD795" s="14"/>
      <c r="BFE795" s="14"/>
      <c r="BFF795" s="14"/>
      <c r="BFG795" s="14"/>
      <c r="BFH795" s="14"/>
      <c r="BFI795" s="14"/>
      <c r="BFJ795" s="14"/>
      <c r="BFK795" s="14"/>
      <c r="BFL795" s="14"/>
      <c r="BFM795" s="14"/>
      <c r="BFN795" s="14"/>
      <c r="BFO795" s="14"/>
      <c r="BFP795" s="14"/>
      <c r="BFQ795" s="14"/>
      <c r="BFR795" s="14"/>
      <c r="BFS795" s="14"/>
      <c r="BFT795" s="14"/>
      <c r="BFU795" s="14"/>
      <c r="BFV795" s="14"/>
      <c r="BFW795" s="14"/>
      <c r="BFX795" s="14"/>
      <c r="BFY795" s="14"/>
      <c r="BFZ795" s="14"/>
      <c r="BGA795" s="14"/>
      <c r="BGB795" s="14"/>
      <c r="BGC795" s="14"/>
      <c r="BGD795" s="14"/>
      <c r="BGE795" s="14"/>
      <c r="BGF795" s="14"/>
      <c r="BGG795" s="14"/>
      <c r="BGH795" s="14"/>
      <c r="BGI795" s="14"/>
      <c r="BGJ795" s="14"/>
      <c r="BGK795" s="14"/>
      <c r="BGL795" s="14"/>
      <c r="BGM795" s="14"/>
      <c r="BGN795" s="14"/>
      <c r="BGO795" s="14"/>
      <c r="BGP795" s="14"/>
      <c r="BGQ795" s="14"/>
      <c r="BGR795" s="14"/>
      <c r="BGS795" s="14"/>
      <c r="BGT795" s="14"/>
      <c r="BGU795" s="14"/>
      <c r="BGV795" s="14"/>
      <c r="BGW795" s="14"/>
      <c r="BGX795" s="14"/>
      <c r="BGY795" s="14"/>
      <c r="BGZ795" s="14"/>
      <c r="BHA795" s="14"/>
      <c r="BHB795" s="14"/>
      <c r="BHC795" s="14"/>
      <c r="BHD795" s="14"/>
      <c r="BHE795" s="14"/>
      <c r="BHF795" s="14"/>
      <c r="BHG795" s="14"/>
      <c r="BHH795" s="14"/>
      <c r="BHI795" s="14"/>
      <c r="BHJ795" s="14"/>
      <c r="BHK795" s="14"/>
      <c r="BHL795" s="14"/>
      <c r="BHM795" s="14"/>
      <c r="BHN795" s="14"/>
      <c r="BHO795" s="14"/>
      <c r="BHP795" s="14"/>
      <c r="BHQ795" s="14"/>
      <c r="BHR795" s="14"/>
      <c r="BHS795" s="14"/>
      <c r="BHT795" s="14"/>
      <c r="BHU795" s="14"/>
      <c r="BHV795" s="14"/>
      <c r="BHW795" s="14"/>
      <c r="BHX795" s="14"/>
      <c r="BHY795" s="14"/>
      <c r="BHZ795" s="14"/>
      <c r="BIA795" s="14"/>
      <c r="BIB795" s="14"/>
      <c r="BIC795" s="14"/>
      <c r="BID795" s="14"/>
      <c r="BIE795" s="14"/>
      <c r="BIF795" s="14"/>
      <c r="BIG795" s="14"/>
      <c r="BIH795" s="14"/>
      <c r="BII795" s="14"/>
      <c r="BIJ795" s="14"/>
      <c r="BIK795" s="14"/>
      <c r="BIL795" s="14"/>
      <c r="BIM795" s="14"/>
      <c r="BIN795" s="14"/>
      <c r="BIO795" s="14"/>
      <c r="BIP795" s="14"/>
      <c r="BIQ795" s="14"/>
      <c r="BIR795" s="14"/>
      <c r="BIS795" s="14"/>
      <c r="BIT795" s="14"/>
      <c r="BIU795" s="14"/>
      <c r="BIV795" s="14"/>
      <c r="BIW795" s="14"/>
      <c r="BIX795" s="14"/>
      <c r="BIY795" s="14"/>
      <c r="BIZ795" s="14"/>
      <c r="BJA795" s="14"/>
      <c r="BJB795" s="14"/>
      <c r="BJC795" s="14"/>
      <c r="BJD795" s="14"/>
      <c r="BJE795" s="14"/>
      <c r="BJF795" s="14"/>
      <c r="BJG795" s="14"/>
      <c r="BJH795" s="14"/>
      <c r="BJI795" s="14"/>
      <c r="BJJ795" s="14"/>
      <c r="BJK795" s="14"/>
      <c r="BJL795" s="14"/>
      <c r="BJM795" s="14"/>
      <c r="BJN795" s="14"/>
      <c r="BJO795" s="14"/>
      <c r="BJP795" s="14"/>
      <c r="BJQ795" s="14"/>
      <c r="BJR795" s="14"/>
      <c r="BJS795" s="14"/>
      <c r="BJT795" s="14"/>
      <c r="BJU795" s="14"/>
      <c r="BJV795" s="14"/>
      <c r="BJW795" s="14"/>
      <c r="BJX795" s="14"/>
      <c r="BJY795" s="14"/>
      <c r="BJZ795" s="14"/>
      <c r="BKA795" s="14"/>
      <c r="BKB795" s="14"/>
      <c r="BKC795" s="14"/>
      <c r="BKD795" s="14"/>
      <c r="BKE795" s="14"/>
      <c r="BKF795" s="14"/>
      <c r="BKG795" s="14"/>
      <c r="BKH795" s="14"/>
      <c r="BKI795" s="14"/>
      <c r="BKJ795" s="14"/>
      <c r="BKK795" s="14"/>
      <c r="BKL795" s="14"/>
      <c r="BKM795" s="14"/>
      <c r="BKN795" s="14"/>
      <c r="BKO795" s="14"/>
      <c r="BKP795" s="14"/>
      <c r="BKQ795" s="14"/>
      <c r="BKR795" s="14"/>
      <c r="BKS795" s="14"/>
      <c r="BKT795" s="14"/>
      <c r="BKU795" s="14"/>
      <c r="BKV795" s="14"/>
      <c r="BKW795" s="14"/>
      <c r="BKX795" s="14"/>
      <c r="BKY795" s="14"/>
      <c r="BKZ795" s="14"/>
      <c r="BLA795" s="14"/>
      <c r="BLB795" s="14"/>
      <c r="BLC795" s="14"/>
      <c r="BLD795" s="14"/>
      <c r="BLE795" s="14"/>
      <c r="BLF795" s="14"/>
      <c r="BLG795" s="14"/>
      <c r="BLH795" s="14"/>
      <c r="BLI795" s="14"/>
      <c r="BLJ795" s="14"/>
      <c r="BLK795" s="14"/>
      <c r="BLL795" s="14"/>
      <c r="BLM795" s="14"/>
      <c r="BLN795" s="14"/>
      <c r="BLO795" s="14"/>
      <c r="BLP795" s="14"/>
      <c r="BLQ795" s="14"/>
      <c r="BLR795" s="14"/>
      <c r="BLS795" s="14"/>
      <c r="BLT795" s="14"/>
      <c r="BLU795" s="14"/>
      <c r="BLV795" s="14"/>
      <c r="BLW795" s="14"/>
      <c r="BLX795" s="14"/>
      <c r="BLY795" s="14"/>
      <c r="BLZ795" s="14"/>
      <c r="BMA795" s="14"/>
      <c r="BMB795" s="14"/>
      <c r="BMC795" s="14"/>
      <c r="BMD795" s="14"/>
      <c r="BME795" s="14"/>
      <c r="BMF795" s="14"/>
      <c r="BMG795" s="14"/>
      <c r="BMH795" s="14"/>
      <c r="BMI795" s="14"/>
      <c r="BMJ795" s="14"/>
      <c r="BMK795" s="14"/>
      <c r="BML795" s="14"/>
      <c r="BMM795" s="14"/>
      <c r="BMN795" s="14"/>
      <c r="BMO795" s="14"/>
      <c r="BMP795" s="14"/>
      <c r="BMQ795" s="14"/>
      <c r="BMR795" s="14"/>
      <c r="BMS795" s="14"/>
      <c r="BMT795" s="14"/>
      <c r="BMU795" s="14"/>
      <c r="BMV795" s="14"/>
      <c r="BMW795" s="14"/>
      <c r="BMX795" s="14"/>
      <c r="BMY795" s="14"/>
      <c r="BMZ795" s="14"/>
      <c r="BNA795" s="14"/>
      <c r="BNB795" s="14"/>
      <c r="BNC795" s="14"/>
      <c r="BND795" s="14"/>
      <c r="BNE795" s="14"/>
      <c r="BNF795" s="14"/>
      <c r="BNG795" s="14"/>
      <c r="BNH795" s="14"/>
      <c r="BNI795" s="14"/>
      <c r="BNJ795" s="14"/>
      <c r="BNK795" s="14"/>
      <c r="BNL795" s="14"/>
      <c r="BNM795" s="14"/>
      <c r="BNN795" s="14"/>
      <c r="BNO795" s="14"/>
      <c r="BNP795" s="14"/>
      <c r="BNQ795" s="14"/>
      <c r="BNR795" s="14"/>
      <c r="BNS795" s="14"/>
      <c r="BNT795" s="14"/>
      <c r="BNU795" s="14"/>
      <c r="BNV795" s="14"/>
      <c r="BNW795" s="14"/>
      <c r="BNX795" s="14"/>
      <c r="BNY795" s="14"/>
      <c r="BNZ795" s="14"/>
      <c r="BOA795" s="14"/>
      <c r="BOB795" s="14"/>
      <c r="BOC795" s="14"/>
      <c r="BOD795" s="14"/>
      <c r="BOE795" s="14"/>
      <c r="BOF795" s="14"/>
      <c r="BOG795" s="14"/>
      <c r="BOH795" s="14"/>
      <c r="BOI795" s="14"/>
      <c r="BOJ795" s="14"/>
      <c r="BOK795" s="14"/>
      <c r="BOL795" s="14"/>
      <c r="BOM795" s="14"/>
      <c r="BON795" s="14"/>
      <c r="BOO795" s="14"/>
      <c r="BOP795" s="14"/>
      <c r="BOQ795" s="14"/>
      <c r="BOR795" s="14"/>
      <c r="BOS795" s="14"/>
      <c r="BOT795" s="14"/>
      <c r="BOU795" s="14"/>
      <c r="BOV795" s="14"/>
      <c r="BOW795" s="14"/>
      <c r="BOX795" s="14"/>
      <c r="BOY795" s="14"/>
      <c r="BOZ795" s="14"/>
      <c r="BPA795" s="14"/>
      <c r="BPB795" s="14"/>
      <c r="BPC795" s="14"/>
      <c r="BPD795" s="14"/>
      <c r="BPE795" s="14"/>
      <c r="BPF795" s="14"/>
      <c r="BPG795" s="14"/>
      <c r="BPH795" s="14"/>
      <c r="BPI795" s="14"/>
      <c r="BPJ795" s="14"/>
      <c r="BPK795" s="14"/>
      <c r="BPL795" s="14"/>
      <c r="BPM795" s="14"/>
      <c r="BPN795" s="14"/>
      <c r="BPO795" s="14"/>
      <c r="BPP795" s="14"/>
      <c r="BPQ795" s="14"/>
      <c r="BPR795" s="14"/>
      <c r="BPS795" s="14"/>
      <c r="BPT795" s="14"/>
      <c r="BPU795" s="14"/>
      <c r="BPV795" s="14"/>
      <c r="BPW795" s="14"/>
      <c r="BPX795" s="14"/>
      <c r="BPY795" s="14"/>
      <c r="BPZ795" s="14"/>
      <c r="BQA795" s="14"/>
      <c r="BQB795" s="14"/>
      <c r="BQC795" s="14"/>
      <c r="BQD795" s="14"/>
      <c r="BQE795" s="14"/>
      <c r="BQF795" s="14"/>
      <c r="BQG795" s="14"/>
      <c r="BQH795" s="14"/>
      <c r="BQI795" s="14"/>
      <c r="BQJ795" s="14"/>
      <c r="BQK795" s="14"/>
      <c r="BQL795" s="14"/>
      <c r="BQM795" s="14"/>
      <c r="BQN795" s="14"/>
      <c r="BQO795" s="14"/>
      <c r="BQP795" s="14"/>
      <c r="BQQ795" s="14"/>
      <c r="BQR795" s="14"/>
      <c r="BQS795" s="14"/>
      <c r="BQT795" s="14"/>
      <c r="BQU795" s="14"/>
      <c r="BQV795" s="14"/>
      <c r="BQW795" s="14"/>
      <c r="BQX795" s="14"/>
      <c r="BQY795" s="14"/>
      <c r="BQZ795" s="14"/>
      <c r="BRA795" s="14"/>
      <c r="BRB795" s="14"/>
      <c r="BRC795" s="14"/>
      <c r="BRD795" s="14"/>
      <c r="BRE795" s="14"/>
      <c r="BRF795" s="14"/>
      <c r="BRG795" s="14"/>
      <c r="BRH795" s="14"/>
      <c r="BRI795" s="14"/>
      <c r="BRJ795" s="14"/>
      <c r="BRK795" s="14"/>
      <c r="BRL795" s="14"/>
      <c r="BRM795" s="14"/>
      <c r="BRN795" s="14"/>
      <c r="BRO795" s="14"/>
      <c r="BRP795" s="14"/>
      <c r="BRQ795" s="14"/>
      <c r="BRR795" s="14"/>
      <c r="BRS795" s="14"/>
      <c r="BRT795" s="14"/>
      <c r="BRU795" s="14"/>
      <c r="BRV795" s="14"/>
      <c r="BRW795" s="14"/>
      <c r="BRX795" s="14"/>
      <c r="BRY795" s="14"/>
      <c r="BRZ795" s="14"/>
      <c r="BSA795" s="14"/>
      <c r="BSB795" s="14"/>
      <c r="BSC795" s="14"/>
      <c r="BSD795" s="14"/>
      <c r="BSE795" s="14"/>
      <c r="BSF795" s="14"/>
      <c r="BSG795" s="14"/>
      <c r="BSH795" s="14"/>
      <c r="BSI795" s="14"/>
      <c r="BSJ795" s="14"/>
      <c r="BSK795" s="14"/>
      <c r="BSL795" s="14"/>
      <c r="BSM795" s="14"/>
      <c r="BSN795" s="14"/>
      <c r="BSO795" s="14"/>
      <c r="BSP795" s="14"/>
      <c r="BSQ795" s="14"/>
      <c r="BSR795" s="14"/>
      <c r="BSS795" s="14"/>
      <c r="BST795" s="14"/>
      <c r="BSU795" s="14"/>
      <c r="BSV795" s="14"/>
      <c r="BSW795" s="14"/>
      <c r="BSX795" s="14"/>
      <c r="BSY795" s="14"/>
      <c r="BSZ795" s="14"/>
      <c r="BTA795" s="14"/>
      <c r="BTB795" s="14"/>
      <c r="BTC795" s="14"/>
      <c r="BTD795" s="14"/>
      <c r="BTE795" s="14"/>
      <c r="BTF795" s="14"/>
      <c r="BTG795" s="14"/>
      <c r="BTH795" s="14"/>
      <c r="BTI795" s="14"/>
      <c r="BTJ795" s="14"/>
      <c r="BTK795" s="14"/>
      <c r="BTL795" s="14"/>
      <c r="BTM795" s="14"/>
      <c r="BTN795" s="14"/>
      <c r="BTO795" s="14"/>
      <c r="BTP795" s="14"/>
      <c r="BTQ795" s="14"/>
      <c r="BTR795" s="14"/>
      <c r="BTS795" s="14"/>
      <c r="BTT795" s="14"/>
      <c r="BTU795" s="14"/>
      <c r="BTV795" s="14"/>
      <c r="BTW795" s="14"/>
      <c r="BTX795" s="14"/>
      <c r="BTY795" s="14"/>
      <c r="BTZ795" s="14"/>
      <c r="BUA795" s="14"/>
      <c r="BUB795" s="14"/>
      <c r="BUC795" s="14"/>
      <c r="BUD795" s="14"/>
      <c r="BUE795" s="14"/>
      <c r="BUF795" s="14"/>
      <c r="BUG795" s="14"/>
      <c r="BUH795" s="14"/>
      <c r="BUI795" s="14"/>
      <c r="BUJ795" s="14"/>
      <c r="BUK795" s="14"/>
      <c r="BUL795" s="14"/>
      <c r="BUM795" s="14"/>
      <c r="BUN795" s="14"/>
      <c r="BUO795" s="14"/>
      <c r="BUP795" s="14"/>
      <c r="BUQ795" s="14"/>
      <c r="BUR795" s="14"/>
      <c r="BUS795" s="14"/>
      <c r="BUT795" s="14"/>
      <c r="BUU795" s="14"/>
      <c r="BUV795" s="14"/>
      <c r="BUW795" s="14"/>
      <c r="BUX795" s="14"/>
      <c r="BUY795" s="14"/>
      <c r="BUZ795" s="14"/>
      <c r="BVA795" s="14"/>
      <c r="BVB795" s="14"/>
      <c r="BVC795" s="14"/>
      <c r="BVD795" s="14"/>
      <c r="BVE795" s="14"/>
      <c r="BVF795" s="14"/>
      <c r="BVG795" s="14"/>
      <c r="BVH795" s="14"/>
      <c r="BVI795" s="14"/>
      <c r="BVJ795" s="14"/>
      <c r="BVK795" s="14"/>
      <c r="BVL795" s="14"/>
      <c r="BVM795" s="14"/>
      <c r="BVN795" s="14"/>
      <c r="BVO795" s="14"/>
      <c r="BVP795" s="14"/>
      <c r="BVQ795" s="14"/>
      <c r="BVR795" s="14"/>
      <c r="BVS795" s="14"/>
      <c r="BVT795" s="14"/>
      <c r="BVU795" s="14"/>
      <c r="BVV795" s="14"/>
      <c r="BVW795" s="14"/>
      <c r="BVX795" s="14"/>
      <c r="BVY795" s="14"/>
      <c r="BVZ795" s="14"/>
      <c r="BWA795" s="14"/>
      <c r="BWB795" s="14"/>
      <c r="BWC795" s="14"/>
      <c r="BWD795" s="14"/>
      <c r="BWE795" s="14"/>
      <c r="BWF795" s="14"/>
      <c r="BWG795" s="14"/>
      <c r="BWH795" s="14"/>
      <c r="BWI795" s="14"/>
      <c r="BWJ795" s="14"/>
      <c r="BWK795" s="14"/>
      <c r="BWL795" s="14"/>
      <c r="BWM795" s="14"/>
      <c r="BWN795" s="14"/>
      <c r="BWO795" s="14"/>
      <c r="BWP795" s="14"/>
      <c r="BWQ795" s="14"/>
      <c r="BWR795" s="14"/>
      <c r="BWS795" s="14"/>
      <c r="BWT795" s="14"/>
      <c r="BWU795" s="14"/>
      <c r="BWV795" s="14"/>
      <c r="BWW795" s="14"/>
      <c r="BWX795" s="14"/>
      <c r="BWY795" s="14"/>
      <c r="BWZ795" s="14"/>
      <c r="BXA795" s="14"/>
      <c r="BXB795" s="14"/>
      <c r="BXC795" s="14"/>
      <c r="BXD795" s="14"/>
      <c r="BXE795" s="14"/>
      <c r="BXF795" s="14"/>
      <c r="BXG795" s="14"/>
      <c r="BXH795" s="14"/>
      <c r="BXI795" s="14"/>
      <c r="BXJ795" s="14"/>
      <c r="BXK795" s="14"/>
      <c r="BXL795" s="14"/>
      <c r="BXM795" s="14"/>
      <c r="BXN795" s="14"/>
      <c r="BXO795" s="14"/>
      <c r="BXP795" s="14"/>
      <c r="BXQ795" s="14"/>
      <c r="BXR795" s="14"/>
      <c r="BXS795" s="14"/>
      <c r="BXT795" s="14"/>
      <c r="BXU795" s="14"/>
      <c r="BXV795" s="14"/>
      <c r="BXW795" s="14"/>
      <c r="BXX795" s="14"/>
      <c r="BXY795" s="14"/>
      <c r="BXZ795" s="14"/>
      <c r="BYA795" s="14"/>
      <c r="BYB795" s="14"/>
      <c r="BYC795" s="14"/>
      <c r="BYD795" s="14"/>
      <c r="BYE795" s="14"/>
      <c r="BYF795" s="14"/>
      <c r="BYG795" s="14"/>
      <c r="BYH795" s="14"/>
      <c r="BYI795" s="14"/>
      <c r="BYJ795" s="14"/>
      <c r="BYK795" s="14"/>
      <c r="BYL795" s="14"/>
      <c r="BYM795" s="14"/>
      <c r="BYN795" s="14"/>
      <c r="BYO795" s="14"/>
      <c r="BYP795" s="14"/>
      <c r="BYQ795" s="14"/>
      <c r="BYR795" s="14"/>
      <c r="BYS795" s="14"/>
      <c r="BYT795" s="14"/>
      <c r="BYU795" s="14"/>
      <c r="BYV795" s="14"/>
      <c r="BYW795" s="14"/>
      <c r="BYX795" s="14"/>
      <c r="BYY795" s="14"/>
      <c r="BYZ795" s="14"/>
      <c r="BZA795" s="14"/>
      <c r="BZB795" s="14"/>
      <c r="BZC795" s="14"/>
      <c r="BZD795" s="14"/>
      <c r="BZE795" s="14"/>
      <c r="BZF795" s="14"/>
      <c r="BZG795" s="14"/>
      <c r="BZH795" s="14"/>
      <c r="BZI795" s="14"/>
      <c r="BZJ795" s="14"/>
      <c r="BZK795" s="14"/>
      <c r="BZL795" s="14"/>
      <c r="BZM795" s="14"/>
      <c r="BZN795" s="14"/>
      <c r="BZO795" s="14"/>
      <c r="BZP795" s="14"/>
      <c r="BZQ795" s="14"/>
      <c r="BZR795" s="14"/>
      <c r="BZS795" s="14"/>
      <c r="BZT795" s="14"/>
      <c r="BZU795" s="14"/>
      <c r="BZV795" s="14"/>
      <c r="BZW795" s="14"/>
      <c r="BZX795" s="14"/>
      <c r="BZY795" s="14"/>
      <c r="BZZ795" s="14"/>
      <c r="CAA795" s="14"/>
      <c r="CAB795" s="14"/>
      <c r="CAC795" s="14"/>
      <c r="CAD795" s="14"/>
      <c r="CAE795" s="14"/>
      <c r="CAF795" s="14"/>
      <c r="CAG795" s="14"/>
      <c r="CAH795" s="14"/>
      <c r="CAI795" s="14"/>
      <c r="CAJ795" s="14"/>
      <c r="CAK795" s="14"/>
      <c r="CAL795" s="14"/>
      <c r="CAM795" s="14"/>
      <c r="CAN795" s="14"/>
      <c r="CAO795" s="14"/>
      <c r="CAP795" s="14"/>
      <c r="CAQ795" s="14"/>
      <c r="CAR795" s="14"/>
      <c r="CAS795" s="14"/>
      <c r="CAT795" s="14"/>
      <c r="CAU795" s="14"/>
      <c r="CAV795" s="14"/>
      <c r="CAW795" s="14"/>
      <c r="CAX795" s="14"/>
      <c r="CAY795" s="14"/>
      <c r="CAZ795" s="14"/>
      <c r="CBA795" s="14"/>
      <c r="CBB795" s="14"/>
      <c r="CBC795" s="14"/>
      <c r="CBD795" s="14"/>
      <c r="CBE795" s="14"/>
      <c r="CBF795" s="14"/>
      <c r="CBG795" s="14"/>
      <c r="CBH795" s="14"/>
      <c r="CBI795" s="14"/>
      <c r="CBJ795" s="14"/>
      <c r="CBK795" s="14"/>
      <c r="CBL795" s="14"/>
      <c r="CBM795" s="14"/>
      <c r="CBN795" s="14"/>
      <c r="CBO795" s="14"/>
      <c r="CBP795" s="14"/>
      <c r="CBQ795" s="14"/>
      <c r="CBR795" s="14"/>
      <c r="CBS795" s="14"/>
      <c r="CBT795" s="14"/>
      <c r="CBU795" s="14"/>
      <c r="CBV795" s="14"/>
      <c r="CBW795" s="14"/>
      <c r="CBX795" s="14"/>
      <c r="CBY795" s="14"/>
      <c r="CBZ795" s="14"/>
      <c r="CCA795" s="14"/>
      <c r="CCB795" s="14"/>
      <c r="CCC795" s="14"/>
      <c r="CCD795" s="14"/>
      <c r="CCE795" s="14"/>
      <c r="CCF795" s="14"/>
      <c r="CCG795" s="14"/>
      <c r="CCH795" s="14"/>
      <c r="CCI795" s="14"/>
      <c r="CCJ795" s="14"/>
      <c r="CCK795" s="14"/>
      <c r="CCL795" s="14"/>
      <c r="CCM795" s="14"/>
      <c r="CCN795" s="14"/>
      <c r="CCO795" s="14"/>
      <c r="CCP795" s="14"/>
      <c r="CCQ795" s="14"/>
      <c r="CCR795" s="14"/>
      <c r="CCS795" s="14"/>
      <c r="CCT795" s="14"/>
      <c r="CCU795" s="14"/>
      <c r="CCV795" s="14"/>
      <c r="CCW795" s="14"/>
      <c r="CCX795" s="14"/>
      <c r="CCY795" s="14"/>
      <c r="CCZ795" s="14"/>
      <c r="CDA795" s="14"/>
      <c r="CDB795" s="14"/>
      <c r="CDC795" s="14"/>
      <c r="CDD795" s="14"/>
      <c r="CDE795" s="14"/>
      <c r="CDF795" s="14"/>
      <c r="CDG795" s="14"/>
      <c r="CDH795" s="14"/>
      <c r="CDI795" s="14"/>
      <c r="CDJ795" s="14"/>
      <c r="CDK795" s="14"/>
      <c r="CDL795" s="14"/>
      <c r="CDM795" s="14"/>
      <c r="CDN795" s="14"/>
      <c r="CDO795" s="14"/>
      <c r="CDP795" s="14"/>
      <c r="CDQ795" s="14"/>
      <c r="CDR795" s="14"/>
      <c r="CDS795" s="14"/>
      <c r="CDT795" s="14"/>
      <c r="CDU795" s="14"/>
      <c r="CDV795" s="14"/>
      <c r="CDW795" s="14"/>
      <c r="CDX795" s="14"/>
      <c r="CDY795" s="14"/>
      <c r="CDZ795" s="14"/>
      <c r="CEA795" s="14"/>
      <c r="CEB795" s="14"/>
      <c r="CEC795" s="14"/>
      <c r="CED795" s="14"/>
      <c r="CEE795" s="14"/>
      <c r="CEF795" s="14"/>
      <c r="CEG795" s="14"/>
      <c r="CEH795" s="14"/>
      <c r="CEI795" s="14"/>
      <c r="CEJ795" s="14"/>
      <c r="CEK795" s="14"/>
      <c r="CEL795" s="14"/>
      <c r="CEM795" s="14"/>
      <c r="CEN795" s="14"/>
      <c r="CEO795" s="14"/>
      <c r="CEP795" s="14"/>
      <c r="CEQ795" s="14"/>
      <c r="CER795" s="14"/>
      <c r="CES795" s="14"/>
      <c r="CET795" s="14"/>
      <c r="CEU795" s="14"/>
      <c r="CEV795" s="14"/>
      <c r="CEW795" s="14"/>
      <c r="CEX795" s="14"/>
      <c r="CEY795" s="14"/>
      <c r="CEZ795" s="14"/>
      <c r="CFA795" s="14"/>
      <c r="CFB795" s="14"/>
      <c r="CFC795" s="14"/>
      <c r="CFD795" s="14"/>
      <c r="CFE795" s="14"/>
      <c r="CFF795" s="14"/>
      <c r="CFG795" s="14"/>
      <c r="CFH795" s="14"/>
      <c r="CFI795" s="14"/>
      <c r="CFJ795" s="14"/>
      <c r="CFK795" s="14"/>
      <c r="CFL795" s="14"/>
      <c r="CFM795" s="14"/>
      <c r="CFN795" s="14"/>
      <c r="CFO795" s="14"/>
      <c r="CFP795" s="14"/>
      <c r="CFQ795" s="14"/>
      <c r="CFR795" s="14"/>
      <c r="CFS795" s="14"/>
      <c r="CFT795" s="14"/>
      <c r="CFU795" s="14"/>
      <c r="CFV795" s="14"/>
      <c r="CFW795" s="14"/>
      <c r="CFX795" s="14"/>
      <c r="CFY795" s="14"/>
      <c r="CFZ795" s="14"/>
      <c r="CGA795" s="14"/>
      <c r="CGB795" s="14"/>
      <c r="CGC795" s="14"/>
      <c r="CGD795" s="14"/>
      <c r="CGE795" s="14"/>
      <c r="CGF795" s="14"/>
      <c r="CGG795" s="14"/>
      <c r="CGH795" s="14"/>
      <c r="CGI795" s="14"/>
      <c r="CGJ795" s="14"/>
      <c r="CGK795" s="14"/>
      <c r="CGL795" s="14"/>
      <c r="CGM795" s="14"/>
      <c r="CGN795" s="14"/>
      <c r="CGO795" s="14"/>
      <c r="CGP795" s="14"/>
      <c r="CGQ795" s="14"/>
      <c r="CGR795" s="14"/>
      <c r="CGS795" s="14"/>
      <c r="CGT795" s="14"/>
      <c r="CGU795" s="14"/>
      <c r="CGV795" s="14"/>
      <c r="CGW795" s="14"/>
      <c r="CGX795" s="14"/>
      <c r="CGY795" s="14"/>
      <c r="CGZ795" s="14"/>
      <c r="CHA795" s="14"/>
      <c r="CHB795" s="14"/>
      <c r="CHC795" s="14"/>
      <c r="CHD795" s="14"/>
      <c r="CHE795" s="14"/>
      <c r="CHF795" s="14"/>
      <c r="CHG795" s="14"/>
      <c r="CHH795" s="14"/>
      <c r="CHI795" s="14"/>
      <c r="CHJ795" s="14"/>
      <c r="CHK795" s="14"/>
      <c r="CHL795" s="14"/>
      <c r="CHM795" s="14"/>
      <c r="CHN795" s="14"/>
      <c r="CHO795" s="14"/>
      <c r="CHP795" s="14"/>
      <c r="CHQ795" s="14"/>
      <c r="CHR795" s="14"/>
      <c r="CHS795" s="14"/>
      <c r="CHT795" s="14"/>
      <c r="CHU795" s="14"/>
      <c r="CHV795" s="14"/>
      <c r="CHW795" s="14"/>
      <c r="CHX795" s="14"/>
      <c r="CHY795" s="14"/>
      <c r="CHZ795" s="14"/>
      <c r="CIA795" s="14"/>
      <c r="CIB795" s="14"/>
      <c r="CIC795" s="14"/>
      <c r="CID795" s="14"/>
      <c r="CIE795" s="14"/>
      <c r="CIF795" s="14"/>
      <c r="CIG795" s="14"/>
      <c r="CIH795" s="14"/>
      <c r="CII795" s="14"/>
      <c r="CIJ795" s="14"/>
      <c r="CIK795" s="14"/>
      <c r="CIL795" s="14"/>
      <c r="CIM795" s="14"/>
      <c r="CIN795" s="14"/>
      <c r="CIO795" s="14"/>
      <c r="CIP795" s="14"/>
      <c r="CIQ795" s="14"/>
      <c r="CIR795" s="14"/>
      <c r="CIS795" s="14"/>
      <c r="CIT795" s="14"/>
      <c r="CIU795" s="14"/>
      <c r="CIV795" s="14"/>
      <c r="CIW795" s="14"/>
      <c r="CIX795" s="14"/>
      <c r="CIY795" s="14"/>
      <c r="CIZ795" s="14"/>
      <c r="CJA795" s="14"/>
      <c r="CJB795" s="14"/>
      <c r="CJC795" s="14"/>
      <c r="CJD795" s="14"/>
      <c r="CJE795" s="14"/>
      <c r="CJF795" s="14"/>
      <c r="CJG795" s="14"/>
      <c r="CJH795" s="14"/>
      <c r="CJI795" s="14"/>
      <c r="CJJ795" s="14"/>
      <c r="CJK795" s="14"/>
      <c r="CJL795" s="14"/>
      <c r="CJM795" s="14"/>
      <c r="CJN795" s="14"/>
      <c r="CJO795" s="14"/>
      <c r="CJP795" s="14"/>
      <c r="CJQ795" s="14"/>
      <c r="CJR795" s="14"/>
      <c r="CJS795" s="14"/>
      <c r="CJT795" s="14"/>
      <c r="CJU795" s="14"/>
      <c r="CJV795" s="14"/>
      <c r="CJW795" s="14"/>
      <c r="CJX795" s="14"/>
      <c r="CJY795" s="14"/>
      <c r="CJZ795" s="14"/>
      <c r="CKA795" s="14"/>
      <c r="CKB795" s="14"/>
      <c r="CKC795" s="14"/>
      <c r="CKD795" s="14"/>
      <c r="CKE795" s="14"/>
      <c r="CKF795" s="14"/>
      <c r="CKG795" s="14"/>
      <c r="CKH795" s="14"/>
      <c r="CKI795" s="14"/>
      <c r="CKJ795" s="14"/>
      <c r="CKK795" s="14"/>
      <c r="CKL795" s="14"/>
      <c r="CKM795" s="14"/>
      <c r="CKN795" s="14"/>
      <c r="CKO795" s="14"/>
      <c r="CKP795" s="14"/>
      <c r="CKQ795" s="14"/>
      <c r="CKR795" s="14"/>
      <c r="CKS795" s="14"/>
      <c r="CKT795" s="14"/>
      <c r="CKU795" s="14"/>
      <c r="CKV795" s="14"/>
      <c r="CKW795" s="14"/>
      <c r="CKX795" s="14"/>
      <c r="CKY795" s="14"/>
      <c r="CKZ795" s="14"/>
      <c r="CLA795" s="14"/>
      <c r="CLB795" s="14"/>
      <c r="CLC795" s="14"/>
      <c r="CLD795" s="14"/>
      <c r="CLE795" s="14"/>
      <c r="CLF795" s="14"/>
      <c r="CLG795" s="14"/>
      <c r="CLH795" s="14"/>
      <c r="CLI795" s="14"/>
      <c r="CLJ795" s="14"/>
      <c r="CLK795" s="14"/>
      <c r="CLL795" s="14"/>
      <c r="CLM795" s="14"/>
      <c r="CLN795" s="14"/>
      <c r="CLO795" s="14"/>
      <c r="CLP795" s="14"/>
      <c r="CLQ795" s="14"/>
      <c r="CLR795" s="14"/>
      <c r="CLS795" s="14"/>
      <c r="CLT795" s="14"/>
      <c r="CLU795" s="14"/>
      <c r="CLV795" s="14"/>
      <c r="CLW795" s="14"/>
      <c r="CLX795" s="14"/>
      <c r="CLY795" s="14"/>
      <c r="CLZ795" s="14"/>
      <c r="CMA795" s="14"/>
      <c r="CMB795" s="14"/>
      <c r="CMC795" s="14"/>
      <c r="CMD795" s="14"/>
      <c r="CME795" s="14"/>
      <c r="CMF795" s="14"/>
      <c r="CMG795" s="14"/>
      <c r="CMH795" s="14"/>
      <c r="CMI795" s="14"/>
      <c r="CMJ795" s="14"/>
      <c r="CMK795" s="14"/>
      <c r="CML795" s="14"/>
      <c r="CMM795" s="14"/>
      <c r="CMN795" s="14"/>
      <c r="CMO795" s="14"/>
      <c r="CMP795" s="14"/>
      <c r="CMQ795" s="14"/>
      <c r="CMR795" s="14"/>
      <c r="CMS795" s="14"/>
      <c r="CMT795" s="14"/>
      <c r="CMU795" s="14"/>
      <c r="CMV795" s="14"/>
      <c r="CMW795" s="14"/>
      <c r="CMX795" s="14"/>
      <c r="CMY795" s="14"/>
      <c r="CMZ795" s="14"/>
      <c r="CNA795" s="14"/>
      <c r="CNB795" s="14"/>
      <c r="CNC795" s="14"/>
      <c r="CND795" s="14"/>
      <c r="CNE795" s="14"/>
      <c r="CNF795" s="14"/>
      <c r="CNG795" s="14"/>
      <c r="CNH795" s="14"/>
      <c r="CNI795" s="14"/>
      <c r="CNJ795" s="14"/>
      <c r="CNK795" s="14"/>
      <c r="CNL795" s="14"/>
      <c r="CNM795" s="14"/>
      <c r="CNN795" s="14"/>
      <c r="CNO795" s="14"/>
      <c r="CNP795" s="14"/>
      <c r="CNQ795" s="14"/>
      <c r="CNR795" s="14"/>
      <c r="CNS795" s="14"/>
      <c r="CNT795" s="14"/>
      <c r="CNU795" s="14"/>
      <c r="CNV795" s="14"/>
      <c r="CNW795" s="14"/>
      <c r="CNX795" s="14"/>
      <c r="CNY795" s="14"/>
      <c r="CNZ795" s="14"/>
      <c r="COA795" s="14"/>
      <c r="COB795" s="14"/>
      <c r="COC795" s="14"/>
      <c r="COD795" s="14"/>
      <c r="COE795" s="14"/>
      <c r="COF795" s="14"/>
      <c r="COG795" s="14"/>
      <c r="COH795" s="14"/>
      <c r="COI795" s="14"/>
      <c r="COJ795" s="14"/>
      <c r="COK795" s="14"/>
      <c r="COL795" s="14"/>
      <c r="COM795" s="14"/>
      <c r="CON795" s="14"/>
      <c r="COO795" s="14"/>
      <c r="COP795" s="14"/>
      <c r="COQ795" s="14"/>
      <c r="COR795" s="14"/>
      <c r="COS795" s="14"/>
      <c r="COT795" s="14"/>
      <c r="COU795" s="14"/>
      <c r="COV795" s="14"/>
      <c r="COW795" s="14"/>
      <c r="COX795" s="14"/>
      <c r="COY795" s="14"/>
      <c r="COZ795" s="14"/>
      <c r="CPA795" s="14"/>
      <c r="CPB795" s="14"/>
      <c r="CPC795" s="14"/>
      <c r="CPD795" s="14"/>
      <c r="CPE795" s="14"/>
      <c r="CPF795" s="14"/>
      <c r="CPG795" s="14"/>
      <c r="CPH795" s="14"/>
      <c r="CPI795" s="14"/>
      <c r="CPJ795" s="14"/>
      <c r="CPK795" s="14"/>
      <c r="CPL795" s="14"/>
      <c r="CPM795" s="14"/>
      <c r="CPN795" s="14"/>
      <c r="CPO795" s="14"/>
      <c r="CPP795" s="14"/>
      <c r="CPQ795" s="14"/>
      <c r="CPR795" s="14"/>
      <c r="CPS795" s="14"/>
      <c r="CPT795" s="14"/>
      <c r="CPU795" s="14"/>
      <c r="CPV795" s="14"/>
      <c r="CPW795" s="14"/>
      <c r="CPX795" s="14"/>
      <c r="CPY795" s="14"/>
      <c r="CPZ795" s="14"/>
      <c r="CQA795" s="14"/>
      <c r="CQB795" s="14"/>
      <c r="CQC795" s="14"/>
      <c r="CQD795" s="14"/>
      <c r="CQE795" s="14"/>
      <c r="CQF795" s="14"/>
      <c r="CQG795" s="14"/>
      <c r="CQH795" s="14"/>
      <c r="CQI795" s="14"/>
      <c r="CQJ795" s="14"/>
      <c r="CQK795" s="14"/>
      <c r="CQL795" s="14"/>
      <c r="CQM795" s="14"/>
      <c r="CQN795" s="14"/>
      <c r="CQO795" s="14"/>
      <c r="CQP795" s="14"/>
      <c r="CQQ795" s="14"/>
      <c r="CQR795" s="14"/>
      <c r="CQS795" s="14"/>
      <c r="CQT795" s="14"/>
      <c r="CQU795" s="14"/>
      <c r="CQV795" s="14"/>
      <c r="CQW795" s="14"/>
      <c r="CQX795" s="14"/>
      <c r="CQY795" s="14"/>
      <c r="CQZ795" s="14"/>
      <c r="CRA795" s="14"/>
      <c r="CRB795" s="14"/>
      <c r="CRC795" s="14"/>
      <c r="CRD795" s="14"/>
      <c r="CRE795" s="14"/>
      <c r="CRF795" s="14"/>
      <c r="CRG795" s="14"/>
      <c r="CRH795" s="14"/>
      <c r="CRI795" s="14"/>
      <c r="CRJ795" s="14"/>
      <c r="CRK795" s="14"/>
      <c r="CRL795" s="14"/>
      <c r="CRM795" s="14"/>
      <c r="CRN795" s="14"/>
      <c r="CRO795" s="14"/>
      <c r="CRP795" s="14"/>
      <c r="CRQ795" s="14"/>
      <c r="CRR795" s="14"/>
      <c r="CRS795" s="14"/>
      <c r="CRT795" s="14"/>
      <c r="CRU795" s="14"/>
      <c r="CRV795" s="14"/>
      <c r="CRW795" s="14"/>
      <c r="CRX795" s="14"/>
      <c r="CRY795" s="14"/>
      <c r="CRZ795" s="14"/>
      <c r="CSA795" s="14"/>
      <c r="CSB795" s="14"/>
      <c r="CSC795" s="14"/>
      <c r="CSD795" s="14"/>
      <c r="CSE795" s="14"/>
      <c r="CSF795" s="14"/>
      <c r="CSG795" s="14"/>
      <c r="CSH795" s="14"/>
      <c r="CSI795" s="14"/>
      <c r="CSJ795" s="14"/>
      <c r="CSK795" s="14"/>
      <c r="CSL795" s="14"/>
      <c r="CSM795" s="14"/>
      <c r="CSN795" s="14"/>
      <c r="CSO795" s="14"/>
      <c r="CSP795" s="14"/>
      <c r="CSQ795" s="14"/>
      <c r="CSR795" s="14"/>
      <c r="CSS795" s="14"/>
      <c r="CST795" s="14"/>
      <c r="CSU795" s="14"/>
      <c r="CSV795" s="14"/>
      <c r="CSW795" s="14"/>
      <c r="CSX795" s="14"/>
      <c r="CSY795" s="14"/>
      <c r="CSZ795" s="14"/>
      <c r="CTA795" s="14"/>
      <c r="CTB795" s="14"/>
      <c r="CTC795" s="14"/>
      <c r="CTD795" s="14"/>
      <c r="CTE795" s="14"/>
      <c r="CTF795" s="14"/>
      <c r="CTG795" s="14"/>
      <c r="CTH795" s="14"/>
      <c r="CTI795" s="14"/>
      <c r="CTJ795" s="14"/>
      <c r="CTK795" s="14"/>
      <c r="CTL795" s="14"/>
      <c r="CTM795" s="14"/>
      <c r="CTN795" s="14"/>
      <c r="CTO795" s="14"/>
      <c r="CTP795" s="14"/>
      <c r="CTQ795" s="14"/>
      <c r="CTR795" s="14"/>
      <c r="CTS795" s="14"/>
      <c r="CTT795" s="14"/>
      <c r="CTU795" s="14"/>
      <c r="CTV795" s="14"/>
      <c r="CTW795" s="14"/>
      <c r="CTX795" s="14"/>
      <c r="CTY795" s="14"/>
      <c r="CTZ795" s="14"/>
      <c r="CUA795" s="14"/>
      <c r="CUB795" s="14"/>
      <c r="CUC795" s="14"/>
      <c r="CUD795" s="14"/>
      <c r="CUE795" s="14"/>
      <c r="CUF795" s="14"/>
      <c r="CUG795" s="14"/>
      <c r="CUH795" s="14"/>
      <c r="CUI795" s="14"/>
      <c r="CUJ795" s="14"/>
      <c r="CUK795" s="14"/>
      <c r="CUL795" s="14"/>
      <c r="CUM795" s="14"/>
      <c r="CUN795" s="14"/>
      <c r="CUO795" s="14"/>
      <c r="CUP795" s="14"/>
      <c r="CUQ795" s="14"/>
      <c r="CUR795" s="14"/>
      <c r="CUS795" s="14"/>
      <c r="CUT795" s="14"/>
      <c r="CUU795" s="14"/>
      <c r="CUV795" s="14"/>
      <c r="CUW795" s="14"/>
      <c r="CUX795" s="14"/>
      <c r="CUY795" s="14"/>
      <c r="CUZ795" s="14"/>
      <c r="CVA795" s="14"/>
      <c r="CVB795" s="14"/>
      <c r="CVC795" s="14"/>
      <c r="CVD795" s="14"/>
      <c r="CVE795" s="14"/>
      <c r="CVF795" s="14"/>
      <c r="CVG795" s="14"/>
      <c r="CVH795" s="14"/>
      <c r="CVI795" s="14"/>
      <c r="CVJ795" s="14"/>
      <c r="CVK795" s="14"/>
      <c r="CVL795" s="14"/>
      <c r="CVM795" s="14"/>
      <c r="CVN795" s="14"/>
      <c r="CVO795" s="14"/>
      <c r="CVP795" s="14"/>
      <c r="CVQ795" s="14"/>
      <c r="CVR795" s="14"/>
      <c r="CVS795" s="14"/>
      <c r="CVT795" s="14"/>
      <c r="CVU795" s="14"/>
      <c r="CVV795" s="14"/>
      <c r="CVW795" s="14"/>
      <c r="CVX795" s="14"/>
      <c r="CVY795" s="14"/>
      <c r="CVZ795" s="14"/>
      <c r="CWA795" s="14"/>
      <c r="CWB795" s="14"/>
      <c r="CWC795" s="14"/>
      <c r="CWD795" s="14"/>
      <c r="CWE795" s="14"/>
      <c r="CWF795" s="14"/>
      <c r="CWG795" s="14"/>
      <c r="CWH795" s="14"/>
      <c r="CWI795" s="14"/>
      <c r="CWJ795" s="14"/>
      <c r="CWK795" s="14"/>
      <c r="CWL795" s="14"/>
      <c r="CWM795" s="14"/>
      <c r="CWN795" s="14"/>
      <c r="CWO795" s="14"/>
      <c r="CWP795" s="14"/>
      <c r="CWQ795" s="14"/>
      <c r="CWR795" s="14"/>
      <c r="CWS795" s="14"/>
      <c r="CWT795" s="14"/>
      <c r="CWU795" s="14"/>
      <c r="CWV795" s="14"/>
      <c r="CWW795" s="14"/>
      <c r="CWX795" s="14"/>
      <c r="CWY795" s="14"/>
      <c r="CWZ795" s="14"/>
      <c r="CXA795" s="14"/>
      <c r="CXB795" s="14"/>
      <c r="CXC795" s="14"/>
      <c r="CXD795" s="14"/>
      <c r="CXE795" s="14"/>
      <c r="CXF795" s="14"/>
      <c r="CXG795" s="14"/>
      <c r="CXH795" s="14"/>
      <c r="CXI795" s="14"/>
      <c r="CXJ795" s="14"/>
      <c r="CXK795" s="14"/>
      <c r="CXL795" s="14"/>
      <c r="CXM795" s="14"/>
      <c r="CXN795" s="14"/>
      <c r="CXO795" s="14"/>
      <c r="CXP795" s="14"/>
      <c r="CXQ795" s="14"/>
      <c r="CXR795" s="14"/>
      <c r="CXS795" s="14"/>
      <c r="CXT795" s="14"/>
      <c r="CXU795" s="14"/>
      <c r="CXV795" s="14"/>
      <c r="CXW795" s="14"/>
      <c r="CXX795" s="14"/>
      <c r="CXY795" s="14"/>
      <c r="CXZ795" s="14"/>
      <c r="CYA795" s="14"/>
      <c r="CYB795" s="14"/>
      <c r="CYC795" s="14"/>
      <c r="CYD795" s="14"/>
      <c r="CYE795" s="14"/>
      <c r="CYF795" s="14"/>
      <c r="CYG795" s="14"/>
      <c r="CYH795" s="14"/>
      <c r="CYI795" s="14"/>
      <c r="CYJ795" s="14"/>
      <c r="CYK795" s="14"/>
      <c r="CYL795" s="14"/>
      <c r="CYM795" s="14"/>
      <c r="CYN795" s="14"/>
      <c r="CYO795" s="14"/>
      <c r="CYP795" s="14"/>
      <c r="CYQ795" s="14"/>
      <c r="CYR795" s="14"/>
      <c r="CYS795" s="14"/>
      <c r="CYT795" s="14"/>
      <c r="CYU795" s="14"/>
      <c r="CYV795" s="14"/>
      <c r="CYW795" s="14"/>
      <c r="CYX795" s="14"/>
      <c r="CYY795" s="14"/>
      <c r="CYZ795" s="14"/>
      <c r="CZA795" s="14"/>
      <c r="CZB795" s="14"/>
      <c r="CZC795" s="14"/>
      <c r="CZD795" s="14"/>
      <c r="CZE795" s="14"/>
      <c r="CZF795" s="14"/>
      <c r="CZG795" s="14"/>
      <c r="CZH795" s="14"/>
      <c r="CZI795" s="14"/>
      <c r="CZJ795" s="14"/>
      <c r="CZK795" s="14"/>
      <c r="CZL795" s="14"/>
      <c r="CZM795" s="14"/>
      <c r="CZN795" s="14"/>
      <c r="CZO795" s="14"/>
      <c r="CZP795" s="14"/>
      <c r="CZQ795" s="14"/>
      <c r="CZR795" s="14"/>
      <c r="CZS795" s="14"/>
      <c r="CZT795" s="14"/>
      <c r="CZU795" s="14"/>
      <c r="CZV795" s="14"/>
      <c r="CZW795" s="14"/>
      <c r="CZX795" s="14"/>
      <c r="CZY795" s="14"/>
      <c r="CZZ795" s="14"/>
      <c r="DAA795" s="14"/>
      <c r="DAB795" s="14"/>
      <c r="DAC795" s="14"/>
      <c r="DAD795" s="14"/>
      <c r="DAE795" s="14"/>
      <c r="DAF795" s="14"/>
      <c r="DAG795" s="14"/>
      <c r="DAH795" s="14"/>
      <c r="DAI795" s="14"/>
      <c r="DAJ795" s="14"/>
      <c r="DAK795" s="14"/>
      <c r="DAL795" s="14"/>
      <c r="DAM795" s="14"/>
      <c r="DAN795" s="14"/>
      <c r="DAO795" s="14"/>
      <c r="DAP795" s="14"/>
      <c r="DAQ795" s="14"/>
      <c r="DAR795" s="14"/>
      <c r="DAS795" s="14"/>
      <c r="DAT795" s="14"/>
      <c r="DAU795" s="14"/>
      <c r="DAV795" s="14"/>
      <c r="DAW795" s="14"/>
      <c r="DAX795" s="14"/>
      <c r="DAY795" s="14"/>
      <c r="DAZ795" s="14"/>
      <c r="DBA795" s="14"/>
      <c r="DBB795" s="14"/>
      <c r="DBC795" s="14"/>
      <c r="DBD795" s="14"/>
      <c r="DBE795" s="14"/>
      <c r="DBF795" s="14"/>
      <c r="DBG795" s="14"/>
      <c r="DBH795" s="14"/>
      <c r="DBI795" s="14"/>
      <c r="DBJ795" s="14"/>
      <c r="DBK795" s="14"/>
      <c r="DBL795" s="14"/>
      <c r="DBM795" s="14"/>
      <c r="DBN795" s="14"/>
      <c r="DBO795" s="14"/>
      <c r="DBP795" s="14"/>
      <c r="DBQ795" s="14"/>
      <c r="DBR795" s="14"/>
      <c r="DBS795" s="14"/>
      <c r="DBT795" s="14"/>
      <c r="DBU795" s="14"/>
      <c r="DBV795" s="14"/>
      <c r="DBW795" s="14"/>
      <c r="DBX795" s="14"/>
      <c r="DBY795" s="14"/>
      <c r="DBZ795" s="14"/>
      <c r="DCA795" s="14"/>
      <c r="DCB795" s="14"/>
      <c r="DCC795" s="14"/>
      <c r="DCD795" s="14"/>
      <c r="DCE795" s="14"/>
      <c r="DCF795" s="14"/>
      <c r="DCG795" s="14"/>
      <c r="DCH795" s="14"/>
      <c r="DCI795" s="14"/>
      <c r="DCJ795" s="14"/>
      <c r="DCK795" s="14"/>
      <c r="DCL795" s="14"/>
      <c r="DCM795" s="14"/>
      <c r="DCN795" s="14"/>
      <c r="DCO795" s="14"/>
      <c r="DCP795" s="14"/>
      <c r="DCQ795" s="14"/>
      <c r="DCR795" s="14"/>
      <c r="DCS795" s="14"/>
      <c r="DCT795" s="14"/>
      <c r="DCU795" s="14"/>
      <c r="DCV795" s="14"/>
      <c r="DCW795" s="14"/>
      <c r="DCX795" s="14"/>
      <c r="DCY795" s="14"/>
      <c r="DCZ795" s="14"/>
      <c r="DDA795" s="14"/>
      <c r="DDB795" s="14"/>
      <c r="DDC795" s="14"/>
      <c r="DDD795" s="14"/>
      <c r="DDE795" s="14"/>
      <c r="DDF795" s="14"/>
      <c r="DDG795" s="14"/>
      <c r="DDH795" s="14"/>
      <c r="DDI795" s="14"/>
      <c r="DDJ795" s="14"/>
      <c r="DDK795" s="14"/>
      <c r="DDL795" s="14"/>
      <c r="DDM795" s="14"/>
      <c r="DDN795" s="14"/>
      <c r="DDO795" s="14"/>
      <c r="DDP795" s="14"/>
      <c r="DDQ795" s="14"/>
      <c r="DDR795" s="14"/>
      <c r="DDS795" s="14"/>
      <c r="DDT795" s="14"/>
      <c r="DDU795" s="14"/>
      <c r="DDV795" s="14"/>
      <c r="DDW795" s="14"/>
      <c r="DDX795" s="14"/>
      <c r="DDY795" s="14"/>
      <c r="DDZ795" s="14"/>
      <c r="DEA795" s="14"/>
      <c r="DEB795" s="14"/>
      <c r="DEC795" s="14"/>
      <c r="DED795" s="14"/>
      <c r="DEE795" s="14"/>
      <c r="DEF795" s="14"/>
      <c r="DEG795" s="14"/>
      <c r="DEH795" s="14"/>
      <c r="DEI795" s="14"/>
      <c r="DEJ795" s="14"/>
      <c r="DEK795" s="14"/>
      <c r="DEL795" s="14"/>
      <c r="DEM795" s="14"/>
      <c r="DEN795" s="14"/>
      <c r="DEO795" s="14"/>
      <c r="DEP795" s="14"/>
      <c r="DEQ795" s="14"/>
      <c r="DER795" s="14"/>
      <c r="DES795" s="14"/>
      <c r="DET795" s="14"/>
      <c r="DEU795" s="14"/>
      <c r="DEV795" s="14"/>
      <c r="DEW795" s="14"/>
      <c r="DEX795" s="14"/>
      <c r="DEY795" s="14"/>
      <c r="DEZ795" s="14"/>
      <c r="DFA795" s="14"/>
      <c r="DFB795" s="14"/>
      <c r="DFC795" s="14"/>
      <c r="DFD795" s="14"/>
      <c r="DFE795" s="14"/>
      <c r="DFF795" s="14"/>
      <c r="DFG795" s="14"/>
      <c r="DFH795" s="14"/>
      <c r="DFI795" s="14"/>
      <c r="DFJ795" s="14"/>
      <c r="DFK795" s="14"/>
      <c r="DFL795" s="14"/>
      <c r="DFM795" s="14"/>
      <c r="DFN795" s="14"/>
      <c r="DFO795" s="14"/>
      <c r="DFP795" s="14"/>
      <c r="DFQ795" s="14"/>
      <c r="DFR795" s="14"/>
      <c r="DFS795" s="14"/>
      <c r="DFT795" s="14"/>
      <c r="DFU795" s="14"/>
      <c r="DFV795" s="14"/>
      <c r="DFW795" s="14"/>
      <c r="DFX795" s="14"/>
      <c r="DFY795" s="14"/>
      <c r="DFZ795" s="14"/>
      <c r="DGA795" s="14"/>
      <c r="DGB795" s="14"/>
      <c r="DGC795" s="14"/>
      <c r="DGD795" s="14"/>
      <c r="DGE795" s="14"/>
      <c r="DGF795" s="14"/>
      <c r="DGG795" s="14"/>
      <c r="DGH795" s="14"/>
      <c r="DGI795" s="14"/>
      <c r="DGJ795" s="14"/>
      <c r="DGK795" s="14"/>
      <c r="DGL795" s="14"/>
      <c r="DGM795" s="14"/>
      <c r="DGN795" s="14"/>
      <c r="DGO795" s="14"/>
      <c r="DGP795" s="14"/>
      <c r="DGQ795" s="14"/>
      <c r="DGR795" s="14"/>
      <c r="DGS795" s="14"/>
      <c r="DGT795" s="14"/>
      <c r="DGU795" s="14"/>
      <c r="DGV795" s="14"/>
      <c r="DGW795" s="14"/>
      <c r="DGX795" s="14"/>
      <c r="DGY795" s="14"/>
      <c r="DGZ795" s="14"/>
      <c r="DHA795" s="14"/>
      <c r="DHB795" s="14"/>
      <c r="DHC795" s="14"/>
      <c r="DHD795" s="14"/>
      <c r="DHE795" s="14"/>
      <c r="DHF795" s="14"/>
      <c r="DHG795" s="14"/>
      <c r="DHH795" s="14"/>
      <c r="DHI795" s="14"/>
      <c r="DHJ795" s="14"/>
      <c r="DHK795" s="14"/>
      <c r="DHL795" s="14"/>
      <c r="DHM795" s="14"/>
      <c r="DHN795" s="14"/>
      <c r="DHO795" s="14"/>
      <c r="DHP795" s="14"/>
      <c r="DHQ795" s="14"/>
      <c r="DHR795" s="14"/>
      <c r="DHS795" s="14"/>
      <c r="DHT795" s="14"/>
      <c r="DHU795" s="14"/>
      <c r="DHV795" s="14"/>
      <c r="DHW795" s="14"/>
      <c r="DHX795" s="14"/>
      <c r="DHY795" s="14"/>
      <c r="DHZ795" s="14"/>
      <c r="DIA795" s="14"/>
      <c r="DIB795" s="14"/>
      <c r="DIC795" s="14"/>
      <c r="DID795" s="14"/>
      <c r="DIE795" s="14"/>
      <c r="DIF795" s="14"/>
      <c r="DIG795" s="14"/>
      <c r="DIH795" s="14"/>
      <c r="DII795" s="14"/>
      <c r="DIJ795" s="14"/>
      <c r="DIK795" s="14"/>
      <c r="DIL795" s="14"/>
      <c r="DIM795" s="14"/>
      <c r="DIN795" s="14"/>
      <c r="DIO795" s="14"/>
      <c r="DIP795" s="14"/>
      <c r="DIQ795" s="14"/>
      <c r="DIR795" s="14"/>
      <c r="DIS795" s="14"/>
      <c r="DIT795" s="14"/>
      <c r="DIU795" s="14"/>
      <c r="DIV795" s="14"/>
      <c r="DIW795" s="14"/>
      <c r="DIX795" s="14"/>
      <c r="DIY795" s="14"/>
      <c r="DIZ795" s="14"/>
      <c r="DJA795" s="14"/>
      <c r="DJB795" s="14"/>
      <c r="DJC795" s="14"/>
      <c r="DJD795" s="14"/>
      <c r="DJE795" s="14"/>
      <c r="DJF795" s="14"/>
      <c r="DJG795" s="14"/>
      <c r="DJH795" s="14"/>
      <c r="DJI795" s="14"/>
      <c r="DJJ795" s="14"/>
      <c r="DJK795" s="14"/>
      <c r="DJL795" s="14"/>
      <c r="DJM795" s="14"/>
      <c r="DJN795" s="14"/>
      <c r="DJO795" s="14"/>
      <c r="DJP795" s="14"/>
      <c r="DJQ795" s="14"/>
      <c r="DJR795" s="14"/>
      <c r="DJS795" s="14"/>
      <c r="DJT795" s="14"/>
      <c r="DJU795" s="14"/>
      <c r="DJV795" s="14"/>
      <c r="DJW795" s="14"/>
      <c r="DJX795" s="14"/>
      <c r="DJY795" s="14"/>
      <c r="DJZ795" s="14"/>
      <c r="DKA795" s="14"/>
      <c r="DKB795" s="14"/>
      <c r="DKC795" s="14"/>
      <c r="DKD795" s="14"/>
      <c r="DKE795" s="14"/>
      <c r="DKF795" s="14"/>
      <c r="DKG795" s="14"/>
      <c r="DKH795" s="14"/>
      <c r="DKI795" s="14"/>
      <c r="DKJ795" s="14"/>
      <c r="DKK795" s="14"/>
      <c r="DKL795" s="14"/>
      <c r="DKM795" s="14"/>
      <c r="DKN795" s="14"/>
      <c r="DKO795" s="14"/>
      <c r="DKP795" s="14"/>
      <c r="DKQ795" s="14"/>
      <c r="DKR795" s="14"/>
      <c r="DKS795" s="14"/>
      <c r="DKT795" s="14"/>
      <c r="DKU795" s="14"/>
      <c r="DKV795" s="14"/>
      <c r="DKW795" s="14"/>
      <c r="DKX795" s="14"/>
      <c r="DKY795" s="14"/>
      <c r="DKZ795" s="14"/>
      <c r="DLA795" s="14"/>
      <c r="DLB795" s="14"/>
      <c r="DLC795" s="14"/>
      <c r="DLD795" s="14"/>
      <c r="DLE795" s="14"/>
      <c r="DLF795" s="14"/>
      <c r="DLG795" s="14"/>
      <c r="DLH795" s="14"/>
      <c r="DLI795" s="14"/>
      <c r="DLJ795" s="14"/>
      <c r="DLK795" s="14"/>
      <c r="DLL795" s="14"/>
      <c r="DLM795" s="14"/>
      <c r="DLN795" s="14"/>
      <c r="DLO795" s="14"/>
      <c r="DLP795" s="14"/>
      <c r="DLQ795" s="14"/>
      <c r="DLR795" s="14"/>
      <c r="DLS795" s="14"/>
      <c r="DLT795" s="14"/>
      <c r="DLU795" s="14"/>
      <c r="DLV795" s="14"/>
      <c r="DLW795" s="14"/>
      <c r="DLX795" s="14"/>
      <c r="DLY795" s="14"/>
      <c r="DLZ795" s="14"/>
      <c r="DMA795" s="14"/>
      <c r="DMB795" s="14"/>
      <c r="DMC795" s="14"/>
      <c r="DMD795" s="14"/>
      <c r="DME795" s="14"/>
      <c r="DMF795" s="14"/>
      <c r="DMG795" s="14"/>
      <c r="DMH795" s="14"/>
      <c r="DMI795" s="14"/>
      <c r="DMJ795" s="14"/>
      <c r="DMK795" s="14"/>
      <c r="DML795" s="14"/>
      <c r="DMM795" s="14"/>
      <c r="DMN795" s="14"/>
      <c r="DMO795" s="14"/>
      <c r="DMP795" s="14"/>
      <c r="DMQ795" s="14"/>
      <c r="DMR795" s="14"/>
      <c r="DMS795" s="14"/>
      <c r="DMT795" s="14"/>
      <c r="DMU795" s="14"/>
      <c r="DMV795" s="14"/>
      <c r="DMW795" s="14"/>
      <c r="DMX795" s="14"/>
      <c r="DMY795" s="14"/>
      <c r="DMZ795" s="14"/>
      <c r="DNA795" s="14"/>
      <c r="DNB795" s="14"/>
      <c r="DNC795" s="14"/>
      <c r="DND795" s="14"/>
      <c r="DNE795" s="14"/>
      <c r="DNF795" s="14"/>
      <c r="DNG795" s="14"/>
      <c r="DNH795" s="14"/>
      <c r="DNI795" s="14"/>
      <c r="DNJ795" s="14"/>
      <c r="DNK795" s="14"/>
      <c r="DNL795" s="14"/>
      <c r="DNM795" s="14"/>
      <c r="DNN795" s="14"/>
      <c r="DNO795" s="14"/>
      <c r="DNP795" s="14"/>
      <c r="DNQ795" s="14"/>
      <c r="DNR795" s="14"/>
      <c r="DNS795" s="14"/>
      <c r="DNT795" s="14"/>
      <c r="DNU795" s="14"/>
      <c r="DNV795" s="14"/>
      <c r="DNW795" s="14"/>
      <c r="DNX795" s="14"/>
      <c r="DNY795" s="14"/>
      <c r="DNZ795" s="14"/>
      <c r="DOA795" s="14"/>
      <c r="DOB795" s="14"/>
      <c r="DOC795" s="14"/>
      <c r="DOD795" s="14"/>
      <c r="DOE795" s="14"/>
      <c r="DOF795" s="14"/>
      <c r="DOG795" s="14"/>
      <c r="DOH795" s="14"/>
      <c r="DOI795" s="14"/>
      <c r="DOJ795" s="14"/>
      <c r="DOK795" s="14"/>
      <c r="DOL795" s="14"/>
      <c r="DOM795" s="14"/>
      <c r="DON795" s="14"/>
      <c r="DOO795" s="14"/>
      <c r="DOP795" s="14"/>
      <c r="DOQ795" s="14"/>
      <c r="DOR795" s="14"/>
      <c r="DOS795" s="14"/>
      <c r="DOT795" s="14"/>
      <c r="DOU795" s="14"/>
      <c r="DOV795" s="14"/>
      <c r="DOW795" s="14"/>
      <c r="DOX795" s="14"/>
      <c r="DOY795" s="14"/>
      <c r="DOZ795" s="14"/>
      <c r="DPA795" s="14"/>
      <c r="DPB795" s="14"/>
      <c r="DPC795" s="14"/>
      <c r="DPD795" s="14"/>
      <c r="DPE795" s="14"/>
      <c r="DPF795" s="14"/>
      <c r="DPG795" s="14"/>
      <c r="DPH795" s="14"/>
      <c r="DPI795" s="14"/>
      <c r="DPJ795" s="14"/>
      <c r="DPK795" s="14"/>
      <c r="DPL795" s="14"/>
      <c r="DPM795" s="14"/>
      <c r="DPN795" s="14"/>
      <c r="DPO795" s="14"/>
      <c r="DPP795" s="14"/>
      <c r="DPQ795" s="14"/>
      <c r="DPR795" s="14"/>
      <c r="DPS795" s="14"/>
      <c r="DPT795" s="14"/>
      <c r="DPU795" s="14"/>
      <c r="DPV795" s="14"/>
      <c r="DPW795" s="14"/>
      <c r="DPX795" s="14"/>
      <c r="DPY795" s="14"/>
      <c r="DPZ795" s="14"/>
      <c r="DQA795" s="14"/>
      <c r="DQB795" s="14"/>
      <c r="DQC795" s="14"/>
      <c r="DQD795" s="14"/>
      <c r="DQE795" s="14"/>
      <c r="DQF795" s="14"/>
      <c r="DQG795" s="14"/>
      <c r="DQH795" s="14"/>
      <c r="DQI795" s="14"/>
      <c r="DQJ795" s="14"/>
      <c r="DQK795" s="14"/>
      <c r="DQL795" s="14"/>
      <c r="DQM795" s="14"/>
      <c r="DQN795" s="14"/>
      <c r="DQO795" s="14"/>
      <c r="DQP795" s="14"/>
      <c r="DQQ795" s="14"/>
      <c r="DQR795" s="14"/>
      <c r="DQS795" s="14"/>
      <c r="DQT795" s="14"/>
      <c r="DQU795" s="14"/>
      <c r="DQV795" s="14"/>
      <c r="DQW795" s="14"/>
      <c r="DQX795" s="14"/>
      <c r="DQY795" s="14"/>
      <c r="DQZ795" s="14"/>
      <c r="DRA795" s="14"/>
      <c r="DRB795" s="14"/>
      <c r="DRC795" s="14"/>
      <c r="DRD795" s="14"/>
      <c r="DRE795" s="14"/>
      <c r="DRF795" s="14"/>
      <c r="DRG795" s="14"/>
      <c r="DRH795" s="14"/>
      <c r="DRI795" s="14"/>
      <c r="DRJ795" s="14"/>
      <c r="DRK795" s="14"/>
      <c r="DRL795" s="14"/>
      <c r="DRM795" s="14"/>
      <c r="DRN795" s="14"/>
      <c r="DRO795" s="14"/>
      <c r="DRP795" s="14"/>
      <c r="DRQ795" s="14"/>
      <c r="DRR795" s="14"/>
      <c r="DRS795" s="14"/>
      <c r="DRT795" s="14"/>
      <c r="DRU795" s="14"/>
      <c r="DRV795" s="14"/>
      <c r="DRW795" s="14"/>
      <c r="DRX795" s="14"/>
      <c r="DRY795" s="14"/>
      <c r="DRZ795" s="14"/>
      <c r="DSA795" s="14"/>
      <c r="DSB795" s="14"/>
      <c r="DSC795" s="14"/>
      <c r="DSD795" s="14"/>
      <c r="DSE795" s="14"/>
      <c r="DSF795" s="14"/>
      <c r="DSG795" s="14"/>
      <c r="DSH795" s="14"/>
      <c r="DSI795" s="14"/>
      <c r="DSJ795" s="14"/>
      <c r="DSK795" s="14"/>
      <c r="DSL795" s="14"/>
      <c r="DSM795" s="14"/>
      <c r="DSN795" s="14"/>
      <c r="DSO795" s="14"/>
      <c r="DSP795" s="14"/>
      <c r="DSQ795" s="14"/>
      <c r="DSR795" s="14"/>
      <c r="DSS795" s="14"/>
      <c r="DST795" s="14"/>
      <c r="DSU795" s="14"/>
      <c r="DSV795" s="14"/>
      <c r="DSW795" s="14"/>
      <c r="DSX795" s="14"/>
      <c r="DSY795" s="14"/>
      <c r="DSZ795" s="14"/>
      <c r="DTA795" s="14"/>
      <c r="DTB795" s="14"/>
      <c r="DTC795" s="14"/>
      <c r="DTD795" s="14"/>
      <c r="DTE795" s="14"/>
      <c r="DTF795" s="14"/>
      <c r="DTG795" s="14"/>
      <c r="DTH795" s="14"/>
      <c r="DTI795" s="14"/>
      <c r="DTJ795" s="14"/>
      <c r="DTK795" s="14"/>
      <c r="DTL795" s="14"/>
      <c r="DTM795" s="14"/>
      <c r="DTN795" s="14"/>
      <c r="DTO795" s="14"/>
      <c r="DTP795" s="14"/>
      <c r="DTQ795" s="14"/>
      <c r="DTR795" s="14"/>
      <c r="DTS795" s="14"/>
      <c r="DTT795" s="14"/>
      <c r="DTU795" s="14"/>
      <c r="DTV795" s="14"/>
      <c r="DTW795" s="14"/>
      <c r="DTX795" s="14"/>
      <c r="DTY795" s="14"/>
      <c r="DTZ795" s="14"/>
      <c r="DUA795" s="14"/>
      <c r="DUB795" s="14"/>
      <c r="DUC795" s="14"/>
      <c r="DUD795" s="14"/>
      <c r="DUE795" s="14"/>
      <c r="DUF795" s="14"/>
      <c r="DUG795" s="14"/>
      <c r="DUH795" s="14"/>
      <c r="DUI795" s="14"/>
      <c r="DUJ795" s="14"/>
      <c r="DUK795" s="14"/>
      <c r="DUL795" s="14"/>
      <c r="DUM795" s="14"/>
      <c r="DUN795" s="14"/>
      <c r="DUO795" s="14"/>
      <c r="DUP795" s="14"/>
      <c r="DUQ795" s="14"/>
      <c r="DUR795" s="14"/>
      <c r="DUS795" s="14"/>
      <c r="DUT795" s="14"/>
      <c r="DUU795" s="14"/>
      <c r="DUV795" s="14"/>
      <c r="DUW795" s="14"/>
      <c r="DUX795" s="14"/>
      <c r="DUY795" s="14"/>
      <c r="DUZ795" s="14"/>
      <c r="DVA795" s="14"/>
      <c r="DVB795" s="14"/>
      <c r="DVC795" s="14"/>
      <c r="DVD795" s="14"/>
      <c r="DVE795" s="14"/>
      <c r="DVF795" s="14"/>
      <c r="DVG795" s="14"/>
      <c r="DVH795" s="14"/>
      <c r="DVI795" s="14"/>
      <c r="DVJ795" s="14"/>
      <c r="DVK795" s="14"/>
      <c r="DVL795" s="14"/>
      <c r="DVM795" s="14"/>
      <c r="DVN795" s="14"/>
      <c r="DVO795" s="14"/>
      <c r="DVP795" s="14"/>
      <c r="DVQ795" s="14"/>
      <c r="DVR795" s="14"/>
      <c r="DVS795" s="14"/>
      <c r="DVT795" s="14"/>
      <c r="DVU795" s="14"/>
      <c r="DVV795" s="14"/>
      <c r="DVW795" s="14"/>
      <c r="DVX795" s="14"/>
      <c r="DVY795" s="14"/>
      <c r="DVZ795" s="14"/>
      <c r="DWA795" s="14"/>
      <c r="DWB795" s="14"/>
      <c r="DWC795" s="14"/>
      <c r="DWD795" s="14"/>
      <c r="DWE795" s="14"/>
      <c r="DWF795" s="14"/>
      <c r="DWG795" s="14"/>
      <c r="DWH795" s="14"/>
      <c r="DWI795" s="14"/>
      <c r="DWJ795" s="14"/>
      <c r="DWK795" s="14"/>
      <c r="DWL795" s="14"/>
      <c r="DWM795" s="14"/>
      <c r="DWN795" s="14"/>
      <c r="DWO795" s="14"/>
      <c r="DWP795" s="14"/>
      <c r="DWQ795" s="14"/>
      <c r="DWR795" s="14"/>
      <c r="DWS795" s="14"/>
      <c r="DWT795" s="14"/>
      <c r="DWU795" s="14"/>
      <c r="DWV795" s="14"/>
      <c r="DWW795" s="14"/>
      <c r="DWX795" s="14"/>
      <c r="DWY795" s="14"/>
      <c r="DWZ795" s="14"/>
      <c r="DXA795" s="14"/>
      <c r="DXB795" s="14"/>
      <c r="DXC795" s="14"/>
      <c r="DXD795" s="14"/>
      <c r="DXE795" s="14"/>
      <c r="DXF795" s="14"/>
      <c r="DXG795" s="14"/>
      <c r="DXH795" s="14"/>
      <c r="DXI795" s="14"/>
      <c r="DXJ795" s="14"/>
      <c r="DXK795" s="14"/>
      <c r="DXL795" s="14"/>
      <c r="DXM795" s="14"/>
      <c r="DXN795" s="14"/>
      <c r="DXO795" s="14"/>
      <c r="DXP795" s="14"/>
      <c r="DXQ795" s="14"/>
      <c r="DXR795" s="14"/>
      <c r="DXS795" s="14"/>
      <c r="DXT795" s="14"/>
      <c r="DXU795" s="14"/>
      <c r="DXV795" s="14"/>
      <c r="DXW795" s="14"/>
      <c r="DXX795" s="14"/>
      <c r="DXY795" s="14"/>
      <c r="DXZ795" s="14"/>
      <c r="DYA795" s="14"/>
      <c r="DYB795" s="14"/>
      <c r="DYC795" s="14"/>
      <c r="DYD795" s="14"/>
      <c r="DYE795" s="14"/>
      <c r="DYF795" s="14"/>
      <c r="DYG795" s="14"/>
      <c r="DYH795" s="14"/>
      <c r="DYI795" s="14"/>
      <c r="DYJ795" s="14"/>
      <c r="DYK795" s="14"/>
      <c r="DYL795" s="14"/>
      <c r="DYM795" s="14"/>
      <c r="DYN795" s="14"/>
      <c r="DYO795" s="14"/>
      <c r="DYP795" s="14"/>
      <c r="DYQ795" s="14"/>
      <c r="DYR795" s="14"/>
      <c r="DYS795" s="14"/>
      <c r="DYT795" s="14"/>
      <c r="DYU795" s="14"/>
      <c r="DYV795" s="14"/>
      <c r="DYW795" s="14"/>
      <c r="DYX795" s="14"/>
      <c r="DYY795" s="14"/>
      <c r="DYZ795" s="14"/>
      <c r="DZA795" s="14"/>
      <c r="DZB795" s="14"/>
      <c r="DZC795" s="14"/>
      <c r="DZD795" s="14"/>
      <c r="DZE795" s="14"/>
      <c r="DZF795" s="14"/>
      <c r="DZG795" s="14"/>
      <c r="DZH795" s="14"/>
      <c r="DZI795" s="14"/>
      <c r="DZJ795" s="14"/>
      <c r="DZK795" s="14"/>
      <c r="DZL795" s="14"/>
      <c r="DZM795" s="14"/>
      <c r="DZN795" s="14"/>
      <c r="DZO795" s="14"/>
      <c r="DZP795" s="14"/>
      <c r="DZQ795" s="14"/>
      <c r="DZR795" s="14"/>
      <c r="DZS795" s="14"/>
      <c r="DZT795" s="14"/>
      <c r="DZU795" s="14"/>
      <c r="DZV795" s="14"/>
      <c r="DZW795" s="14"/>
      <c r="DZX795" s="14"/>
      <c r="DZY795" s="14"/>
      <c r="DZZ795" s="14"/>
      <c r="EAA795" s="14"/>
      <c r="EAB795" s="14"/>
      <c r="EAC795" s="14"/>
      <c r="EAD795" s="14"/>
      <c r="EAE795" s="14"/>
      <c r="EAF795" s="14"/>
      <c r="EAG795" s="14"/>
      <c r="EAH795" s="14"/>
      <c r="EAI795" s="14"/>
      <c r="EAJ795" s="14"/>
      <c r="EAK795" s="14"/>
      <c r="EAL795" s="14"/>
      <c r="EAM795" s="14"/>
      <c r="EAN795" s="14"/>
      <c r="EAO795" s="14"/>
      <c r="EAP795" s="14"/>
      <c r="EAQ795" s="14"/>
      <c r="EAR795" s="14"/>
      <c r="EAS795" s="14"/>
      <c r="EAT795" s="14"/>
      <c r="EAU795" s="14"/>
      <c r="EAV795" s="14"/>
      <c r="EAW795" s="14"/>
      <c r="EAX795" s="14"/>
      <c r="EAY795" s="14"/>
      <c r="EAZ795" s="14"/>
      <c r="EBA795" s="14"/>
      <c r="EBB795" s="14"/>
      <c r="EBC795" s="14"/>
      <c r="EBD795" s="14"/>
      <c r="EBE795" s="14"/>
      <c r="EBF795" s="14"/>
      <c r="EBG795" s="14"/>
      <c r="EBH795" s="14"/>
      <c r="EBI795" s="14"/>
      <c r="EBJ795" s="14"/>
      <c r="EBK795" s="14"/>
      <c r="EBL795" s="14"/>
      <c r="EBM795" s="14"/>
      <c r="EBN795" s="14"/>
      <c r="EBO795" s="14"/>
      <c r="EBP795" s="14"/>
      <c r="EBQ795" s="14"/>
      <c r="EBR795" s="14"/>
      <c r="EBS795" s="14"/>
      <c r="EBT795" s="14"/>
      <c r="EBU795" s="14"/>
      <c r="EBV795" s="14"/>
      <c r="EBW795" s="14"/>
      <c r="EBX795" s="14"/>
      <c r="EBY795" s="14"/>
      <c r="EBZ795" s="14"/>
      <c r="ECA795" s="14"/>
      <c r="ECB795" s="14"/>
      <c r="ECC795" s="14"/>
      <c r="ECD795" s="14"/>
      <c r="ECE795" s="14"/>
      <c r="ECF795" s="14"/>
      <c r="ECG795" s="14"/>
      <c r="ECH795" s="14"/>
      <c r="ECI795" s="14"/>
      <c r="ECJ795" s="14"/>
      <c r="ECK795" s="14"/>
      <c r="ECL795" s="14"/>
      <c r="ECM795" s="14"/>
      <c r="ECN795" s="14"/>
      <c r="ECO795" s="14"/>
      <c r="ECP795" s="14"/>
      <c r="ECQ795" s="14"/>
      <c r="ECR795" s="14"/>
      <c r="ECS795" s="14"/>
      <c r="ECT795" s="14"/>
      <c r="ECU795" s="14"/>
      <c r="ECV795" s="14"/>
      <c r="ECW795" s="14"/>
      <c r="ECX795" s="14"/>
      <c r="ECY795" s="14"/>
      <c r="ECZ795" s="14"/>
      <c r="EDA795" s="14"/>
      <c r="EDB795" s="14"/>
      <c r="EDC795" s="14"/>
      <c r="EDD795" s="14"/>
      <c r="EDE795" s="14"/>
      <c r="EDF795" s="14"/>
      <c r="EDG795" s="14"/>
      <c r="EDH795" s="14"/>
      <c r="EDI795" s="14"/>
      <c r="EDJ795" s="14"/>
      <c r="EDK795" s="14"/>
      <c r="EDL795" s="14"/>
      <c r="EDM795" s="14"/>
      <c r="EDN795" s="14"/>
      <c r="EDO795" s="14"/>
      <c r="EDP795" s="14"/>
      <c r="EDQ795" s="14"/>
      <c r="EDR795" s="14"/>
      <c r="EDS795" s="14"/>
      <c r="EDT795" s="14"/>
      <c r="EDU795" s="14"/>
      <c r="EDV795" s="14"/>
      <c r="EDW795" s="14"/>
      <c r="EDX795" s="14"/>
      <c r="EDY795" s="14"/>
      <c r="EDZ795" s="14"/>
      <c r="EEA795" s="14"/>
      <c r="EEB795" s="14"/>
      <c r="EEC795" s="14"/>
      <c r="EED795" s="14"/>
      <c r="EEE795" s="14"/>
      <c r="EEF795" s="14"/>
      <c r="EEG795" s="14"/>
      <c r="EEH795" s="14"/>
      <c r="EEI795" s="14"/>
      <c r="EEJ795" s="14"/>
      <c r="EEK795" s="14"/>
      <c r="EEL795" s="14"/>
      <c r="EEM795" s="14"/>
      <c r="EEN795" s="14"/>
      <c r="EEO795" s="14"/>
      <c r="EEP795" s="14"/>
      <c r="EEQ795" s="14"/>
      <c r="EER795" s="14"/>
      <c r="EES795" s="14"/>
      <c r="EET795" s="14"/>
      <c r="EEU795" s="14"/>
      <c r="EEV795" s="14"/>
      <c r="EEW795" s="14"/>
      <c r="EEX795" s="14"/>
      <c r="EEY795" s="14"/>
      <c r="EEZ795" s="14"/>
      <c r="EFA795" s="14"/>
      <c r="EFB795" s="14"/>
      <c r="EFC795" s="14"/>
      <c r="EFD795" s="14"/>
      <c r="EFE795" s="14"/>
      <c r="EFF795" s="14"/>
      <c r="EFG795" s="14"/>
      <c r="EFH795" s="14"/>
      <c r="EFI795" s="14"/>
      <c r="EFJ795" s="14"/>
      <c r="EFK795" s="14"/>
      <c r="EFL795" s="14"/>
      <c r="EFM795" s="14"/>
      <c r="EFN795" s="14"/>
      <c r="EFO795" s="14"/>
      <c r="EFP795" s="14"/>
      <c r="EFQ795" s="14"/>
      <c r="EFR795" s="14"/>
      <c r="EFS795" s="14"/>
      <c r="EFT795" s="14"/>
      <c r="EFU795" s="14"/>
      <c r="EFV795" s="14"/>
      <c r="EFW795" s="14"/>
      <c r="EFX795" s="14"/>
      <c r="EFY795" s="14"/>
      <c r="EFZ795" s="14"/>
      <c r="EGA795" s="14"/>
      <c r="EGB795" s="14"/>
      <c r="EGC795" s="14"/>
      <c r="EGD795" s="14"/>
      <c r="EGE795" s="14"/>
      <c r="EGF795" s="14"/>
      <c r="EGG795" s="14"/>
      <c r="EGH795" s="14"/>
      <c r="EGI795" s="14"/>
      <c r="EGJ795" s="14"/>
      <c r="EGK795" s="14"/>
      <c r="EGL795" s="14"/>
      <c r="EGM795" s="14"/>
      <c r="EGN795" s="14"/>
      <c r="EGO795" s="14"/>
      <c r="EGP795" s="14"/>
      <c r="EGQ795" s="14"/>
      <c r="EGR795" s="14"/>
      <c r="EGS795" s="14"/>
      <c r="EGT795" s="14"/>
      <c r="EGU795" s="14"/>
      <c r="EGV795" s="14"/>
      <c r="EGW795" s="14"/>
      <c r="EGX795" s="14"/>
      <c r="EGY795" s="14"/>
      <c r="EGZ795" s="14"/>
      <c r="EHA795" s="14"/>
      <c r="EHB795" s="14"/>
      <c r="EHC795" s="14"/>
      <c r="EHD795" s="14"/>
      <c r="EHE795" s="14"/>
      <c r="EHF795" s="14"/>
      <c r="EHG795" s="14"/>
      <c r="EHH795" s="14"/>
      <c r="EHI795" s="14"/>
      <c r="EHJ795" s="14"/>
      <c r="EHK795" s="14"/>
      <c r="EHL795" s="14"/>
      <c r="EHM795" s="14"/>
      <c r="EHN795" s="14"/>
      <c r="EHO795" s="14"/>
      <c r="EHP795" s="14"/>
      <c r="EHQ795" s="14"/>
      <c r="EHR795" s="14"/>
      <c r="EHS795" s="14"/>
      <c r="EHT795" s="14"/>
      <c r="EHU795" s="14"/>
      <c r="EHV795" s="14"/>
      <c r="EHW795" s="14"/>
      <c r="EHX795" s="14"/>
      <c r="EHY795" s="14"/>
      <c r="EHZ795" s="14"/>
      <c r="EIA795" s="14"/>
      <c r="EIB795" s="14"/>
      <c r="EIC795" s="14"/>
      <c r="EID795" s="14"/>
      <c r="EIE795" s="14"/>
      <c r="EIF795" s="14"/>
      <c r="EIG795" s="14"/>
      <c r="EIH795" s="14"/>
      <c r="EII795" s="14"/>
      <c r="EIJ795" s="14"/>
      <c r="EIK795" s="14"/>
      <c r="EIL795" s="14"/>
      <c r="EIM795" s="14"/>
      <c r="EIN795" s="14"/>
      <c r="EIO795" s="14"/>
      <c r="EIP795" s="14"/>
      <c r="EIQ795" s="14"/>
      <c r="EIR795" s="14"/>
      <c r="EIS795" s="14"/>
      <c r="EIT795" s="14"/>
      <c r="EIU795" s="14"/>
      <c r="EIV795" s="14"/>
      <c r="EIW795" s="14"/>
      <c r="EIX795" s="14"/>
      <c r="EIY795" s="14"/>
      <c r="EIZ795" s="14"/>
      <c r="EJA795" s="14"/>
      <c r="EJB795" s="14"/>
      <c r="EJC795" s="14"/>
      <c r="EJD795" s="14"/>
      <c r="EJE795" s="14"/>
      <c r="EJF795" s="14"/>
      <c r="EJG795" s="14"/>
      <c r="EJH795" s="14"/>
      <c r="EJI795" s="14"/>
      <c r="EJJ795" s="14"/>
      <c r="EJK795" s="14"/>
      <c r="EJL795" s="14"/>
      <c r="EJM795" s="14"/>
      <c r="EJN795" s="14"/>
      <c r="EJO795" s="14"/>
      <c r="EJP795" s="14"/>
      <c r="EJQ795" s="14"/>
      <c r="EJR795" s="14"/>
      <c r="EJS795" s="14"/>
      <c r="EJT795" s="14"/>
      <c r="EJU795" s="14"/>
      <c r="EJV795" s="14"/>
      <c r="EJW795" s="14"/>
      <c r="EJX795" s="14"/>
      <c r="EJY795" s="14"/>
      <c r="EJZ795" s="14"/>
      <c r="EKA795" s="14"/>
      <c r="EKB795" s="14"/>
      <c r="EKC795" s="14"/>
      <c r="EKD795" s="14"/>
      <c r="EKE795" s="14"/>
      <c r="EKF795" s="14"/>
      <c r="EKG795" s="14"/>
      <c r="EKH795" s="14"/>
      <c r="EKI795" s="14"/>
      <c r="EKJ795" s="14"/>
      <c r="EKK795" s="14"/>
      <c r="EKL795" s="14"/>
      <c r="EKM795" s="14"/>
      <c r="EKN795" s="14"/>
      <c r="EKO795" s="14"/>
      <c r="EKP795" s="14"/>
      <c r="EKQ795" s="14"/>
      <c r="EKR795" s="14"/>
      <c r="EKS795" s="14"/>
      <c r="EKT795" s="14"/>
      <c r="EKU795" s="14"/>
      <c r="EKV795" s="14"/>
      <c r="EKW795" s="14"/>
      <c r="EKX795" s="14"/>
      <c r="EKY795" s="14"/>
      <c r="EKZ795" s="14"/>
      <c r="ELA795" s="14"/>
      <c r="ELB795" s="14"/>
      <c r="ELC795" s="14"/>
      <c r="ELD795" s="14"/>
      <c r="ELE795" s="14"/>
      <c r="ELF795" s="14"/>
      <c r="ELG795" s="14"/>
      <c r="ELH795" s="14"/>
      <c r="ELI795" s="14"/>
      <c r="ELJ795" s="14"/>
      <c r="ELK795" s="14"/>
      <c r="ELL795" s="14"/>
      <c r="ELM795" s="14"/>
      <c r="ELN795" s="14"/>
      <c r="ELO795" s="14"/>
      <c r="ELP795" s="14"/>
      <c r="ELQ795" s="14"/>
      <c r="ELR795" s="14"/>
      <c r="ELS795" s="14"/>
      <c r="ELT795" s="14"/>
      <c r="ELU795" s="14"/>
      <c r="ELV795" s="14"/>
      <c r="ELW795" s="14"/>
      <c r="ELX795" s="14"/>
      <c r="ELY795" s="14"/>
      <c r="ELZ795" s="14"/>
      <c r="EMA795" s="14"/>
      <c r="EMB795" s="14"/>
      <c r="EMC795" s="14"/>
      <c r="EMD795" s="14"/>
      <c r="EME795" s="14"/>
      <c r="EMF795" s="14"/>
      <c r="EMG795" s="14"/>
      <c r="EMH795" s="14"/>
      <c r="EMI795" s="14"/>
      <c r="EMJ795" s="14"/>
      <c r="EMK795" s="14"/>
      <c r="EML795" s="14"/>
      <c r="EMM795" s="14"/>
      <c r="EMN795" s="14"/>
      <c r="EMO795" s="14"/>
      <c r="EMP795" s="14"/>
      <c r="EMQ795" s="14"/>
      <c r="EMR795" s="14"/>
      <c r="EMS795" s="14"/>
      <c r="EMT795" s="14"/>
      <c r="EMU795" s="14"/>
      <c r="EMV795" s="14"/>
      <c r="EMW795" s="14"/>
      <c r="EMX795" s="14"/>
      <c r="EMY795" s="14"/>
      <c r="EMZ795" s="14"/>
      <c r="ENA795" s="14"/>
      <c r="ENB795" s="14"/>
      <c r="ENC795" s="14"/>
      <c r="END795" s="14"/>
      <c r="ENE795" s="14"/>
      <c r="ENF795" s="14"/>
      <c r="ENG795" s="14"/>
      <c r="ENH795" s="14"/>
      <c r="ENI795" s="14"/>
      <c r="ENJ795" s="14"/>
      <c r="ENK795" s="14"/>
      <c r="ENL795" s="14"/>
      <c r="ENM795" s="14"/>
      <c r="ENN795" s="14"/>
      <c r="ENO795" s="14"/>
      <c r="ENP795" s="14"/>
      <c r="ENQ795" s="14"/>
      <c r="ENR795" s="14"/>
      <c r="ENS795" s="14"/>
      <c r="ENT795" s="14"/>
      <c r="ENU795" s="14"/>
      <c r="ENV795" s="14"/>
      <c r="ENW795" s="14"/>
      <c r="ENX795" s="14"/>
      <c r="ENY795" s="14"/>
      <c r="ENZ795" s="14"/>
      <c r="EOA795" s="14"/>
      <c r="EOB795" s="14"/>
      <c r="EOC795" s="14"/>
      <c r="EOD795" s="14"/>
      <c r="EOE795" s="14"/>
      <c r="EOF795" s="14"/>
      <c r="EOG795" s="14"/>
      <c r="EOH795" s="14"/>
      <c r="EOI795" s="14"/>
      <c r="EOJ795" s="14"/>
      <c r="EOK795" s="14"/>
      <c r="EOL795" s="14"/>
      <c r="EOM795" s="14"/>
      <c r="EON795" s="14"/>
      <c r="EOO795" s="14"/>
      <c r="EOP795" s="14"/>
      <c r="EOQ795" s="14"/>
      <c r="EOR795" s="14"/>
      <c r="EOS795" s="14"/>
      <c r="EOT795" s="14"/>
      <c r="EOU795" s="14"/>
      <c r="EOV795" s="14"/>
      <c r="EOW795" s="14"/>
      <c r="EOX795" s="14"/>
      <c r="EOY795" s="14"/>
      <c r="EOZ795" s="14"/>
      <c r="EPA795" s="14"/>
      <c r="EPB795" s="14"/>
      <c r="EPC795" s="14"/>
      <c r="EPD795" s="14"/>
      <c r="EPE795" s="14"/>
      <c r="EPF795" s="14"/>
      <c r="EPG795" s="14"/>
      <c r="EPH795" s="14"/>
      <c r="EPI795" s="14"/>
      <c r="EPJ795" s="14"/>
      <c r="EPK795" s="14"/>
      <c r="EPL795" s="14"/>
      <c r="EPM795" s="14"/>
      <c r="EPN795" s="14"/>
      <c r="EPO795" s="14"/>
      <c r="EPP795" s="14"/>
      <c r="EPQ795" s="14"/>
      <c r="EPR795" s="14"/>
      <c r="EPS795" s="14"/>
      <c r="EPT795" s="14"/>
      <c r="EPU795" s="14"/>
      <c r="EPV795" s="14"/>
      <c r="EPW795" s="14"/>
      <c r="EPX795" s="14"/>
      <c r="EPY795" s="14"/>
      <c r="EPZ795" s="14"/>
      <c r="EQA795" s="14"/>
      <c r="EQB795" s="14"/>
      <c r="EQC795" s="14"/>
      <c r="EQD795" s="14"/>
      <c r="EQE795" s="14"/>
      <c r="EQF795" s="14"/>
      <c r="EQG795" s="14"/>
      <c r="EQH795" s="14"/>
      <c r="EQI795" s="14"/>
      <c r="EQJ795" s="14"/>
      <c r="EQK795" s="14"/>
      <c r="EQL795" s="14"/>
      <c r="EQM795" s="14"/>
      <c r="EQN795" s="14"/>
      <c r="EQO795" s="14"/>
      <c r="EQP795" s="14"/>
      <c r="EQQ795" s="14"/>
      <c r="EQR795" s="14"/>
      <c r="EQS795" s="14"/>
      <c r="EQT795" s="14"/>
      <c r="EQU795" s="14"/>
      <c r="EQV795" s="14"/>
      <c r="EQW795" s="14"/>
      <c r="EQX795" s="14"/>
      <c r="EQY795" s="14"/>
      <c r="EQZ795" s="14"/>
      <c r="ERA795" s="14"/>
      <c r="ERB795" s="14"/>
      <c r="ERC795" s="14"/>
      <c r="ERD795" s="14"/>
      <c r="ERE795" s="14"/>
      <c r="ERF795" s="14"/>
      <c r="ERG795" s="14"/>
      <c r="ERH795" s="14"/>
      <c r="ERI795" s="14"/>
      <c r="ERJ795" s="14"/>
      <c r="ERK795" s="14"/>
      <c r="ERL795" s="14"/>
      <c r="ERM795" s="14"/>
      <c r="ERN795" s="14"/>
      <c r="ERO795" s="14"/>
      <c r="ERP795" s="14"/>
      <c r="ERQ795" s="14"/>
      <c r="ERR795" s="14"/>
      <c r="ERS795" s="14"/>
      <c r="ERT795" s="14"/>
      <c r="ERU795" s="14"/>
      <c r="ERV795" s="14"/>
      <c r="ERW795" s="14"/>
      <c r="ERX795" s="14"/>
      <c r="ERY795" s="14"/>
      <c r="ERZ795" s="14"/>
      <c r="ESA795" s="14"/>
      <c r="ESB795" s="14"/>
      <c r="ESC795" s="14"/>
      <c r="ESD795" s="14"/>
      <c r="ESE795" s="14"/>
      <c r="ESF795" s="14"/>
      <c r="ESG795" s="14"/>
      <c r="ESH795" s="14"/>
      <c r="ESI795" s="14"/>
      <c r="ESJ795" s="14"/>
      <c r="ESK795" s="14"/>
      <c r="ESL795" s="14"/>
      <c r="ESM795" s="14"/>
      <c r="ESN795" s="14"/>
      <c r="ESO795" s="14"/>
      <c r="ESP795" s="14"/>
      <c r="ESQ795" s="14"/>
      <c r="ESR795" s="14"/>
      <c r="ESS795" s="14"/>
      <c r="EST795" s="14"/>
      <c r="ESU795" s="14"/>
      <c r="ESV795" s="14"/>
      <c r="ESW795" s="14"/>
      <c r="ESX795" s="14"/>
      <c r="ESY795" s="14"/>
      <c r="ESZ795" s="14"/>
      <c r="ETA795" s="14"/>
      <c r="ETB795" s="14"/>
      <c r="ETC795" s="14"/>
      <c r="ETD795" s="14"/>
      <c r="ETE795" s="14"/>
      <c r="ETF795" s="14"/>
      <c r="ETG795" s="14"/>
      <c r="ETH795" s="14"/>
      <c r="ETI795" s="14"/>
      <c r="ETJ795" s="14"/>
      <c r="ETK795" s="14"/>
      <c r="ETL795" s="14"/>
      <c r="ETM795" s="14"/>
      <c r="ETN795" s="14"/>
      <c r="ETO795" s="14"/>
      <c r="ETP795" s="14"/>
      <c r="ETQ795" s="14"/>
      <c r="ETR795" s="14"/>
      <c r="ETS795" s="14"/>
      <c r="ETT795" s="14"/>
      <c r="ETU795" s="14"/>
      <c r="ETV795" s="14"/>
      <c r="ETW795" s="14"/>
      <c r="ETX795" s="14"/>
      <c r="ETY795" s="14"/>
      <c r="ETZ795" s="14"/>
      <c r="EUA795" s="14"/>
      <c r="EUB795" s="14"/>
      <c r="EUC795" s="14"/>
      <c r="EUD795" s="14"/>
      <c r="EUE795" s="14"/>
      <c r="EUF795" s="14"/>
      <c r="EUG795" s="14"/>
      <c r="EUH795" s="14"/>
      <c r="EUI795" s="14"/>
      <c r="EUJ795" s="14"/>
      <c r="EUK795" s="14"/>
      <c r="EUL795" s="14"/>
      <c r="EUM795" s="14"/>
      <c r="EUN795" s="14"/>
      <c r="EUO795" s="14"/>
      <c r="EUP795" s="14"/>
      <c r="EUQ795" s="14"/>
      <c r="EUR795" s="14"/>
      <c r="EUS795" s="14"/>
      <c r="EUT795" s="14"/>
      <c r="EUU795" s="14"/>
      <c r="EUV795" s="14"/>
      <c r="EUW795" s="14"/>
      <c r="EUX795" s="14"/>
      <c r="EUY795" s="14"/>
      <c r="EUZ795" s="14"/>
      <c r="EVA795" s="14"/>
      <c r="EVB795" s="14"/>
      <c r="EVC795" s="14"/>
      <c r="EVD795" s="14"/>
      <c r="EVE795" s="14"/>
      <c r="EVF795" s="14"/>
      <c r="EVG795" s="14"/>
      <c r="EVH795" s="14"/>
      <c r="EVI795" s="14"/>
      <c r="EVJ795" s="14"/>
      <c r="EVK795" s="14"/>
      <c r="EVL795" s="14"/>
      <c r="EVM795" s="14"/>
      <c r="EVN795" s="14"/>
      <c r="EVO795" s="14"/>
      <c r="EVP795" s="14"/>
      <c r="EVQ795" s="14"/>
      <c r="EVR795" s="14"/>
      <c r="EVS795" s="14"/>
      <c r="EVT795" s="14"/>
      <c r="EVU795" s="14"/>
      <c r="EVV795" s="14"/>
      <c r="EVW795" s="14"/>
      <c r="EVX795" s="14"/>
      <c r="EVY795" s="14"/>
      <c r="EVZ795" s="14"/>
      <c r="EWA795" s="14"/>
      <c r="EWB795" s="14"/>
      <c r="EWC795" s="14"/>
      <c r="EWD795" s="14"/>
      <c r="EWE795" s="14"/>
      <c r="EWF795" s="14"/>
      <c r="EWG795" s="14"/>
      <c r="EWH795" s="14"/>
      <c r="EWI795" s="14"/>
      <c r="EWJ795" s="14"/>
      <c r="EWK795" s="14"/>
      <c r="EWL795" s="14"/>
      <c r="EWM795" s="14"/>
      <c r="EWN795" s="14"/>
      <c r="EWO795" s="14"/>
      <c r="EWP795" s="14"/>
      <c r="EWQ795" s="14"/>
      <c r="EWR795" s="14"/>
      <c r="EWS795" s="14"/>
      <c r="EWT795" s="14"/>
      <c r="EWU795" s="14"/>
      <c r="EWV795" s="14"/>
      <c r="EWW795" s="14"/>
      <c r="EWX795" s="14"/>
      <c r="EWY795" s="14"/>
      <c r="EWZ795" s="14"/>
      <c r="EXA795" s="14"/>
      <c r="EXB795" s="14"/>
      <c r="EXC795" s="14"/>
      <c r="EXD795" s="14"/>
      <c r="EXE795" s="14"/>
      <c r="EXF795" s="14"/>
      <c r="EXG795" s="14"/>
      <c r="EXH795" s="14"/>
      <c r="EXI795" s="14"/>
      <c r="EXJ795" s="14"/>
      <c r="EXK795" s="14"/>
      <c r="EXL795" s="14"/>
      <c r="EXM795" s="14"/>
      <c r="EXN795" s="14"/>
      <c r="EXO795" s="14"/>
      <c r="EXP795" s="14"/>
      <c r="EXQ795" s="14"/>
      <c r="EXR795" s="14"/>
      <c r="EXS795" s="14"/>
      <c r="EXT795" s="14"/>
      <c r="EXU795" s="14"/>
      <c r="EXV795" s="14"/>
      <c r="EXW795" s="14"/>
      <c r="EXX795" s="14"/>
      <c r="EXY795" s="14"/>
      <c r="EXZ795" s="14"/>
      <c r="EYA795" s="14"/>
      <c r="EYB795" s="14"/>
      <c r="EYC795" s="14"/>
      <c r="EYD795" s="14"/>
      <c r="EYE795" s="14"/>
      <c r="EYF795" s="14"/>
      <c r="EYG795" s="14"/>
      <c r="EYH795" s="14"/>
      <c r="EYI795" s="14"/>
      <c r="EYJ795" s="14"/>
      <c r="EYK795" s="14"/>
      <c r="EYL795" s="14"/>
      <c r="EYM795" s="14"/>
      <c r="EYN795" s="14"/>
      <c r="EYO795" s="14"/>
      <c r="EYP795" s="14"/>
      <c r="EYQ795" s="14"/>
      <c r="EYR795" s="14"/>
      <c r="EYS795" s="14"/>
      <c r="EYT795" s="14"/>
      <c r="EYU795" s="14"/>
      <c r="EYV795" s="14"/>
      <c r="EYW795" s="14"/>
      <c r="EYX795" s="14"/>
      <c r="EYY795" s="14"/>
      <c r="EYZ795" s="14"/>
      <c r="EZA795" s="14"/>
      <c r="EZB795" s="14"/>
      <c r="EZC795" s="14"/>
      <c r="EZD795" s="14"/>
      <c r="EZE795" s="14"/>
      <c r="EZF795" s="14"/>
      <c r="EZG795" s="14"/>
      <c r="EZH795" s="14"/>
      <c r="EZI795" s="14"/>
      <c r="EZJ795" s="14"/>
      <c r="EZK795" s="14"/>
      <c r="EZL795" s="14"/>
      <c r="EZM795" s="14"/>
      <c r="EZN795" s="14"/>
      <c r="EZO795" s="14"/>
      <c r="EZP795" s="14"/>
      <c r="EZQ795" s="14"/>
      <c r="EZR795" s="14"/>
      <c r="EZS795" s="14"/>
      <c r="EZT795" s="14"/>
      <c r="EZU795" s="14"/>
      <c r="EZV795" s="14"/>
      <c r="EZW795" s="14"/>
      <c r="EZX795" s="14"/>
      <c r="EZY795" s="14"/>
      <c r="EZZ795" s="14"/>
      <c r="FAA795" s="14"/>
      <c r="FAB795" s="14"/>
      <c r="FAC795" s="14"/>
      <c r="FAD795" s="14"/>
      <c r="FAE795" s="14"/>
      <c r="FAF795" s="14"/>
      <c r="FAG795" s="14"/>
      <c r="FAH795" s="14"/>
      <c r="FAI795" s="14"/>
      <c r="FAJ795" s="14"/>
      <c r="FAK795" s="14"/>
      <c r="FAL795" s="14"/>
      <c r="FAM795" s="14"/>
      <c r="FAN795" s="14"/>
      <c r="FAO795" s="14"/>
      <c r="FAP795" s="14"/>
      <c r="FAQ795" s="14"/>
      <c r="FAR795" s="14"/>
      <c r="FAS795" s="14"/>
      <c r="FAT795" s="14"/>
      <c r="FAU795" s="14"/>
      <c r="FAV795" s="14"/>
      <c r="FAW795" s="14"/>
      <c r="FAX795" s="14"/>
      <c r="FAY795" s="14"/>
      <c r="FAZ795" s="14"/>
      <c r="FBA795" s="14"/>
      <c r="FBB795" s="14"/>
      <c r="FBC795" s="14"/>
      <c r="FBD795" s="14"/>
      <c r="FBE795" s="14"/>
      <c r="FBF795" s="14"/>
      <c r="FBG795" s="14"/>
      <c r="FBH795" s="14"/>
      <c r="FBI795" s="14"/>
      <c r="FBJ795" s="14"/>
      <c r="FBK795" s="14"/>
      <c r="FBL795" s="14"/>
      <c r="FBM795" s="14"/>
      <c r="FBN795" s="14"/>
      <c r="FBO795" s="14"/>
      <c r="FBP795" s="14"/>
      <c r="FBQ795" s="14"/>
      <c r="FBR795" s="14"/>
      <c r="FBS795" s="14"/>
      <c r="FBT795" s="14"/>
      <c r="FBU795" s="14"/>
      <c r="FBV795" s="14"/>
      <c r="FBW795" s="14"/>
      <c r="FBX795" s="14"/>
      <c r="FBY795" s="14"/>
      <c r="FBZ795" s="14"/>
      <c r="FCA795" s="14"/>
      <c r="FCB795" s="14"/>
      <c r="FCC795" s="14"/>
      <c r="FCD795" s="14"/>
      <c r="FCE795" s="14"/>
      <c r="FCF795" s="14"/>
      <c r="FCG795" s="14"/>
      <c r="FCH795" s="14"/>
      <c r="FCI795" s="14"/>
      <c r="FCJ795" s="14"/>
      <c r="FCK795" s="14"/>
      <c r="FCL795" s="14"/>
      <c r="FCM795" s="14"/>
      <c r="FCN795" s="14"/>
      <c r="FCO795" s="14"/>
      <c r="FCP795" s="14"/>
      <c r="FCQ795" s="14"/>
      <c r="FCR795" s="14"/>
      <c r="FCS795" s="14"/>
      <c r="FCT795" s="14"/>
      <c r="FCU795" s="14"/>
      <c r="FCV795" s="14"/>
      <c r="FCW795" s="14"/>
      <c r="FCX795" s="14"/>
      <c r="FCY795" s="14"/>
      <c r="FCZ795" s="14"/>
      <c r="FDA795" s="14"/>
      <c r="FDB795" s="14"/>
      <c r="FDC795" s="14"/>
      <c r="FDD795" s="14"/>
      <c r="FDE795" s="14"/>
      <c r="FDF795" s="14"/>
      <c r="FDG795" s="14"/>
      <c r="FDH795" s="14"/>
      <c r="FDI795" s="14"/>
      <c r="FDJ795" s="14"/>
      <c r="FDK795" s="14"/>
      <c r="FDL795" s="14"/>
      <c r="FDM795" s="14"/>
      <c r="FDN795" s="14"/>
      <c r="FDO795" s="14"/>
      <c r="FDP795" s="14"/>
      <c r="FDQ795" s="14"/>
      <c r="FDR795" s="14"/>
      <c r="FDS795" s="14"/>
      <c r="FDT795" s="14"/>
      <c r="FDU795" s="14"/>
      <c r="FDV795" s="14"/>
      <c r="FDW795" s="14"/>
      <c r="FDX795" s="14"/>
      <c r="FDY795" s="14"/>
      <c r="FDZ795" s="14"/>
      <c r="FEA795" s="14"/>
      <c r="FEB795" s="14"/>
      <c r="FEC795" s="14"/>
      <c r="FED795" s="14"/>
      <c r="FEE795" s="14"/>
      <c r="FEF795" s="14"/>
      <c r="FEG795" s="14"/>
      <c r="FEH795" s="14"/>
      <c r="FEI795" s="14"/>
      <c r="FEJ795" s="14"/>
      <c r="FEK795" s="14"/>
      <c r="FEL795" s="14"/>
      <c r="FEM795" s="14"/>
      <c r="FEN795" s="14"/>
      <c r="FEO795" s="14"/>
      <c r="FEP795" s="14"/>
      <c r="FEQ795" s="14"/>
      <c r="FER795" s="14"/>
      <c r="FES795" s="14"/>
      <c r="FET795" s="14"/>
      <c r="FEU795" s="14"/>
      <c r="FEV795" s="14"/>
      <c r="FEW795" s="14"/>
      <c r="FEX795" s="14"/>
      <c r="FEY795" s="14"/>
      <c r="FEZ795" s="14"/>
      <c r="FFA795" s="14"/>
      <c r="FFB795" s="14"/>
      <c r="FFC795" s="14"/>
      <c r="FFD795" s="14"/>
      <c r="FFE795" s="14"/>
      <c r="FFF795" s="14"/>
      <c r="FFG795" s="14"/>
      <c r="FFH795" s="14"/>
      <c r="FFI795" s="14"/>
      <c r="FFJ795" s="14"/>
      <c r="FFK795" s="14"/>
      <c r="FFL795" s="14"/>
      <c r="FFM795" s="14"/>
      <c r="FFN795" s="14"/>
      <c r="FFO795" s="14"/>
      <c r="FFP795" s="14"/>
      <c r="FFQ795" s="14"/>
      <c r="FFR795" s="14"/>
      <c r="FFS795" s="14"/>
      <c r="FFT795" s="14"/>
      <c r="FFU795" s="14"/>
      <c r="FFV795" s="14"/>
      <c r="FFW795" s="14"/>
      <c r="FFX795" s="14"/>
      <c r="FFY795" s="14"/>
      <c r="FFZ795" s="14"/>
      <c r="FGA795" s="14"/>
      <c r="FGB795" s="14"/>
      <c r="FGC795" s="14"/>
      <c r="FGD795" s="14"/>
      <c r="FGE795" s="14"/>
      <c r="FGF795" s="14"/>
      <c r="FGG795" s="14"/>
      <c r="FGH795" s="14"/>
      <c r="FGI795" s="14"/>
      <c r="FGJ795" s="14"/>
      <c r="FGK795" s="14"/>
      <c r="FGL795" s="14"/>
      <c r="FGM795" s="14"/>
      <c r="FGN795" s="14"/>
      <c r="FGO795" s="14"/>
      <c r="FGP795" s="14"/>
      <c r="FGQ795" s="14"/>
      <c r="FGR795" s="14"/>
      <c r="FGS795" s="14"/>
      <c r="FGT795" s="14"/>
      <c r="FGU795" s="14"/>
      <c r="FGV795" s="14"/>
      <c r="FGW795" s="14"/>
      <c r="FGX795" s="14"/>
      <c r="FGY795" s="14"/>
      <c r="FGZ795" s="14"/>
      <c r="FHA795" s="14"/>
      <c r="FHB795" s="14"/>
      <c r="FHC795" s="14"/>
      <c r="FHD795" s="14"/>
      <c r="FHE795" s="14"/>
      <c r="FHF795" s="14"/>
      <c r="FHG795" s="14"/>
      <c r="FHH795" s="14"/>
      <c r="FHI795" s="14"/>
      <c r="FHJ795" s="14"/>
      <c r="FHK795" s="14"/>
      <c r="FHL795" s="14"/>
      <c r="FHM795" s="14"/>
      <c r="FHN795" s="14"/>
      <c r="FHO795" s="14"/>
      <c r="FHP795" s="14"/>
      <c r="FHQ795" s="14"/>
      <c r="FHR795" s="14"/>
      <c r="FHS795" s="14"/>
      <c r="FHT795" s="14"/>
      <c r="FHU795" s="14"/>
      <c r="FHV795" s="14"/>
      <c r="FHW795" s="14"/>
      <c r="FHX795" s="14"/>
      <c r="FHY795" s="14"/>
      <c r="FHZ795" s="14"/>
      <c r="FIA795" s="14"/>
      <c r="FIB795" s="14"/>
      <c r="FIC795" s="14"/>
      <c r="FID795" s="14"/>
      <c r="FIE795" s="14"/>
      <c r="FIF795" s="14"/>
      <c r="FIG795" s="14"/>
      <c r="FIH795" s="14"/>
      <c r="FII795" s="14"/>
      <c r="FIJ795" s="14"/>
      <c r="FIK795" s="14"/>
      <c r="FIL795" s="14"/>
      <c r="FIM795" s="14"/>
      <c r="FIN795" s="14"/>
      <c r="FIO795" s="14"/>
      <c r="FIP795" s="14"/>
      <c r="FIQ795" s="14"/>
      <c r="FIR795" s="14"/>
      <c r="FIS795" s="14"/>
      <c r="FIT795" s="14"/>
      <c r="FIU795" s="14"/>
      <c r="FIV795" s="14"/>
      <c r="FIW795" s="14"/>
      <c r="FIX795" s="14"/>
      <c r="FIY795" s="14"/>
      <c r="FIZ795" s="14"/>
      <c r="FJA795" s="14"/>
      <c r="FJB795" s="14"/>
      <c r="FJC795" s="14"/>
      <c r="FJD795" s="14"/>
      <c r="FJE795" s="14"/>
      <c r="FJF795" s="14"/>
      <c r="FJG795" s="14"/>
      <c r="FJH795" s="14"/>
      <c r="FJI795" s="14"/>
      <c r="FJJ795" s="14"/>
      <c r="FJK795" s="14"/>
      <c r="FJL795" s="14"/>
      <c r="FJM795" s="14"/>
      <c r="FJN795" s="14"/>
      <c r="FJO795" s="14"/>
      <c r="FJP795" s="14"/>
      <c r="FJQ795" s="14"/>
      <c r="FJR795" s="14"/>
      <c r="FJS795" s="14"/>
      <c r="FJT795" s="14"/>
      <c r="FJU795" s="14"/>
      <c r="FJV795" s="14"/>
      <c r="FJW795" s="14"/>
      <c r="FJX795" s="14"/>
      <c r="FJY795" s="14"/>
      <c r="FJZ795" s="14"/>
      <c r="FKA795" s="14"/>
      <c r="FKB795" s="14"/>
      <c r="FKC795" s="14"/>
      <c r="FKD795" s="14"/>
      <c r="FKE795" s="14"/>
      <c r="FKF795" s="14"/>
      <c r="FKG795" s="14"/>
      <c r="FKH795" s="14"/>
      <c r="FKI795" s="14"/>
      <c r="FKJ795" s="14"/>
      <c r="FKK795" s="14"/>
      <c r="FKL795" s="14"/>
      <c r="FKM795" s="14"/>
      <c r="FKN795" s="14"/>
      <c r="FKO795" s="14"/>
      <c r="FKP795" s="14"/>
      <c r="FKQ795" s="14"/>
      <c r="FKR795" s="14"/>
      <c r="FKS795" s="14"/>
      <c r="FKT795" s="14"/>
      <c r="FKU795" s="14"/>
      <c r="FKV795" s="14"/>
      <c r="FKW795" s="14"/>
      <c r="FKX795" s="14"/>
      <c r="FKY795" s="14"/>
      <c r="FKZ795" s="14"/>
      <c r="FLA795" s="14"/>
      <c r="FLB795" s="14"/>
      <c r="FLC795" s="14"/>
      <c r="FLD795" s="14"/>
      <c r="FLE795" s="14"/>
      <c r="FLF795" s="14"/>
      <c r="FLG795" s="14"/>
      <c r="FLH795" s="14"/>
      <c r="FLI795" s="14"/>
      <c r="FLJ795" s="14"/>
      <c r="FLK795" s="14"/>
      <c r="FLL795" s="14"/>
      <c r="FLM795" s="14"/>
      <c r="FLN795" s="14"/>
      <c r="FLO795" s="14"/>
      <c r="FLP795" s="14"/>
      <c r="FLQ795" s="14"/>
      <c r="FLR795" s="14"/>
      <c r="FLS795" s="14"/>
      <c r="FLT795" s="14"/>
      <c r="FLU795" s="14"/>
      <c r="FLV795" s="14"/>
      <c r="FLW795" s="14"/>
      <c r="FLX795" s="14"/>
      <c r="FLY795" s="14"/>
      <c r="FLZ795" s="14"/>
      <c r="FMA795" s="14"/>
      <c r="FMB795" s="14"/>
      <c r="FMC795" s="14"/>
      <c r="FMD795" s="14"/>
      <c r="FME795" s="14"/>
      <c r="FMF795" s="14"/>
      <c r="FMG795" s="14"/>
      <c r="FMH795" s="14"/>
      <c r="FMI795" s="14"/>
      <c r="FMJ795" s="14"/>
      <c r="FMK795" s="14"/>
      <c r="FML795" s="14"/>
      <c r="FMM795" s="14"/>
      <c r="FMN795" s="14"/>
      <c r="FMO795" s="14"/>
      <c r="FMP795" s="14"/>
      <c r="FMQ795" s="14"/>
      <c r="FMR795" s="14"/>
      <c r="FMS795" s="14"/>
      <c r="FMT795" s="14"/>
      <c r="FMU795" s="14"/>
      <c r="FMV795" s="14"/>
      <c r="FMW795" s="14"/>
      <c r="FMX795" s="14"/>
      <c r="FMY795" s="14"/>
      <c r="FMZ795" s="14"/>
      <c r="FNA795" s="14"/>
      <c r="FNB795" s="14"/>
      <c r="FNC795" s="14"/>
      <c r="FND795" s="14"/>
      <c r="FNE795" s="14"/>
      <c r="FNF795" s="14"/>
      <c r="FNG795" s="14"/>
      <c r="FNH795" s="14"/>
      <c r="FNI795" s="14"/>
      <c r="FNJ795" s="14"/>
      <c r="FNK795" s="14"/>
      <c r="FNL795" s="14"/>
      <c r="FNM795" s="14"/>
      <c r="FNN795" s="14"/>
      <c r="FNO795" s="14"/>
      <c r="FNP795" s="14"/>
      <c r="FNQ795" s="14"/>
      <c r="FNR795" s="14"/>
      <c r="FNS795" s="14"/>
      <c r="FNT795" s="14"/>
      <c r="FNU795" s="14"/>
      <c r="FNV795" s="14"/>
      <c r="FNW795" s="14"/>
      <c r="FNX795" s="14"/>
      <c r="FNY795" s="14"/>
      <c r="FNZ795" s="14"/>
      <c r="FOA795" s="14"/>
      <c r="FOB795" s="14"/>
      <c r="FOC795" s="14"/>
      <c r="FOD795" s="14"/>
      <c r="FOE795" s="14"/>
      <c r="FOF795" s="14"/>
      <c r="FOG795" s="14"/>
      <c r="FOH795" s="14"/>
      <c r="FOI795" s="14"/>
      <c r="FOJ795" s="14"/>
      <c r="FOK795" s="14"/>
      <c r="FOL795" s="14"/>
      <c r="FOM795" s="14"/>
      <c r="FON795" s="14"/>
      <c r="FOO795" s="14"/>
      <c r="FOP795" s="14"/>
      <c r="FOQ795" s="14"/>
      <c r="FOR795" s="14"/>
      <c r="FOS795" s="14"/>
      <c r="FOT795" s="14"/>
      <c r="FOU795" s="14"/>
      <c r="FOV795" s="14"/>
      <c r="FOW795" s="14"/>
      <c r="FOX795" s="14"/>
      <c r="FOY795" s="14"/>
      <c r="FOZ795" s="14"/>
      <c r="FPA795" s="14"/>
      <c r="FPB795" s="14"/>
      <c r="FPC795" s="14"/>
      <c r="FPD795" s="14"/>
      <c r="FPE795" s="14"/>
      <c r="FPF795" s="14"/>
      <c r="FPG795" s="14"/>
      <c r="FPH795" s="14"/>
      <c r="FPI795" s="14"/>
      <c r="FPJ795" s="14"/>
      <c r="FPK795" s="14"/>
      <c r="FPL795" s="14"/>
      <c r="FPM795" s="14"/>
      <c r="FPN795" s="14"/>
      <c r="FPO795" s="14"/>
      <c r="FPP795" s="14"/>
      <c r="FPQ795" s="14"/>
      <c r="FPR795" s="14"/>
      <c r="FPS795" s="14"/>
      <c r="FPT795" s="14"/>
      <c r="FPU795" s="14"/>
      <c r="FPV795" s="14"/>
      <c r="FPW795" s="14"/>
      <c r="FPX795" s="14"/>
      <c r="FPY795" s="14"/>
      <c r="FPZ795" s="14"/>
      <c r="FQA795" s="14"/>
      <c r="FQB795" s="14"/>
      <c r="FQC795" s="14"/>
      <c r="FQD795" s="14"/>
      <c r="FQE795" s="14"/>
      <c r="FQF795" s="14"/>
      <c r="FQG795" s="14"/>
      <c r="FQH795" s="14"/>
      <c r="FQI795" s="14"/>
      <c r="FQJ795" s="14"/>
      <c r="FQK795" s="14"/>
      <c r="FQL795" s="14"/>
      <c r="FQM795" s="14"/>
      <c r="FQN795" s="14"/>
      <c r="FQO795" s="14"/>
      <c r="FQP795" s="14"/>
      <c r="FQQ795" s="14"/>
      <c r="FQR795" s="14"/>
      <c r="FQS795" s="14"/>
      <c r="FQT795" s="14"/>
      <c r="FQU795" s="14"/>
      <c r="FQV795" s="14"/>
      <c r="FQW795" s="14"/>
      <c r="FQX795" s="14"/>
      <c r="FQY795" s="14"/>
      <c r="FQZ795" s="14"/>
      <c r="FRA795" s="14"/>
      <c r="FRB795" s="14"/>
      <c r="FRC795" s="14"/>
      <c r="FRD795" s="14"/>
      <c r="FRE795" s="14"/>
      <c r="FRF795" s="14"/>
      <c r="FRG795" s="14"/>
      <c r="FRH795" s="14"/>
      <c r="FRI795" s="14"/>
      <c r="FRJ795" s="14"/>
      <c r="FRK795" s="14"/>
      <c r="FRL795" s="14"/>
      <c r="FRM795" s="14"/>
      <c r="FRN795" s="14"/>
      <c r="FRO795" s="14"/>
      <c r="FRP795" s="14"/>
      <c r="FRQ795" s="14"/>
      <c r="FRR795" s="14"/>
      <c r="FRS795" s="14"/>
      <c r="FRT795" s="14"/>
      <c r="FRU795" s="14"/>
      <c r="FRV795" s="14"/>
      <c r="FRW795" s="14"/>
      <c r="FRX795" s="14"/>
      <c r="FRY795" s="14"/>
      <c r="FRZ795" s="14"/>
      <c r="FSA795" s="14"/>
      <c r="FSB795" s="14"/>
      <c r="FSC795" s="14"/>
      <c r="FSD795" s="14"/>
      <c r="FSE795" s="14"/>
      <c r="FSF795" s="14"/>
      <c r="FSG795" s="14"/>
      <c r="FSH795" s="14"/>
      <c r="FSI795" s="14"/>
      <c r="FSJ795" s="14"/>
      <c r="FSK795" s="14"/>
      <c r="FSL795" s="14"/>
      <c r="FSM795" s="14"/>
      <c r="FSN795" s="14"/>
      <c r="FSO795" s="14"/>
      <c r="FSP795" s="14"/>
      <c r="FSQ795" s="14"/>
      <c r="FSR795" s="14"/>
      <c r="FSS795" s="14"/>
      <c r="FST795" s="14"/>
      <c r="FSU795" s="14"/>
      <c r="FSV795" s="14"/>
      <c r="FSW795" s="14"/>
      <c r="FSX795" s="14"/>
      <c r="FSY795" s="14"/>
      <c r="FSZ795" s="14"/>
      <c r="FTA795" s="14"/>
      <c r="FTB795" s="14"/>
      <c r="FTC795" s="14"/>
      <c r="FTD795" s="14"/>
      <c r="FTE795" s="14"/>
      <c r="FTF795" s="14"/>
      <c r="FTG795" s="14"/>
      <c r="FTH795" s="14"/>
      <c r="FTI795" s="14"/>
      <c r="FTJ795" s="14"/>
      <c r="FTK795" s="14"/>
      <c r="FTL795" s="14"/>
      <c r="FTM795" s="14"/>
      <c r="FTN795" s="14"/>
      <c r="FTO795" s="14"/>
      <c r="FTP795" s="14"/>
      <c r="FTQ795" s="14"/>
      <c r="FTR795" s="14"/>
      <c r="FTS795" s="14"/>
      <c r="FTT795" s="14"/>
      <c r="FTU795" s="14"/>
      <c r="FTV795" s="14"/>
      <c r="FTW795" s="14"/>
      <c r="FTX795" s="14"/>
      <c r="FTY795" s="14"/>
      <c r="FTZ795" s="14"/>
      <c r="FUA795" s="14"/>
      <c r="FUB795" s="14"/>
      <c r="FUC795" s="14"/>
      <c r="FUD795" s="14"/>
      <c r="FUE795" s="14"/>
      <c r="FUF795" s="14"/>
      <c r="FUG795" s="14"/>
      <c r="FUH795" s="14"/>
      <c r="FUI795" s="14"/>
      <c r="FUJ795" s="14"/>
      <c r="FUK795" s="14"/>
      <c r="FUL795" s="14"/>
      <c r="FUM795" s="14"/>
      <c r="FUN795" s="14"/>
      <c r="FUO795" s="14"/>
      <c r="FUP795" s="14"/>
      <c r="FUQ795" s="14"/>
      <c r="FUR795" s="14"/>
      <c r="FUS795" s="14"/>
      <c r="FUT795" s="14"/>
      <c r="FUU795" s="14"/>
      <c r="FUV795" s="14"/>
      <c r="FUW795" s="14"/>
      <c r="FUX795" s="14"/>
      <c r="FUY795" s="14"/>
      <c r="FUZ795" s="14"/>
      <c r="FVA795" s="14"/>
      <c r="FVB795" s="14"/>
      <c r="FVC795" s="14"/>
      <c r="FVD795" s="14"/>
      <c r="FVE795" s="14"/>
      <c r="FVF795" s="14"/>
      <c r="FVG795" s="14"/>
      <c r="FVH795" s="14"/>
      <c r="FVI795" s="14"/>
      <c r="FVJ795" s="14"/>
      <c r="FVK795" s="14"/>
      <c r="FVL795" s="14"/>
      <c r="FVM795" s="14"/>
      <c r="FVN795" s="14"/>
      <c r="FVO795" s="14"/>
      <c r="FVP795" s="14"/>
      <c r="FVQ795" s="14"/>
      <c r="FVR795" s="14"/>
      <c r="FVS795" s="14"/>
      <c r="FVT795" s="14"/>
      <c r="FVU795" s="14"/>
      <c r="FVV795" s="14"/>
      <c r="FVW795" s="14"/>
      <c r="FVX795" s="14"/>
      <c r="FVY795" s="14"/>
      <c r="FVZ795" s="14"/>
      <c r="FWA795" s="14"/>
      <c r="FWB795" s="14"/>
      <c r="FWC795" s="14"/>
      <c r="FWD795" s="14"/>
      <c r="FWE795" s="14"/>
      <c r="FWF795" s="14"/>
      <c r="FWG795" s="14"/>
      <c r="FWH795" s="14"/>
      <c r="FWI795" s="14"/>
      <c r="FWJ795" s="14"/>
      <c r="FWK795" s="14"/>
      <c r="FWL795" s="14"/>
      <c r="FWM795" s="14"/>
      <c r="FWN795" s="14"/>
      <c r="FWO795" s="14"/>
      <c r="FWP795" s="14"/>
      <c r="FWQ795" s="14"/>
      <c r="FWR795" s="14"/>
      <c r="FWS795" s="14"/>
      <c r="FWT795" s="14"/>
      <c r="FWU795" s="14"/>
      <c r="FWV795" s="14"/>
      <c r="FWW795" s="14"/>
      <c r="FWX795" s="14"/>
      <c r="FWY795" s="14"/>
      <c r="FWZ795" s="14"/>
      <c r="FXA795" s="14"/>
      <c r="FXB795" s="14"/>
      <c r="FXC795" s="14"/>
      <c r="FXD795" s="14"/>
      <c r="FXE795" s="14"/>
      <c r="FXF795" s="14"/>
      <c r="FXG795" s="14"/>
      <c r="FXH795" s="14"/>
      <c r="FXI795" s="14"/>
      <c r="FXJ795" s="14"/>
      <c r="FXK795" s="14"/>
      <c r="FXL795" s="14"/>
      <c r="FXM795" s="14"/>
      <c r="FXN795" s="14"/>
      <c r="FXO795" s="14"/>
      <c r="FXP795" s="14"/>
      <c r="FXQ795" s="14"/>
      <c r="FXR795" s="14"/>
      <c r="FXS795" s="14"/>
      <c r="FXT795" s="14"/>
      <c r="FXU795" s="14"/>
      <c r="FXV795" s="14"/>
      <c r="FXW795" s="14"/>
      <c r="FXX795" s="14"/>
      <c r="FXY795" s="14"/>
      <c r="FXZ795" s="14"/>
      <c r="FYA795" s="14"/>
      <c r="FYB795" s="14"/>
      <c r="FYC795" s="14"/>
      <c r="FYD795" s="14"/>
      <c r="FYE795" s="14"/>
      <c r="FYF795" s="14"/>
      <c r="FYG795" s="14"/>
      <c r="FYH795" s="14"/>
      <c r="FYI795" s="14"/>
      <c r="FYJ795" s="14"/>
      <c r="FYK795" s="14"/>
      <c r="FYL795" s="14"/>
      <c r="FYM795" s="14"/>
      <c r="FYN795" s="14"/>
      <c r="FYO795" s="14"/>
      <c r="FYP795" s="14"/>
      <c r="FYQ795" s="14"/>
      <c r="FYR795" s="14"/>
      <c r="FYS795" s="14"/>
      <c r="FYT795" s="14"/>
      <c r="FYU795" s="14"/>
      <c r="FYV795" s="14"/>
      <c r="FYW795" s="14"/>
      <c r="FYX795" s="14"/>
      <c r="FYY795" s="14"/>
      <c r="FYZ795" s="14"/>
      <c r="FZA795" s="14"/>
      <c r="FZB795" s="14"/>
      <c r="FZC795" s="14"/>
      <c r="FZD795" s="14"/>
      <c r="FZE795" s="14"/>
      <c r="FZF795" s="14"/>
      <c r="FZG795" s="14"/>
      <c r="FZH795" s="14"/>
      <c r="FZI795" s="14"/>
      <c r="FZJ795" s="14"/>
      <c r="FZK795" s="14"/>
      <c r="FZL795" s="14"/>
      <c r="FZM795" s="14"/>
      <c r="FZN795" s="14"/>
      <c r="FZO795" s="14"/>
      <c r="FZP795" s="14"/>
      <c r="FZQ795" s="14"/>
      <c r="FZR795" s="14"/>
      <c r="FZS795" s="14"/>
      <c r="FZT795" s="14"/>
      <c r="FZU795" s="14"/>
      <c r="FZV795" s="14"/>
      <c r="FZW795" s="14"/>
      <c r="FZX795" s="14"/>
      <c r="FZY795" s="14"/>
      <c r="FZZ795" s="14"/>
      <c r="GAA795" s="14"/>
      <c r="GAB795" s="14"/>
      <c r="GAC795" s="14"/>
      <c r="GAD795" s="14"/>
      <c r="GAE795" s="14"/>
      <c r="GAF795" s="14"/>
      <c r="GAG795" s="14"/>
      <c r="GAH795" s="14"/>
      <c r="GAI795" s="14"/>
      <c r="GAJ795" s="14"/>
      <c r="GAK795" s="14"/>
      <c r="GAL795" s="14"/>
      <c r="GAM795" s="14"/>
      <c r="GAN795" s="14"/>
      <c r="GAO795" s="14"/>
      <c r="GAP795" s="14"/>
      <c r="GAQ795" s="14"/>
      <c r="GAR795" s="14"/>
      <c r="GAS795" s="14"/>
      <c r="GAT795" s="14"/>
      <c r="GAU795" s="14"/>
      <c r="GAV795" s="14"/>
      <c r="GAW795" s="14"/>
      <c r="GAX795" s="14"/>
      <c r="GAY795" s="14"/>
      <c r="GAZ795" s="14"/>
      <c r="GBA795" s="14"/>
      <c r="GBB795" s="14"/>
      <c r="GBC795" s="14"/>
      <c r="GBD795" s="14"/>
      <c r="GBE795" s="14"/>
      <c r="GBF795" s="14"/>
      <c r="GBG795" s="14"/>
      <c r="GBH795" s="14"/>
      <c r="GBI795" s="14"/>
      <c r="GBJ795" s="14"/>
      <c r="GBK795" s="14"/>
      <c r="GBL795" s="14"/>
      <c r="GBM795" s="14"/>
      <c r="GBN795" s="14"/>
      <c r="GBO795" s="14"/>
      <c r="GBP795" s="14"/>
      <c r="GBQ795" s="14"/>
      <c r="GBR795" s="14"/>
      <c r="GBS795" s="14"/>
      <c r="GBT795" s="14"/>
      <c r="GBU795" s="14"/>
      <c r="GBV795" s="14"/>
      <c r="GBW795" s="14"/>
      <c r="GBX795" s="14"/>
      <c r="GBY795" s="14"/>
      <c r="GBZ795" s="14"/>
      <c r="GCA795" s="14"/>
      <c r="GCB795" s="14"/>
      <c r="GCC795" s="14"/>
      <c r="GCD795" s="14"/>
      <c r="GCE795" s="14"/>
      <c r="GCF795" s="14"/>
      <c r="GCG795" s="14"/>
      <c r="GCH795" s="14"/>
      <c r="GCI795" s="14"/>
      <c r="GCJ795" s="14"/>
      <c r="GCK795" s="14"/>
      <c r="GCL795" s="14"/>
      <c r="GCM795" s="14"/>
      <c r="GCN795" s="14"/>
      <c r="GCO795" s="14"/>
      <c r="GCP795" s="14"/>
      <c r="GCQ795" s="14"/>
      <c r="GCR795" s="14"/>
      <c r="GCS795" s="14"/>
      <c r="GCT795" s="14"/>
      <c r="GCU795" s="14"/>
      <c r="GCV795" s="14"/>
      <c r="GCW795" s="14"/>
      <c r="GCX795" s="14"/>
      <c r="GCY795" s="14"/>
      <c r="GCZ795" s="14"/>
      <c r="GDA795" s="14"/>
      <c r="GDB795" s="14"/>
      <c r="GDC795" s="14"/>
      <c r="GDD795" s="14"/>
      <c r="GDE795" s="14"/>
      <c r="GDF795" s="14"/>
      <c r="GDG795" s="14"/>
      <c r="GDH795" s="14"/>
      <c r="GDI795" s="14"/>
      <c r="GDJ795" s="14"/>
      <c r="GDK795" s="14"/>
      <c r="GDL795" s="14"/>
      <c r="GDM795" s="14"/>
      <c r="GDN795" s="14"/>
      <c r="GDO795" s="14"/>
      <c r="GDP795" s="14"/>
      <c r="GDQ795" s="14"/>
      <c r="GDR795" s="14"/>
      <c r="GDS795" s="14"/>
      <c r="GDT795" s="14"/>
      <c r="GDU795" s="14"/>
      <c r="GDV795" s="14"/>
      <c r="GDW795" s="14"/>
      <c r="GDX795" s="14"/>
      <c r="GDY795" s="14"/>
      <c r="GDZ795" s="14"/>
      <c r="GEA795" s="14"/>
      <c r="GEB795" s="14"/>
      <c r="GEC795" s="14"/>
      <c r="GED795" s="14"/>
      <c r="GEE795" s="14"/>
      <c r="GEF795" s="14"/>
      <c r="GEG795" s="14"/>
      <c r="GEH795" s="14"/>
      <c r="GEI795" s="14"/>
      <c r="GEJ795" s="14"/>
      <c r="GEK795" s="14"/>
      <c r="GEL795" s="14"/>
      <c r="GEM795" s="14"/>
      <c r="GEN795" s="14"/>
      <c r="GEO795" s="14"/>
      <c r="GEP795" s="14"/>
      <c r="GEQ795" s="14"/>
      <c r="GER795" s="14"/>
      <c r="GES795" s="14"/>
      <c r="GET795" s="14"/>
      <c r="GEU795" s="14"/>
      <c r="GEV795" s="14"/>
      <c r="GEW795" s="14"/>
      <c r="GEX795" s="14"/>
      <c r="GEY795" s="14"/>
      <c r="GEZ795" s="14"/>
      <c r="GFA795" s="14"/>
      <c r="GFB795" s="14"/>
      <c r="GFC795" s="14"/>
      <c r="GFD795" s="14"/>
      <c r="GFE795" s="14"/>
      <c r="GFF795" s="14"/>
      <c r="GFG795" s="14"/>
      <c r="GFH795" s="14"/>
      <c r="GFI795" s="14"/>
      <c r="GFJ795" s="14"/>
      <c r="GFK795" s="14"/>
      <c r="GFL795" s="14"/>
      <c r="GFM795" s="14"/>
      <c r="GFN795" s="14"/>
      <c r="GFO795" s="14"/>
      <c r="GFP795" s="14"/>
      <c r="GFQ795" s="14"/>
      <c r="GFR795" s="14"/>
      <c r="GFS795" s="14"/>
      <c r="GFT795" s="14"/>
      <c r="GFU795" s="14"/>
      <c r="GFV795" s="14"/>
      <c r="GFW795" s="14"/>
      <c r="GFX795" s="14"/>
      <c r="GFY795" s="14"/>
      <c r="GFZ795" s="14"/>
      <c r="GGA795" s="14"/>
      <c r="GGB795" s="14"/>
      <c r="GGC795" s="14"/>
      <c r="GGD795" s="14"/>
      <c r="GGE795" s="14"/>
      <c r="GGF795" s="14"/>
      <c r="GGG795" s="14"/>
      <c r="GGH795" s="14"/>
      <c r="GGI795" s="14"/>
      <c r="GGJ795" s="14"/>
      <c r="GGK795" s="14"/>
      <c r="GGL795" s="14"/>
      <c r="GGM795" s="14"/>
      <c r="GGN795" s="14"/>
      <c r="GGO795" s="14"/>
      <c r="GGP795" s="14"/>
      <c r="GGQ795" s="14"/>
      <c r="GGR795" s="14"/>
      <c r="GGS795" s="14"/>
      <c r="GGT795" s="14"/>
      <c r="GGU795" s="14"/>
      <c r="GGV795" s="14"/>
      <c r="GGW795" s="14"/>
      <c r="GGX795" s="14"/>
      <c r="GGY795" s="14"/>
      <c r="GGZ795" s="14"/>
      <c r="GHA795" s="14"/>
      <c r="GHB795" s="14"/>
      <c r="GHC795" s="14"/>
      <c r="GHD795" s="14"/>
      <c r="GHE795" s="14"/>
      <c r="GHF795" s="14"/>
      <c r="GHG795" s="14"/>
      <c r="GHH795" s="14"/>
      <c r="GHI795" s="14"/>
      <c r="GHJ795" s="14"/>
      <c r="GHK795" s="14"/>
      <c r="GHL795" s="14"/>
      <c r="GHM795" s="14"/>
      <c r="GHN795" s="14"/>
      <c r="GHO795" s="14"/>
      <c r="GHP795" s="14"/>
      <c r="GHQ795" s="14"/>
      <c r="GHR795" s="14"/>
      <c r="GHS795" s="14"/>
      <c r="GHT795" s="14"/>
      <c r="GHU795" s="14"/>
      <c r="GHV795" s="14"/>
      <c r="GHW795" s="14"/>
      <c r="GHX795" s="14"/>
      <c r="GHY795" s="14"/>
      <c r="GHZ795" s="14"/>
      <c r="GIA795" s="14"/>
      <c r="GIB795" s="14"/>
      <c r="GIC795" s="14"/>
      <c r="GID795" s="14"/>
      <c r="GIE795" s="14"/>
      <c r="GIF795" s="14"/>
      <c r="GIG795" s="14"/>
      <c r="GIH795" s="14"/>
      <c r="GII795" s="14"/>
      <c r="GIJ795" s="14"/>
      <c r="GIK795" s="14"/>
      <c r="GIL795" s="14"/>
      <c r="GIM795" s="14"/>
      <c r="GIN795" s="14"/>
      <c r="GIO795" s="14"/>
      <c r="GIP795" s="14"/>
      <c r="GIQ795" s="14"/>
      <c r="GIR795" s="14"/>
      <c r="GIS795" s="14"/>
      <c r="GIT795" s="14"/>
      <c r="GIU795" s="14"/>
      <c r="GIV795" s="14"/>
      <c r="GIW795" s="14"/>
      <c r="GIX795" s="14"/>
      <c r="GIY795" s="14"/>
      <c r="GIZ795" s="14"/>
      <c r="GJA795" s="14"/>
      <c r="GJB795" s="14"/>
      <c r="GJC795" s="14"/>
      <c r="GJD795" s="14"/>
      <c r="GJE795" s="14"/>
      <c r="GJF795" s="14"/>
      <c r="GJG795" s="14"/>
      <c r="GJH795" s="14"/>
      <c r="GJI795" s="14"/>
      <c r="GJJ795" s="14"/>
      <c r="GJK795" s="14"/>
      <c r="GJL795" s="14"/>
      <c r="GJM795" s="14"/>
      <c r="GJN795" s="14"/>
      <c r="GJO795" s="14"/>
      <c r="GJP795" s="14"/>
      <c r="GJQ795" s="14"/>
      <c r="GJR795" s="14"/>
      <c r="GJS795" s="14"/>
      <c r="GJT795" s="14"/>
      <c r="GJU795" s="14"/>
      <c r="GJV795" s="14"/>
      <c r="GJW795" s="14"/>
      <c r="GJX795" s="14"/>
      <c r="GJY795" s="14"/>
      <c r="GJZ795" s="14"/>
      <c r="GKA795" s="14"/>
      <c r="GKB795" s="14"/>
      <c r="GKC795" s="14"/>
      <c r="GKD795" s="14"/>
      <c r="GKE795" s="14"/>
      <c r="GKF795" s="14"/>
      <c r="GKG795" s="14"/>
      <c r="GKH795" s="14"/>
      <c r="GKI795" s="14"/>
      <c r="GKJ795" s="14"/>
      <c r="GKK795" s="14"/>
      <c r="GKL795" s="14"/>
      <c r="GKM795" s="14"/>
      <c r="GKN795" s="14"/>
      <c r="GKO795" s="14"/>
      <c r="GKP795" s="14"/>
      <c r="GKQ795" s="14"/>
      <c r="GKR795" s="14"/>
      <c r="GKS795" s="14"/>
      <c r="GKT795" s="14"/>
      <c r="GKU795" s="14"/>
      <c r="GKV795" s="14"/>
      <c r="GKW795" s="14"/>
      <c r="GKX795" s="14"/>
      <c r="GKY795" s="14"/>
      <c r="GKZ795" s="14"/>
      <c r="GLA795" s="14"/>
      <c r="GLB795" s="14"/>
      <c r="GLC795" s="14"/>
      <c r="GLD795" s="14"/>
      <c r="GLE795" s="14"/>
      <c r="GLF795" s="14"/>
      <c r="GLG795" s="14"/>
      <c r="GLH795" s="14"/>
      <c r="GLI795" s="14"/>
      <c r="GLJ795" s="14"/>
      <c r="GLK795" s="14"/>
      <c r="GLL795" s="14"/>
      <c r="GLM795" s="14"/>
      <c r="GLN795" s="14"/>
      <c r="GLO795" s="14"/>
      <c r="GLP795" s="14"/>
      <c r="GLQ795" s="14"/>
      <c r="GLR795" s="14"/>
      <c r="GLS795" s="14"/>
      <c r="GLT795" s="14"/>
      <c r="GLU795" s="14"/>
      <c r="GLV795" s="14"/>
      <c r="GLW795" s="14"/>
      <c r="GLX795" s="14"/>
      <c r="GLY795" s="14"/>
      <c r="GLZ795" s="14"/>
      <c r="GMA795" s="14"/>
      <c r="GMB795" s="14"/>
      <c r="GMC795" s="14"/>
      <c r="GMD795" s="14"/>
      <c r="GME795" s="14"/>
      <c r="GMF795" s="14"/>
      <c r="GMG795" s="14"/>
      <c r="GMH795" s="14"/>
      <c r="GMI795" s="14"/>
      <c r="GMJ795" s="14"/>
      <c r="GMK795" s="14"/>
      <c r="GML795" s="14"/>
      <c r="GMM795" s="14"/>
      <c r="GMN795" s="14"/>
      <c r="GMO795" s="14"/>
      <c r="GMP795" s="14"/>
      <c r="GMQ795" s="14"/>
      <c r="GMR795" s="14"/>
      <c r="GMS795" s="14"/>
      <c r="GMT795" s="14"/>
      <c r="GMU795" s="14"/>
      <c r="GMV795" s="14"/>
      <c r="GMW795" s="14"/>
      <c r="GMX795" s="14"/>
      <c r="GMY795" s="14"/>
      <c r="GMZ795" s="14"/>
      <c r="GNA795" s="14"/>
      <c r="GNB795" s="14"/>
      <c r="GNC795" s="14"/>
      <c r="GND795" s="14"/>
      <c r="GNE795" s="14"/>
      <c r="GNF795" s="14"/>
      <c r="GNG795" s="14"/>
      <c r="GNH795" s="14"/>
      <c r="GNI795" s="14"/>
      <c r="GNJ795" s="14"/>
      <c r="GNK795" s="14"/>
      <c r="GNL795" s="14"/>
      <c r="GNM795" s="14"/>
      <c r="GNN795" s="14"/>
      <c r="GNO795" s="14"/>
      <c r="GNP795" s="14"/>
      <c r="GNQ795" s="14"/>
      <c r="GNR795" s="14"/>
      <c r="GNS795" s="14"/>
      <c r="GNT795" s="14"/>
      <c r="GNU795" s="14"/>
      <c r="GNV795" s="14"/>
      <c r="GNW795" s="14"/>
      <c r="GNX795" s="14"/>
      <c r="GNY795" s="14"/>
      <c r="GNZ795" s="14"/>
      <c r="GOA795" s="14"/>
      <c r="GOB795" s="14"/>
      <c r="GOC795" s="14"/>
      <c r="GOD795" s="14"/>
      <c r="GOE795" s="14"/>
      <c r="GOF795" s="14"/>
      <c r="GOG795" s="14"/>
      <c r="GOH795" s="14"/>
      <c r="GOI795" s="14"/>
      <c r="GOJ795" s="14"/>
      <c r="GOK795" s="14"/>
      <c r="GOL795" s="14"/>
      <c r="GOM795" s="14"/>
      <c r="GON795" s="14"/>
      <c r="GOO795" s="14"/>
      <c r="GOP795" s="14"/>
      <c r="GOQ795" s="14"/>
      <c r="GOR795" s="14"/>
      <c r="GOS795" s="14"/>
      <c r="GOT795" s="14"/>
      <c r="GOU795" s="14"/>
      <c r="GOV795" s="14"/>
      <c r="GOW795" s="14"/>
      <c r="GOX795" s="14"/>
      <c r="GOY795" s="14"/>
      <c r="GOZ795" s="14"/>
      <c r="GPA795" s="14"/>
      <c r="GPB795" s="14"/>
      <c r="GPC795" s="14"/>
      <c r="GPD795" s="14"/>
      <c r="GPE795" s="14"/>
      <c r="GPF795" s="14"/>
      <c r="GPG795" s="14"/>
      <c r="GPH795" s="14"/>
      <c r="GPI795" s="14"/>
      <c r="GPJ795" s="14"/>
      <c r="GPK795" s="14"/>
      <c r="GPL795" s="14"/>
      <c r="GPM795" s="14"/>
      <c r="GPN795" s="14"/>
      <c r="GPO795" s="14"/>
      <c r="GPP795" s="14"/>
      <c r="GPQ795" s="14"/>
      <c r="GPR795" s="14"/>
      <c r="GPS795" s="14"/>
      <c r="GPT795" s="14"/>
      <c r="GPU795" s="14"/>
      <c r="GPV795" s="14"/>
      <c r="GPW795" s="14"/>
      <c r="GPX795" s="14"/>
      <c r="GPY795" s="14"/>
      <c r="GPZ795" s="14"/>
      <c r="GQA795" s="14"/>
      <c r="GQB795" s="14"/>
      <c r="GQC795" s="14"/>
      <c r="GQD795" s="14"/>
      <c r="GQE795" s="14"/>
      <c r="GQF795" s="14"/>
      <c r="GQG795" s="14"/>
      <c r="GQH795" s="14"/>
      <c r="GQI795" s="14"/>
      <c r="GQJ795" s="14"/>
      <c r="GQK795" s="14"/>
      <c r="GQL795" s="14"/>
      <c r="GQM795" s="14"/>
      <c r="GQN795" s="14"/>
      <c r="GQO795" s="14"/>
      <c r="GQP795" s="14"/>
      <c r="GQQ795" s="14"/>
      <c r="GQR795" s="14"/>
      <c r="GQS795" s="14"/>
      <c r="GQT795" s="14"/>
      <c r="GQU795" s="14"/>
      <c r="GQV795" s="14"/>
      <c r="GQW795" s="14"/>
      <c r="GQX795" s="14"/>
      <c r="GQY795" s="14"/>
      <c r="GQZ795" s="14"/>
      <c r="GRA795" s="14"/>
      <c r="GRB795" s="14"/>
      <c r="GRC795" s="14"/>
      <c r="GRD795" s="14"/>
      <c r="GRE795" s="14"/>
      <c r="GRF795" s="14"/>
      <c r="GRG795" s="14"/>
      <c r="GRH795" s="14"/>
      <c r="GRI795" s="14"/>
      <c r="GRJ795" s="14"/>
      <c r="GRK795" s="14"/>
      <c r="GRL795" s="14"/>
      <c r="GRM795" s="14"/>
      <c r="GRN795" s="14"/>
      <c r="GRO795" s="14"/>
      <c r="GRP795" s="14"/>
      <c r="GRQ795" s="14"/>
      <c r="GRR795" s="14"/>
      <c r="GRS795" s="14"/>
      <c r="GRT795" s="14"/>
      <c r="GRU795" s="14"/>
      <c r="GRV795" s="14"/>
      <c r="GRW795" s="14"/>
      <c r="GRX795" s="14"/>
      <c r="GRY795" s="14"/>
      <c r="GRZ795" s="14"/>
      <c r="GSA795" s="14"/>
      <c r="GSB795" s="14"/>
      <c r="GSC795" s="14"/>
      <c r="GSD795" s="14"/>
      <c r="GSE795" s="14"/>
      <c r="GSF795" s="14"/>
      <c r="GSG795" s="14"/>
      <c r="GSH795" s="14"/>
      <c r="GSI795" s="14"/>
      <c r="GSJ795" s="14"/>
      <c r="GSK795" s="14"/>
      <c r="GSL795" s="14"/>
      <c r="GSM795" s="14"/>
      <c r="GSN795" s="14"/>
      <c r="GSO795" s="14"/>
      <c r="GSP795" s="14"/>
      <c r="GSQ795" s="14"/>
      <c r="GSR795" s="14"/>
      <c r="GSS795" s="14"/>
      <c r="GST795" s="14"/>
      <c r="GSU795" s="14"/>
      <c r="GSV795" s="14"/>
      <c r="GSW795" s="14"/>
      <c r="GSX795" s="14"/>
      <c r="GSY795" s="14"/>
      <c r="GSZ795" s="14"/>
      <c r="GTA795" s="14"/>
      <c r="GTB795" s="14"/>
      <c r="GTC795" s="14"/>
      <c r="GTD795" s="14"/>
      <c r="GTE795" s="14"/>
      <c r="GTF795" s="14"/>
      <c r="GTG795" s="14"/>
      <c r="GTH795" s="14"/>
      <c r="GTI795" s="14"/>
      <c r="GTJ795" s="14"/>
      <c r="GTK795" s="14"/>
      <c r="GTL795" s="14"/>
      <c r="GTM795" s="14"/>
      <c r="GTN795" s="14"/>
      <c r="GTO795" s="14"/>
      <c r="GTP795" s="14"/>
      <c r="GTQ795" s="14"/>
      <c r="GTR795" s="14"/>
      <c r="GTS795" s="14"/>
      <c r="GTT795" s="14"/>
      <c r="GTU795" s="14"/>
      <c r="GTV795" s="14"/>
      <c r="GTW795" s="14"/>
      <c r="GTX795" s="14"/>
      <c r="GTY795" s="14"/>
      <c r="GTZ795" s="14"/>
      <c r="GUA795" s="14"/>
      <c r="GUB795" s="14"/>
      <c r="GUC795" s="14"/>
      <c r="GUD795" s="14"/>
      <c r="GUE795" s="14"/>
      <c r="GUF795" s="14"/>
      <c r="GUG795" s="14"/>
      <c r="GUH795" s="14"/>
      <c r="GUI795" s="14"/>
      <c r="GUJ795" s="14"/>
      <c r="GUK795" s="14"/>
      <c r="GUL795" s="14"/>
      <c r="GUM795" s="14"/>
      <c r="GUN795" s="14"/>
      <c r="GUO795" s="14"/>
      <c r="GUP795" s="14"/>
      <c r="GUQ795" s="14"/>
      <c r="GUR795" s="14"/>
      <c r="GUS795" s="14"/>
      <c r="GUT795" s="14"/>
      <c r="GUU795" s="14"/>
      <c r="GUV795" s="14"/>
      <c r="GUW795" s="14"/>
      <c r="GUX795" s="14"/>
      <c r="GUY795" s="14"/>
      <c r="GUZ795" s="14"/>
      <c r="GVA795" s="14"/>
      <c r="GVB795" s="14"/>
      <c r="GVC795" s="14"/>
      <c r="GVD795" s="14"/>
      <c r="GVE795" s="14"/>
      <c r="GVF795" s="14"/>
      <c r="GVG795" s="14"/>
      <c r="GVH795" s="14"/>
      <c r="GVI795" s="14"/>
      <c r="GVJ795" s="14"/>
      <c r="GVK795" s="14"/>
      <c r="GVL795" s="14"/>
      <c r="GVM795" s="14"/>
      <c r="GVN795" s="14"/>
      <c r="GVO795" s="14"/>
      <c r="GVP795" s="14"/>
      <c r="GVQ795" s="14"/>
      <c r="GVR795" s="14"/>
      <c r="GVS795" s="14"/>
      <c r="GVT795" s="14"/>
      <c r="GVU795" s="14"/>
      <c r="GVV795" s="14"/>
      <c r="GVW795" s="14"/>
      <c r="GVX795" s="14"/>
      <c r="GVY795" s="14"/>
      <c r="GVZ795" s="14"/>
      <c r="GWA795" s="14"/>
      <c r="GWB795" s="14"/>
      <c r="GWC795" s="14"/>
      <c r="GWD795" s="14"/>
      <c r="GWE795" s="14"/>
      <c r="GWF795" s="14"/>
      <c r="GWG795" s="14"/>
      <c r="GWH795" s="14"/>
      <c r="GWI795" s="14"/>
      <c r="GWJ795" s="14"/>
      <c r="GWK795" s="14"/>
      <c r="GWL795" s="14"/>
      <c r="GWM795" s="14"/>
      <c r="GWN795" s="14"/>
      <c r="GWO795" s="14"/>
      <c r="GWP795" s="14"/>
      <c r="GWQ795" s="14"/>
      <c r="GWR795" s="14"/>
      <c r="GWS795" s="14"/>
      <c r="GWT795" s="14"/>
      <c r="GWU795" s="14"/>
      <c r="GWV795" s="14"/>
      <c r="GWW795" s="14"/>
      <c r="GWX795" s="14"/>
      <c r="GWY795" s="14"/>
      <c r="GWZ795" s="14"/>
      <c r="GXA795" s="14"/>
      <c r="GXB795" s="14"/>
      <c r="GXC795" s="14"/>
      <c r="GXD795" s="14"/>
      <c r="GXE795" s="14"/>
      <c r="GXF795" s="14"/>
      <c r="GXG795" s="14"/>
      <c r="GXH795" s="14"/>
      <c r="GXI795" s="14"/>
      <c r="GXJ795" s="14"/>
      <c r="GXK795" s="14"/>
      <c r="GXL795" s="14"/>
      <c r="GXM795" s="14"/>
      <c r="GXN795" s="14"/>
      <c r="GXO795" s="14"/>
      <c r="GXP795" s="14"/>
      <c r="GXQ795" s="14"/>
      <c r="GXR795" s="14"/>
      <c r="GXS795" s="14"/>
      <c r="GXT795" s="14"/>
      <c r="GXU795" s="14"/>
      <c r="GXV795" s="14"/>
      <c r="GXW795" s="14"/>
      <c r="GXX795" s="14"/>
      <c r="GXY795" s="14"/>
      <c r="GXZ795" s="14"/>
      <c r="GYA795" s="14"/>
      <c r="GYB795" s="14"/>
      <c r="GYC795" s="14"/>
      <c r="GYD795" s="14"/>
      <c r="GYE795" s="14"/>
      <c r="GYF795" s="14"/>
      <c r="GYG795" s="14"/>
      <c r="GYH795" s="14"/>
      <c r="GYI795" s="14"/>
      <c r="GYJ795" s="14"/>
      <c r="GYK795" s="14"/>
      <c r="GYL795" s="14"/>
      <c r="GYM795" s="14"/>
      <c r="GYN795" s="14"/>
      <c r="GYO795" s="14"/>
      <c r="GYP795" s="14"/>
      <c r="GYQ795" s="14"/>
      <c r="GYR795" s="14"/>
      <c r="GYS795" s="14"/>
      <c r="GYT795" s="14"/>
      <c r="GYU795" s="14"/>
      <c r="GYV795" s="14"/>
      <c r="GYW795" s="14"/>
      <c r="GYX795" s="14"/>
      <c r="GYY795" s="14"/>
      <c r="GYZ795" s="14"/>
      <c r="GZA795" s="14"/>
      <c r="GZB795" s="14"/>
      <c r="GZC795" s="14"/>
      <c r="GZD795" s="14"/>
      <c r="GZE795" s="14"/>
      <c r="GZF795" s="14"/>
      <c r="GZG795" s="14"/>
      <c r="GZH795" s="14"/>
      <c r="GZI795" s="14"/>
      <c r="GZJ795" s="14"/>
      <c r="GZK795" s="14"/>
      <c r="GZL795" s="14"/>
      <c r="GZM795" s="14"/>
      <c r="GZN795" s="14"/>
      <c r="GZO795" s="14"/>
      <c r="GZP795" s="14"/>
      <c r="GZQ795" s="14"/>
      <c r="GZR795" s="14"/>
      <c r="GZS795" s="14"/>
      <c r="GZT795" s="14"/>
      <c r="GZU795" s="14"/>
      <c r="GZV795" s="14"/>
      <c r="GZW795" s="14"/>
      <c r="GZX795" s="14"/>
      <c r="GZY795" s="14"/>
      <c r="GZZ795" s="14"/>
      <c r="HAA795" s="14"/>
      <c r="HAB795" s="14"/>
      <c r="HAC795" s="14"/>
      <c r="HAD795" s="14"/>
      <c r="HAE795" s="14"/>
      <c r="HAF795" s="14"/>
      <c r="HAG795" s="14"/>
      <c r="HAH795" s="14"/>
      <c r="HAI795" s="14"/>
      <c r="HAJ795" s="14"/>
      <c r="HAK795" s="14"/>
      <c r="HAL795" s="14"/>
      <c r="HAM795" s="14"/>
      <c r="HAN795" s="14"/>
      <c r="HAO795" s="14"/>
      <c r="HAP795" s="14"/>
      <c r="HAQ795" s="14"/>
      <c r="HAR795" s="14"/>
      <c r="HAS795" s="14"/>
      <c r="HAT795" s="14"/>
      <c r="HAU795" s="14"/>
      <c r="HAV795" s="14"/>
      <c r="HAW795" s="14"/>
      <c r="HAX795" s="14"/>
      <c r="HAY795" s="14"/>
      <c r="HAZ795" s="14"/>
      <c r="HBA795" s="14"/>
      <c r="HBB795" s="14"/>
      <c r="HBC795" s="14"/>
      <c r="HBD795" s="14"/>
      <c r="HBE795" s="14"/>
      <c r="HBF795" s="14"/>
      <c r="HBG795" s="14"/>
      <c r="HBH795" s="14"/>
      <c r="HBI795" s="14"/>
      <c r="HBJ795" s="14"/>
      <c r="HBK795" s="14"/>
      <c r="HBL795" s="14"/>
      <c r="HBM795" s="14"/>
      <c r="HBN795" s="14"/>
      <c r="HBO795" s="14"/>
      <c r="HBP795" s="14"/>
      <c r="HBQ795" s="14"/>
      <c r="HBR795" s="14"/>
      <c r="HBS795" s="14"/>
      <c r="HBT795" s="14"/>
      <c r="HBU795" s="14"/>
      <c r="HBV795" s="14"/>
      <c r="HBW795" s="14"/>
      <c r="HBX795" s="14"/>
      <c r="HBY795" s="14"/>
      <c r="HBZ795" s="14"/>
      <c r="HCA795" s="14"/>
      <c r="HCB795" s="14"/>
      <c r="HCC795" s="14"/>
      <c r="HCD795" s="14"/>
      <c r="HCE795" s="14"/>
      <c r="HCF795" s="14"/>
      <c r="HCG795" s="14"/>
      <c r="HCH795" s="14"/>
      <c r="HCI795" s="14"/>
      <c r="HCJ795" s="14"/>
      <c r="HCK795" s="14"/>
      <c r="HCL795" s="14"/>
      <c r="HCM795" s="14"/>
      <c r="HCN795" s="14"/>
      <c r="HCO795" s="14"/>
      <c r="HCP795" s="14"/>
      <c r="HCQ795" s="14"/>
      <c r="HCR795" s="14"/>
      <c r="HCS795" s="14"/>
      <c r="HCT795" s="14"/>
      <c r="HCU795" s="14"/>
      <c r="HCV795" s="14"/>
      <c r="HCW795" s="14"/>
      <c r="HCX795" s="14"/>
      <c r="HCY795" s="14"/>
      <c r="HCZ795" s="14"/>
      <c r="HDA795" s="14"/>
      <c r="HDB795" s="14"/>
      <c r="HDC795" s="14"/>
      <c r="HDD795" s="14"/>
      <c r="HDE795" s="14"/>
      <c r="HDF795" s="14"/>
      <c r="HDG795" s="14"/>
      <c r="HDH795" s="14"/>
      <c r="HDI795" s="14"/>
      <c r="HDJ795" s="14"/>
      <c r="HDK795" s="14"/>
      <c r="HDL795" s="14"/>
      <c r="HDM795" s="14"/>
      <c r="HDN795" s="14"/>
      <c r="HDO795" s="14"/>
      <c r="HDP795" s="14"/>
      <c r="HDQ795" s="14"/>
      <c r="HDR795" s="14"/>
      <c r="HDS795" s="14"/>
      <c r="HDT795" s="14"/>
      <c r="HDU795" s="14"/>
      <c r="HDV795" s="14"/>
      <c r="HDW795" s="14"/>
      <c r="HDX795" s="14"/>
      <c r="HDY795" s="14"/>
      <c r="HDZ795" s="14"/>
      <c r="HEA795" s="14"/>
      <c r="HEB795" s="14"/>
      <c r="HEC795" s="14"/>
      <c r="HED795" s="14"/>
      <c r="HEE795" s="14"/>
      <c r="HEF795" s="14"/>
      <c r="HEG795" s="14"/>
      <c r="HEH795" s="14"/>
      <c r="HEI795" s="14"/>
      <c r="HEJ795" s="14"/>
      <c r="HEK795" s="14"/>
      <c r="HEL795" s="14"/>
      <c r="HEM795" s="14"/>
      <c r="HEN795" s="14"/>
      <c r="HEO795" s="14"/>
      <c r="HEP795" s="14"/>
      <c r="HEQ795" s="14"/>
      <c r="HER795" s="14"/>
      <c r="HES795" s="14"/>
      <c r="HET795" s="14"/>
      <c r="HEU795" s="14"/>
      <c r="HEV795" s="14"/>
      <c r="HEW795" s="14"/>
      <c r="HEX795" s="14"/>
      <c r="HEY795" s="14"/>
      <c r="HEZ795" s="14"/>
      <c r="HFA795" s="14"/>
      <c r="HFB795" s="14"/>
      <c r="HFC795" s="14"/>
      <c r="HFD795" s="14"/>
      <c r="HFE795" s="14"/>
      <c r="HFF795" s="14"/>
      <c r="HFG795" s="14"/>
      <c r="HFH795" s="14"/>
      <c r="HFI795" s="14"/>
      <c r="HFJ795" s="14"/>
      <c r="HFK795" s="14"/>
      <c r="HFL795" s="14"/>
      <c r="HFM795" s="14"/>
      <c r="HFN795" s="14"/>
      <c r="HFO795" s="14"/>
      <c r="HFP795" s="14"/>
      <c r="HFQ795" s="14"/>
      <c r="HFR795" s="14"/>
      <c r="HFS795" s="14"/>
      <c r="HFT795" s="14"/>
      <c r="HFU795" s="14"/>
      <c r="HFV795" s="14"/>
      <c r="HFW795" s="14"/>
      <c r="HFX795" s="14"/>
      <c r="HFY795" s="14"/>
      <c r="HFZ795" s="14"/>
      <c r="HGA795" s="14"/>
      <c r="HGB795" s="14"/>
      <c r="HGC795" s="14"/>
      <c r="HGD795" s="14"/>
      <c r="HGE795" s="14"/>
      <c r="HGF795" s="14"/>
      <c r="HGG795" s="14"/>
      <c r="HGH795" s="14"/>
      <c r="HGI795" s="14"/>
      <c r="HGJ795" s="14"/>
      <c r="HGK795" s="14"/>
      <c r="HGL795" s="14"/>
      <c r="HGM795" s="14"/>
      <c r="HGN795" s="14"/>
      <c r="HGO795" s="14"/>
      <c r="HGP795" s="14"/>
      <c r="HGQ795" s="14"/>
      <c r="HGR795" s="14"/>
      <c r="HGS795" s="14"/>
      <c r="HGT795" s="14"/>
      <c r="HGU795" s="14"/>
      <c r="HGV795" s="14"/>
      <c r="HGW795" s="14"/>
      <c r="HGX795" s="14"/>
      <c r="HGY795" s="14"/>
      <c r="HGZ795" s="14"/>
      <c r="HHA795" s="14"/>
      <c r="HHB795" s="14"/>
      <c r="HHC795" s="14"/>
      <c r="HHD795" s="14"/>
      <c r="HHE795" s="14"/>
      <c r="HHF795" s="14"/>
      <c r="HHG795" s="14"/>
      <c r="HHH795" s="14"/>
      <c r="HHI795" s="14"/>
      <c r="HHJ795" s="14"/>
      <c r="HHK795" s="14"/>
      <c r="HHL795" s="14"/>
      <c r="HHM795" s="14"/>
      <c r="HHN795" s="14"/>
      <c r="HHO795" s="14"/>
      <c r="HHP795" s="14"/>
      <c r="HHQ795" s="14"/>
      <c r="HHR795" s="14"/>
      <c r="HHS795" s="14"/>
      <c r="HHT795" s="14"/>
      <c r="HHU795" s="14"/>
      <c r="HHV795" s="14"/>
      <c r="HHW795" s="14"/>
      <c r="HHX795" s="14"/>
      <c r="HHY795" s="14"/>
      <c r="HHZ795" s="14"/>
      <c r="HIA795" s="14"/>
      <c r="HIB795" s="14"/>
      <c r="HIC795" s="14"/>
      <c r="HID795" s="14"/>
      <c r="HIE795" s="14"/>
      <c r="HIF795" s="14"/>
      <c r="HIG795" s="14"/>
      <c r="HIH795" s="14"/>
      <c r="HII795" s="14"/>
      <c r="HIJ795" s="14"/>
      <c r="HIK795" s="14"/>
      <c r="HIL795" s="14"/>
      <c r="HIM795" s="14"/>
      <c r="HIN795" s="14"/>
      <c r="HIO795" s="14"/>
      <c r="HIP795" s="14"/>
      <c r="HIQ795" s="14"/>
      <c r="HIR795" s="14"/>
      <c r="HIS795" s="14"/>
      <c r="HIT795" s="14"/>
      <c r="HIU795" s="14"/>
      <c r="HIV795" s="14"/>
      <c r="HIW795" s="14"/>
      <c r="HIX795" s="14"/>
      <c r="HIY795" s="14"/>
      <c r="HIZ795" s="14"/>
      <c r="HJA795" s="14"/>
      <c r="HJB795" s="14"/>
      <c r="HJC795" s="14"/>
      <c r="HJD795" s="14"/>
      <c r="HJE795" s="14"/>
      <c r="HJF795" s="14"/>
      <c r="HJG795" s="14"/>
      <c r="HJH795" s="14"/>
      <c r="HJI795" s="14"/>
      <c r="HJJ795" s="14"/>
      <c r="HJK795" s="14"/>
      <c r="HJL795" s="14"/>
      <c r="HJM795" s="14"/>
      <c r="HJN795" s="14"/>
      <c r="HJO795" s="14"/>
      <c r="HJP795" s="14"/>
      <c r="HJQ795" s="14"/>
      <c r="HJR795" s="14"/>
      <c r="HJS795" s="14"/>
      <c r="HJT795" s="14"/>
      <c r="HJU795" s="14"/>
      <c r="HJV795" s="14"/>
      <c r="HJW795" s="14"/>
      <c r="HJX795" s="14"/>
      <c r="HJY795" s="14"/>
      <c r="HJZ795" s="14"/>
      <c r="HKA795" s="14"/>
      <c r="HKB795" s="14"/>
      <c r="HKC795" s="14"/>
      <c r="HKD795" s="14"/>
      <c r="HKE795" s="14"/>
      <c r="HKF795" s="14"/>
      <c r="HKG795" s="14"/>
      <c r="HKH795" s="14"/>
      <c r="HKI795" s="14"/>
      <c r="HKJ795" s="14"/>
      <c r="HKK795" s="14"/>
      <c r="HKL795" s="14"/>
      <c r="HKM795" s="14"/>
      <c r="HKN795" s="14"/>
      <c r="HKO795" s="14"/>
      <c r="HKP795" s="14"/>
      <c r="HKQ795" s="14"/>
      <c r="HKR795" s="14"/>
      <c r="HKS795" s="14"/>
      <c r="HKT795" s="14"/>
      <c r="HKU795" s="14"/>
      <c r="HKV795" s="14"/>
      <c r="HKW795" s="14"/>
      <c r="HKX795" s="14"/>
      <c r="HKY795" s="14"/>
      <c r="HKZ795" s="14"/>
      <c r="HLA795" s="14"/>
      <c r="HLB795" s="14"/>
      <c r="HLC795" s="14"/>
      <c r="HLD795" s="14"/>
      <c r="HLE795" s="14"/>
      <c r="HLF795" s="14"/>
      <c r="HLG795" s="14"/>
      <c r="HLH795" s="14"/>
      <c r="HLI795" s="14"/>
      <c r="HLJ795" s="14"/>
      <c r="HLK795" s="14"/>
      <c r="HLL795" s="14"/>
      <c r="HLM795" s="14"/>
      <c r="HLN795" s="14"/>
      <c r="HLO795" s="14"/>
      <c r="HLP795" s="14"/>
      <c r="HLQ795" s="14"/>
      <c r="HLR795" s="14"/>
      <c r="HLS795" s="14"/>
      <c r="HLT795" s="14"/>
      <c r="HLU795" s="14"/>
      <c r="HLV795" s="14"/>
      <c r="HLW795" s="14"/>
      <c r="HLX795" s="14"/>
      <c r="HLY795" s="14"/>
      <c r="HLZ795" s="14"/>
      <c r="HMA795" s="14"/>
      <c r="HMB795" s="14"/>
      <c r="HMC795" s="14"/>
      <c r="HMD795" s="14"/>
      <c r="HME795" s="14"/>
      <c r="HMF795" s="14"/>
      <c r="HMG795" s="14"/>
      <c r="HMH795" s="14"/>
      <c r="HMI795" s="14"/>
      <c r="HMJ795" s="14"/>
      <c r="HMK795" s="14"/>
      <c r="HML795" s="14"/>
      <c r="HMM795" s="14"/>
      <c r="HMN795" s="14"/>
      <c r="HMO795" s="14"/>
      <c r="HMP795" s="14"/>
      <c r="HMQ795" s="14"/>
      <c r="HMR795" s="14"/>
      <c r="HMS795" s="14"/>
      <c r="HMT795" s="14"/>
      <c r="HMU795" s="14"/>
      <c r="HMV795" s="14"/>
      <c r="HMW795" s="14"/>
      <c r="HMX795" s="14"/>
      <c r="HMY795" s="14"/>
      <c r="HMZ795" s="14"/>
      <c r="HNA795" s="14"/>
      <c r="HNB795" s="14"/>
      <c r="HNC795" s="14"/>
      <c r="HND795" s="14"/>
      <c r="HNE795" s="14"/>
      <c r="HNF795" s="14"/>
      <c r="HNG795" s="14"/>
      <c r="HNH795" s="14"/>
      <c r="HNI795" s="14"/>
      <c r="HNJ795" s="14"/>
      <c r="HNK795" s="14"/>
      <c r="HNL795" s="14"/>
      <c r="HNM795" s="14"/>
      <c r="HNN795" s="14"/>
      <c r="HNO795" s="14"/>
      <c r="HNP795" s="14"/>
      <c r="HNQ795" s="14"/>
      <c r="HNR795" s="14"/>
      <c r="HNS795" s="14"/>
      <c r="HNT795" s="14"/>
      <c r="HNU795" s="14"/>
      <c r="HNV795" s="14"/>
      <c r="HNW795" s="14"/>
      <c r="HNX795" s="14"/>
      <c r="HNY795" s="14"/>
      <c r="HNZ795" s="14"/>
      <c r="HOA795" s="14"/>
      <c r="HOB795" s="14"/>
      <c r="HOC795" s="14"/>
      <c r="HOD795" s="14"/>
      <c r="HOE795" s="14"/>
      <c r="HOF795" s="14"/>
      <c r="HOG795" s="14"/>
      <c r="HOH795" s="14"/>
      <c r="HOI795" s="14"/>
      <c r="HOJ795" s="14"/>
      <c r="HOK795" s="14"/>
      <c r="HOL795" s="14"/>
      <c r="HOM795" s="14"/>
      <c r="HON795" s="14"/>
      <c r="HOO795" s="14"/>
      <c r="HOP795" s="14"/>
      <c r="HOQ795" s="14"/>
      <c r="HOR795" s="14"/>
      <c r="HOS795" s="14"/>
      <c r="HOT795" s="14"/>
      <c r="HOU795" s="14"/>
      <c r="HOV795" s="14"/>
      <c r="HOW795" s="14"/>
      <c r="HOX795" s="14"/>
      <c r="HOY795" s="14"/>
      <c r="HOZ795" s="14"/>
      <c r="HPA795" s="14"/>
      <c r="HPB795" s="14"/>
      <c r="HPC795" s="14"/>
      <c r="HPD795" s="14"/>
      <c r="HPE795" s="14"/>
      <c r="HPF795" s="14"/>
      <c r="HPG795" s="14"/>
      <c r="HPH795" s="14"/>
      <c r="HPI795" s="14"/>
      <c r="HPJ795" s="14"/>
      <c r="HPK795" s="14"/>
      <c r="HPL795" s="14"/>
      <c r="HPM795" s="14"/>
      <c r="HPN795" s="14"/>
      <c r="HPO795" s="14"/>
      <c r="HPP795" s="14"/>
      <c r="HPQ795" s="14"/>
      <c r="HPR795" s="14"/>
      <c r="HPS795" s="14"/>
      <c r="HPT795" s="14"/>
      <c r="HPU795" s="14"/>
      <c r="HPV795" s="14"/>
      <c r="HPW795" s="14"/>
      <c r="HPX795" s="14"/>
      <c r="HPY795" s="14"/>
      <c r="HPZ795" s="14"/>
      <c r="HQA795" s="14"/>
      <c r="HQB795" s="14"/>
      <c r="HQC795" s="14"/>
      <c r="HQD795" s="14"/>
      <c r="HQE795" s="14"/>
      <c r="HQF795" s="14"/>
      <c r="HQG795" s="14"/>
      <c r="HQH795" s="14"/>
      <c r="HQI795" s="14"/>
      <c r="HQJ795" s="14"/>
      <c r="HQK795" s="14"/>
      <c r="HQL795" s="14"/>
      <c r="HQM795" s="14"/>
      <c r="HQN795" s="14"/>
      <c r="HQO795" s="14"/>
      <c r="HQP795" s="14"/>
      <c r="HQQ795" s="14"/>
      <c r="HQR795" s="14"/>
      <c r="HQS795" s="14"/>
      <c r="HQT795" s="14"/>
      <c r="HQU795" s="14"/>
      <c r="HQV795" s="14"/>
      <c r="HQW795" s="14"/>
      <c r="HQX795" s="14"/>
      <c r="HQY795" s="14"/>
      <c r="HQZ795" s="14"/>
      <c r="HRA795" s="14"/>
      <c r="HRB795" s="14"/>
      <c r="HRC795" s="14"/>
      <c r="HRD795" s="14"/>
      <c r="HRE795" s="14"/>
      <c r="HRF795" s="14"/>
      <c r="HRG795" s="14"/>
      <c r="HRH795" s="14"/>
      <c r="HRI795" s="14"/>
      <c r="HRJ795" s="14"/>
      <c r="HRK795" s="14"/>
      <c r="HRL795" s="14"/>
      <c r="HRM795" s="14"/>
      <c r="HRN795" s="14"/>
      <c r="HRO795" s="14"/>
      <c r="HRP795" s="14"/>
      <c r="HRQ795" s="14"/>
      <c r="HRR795" s="14"/>
      <c r="HRS795" s="14"/>
      <c r="HRT795" s="14"/>
      <c r="HRU795" s="14"/>
      <c r="HRV795" s="14"/>
      <c r="HRW795" s="14"/>
      <c r="HRX795" s="14"/>
      <c r="HRY795" s="14"/>
      <c r="HRZ795" s="14"/>
      <c r="HSA795" s="14"/>
      <c r="HSB795" s="14"/>
      <c r="HSC795" s="14"/>
      <c r="HSD795" s="14"/>
      <c r="HSE795" s="14"/>
      <c r="HSF795" s="14"/>
      <c r="HSG795" s="14"/>
      <c r="HSH795" s="14"/>
      <c r="HSI795" s="14"/>
      <c r="HSJ795" s="14"/>
      <c r="HSK795" s="14"/>
      <c r="HSL795" s="14"/>
      <c r="HSM795" s="14"/>
      <c r="HSN795" s="14"/>
      <c r="HSO795" s="14"/>
      <c r="HSP795" s="14"/>
      <c r="HSQ795" s="14"/>
      <c r="HSR795" s="14"/>
      <c r="HSS795" s="14"/>
      <c r="HST795" s="14"/>
      <c r="HSU795" s="14"/>
      <c r="HSV795" s="14"/>
      <c r="HSW795" s="14"/>
      <c r="HSX795" s="14"/>
      <c r="HSY795" s="14"/>
      <c r="HSZ795" s="14"/>
      <c r="HTA795" s="14"/>
      <c r="HTB795" s="14"/>
      <c r="HTC795" s="14"/>
      <c r="HTD795" s="14"/>
      <c r="HTE795" s="14"/>
      <c r="HTF795" s="14"/>
      <c r="HTG795" s="14"/>
      <c r="HTH795" s="14"/>
      <c r="HTI795" s="14"/>
      <c r="HTJ795" s="14"/>
      <c r="HTK795" s="14"/>
      <c r="HTL795" s="14"/>
      <c r="HTM795" s="14"/>
      <c r="HTN795" s="14"/>
      <c r="HTO795" s="14"/>
      <c r="HTP795" s="14"/>
      <c r="HTQ795" s="14"/>
      <c r="HTR795" s="14"/>
      <c r="HTS795" s="14"/>
      <c r="HTT795" s="14"/>
      <c r="HTU795" s="14"/>
      <c r="HTV795" s="14"/>
      <c r="HTW795" s="14"/>
      <c r="HTX795" s="14"/>
      <c r="HTY795" s="14"/>
      <c r="HTZ795" s="14"/>
      <c r="HUA795" s="14"/>
      <c r="HUB795" s="14"/>
      <c r="HUC795" s="14"/>
      <c r="HUD795" s="14"/>
      <c r="HUE795" s="14"/>
      <c r="HUF795" s="14"/>
      <c r="HUG795" s="14"/>
      <c r="HUH795" s="14"/>
      <c r="HUI795" s="14"/>
      <c r="HUJ795" s="14"/>
      <c r="HUK795" s="14"/>
      <c r="HUL795" s="14"/>
      <c r="HUM795" s="14"/>
      <c r="HUN795" s="14"/>
      <c r="HUO795" s="14"/>
      <c r="HUP795" s="14"/>
      <c r="HUQ795" s="14"/>
      <c r="HUR795" s="14"/>
      <c r="HUS795" s="14"/>
      <c r="HUT795" s="14"/>
      <c r="HUU795" s="14"/>
      <c r="HUV795" s="14"/>
      <c r="HUW795" s="14"/>
      <c r="HUX795" s="14"/>
      <c r="HUY795" s="14"/>
      <c r="HUZ795" s="14"/>
      <c r="HVA795" s="14"/>
      <c r="HVB795" s="14"/>
      <c r="HVC795" s="14"/>
      <c r="HVD795" s="14"/>
      <c r="HVE795" s="14"/>
      <c r="HVF795" s="14"/>
      <c r="HVG795" s="14"/>
      <c r="HVH795" s="14"/>
      <c r="HVI795" s="14"/>
      <c r="HVJ795" s="14"/>
      <c r="HVK795" s="14"/>
      <c r="HVL795" s="14"/>
      <c r="HVM795" s="14"/>
      <c r="HVN795" s="14"/>
      <c r="HVO795" s="14"/>
      <c r="HVP795" s="14"/>
      <c r="HVQ795" s="14"/>
      <c r="HVR795" s="14"/>
      <c r="HVS795" s="14"/>
      <c r="HVT795" s="14"/>
      <c r="HVU795" s="14"/>
      <c r="HVV795" s="14"/>
      <c r="HVW795" s="14"/>
      <c r="HVX795" s="14"/>
      <c r="HVY795" s="14"/>
      <c r="HVZ795" s="14"/>
      <c r="HWA795" s="14"/>
      <c r="HWB795" s="14"/>
      <c r="HWC795" s="14"/>
      <c r="HWD795" s="14"/>
      <c r="HWE795" s="14"/>
      <c r="HWF795" s="14"/>
      <c r="HWG795" s="14"/>
      <c r="HWH795" s="14"/>
      <c r="HWI795" s="14"/>
      <c r="HWJ795" s="14"/>
      <c r="HWK795" s="14"/>
      <c r="HWL795" s="14"/>
      <c r="HWM795" s="14"/>
      <c r="HWN795" s="14"/>
      <c r="HWO795" s="14"/>
      <c r="HWP795" s="14"/>
      <c r="HWQ795" s="14"/>
      <c r="HWR795" s="14"/>
      <c r="HWS795" s="14"/>
      <c r="HWT795" s="14"/>
      <c r="HWU795" s="14"/>
      <c r="HWV795" s="14"/>
      <c r="HWW795" s="14"/>
      <c r="HWX795" s="14"/>
      <c r="HWY795" s="14"/>
      <c r="HWZ795" s="14"/>
      <c r="HXA795" s="14"/>
      <c r="HXB795" s="14"/>
      <c r="HXC795" s="14"/>
      <c r="HXD795" s="14"/>
      <c r="HXE795" s="14"/>
      <c r="HXF795" s="14"/>
      <c r="HXG795" s="14"/>
      <c r="HXH795" s="14"/>
      <c r="HXI795" s="14"/>
      <c r="HXJ795" s="14"/>
      <c r="HXK795" s="14"/>
      <c r="HXL795" s="14"/>
      <c r="HXM795" s="14"/>
      <c r="HXN795" s="14"/>
      <c r="HXO795" s="14"/>
      <c r="HXP795" s="14"/>
      <c r="HXQ795" s="14"/>
      <c r="HXR795" s="14"/>
      <c r="HXS795" s="14"/>
      <c r="HXT795" s="14"/>
      <c r="HXU795" s="14"/>
      <c r="HXV795" s="14"/>
      <c r="HXW795" s="14"/>
      <c r="HXX795" s="14"/>
      <c r="HXY795" s="14"/>
      <c r="HXZ795" s="14"/>
      <c r="HYA795" s="14"/>
      <c r="HYB795" s="14"/>
      <c r="HYC795" s="14"/>
      <c r="HYD795" s="14"/>
      <c r="HYE795" s="14"/>
      <c r="HYF795" s="14"/>
      <c r="HYG795" s="14"/>
      <c r="HYH795" s="14"/>
      <c r="HYI795" s="14"/>
      <c r="HYJ795" s="14"/>
      <c r="HYK795" s="14"/>
      <c r="HYL795" s="14"/>
      <c r="HYM795" s="14"/>
      <c r="HYN795" s="14"/>
      <c r="HYO795" s="14"/>
      <c r="HYP795" s="14"/>
      <c r="HYQ795" s="14"/>
      <c r="HYR795" s="14"/>
      <c r="HYS795" s="14"/>
      <c r="HYT795" s="14"/>
      <c r="HYU795" s="14"/>
      <c r="HYV795" s="14"/>
      <c r="HYW795" s="14"/>
      <c r="HYX795" s="14"/>
      <c r="HYY795" s="14"/>
      <c r="HYZ795" s="14"/>
      <c r="HZA795" s="14"/>
      <c r="HZB795" s="14"/>
      <c r="HZC795" s="14"/>
      <c r="HZD795" s="14"/>
      <c r="HZE795" s="14"/>
      <c r="HZF795" s="14"/>
      <c r="HZG795" s="14"/>
      <c r="HZH795" s="14"/>
      <c r="HZI795" s="14"/>
      <c r="HZJ795" s="14"/>
      <c r="HZK795" s="14"/>
      <c r="HZL795" s="14"/>
      <c r="HZM795" s="14"/>
      <c r="HZN795" s="14"/>
      <c r="HZO795" s="14"/>
      <c r="HZP795" s="14"/>
      <c r="HZQ795" s="14"/>
      <c r="HZR795" s="14"/>
      <c r="HZS795" s="14"/>
      <c r="HZT795" s="14"/>
      <c r="HZU795" s="14"/>
      <c r="HZV795" s="14"/>
      <c r="HZW795" s="14"/>
      <c r="HZX795" s="14"/>
      <c r="HZY795" s="14"/>
      <c r="HZZ795" s="14"/>
      <c r="IAA795" s="14"/>
      <c r="IAB795" s="14"/>
      <c r="IAC795" s="14"/>
      <c r="IAD795" s="14"/>
      <c r="IAE795" s="14"/>
      <c r="IAF795" s="14"/>
      <c r="IAG795" s="14"/>
      <c r="IAH795" s="14"/>
      <c r="IAI795" s="14"/>
      <c r="IAJ795" s="14"/>
      <c r="IAK795" s="14"/>
      <c r="IAL795" s="14"/>
      <c r="IAM795" s="14"/>
      <c r="IAN795" s="14"/>
      <c r="IAO795" s="14"/>
      <c r="IAP795" s="14"/>
      <c r="IAQ795" s="14"/>
      <c r="IAR795" s="14"/>
      <c r="IAS795" s="14"/>
      <c r="IAT795" s="14"/>
      <c r="IAU795" s="14"/>
      <c r="IAV795" s="14"/>
      <c r="IAW795" s="14"/>
      <c r="IAX795" s="14"/>
      <c r="IAY795" s="14"/>
      <c r="IAZ795" s="14"/>
      <c r="IBA795" s="14"/>
      <c r="IBB795" s="14"/>
      <c r="IBC795" s="14"/>
      <c r="IBD795" s="14"/>
      <c r="IBE795" s="14"/>
      <c r="IBF795" s="14"/>
      <c r="IBG795" s="14"/>
      <c r="IBH795" s="14"/>
      <c r="IBI795" s="14"/>
      <c r="IBJ795" s="14"/>
      <c r="IBK795" s="14"/>
      <c r="IBL795" s="14"/>
      <c r="IBM795" s="14"/>
      <c r="IBN795" s="14"/>
      <c r="IBO795" s="14"/>
      <c r="IBP795" s="14"/>
      <c r="IBQ795" s="14"/>
      <c r="IBR795" s="14"/>
      <c r="IBS795" s="14"/>
      <c r="IBT795" s="14"/>
      <c r="IBU795" s="14"/>
      <c r="IBV795" s="14"/>
      <c r="IBW795" s="14"/>
      <c r="IBX795" s="14"/>
      <c r="IBY795" s="14"/>
      <c r="IBZ795" s="14"/>
      <c r="ICA795" s="14"/>
      <c r="ICB795" s="14"/>
      <c r="ICC795" s="14"/>
      <c r="ICD795" s="14"/>
      <c r="ICE795" s="14"/>
      <c r="ICF795" s="14"/>
      <c r="ICG795" s="14"/>
      <c r="ICH795" s="14"/>
      <c r="ICI795" s="14"/>
      <c r="ICJ795" s="14"/>
      <c r="ICK795" s="14"/>
      <c r="ICL795" s="14"/>
      <c r="ICM795" s="14"/>
      <c r="ICN795" s="14"/>
      <c r="ICO795" s="14"/>
      <c r="ICP795" s="14"/>
      <c r="ICQ795" s="14"/>
      <c r="ICR795" s="14"/>
      <c r="ICS795" s="14"/>
      <c r="ICT795" s="14"/>
      <c r="ICU795" s="14"/>
      <c r="ICV795" s="14"/>
      <c r="ICW795" s="14"/>
      <c r="ICX795" s="14"/>
      <c r="ICY795" s="14"/>
      <c r="ICZ795" s="14"/>
      <c r="IDA795" s="14"/>
      <c r="IDB795" s="14"/>
      <c r="IDC795" s="14"/>
      <c r="IDD795" s="14"/>
      <c r="IDE795" s="14"/>
      <c r="IDF795" s="14"/>
      <c r="IDG795" s="14"/>
      <c r="IDH795" s="14"/>
      <c r="IDI795" s="14"/>
      <c r="IDJ795" s="14"/>
      <c r="IDK795" s="14"/>
      <c r="IDL795" s="14"/>
      <c r="IDM795" s="14"/>
      <c r="IDN795" s="14"/>
      <c r="IDO795" s="14"/>
      <c r="IDP795" s="14"/>
      <c r="IDQ795" s="14"/>
      <c r="IDR795" s="14"/>
      <c r="IDS795" s="14"/>
      <c r="IDT795" s="14"/>
      <c r="IDU795" s="14"/>
      <c r="IDV795" s="14"/>
      <c r="IDW795" s="14"/>
      <c r="IDX795" s="14"/>
      <c r="IDY795" s="14"/>
      <c r="IDZ795" s="14"/>
      <c r="IEA795" s="14"/>
      <c r="IEB795" s="14"/>
      <c r="IEC795" s="14"/>
      <c r="IED795" s="14"/>
      <c r="IEE795" s="14"/>
      <c r="IEF795" s="14"/>
      <c r="IEG795" s="14"/>
      <c r="IEH795" s="14"/>
      <c r="IEI795" s="14"/>
      <c r="IEJ795" s="14"/>
      <c r="IEK795" s="14"/>
      <c r="IEL795" s="14"/>
      <c r="IEM795" s="14"/>
      <c r="IEN795" s="14"/>
      <c r="IEO795" s="14"/>
      <c r="IEP795" s="14"/>
      <c r="IEQ795" s="14"/>
      <c r="IER795" s="14"/>
      <c r="IES795" s="14"/>
      <c r="IET795" s="14"/>
      <c r="IEU795" s="14"/>
      <c r="IEV795" s="14"/>
      <c r="IEW795" s="14"/>
      <c r="IEX795" s="14"/>
      <c r="IEY795" s="14"/>
      <c r="IEZ795" s="14"/>
      <c r="IFA795" s="14"/>
      <c r="IFB795" s="14"/>
      <c r="IFC795" s="14"/>
      <c r="IFD795" s="14"/>
      <c r="IFE795" s="14"/>
      <c r="IFF795" s="14"/>
      <c r="IFG795" s="14"/>
      <c r="IFH795" s="14"/>
      <c r="IFI795" s="14"/>
      <c r="IFJ795" s="14"/>
      <c r="IFK795" s="14"/>
      <c r="IFL795" s="14"/>
      <c r="IFM795" s="14"/>
      <c r="IFN795" s="14"/>
      <c r="IFO795" s="14"/>
      <c r="IFP795" s="14"/>
      <c r="IFQ795" s="14"/>
      <c r="IFR795" s="14"/>
      <c r="IFS795" s="14"/>
      <c r="IFT795" s="14"/>
      <c r="IFU795" s="14"/>
      <c r="IFV795" s="14"/>
      <c r="IFW795" s="14"/>
      <c r="IFX795" s="14"/>
      <c r="IFY795" s="14"/>
      <c r="IFZ795" s="14"/>
      <c r="IGA795" s="14"/>
      <c r="IGB795" s="14"/>
      <c r="IGC795" s="14"/>
      <c r="IGD795" s="14"/>
      <c r="IGE795" s="14"/>
      <c r="IGF795" s="14"/>
      <c r="IGG795" s="14"/>
      <c r="IGH795" s="14"/>
      <c r="IGI795" s="14"/>
      <c r="IGJ795" s="14"/>
      <c r="IGK795" s="14"/>
      <c r="IGL795" s="14"/>
      <c r="IGM795" s="14"/>
      <c r="IGN795" s="14"/>
      <c r="IGO795" s="14"/>
      <c r="IGP795" s="14"/>
      <c r="IGQ795" s="14"/>
      <c r="IGR795" s="14"/>
      <c r="IGS795" s="14"/>
      <c r="IGT795" s="14"/>
      <c r="IGU795" s="14"/>
      <c r="IGV795" s="14"/>
      <c r="IGW795" s="14"/>
      <c r="IGX795" s="14"/>
      <c r="IGY795" s="14"/>
      <c r="IGZ795" s="14"/>
      <c r="IHA795" s="14"/>
      <c r="IHB795" s="14"/>
      <c r="IHC795" s="14"/>
      <c r="IHD795" s="14"/>
      <c r="IHE795" s="14"/>
      <c r="IHF795" s="14"/>
      <c r="IHG795" s="14"/>
      <c r="IHH795" s="14"/>
      <c r="IHI795" s="14"/>
      <c r="IHJ795" s="14"/>
      <c r="IHK795" s="14"/>
      <c r="IHL795" s="14"/>
      <c r="IHM795" s="14"/>
      <c r="IHN795" s="14"/>
      <c r="IHO795" s="14"/>
      <c r="IHP795" s="14"/>
      <c r="IHQ795" s="14"/>
      <c r="IHR795" s="14"/>
      <c r="IHS795" s="14"/>
      <c r="IHT795" s="14"/>
      <c r="IHU795" s="14"/>
      <c r="IHV795" s="14"/>
      <c r="IHW795" s="14"/>
      <c r="IHX795" s="14"/>
      <c r="IHY795" s="14"/>
      <c r="IHZ795" s="14"/>
      <c r="IIA795" s="14"/>
      <c r="IIB795" s="14"/>
      <c r="IIC795" s="14"/>
      <c r="IID795" s="14"/>
      <c r="IIE795" s="14"/>
      <c r="IIF795" s="14"/>
      <c r="IIG795" s="14"/>
      <c r="IIH795" s="14"/>
      <c r="III795" s="14"/>
      <c r="IIJ795" s="14"/>
      <c r="IIK795" s="14"/>
      <c r="IIL795" s="14"/>
      <c r="IIM795" s="14"/>
      <c r="IIN795" s="14"/>
      <c r="IIO795" s="14"/>
      <c r="IIP795" s="14"/>
      <c r="IIQ795" s="14"/>
      <c r="IIR795" s="14"/>
      <c r="IIS795" s="14"/>
      <c r="IIT795" s="14"/>
      <c r="IIU795" s="14"/>
      <c r="IIV795" s="14"/>
      <c r="IIW795" s="14"/>
      <c r="IIX795" s="14"/>
      <c r="IIY795" s="14"/>
      <c r="IIZ795" s="14"/>
      <c r="IJA795" s="14"/>
      <c r="IJB795" s="14"/>
      <c r="IJC795" s="14"/>
      <c r="IJD795" s="14"/>
      <c r="IJE795" s="14"/>
      <c r="IJF795" s="14"/>
      <c r="IJG795" s="14"/>
      <c r="IJH795" s="14"/>
      <c r="IJI795" s="14"/>
      <c r="IJJ795" s="14"/>
      <c r="IJK795" s="14"/>
      <c r="IJL795" s="14"/>
      <c r="IJM795" s="14"/>
      <c r="IJN795" s="14"/>
      <c r="IJO795" s="14"/>
      <c r="IJP795" s="14"/>
      <c r="IJQ795" s="14"/>
      <c r="IJR795" s="14"/>
      <c r="IJS795" s="14"/>
      <c r="IJT795" s="14"/>
      <c r="IJU795" s="14"/>
      <c r="IJV795" s="14"/>
      <c r="IJW795" s="14"/>
      <c r="IJX795" s="14"/>
      <c r="IJY795" s="14"/>
      <c r="IJZ795" s="14"/>
      <c r="IKA795" s="14"/>
      <c r="IKB795" s="14"/>
      <c r="IKC795" s="14"/>
      <c r="IKD795" s="14"/>
      <c r="IKE795" s="14"/>
      <c r="IKF795" s="14"/>
      <c r="IKG795" s="14"/>
      <c r="IKH795" s="14"/>
      <c r="IKI795" s="14"/>
      <c r="IKJ795" s="14"/>
      <c r="IKK795" s="14"/>
      <c r="IKL795" s="14"/>
      <c r="IKM795" s="14"/>
      <c r="IKN795" s="14"/>
      <c r="IKO795" s="14"/>
      <c r="IKP795" s="14"/>
      <c r="IKQ795" s="14"/>
      <c r="IKR795" s="14"/>
      <c r="IKS795" s="14"/>
      <c r="IKT795" s="14"/>
      <c r="IKU795" s="14"/>
      <c r="IKV795" s="14"/>
      <c r="IKW795" s="14"/>
      <c r="IKX795" s="14"/>
      <c r="IKY795" s="14"/>
      <c r="IKZ795" s="14"/>
      <c r="ILA795" s="14"/>
      <c r="ILB795" s="14"/>
      <c r="ILC795" s="14"/>
      <c r="ILD795" s="14"/>
      <c r="ILE795" s="14"/>
      <c r="ILF795" s="14"/>
      <c r="ILG795" s="14"/>
      <c r="ILH795" s="14"/>
      <c r="ILI795" s="14"/>
      <c r="ILJ795" s="14"/>
      <c r="ILK795" s="14"/>
      <c r="ILL795" s="14"/>
      <c r="ILM795" s="14"/>
      <c r="ILN795" s="14"/>
      <c r="ILO795" s="14"/>
      <c r="ILP795" s="14"/>
      <c r="ILQ795" s="14"/>
      <c r="ILR795" s="14"/>
      <c r="ILS795" s="14"/>
      <c r="ILT795" s="14"/>
      <c r="ILU795" s="14"/>
      <c r="ILV795" s="14"/>
      <c r="ILW795" s="14"/>
      <c r="ILX795" s="14"/>
      <c r="ILY795" s="14"/>
      <c r="ILZ795" s="14"/>
      <c r="IMA795" s="14"/>
      <c r="IMB795" s="14"/>
      <c r="IMC795" s="14"/>
      <c r="IMD795" s="14"/>
      <c r="IME795" s="14"/>
      <c r="IMF795" s="14"/>
      <c r="IMG795" s="14"/>
      <c r="IMH795" s="14"/>
      <c r="IMI795" s="14"/>
      <c r="IMJ795" s="14"/>
      <c r="IMK795" s="14"/>
      <c r="IML795" s="14"/>
      <c r="IMM795" s="14"/>
      <c r="IMN795" s="14"/>
      <c r="IMO795" s="14"/>
      <c r="IMP795" s="14"/>
      <c r="IMQ795" s="14"/>
      <c r="IMR795" s="14"/>
      <c r="IMS795" s="14"/>
      <c r="IMT795" s="14"/>
      <c r="IMU795" s="14"/>
      <c r="IMV795" s="14"/>
      <c r="IMW795" s="14"/>
      <c r="IMX795" s="14"/>
      <c r="IMY795" s="14"/>
      <c r="IMZ795" s="14"/>
      <c r="INA795" s="14"/>
      <c r="INB795" s="14"/>
      <c r="INC795" s="14"/>
      <c r="IND795" s="14"/>
      <c r="INE795" s="14"/>
      <c r="INF795" s="14"/>
      <c r="ING795" s="14"/>
      <c r="INH795" s="14"/>
      <c r="INI795" s="14"/>
      <c r="INJ795" s="14"/>
      <c r="INK795" s="14"/>
      <c r="INL795" s="14"/>
      <c r="INM795" s="14"/>
      <c r="INN795" s="14"/>
      <c r="INO795" s="14"/>
      <c r="INP795" s="14"/>
      <c r="INQ795" s="14"/>
      <c r="INR795" s="14"/>
      <c r="INS795" s="14"/>
      <c r="INT795" s="14"/>
      <c r="INU795" s="14"/>
      <c r="INV795" s="14"/>
      <c r="INW795" s="14"/>
      <c r="INX795" s="14"/>
      <c r="INY795" s="14"/>
      <c r="INZ795" s="14"/>
      <c r="IOA795" s="14"/>
      <c r="IOB795" s="14"/>
      <c r="IOC795" s="14"/>
      <c r="IOD795" s="14"/>
      <c r="IOE795" s="14"/>
      <c r="IOF795" s="14"/>
      <c r="IOG795" s="14"/>
      <c r="IOH795" s="14"/>
      <c r="IOI795" s="14"/>
      <c r="IOJ795" s="14"/>
      <c r="IOK795" s="14"/>
      <c r="IOL795" s="14"/>
      <c r="IOM795" s="14"/>
      <c r="ION795" s="14"/>
      <c r="IOO795" s="14"/>
      <c r="IOP795" s="14"/>
      <c r="IOQ795" s="14"/>
      <c r="IOR795" s="14"/>
      <c r="IOS795" s="14"/>
      <c r="IOT795" s="14"/>
      <c r="IOU795" s="14"/>
      <c r="IOV795" s="14"/>
      <c r="IOW795" s="14"/>
      <c r="IOX795" s="14"/>
      <c r="IOY795" s="14"/>
      <c r="IOZ795" s="14"/>
      <c r="IPA795" s="14"/>
      <c r="IPB795" s="14"/>
      <c r="IPC795" s="14"/>
      <c r="IPD795" s="14"/>
      <c r="IPE795" s="14"/>
      <c r="IPF795" s="14"/>
      <c r="IPG795" s="14"/>
      <c r="IPH795" s="14"/>
      <c r="IPI795" s="14"/>
      <c r="IPJ795" s="14"/>
      <c r="IPK795" s="14"/>
      <c r="IPL795" s="14"/>
      <c r="IPM795" s="14"/>
      <c r="IPN795" s="14"/>
      <c r="IPO795" s="14"/>
      <c r="IPP795" s="14"/>
      <c r="IPQ795" s="14"/>
      <c r="IPR795" s="14"/>
      <c r="IPS795" s="14"/>
      <c r="IPT795" s="14"/>
      <c r="IPU795" s="14"/>
      <c r="IPV795" s="14"/>
      <c r="IPW795" s="14"/>
      <c r="IPX795" s="14"/>
      <c r="IPY795" s="14"/>
      <c r="IPZ795" s="14"/>
      <c r="IQA795" s="14"/>
      <c r="IQB795" s="14"/>
      <c r="IQC795" s="14"/>
      <c r="IQD795" s="14"/>
      <c r="IQE795" s="14"/>
      <c r="IQF795" s="14"/>
      <c r="IQG795" s="14"/>
      <c r="IQH795" s="14"/>
      <c r="IQI795" s="14"/>
      <c r="IQJ795" s="14"/>
      <c r="IQK795" s="14"/>
      <c r="IQL795" s="14"/>
      <c r="IQM795" s="14"/>
      <c r="IQN795" s="14"/>
      <c r="IQO795" s="14"/>
      <c r="IQP795" s="14"/>
      <c r="IQQ795" s="14"/>
      <c r="IQR795" s="14"/>
      <c r="IQS795" s="14"/>
      <c r="IQT795" s="14"/>
      <c r="IQU795" s="14"/>
      <c r="IQV795" s="14"/>
      <c r="IQW795" s="14"/>
      <c r="IQX795" s="14"/>
      <c r="IQY795" s="14"/>
      <c r="IQZ795" s="14"/>
      <c r="IRA795" s="14"/>
      <c r="IRB795" s="14"/>
      <c r="IRC795" s="14"/>
      <c r="IRD795" s="14"/>
      <c r="IRE795" s="14"/>
      <c r="IRF795" s="14"/>
      <c r="IRG795" s="14"/>
      <c r="IRH795" s="14"/>
      <c r="IRI795" s="14"/>
      <c r="IRJ795" s="14"/>
      <c r="IRK795" s="14"/>
      <c r="IRL795" s="14"/>
      <c r="IRM795" s="14"/>
      <c r="IRN795" s="14"/>
      <c r="IRO795" s="14"/>
      <c r="IRP795" s="14"/>
      <c r="IRQ795" s="14"/>
      <c r="IRR795" s="14"/>
      <c r="IRS795" s="14"/>
      <c r="IRT795" s="14"/>
      <c r="IRU795" s="14"/>
      <c r="IRV795" s="14"/>
      <c r="IRW795" s="14"/>
      <c r="IRX795" s="14"/>
      <c r="IRY795" s="14"/>
      <c r="IRZ795" s="14"/>
      <c r="ISA795" s="14"/>
      <c r="ISB795" s="14"/>
      <c r="ISC795" s="14"/>
      <c r="ISD795" s="14"/>
      <c r="ISE795" s="14"/>
      <c r="ISF795" s="14"/>
      <c r="ISG795" s="14"/>
      <c r="ISH795" s="14"/>
      <c r="ISI795" s="14"/>
      <c r="ISJ795" s="14"/>
      <c r="ISK795" s="14"/>
      <c r="ISL795" s="14"/>
      <c r="ISM795" s="14"/>
      <c r="ISN795" s="14"/>
      <c r="ISO795" s="14"/>
      <c r="ISP795" s="14"/>
      <c r="ISQ795" s="14"/>
      <c r="ISR795" s="14"/>
      <c r="ISS795" s="14"/>
      <c r="IST795" s="14"/>
      <c r="ISU795" s="14"/>
      <c r="ISV795" s="14"/>
      <c r="ISW795" s="14"/>
      <c r="ISX795" s="14"/>
      <c r="ISY795" s="14"/>
      <c r="ISZ795" s="14"/>
      <c r="ITA795" s="14"/>
      <c r="ITB795" s="14"/>
      <c r="ITC795" s="14"/>
      <c r="ITD795" s="14"/>
      <c r="ITE795" s="14"/>
      <c r="ITF795" s="14"/>
      <c r="ITG795" s="14"/>
      <c r="ITH795" s="14"/>
      <c r="ITI795" s="14"/>
      <c r="ITJ795" s="14"/>
      <c r="ITK795" s="14"/>
      <c r="ITL795" s="14"/>
      <c r="ITM795" s="14"/>
      <c r="ITN795" s="14"/>
      <c r="ITO795" s="14"/>
      <c r="ITP795" s="14"/>
      <c r="ITQ795" s="14"/>
      <c r="ITR795" s="14"/>
      <c r="ITS795" s="14"/>
      <c r="ITT795" s="14"/>
      <c r="ITU795" s="14"/>
      <c r="ITV795" s="14"/>
      <c r="ITW795" s="14"/>
      <c r="ITX795" s="14"/>
      <c r="ITY795" s="14"/>
      <c r="ITZ795" s="14"/>
      <c r="IUA795" s="14"/>
      <c r="IUB795" s="14"/>
      <c r="IUC795" s="14"/>
      <c r="IUD795" s="14"/>
      <c r="IUE795" s="14"/>
      <c r="IUF795" s="14"/>
      <c r="IUG795" s="14"/>
      <c r="IUH795" s="14"/>
      <c r="IUI795" s="14"/>
      <c r="IUJ795" s="14"/>
      <c r="IUK795" s="14"/>
      <c r="IUL795" s="14"/>
      <c r="IUM795" s="14"/>
      <c r="IUN795" s="14"/>
      <c r="IUO795" s="14"/>
      <c r="IUP795" s="14"/>
      <c r="IUQ795" s="14"/>
      <c r="IUR795" s="14"/>
      <c r="IUS795" s="14"/>
      <c r="IUT795" s="14"/>
      <c r="IUU795" s="14"/>
      <c r="IUV795" s="14"/>
      <c r="IUW795" s="14"/>
      <c r="IUX795" s="14"/>
      <c r="IUY795" s="14"/>
      <c r="IUZ795" s="14"/>
      <c r="IVA795" s="14"/>
      <c r="IVB795" s="14"/>
      <c r="IVC795" s="14"/>
      <c r="IVD795" s="14"/>
      <c r="IVE795" s="14"/>
      <c r="IVF795" s="14"/>
      <c r="IVG795" s="14"/>
      <c r="IVH795" s="14"/>
      <c r="IVI795" s="14"/>
      <c r="IVJ795" s="14"/>
      <c r="IVK795" s="14"/>
      <c r="IVL795" s="14"/>
      <c r="IVM795" s="14"/>
      <c r="IVN795" s="14"/>
      <c r="IVO795" s="14"/>
      <c r="IVP795" s="14"/>
      <c r="IVQ795" s="14"/>
      <c r="IVR795" s="14"/>
      <c r="IVS795" s="14"/>
      <c r="IVT795" s="14"/>
      <c r="IVU795" s="14"/>
      <c r="IVV795" s="14"/>
      <c r="IVW795" s="14"/>
      <c r="IVX795" s="14"/>
      <c r="IVY795" s="14"/>
      <c r="IVZ795" s="14"/>
      <c r="IWA795" s="14"/>
      <c r="IWB795" s="14"/>
      <c r="IWC795" s="14"/>
      <c r="IWD795" s="14"/>
      <c r="IWE795" s="14"/>
      <c r="IWF795" s="14"/>
      <c r="IWG795" s="14"/>
      <c r="IWH795" s="14"/>
      <c r="IWI795" s="14"/>
      <c r="IWJ795" s="14"/>
      <c r="IWK795" s="14"/>
      <c r="IWL795" s="14"/>
      <c r="IWM795" s="14"/>
      <c r="IWN795" s="14"/>
      <c r="IWO795" s="14"/>
      <c r="IWP795" s="14"/>
      <c r="IWQ795" s="14"/>
      <c r="IWR795" s="14"/>
      <c r="IWS795" s="14"/>
      <c r="IWT795" s="14"/>
      <c r="IWU795" s="14"/>
      <c r="IWV795" s="14"/>
      <c r="IWW795" s="14"/>
      <c r="IWX795" s="14"/>
      <c r="IWY795" s="14"/>
      <c r="IWZ795" s="14"/>
      <c r="IXA795" s="14"/>
      <c r="IXB795" s="14"/>
      <c r="IXC795" s="14"/>
      <c r="IXD795" s="14"/>
      <c r="IXE795" s="14"/>
      <c r="IXF795" s="14"/>
      <c r="IXG795" s="14"/>
      <c r="IXH795" s="14"/>
      <c r="IXI795" s="14"/>
      <c r="IXJ795" s="14"/>
      <c r="IXK795" s="14"/>
      <c r="IXL795" s="14"/>
      <c r="IXM795" s="14"/>
      <c r="IXN795" s="14"/>
      <c r="IXO795" s="14"/>
      <c r="IXP795" s="14"/>
      <c r="IXQ795" s="14"/>
      <c r="IXR795" s="14"/>
      <c r="IXS795" s="14"/>
      <c r="IXT795" s="14"/>
      <c r="IXU795" s="14"/>
      <c r="IXV795" s="14"/>
      <c r="IXW795" s="14"/>
      <c r="IXX795" s="14"/>
      <c r="IXY795" s="14"/>
      <c r="IXZ795" s="14"/>
      <c r="IYA795" s="14"/>
      <c r="IYB795" s="14"/>
      <c r="IYC795" s="14"/>
      <c r="IYD795" s="14"/>
      <c r="IYE795" s="14"/>
      <c r="IYF795" s="14"/>
      <c r="IYG795" s="14"/>
      <c r="IYH795" s="14"/>
      <c r="IYI795" s="14"/>
      <c r="IYJ795" s="14"/>
      <c r="IYK795" s="14"/>
      <c r="IYL795" s="14"/>
      <c r="IYM795" s="14"/>
      <c r="IYN795" s="14"/>
      <c r="IYO795" s="14"/>
      <c r="IYP795" s="14"/>
      <c r="IYQ795" s="14"/>
      <c r="IYR795" s="14"/>
      <c r="IYS795" s="14"/>
      <c r="IYT795" s="14"/>
      <c r="IYU795" s="14"/>
      <c r="IYV795" s="14"/>
      <c r="IYW795" s="14"/>
      <c r="IYX795" s="14"/>
      <c r="IYY795" s="14"/>
      <c r="IYZ795" s="14"/>
      <c r="IZA795" s="14"/>
      <c r="IZB795" s="14"/>
      <c r="IZC795" s="14"/>
      <c r="IZD795" s="14"/>
      <c r="IZE795" s="14"/>
      <c r="IZF795" s="14"/>
      <c r="IZG795" s="14"/>
      <c r="IZH795" s="14"/>
      <c r="IZI795" s="14"/>
      <c r="IZJ795" s="14"/>
      <c r="IZK795" s="14"/>
      <c r="IZL795" s="14"/>
      <c r="IZM795" s="14"/>
      <c r="IZN795" s="14"/>
      <c r="IZO795" s="14"/>
      <c r="IZP795" s="14"/>
      <c r="IZQ795" s="14"/>
      <c r="IZR795" s="14"/>
      <c r="IZS795" s="14"/>
      <c r="IZT795" s="14"/>
      <c r="IZU795" s="14"/>
      <c r="IZV795" s="14"/>
      <c r="IZW795" s="14"/>
      <c r="IZX795" s="14"/>
      <c r="IZY795" s="14"/>
      <c r="IZZ795" s="14"/>
      <c r="JAA795" s="14"/>
      <c r="JAB795" s="14"/>
      <c r="JAC795" s="14"/>
      <c r="JAD795" s="14"/>
      <c r="JAE795" s="14"/>
      <c r="JAF795" s="14"/>
      <c r="JAG795" s="14"/>
      <c r="JAH795" s="14"/>
      <c r="JAI795" s="14"/>
      <c r="JAJ795" s="14"/>
      <c r="JAK795" s="14"/>
      <c r="JAL795" s="14"/>
      <c r="JAM795" s="14"/>
      <c r="JAN795" s="14"/>
      <c r="JAO795" s="14"/>
      <c r="JAP795" s="14"/>
      <c r="JAQ795" s="14"/>
      <c r="JAR795" s="14"/>
      <c r="JAS795" s="14"/>
      <c r="JAT795" s="14"/>
      <c r="JAU795" s="14"/>
      <c r="JAV795" s="14"/>
      <c r="JAW795" s="14"/>
      <c r="JAX795" s="14"/>
      <c r="JAY795" s="14"/>
      <c r="JAZ795" s="14"/>
      <c r="JBA795" s="14"/>
      <c r="JBB795" s="14"/>
      <c r="JBC795" s="14"/>
      <c r="JBD795" s="14"/>
      <c r="JBE795" s="14"/>
      <c r="JBF795" s="14"/>
      <c r="JBG795" s="14"/>
      <c r="JBH795" s="14"/>
      <c r="JBI795" s="14"/>
      <c r="JBJ795" s="14"/>
      <c r="JBK795" s="14"/>
      <c r="JBL795" s="14"/>
      <c r="JBM795" s="14"/>
      <c r="JBN795" s="14"/>
      <c r="JBO795" s="14"/>
      <c r="JBP795" s="14"/>
      <c r="JBQ795" s="14"/>
      <c r="JBR795" s="14"/>
      <c r="JBS795" s="14"/>
      <c r="JBT795" s="14"/>
      <c r="JBU795" s="14"/>
      <c r="JBV795" s="14"/>
      <c r="JBW795" s="14"/>
      <c r="JBX795" s="14"/>
      <c r="JBY795" s="14"/>
      <c r="JBZ795" s="14"/>
      <c r="JCA795" s="14"/>
      <c r="JCB795" s="14"/>
      <c r="JCC795" s="14"/>
      <c r="JCD795" s="14"/>
      <c r="JCE795" s="14"/>
      <c r="JCF795" s="14"/>
      <c r="JCG795" s="14"/>
      <c r="JCH795" s="14"/>
      <c r="JCI795" s="14"/>
      <c r="JCJ795" s="14"/>
      <c r="JCK795" s="14"/>
      <c r="JCL795" s="14"/>
      <c r="JCM795" s="14"/>
      <c r="JCN795" s="14"/>
      <c r="JCO795" s="14"/>
      <c r="JCP795" s="14"/>
      <c r="JCQ795" s="14"/>
      <c r="JCR795" s="14"/>
      <c r="JCS795" s="14"/>
      <c r="JCT795" s="14"/>
      <c r="JCU795" s="14"/>
      <c r="JCV795" s="14"/>
      <c r="JCW795" s="14"/>
      <c r="JCX795" s="14"/>
      <c r="JCY795" s="14"/>
      <c r="JCZ795" s="14"/>
      <c r="JDA795" s="14"/>
      <c r="JDB795" s="14"/>
      <c r="JDC795" s="14"/>
      <c r="JDD795" s="14"/>
      <c r="JDE795" s="14"/>
      <c r="JDF795" s="14"/>
      <c r="JDG795" s="14"/>
      <c r="JDH795" s="14"/>
      <c r="JDI795" s="14"/>
      <c r="JDJ795" s="14"/>
      <c r="JDK795" s="14"/>
      <c r="JDL795" s="14"/>
      <c r="JDM795" s="14"/>
      <c r="JDN795" s="14"/>
      <c r="JDO795" s="14"/>
      <c r="JDP795" s="14"/>
      <c r="JDQ795" s="14"/>
      <c r="JDR795" s="14"/>
      <c r="JDS795" s="14"/>
      <c r="JDT795" s="14"/>
      <c r="JDU795" s="14"/>
      <c r="JDV795" s="14"/>
      <c r="JDW795" s="14"/>
      <c r="JDX795" s="14"/>
      <c r="JDY795" s="14"/>
      <c r="JDZ795" s="14"/>
      <c r="JEA795" s="14"/>
      <c r="JEB795" s="14"/>
      <c r="JEC795" s="14"/>
      <c r="JED795" s="14"/>
      <c r="JEE795" s="14"/>
      <c r="JEF795" s="14"/>
      <c r="JEG795" s="14"/>
      <c r="JEH795" s="14"/>
      <c r="JEI795" s="14"/>
      <c r="JEJ795" s="14"/>
      <c r="JEK795" s="14"/>
      <c r="JEL795" s="14"/>
      <c r="JEM795" s="14"/>
      <c r="JEN795" s="14"/>
      <c r="JEO795" s="14"/>
      <c r="JEP795" s="14"/>
      <c r="JEQ795" s="14"/>
      <c r="JER795" s="14"/>
      <c r="JES795" s="14"/>
      <c r="JET795" s="14"/>
      <c r="JEU795" s="14"/>
      <c r="JEV795" s="14"/>
      <c r="JEW795" s="14"/>
      <c r="JEX795" s="14"/>
      <c r="JEY795" s="14"/>
      <c r="JEZ795" s="14"/>
      <c r="JFA795" s="14"/>
      <c r="JFB795" s="14"/>
      <c r="JFC795" s="14"/>
      <c r="JFD795" s="14"/>
      <c r="JFE795" s="14"/>
      <c r="JFF795" s="14"/>
      <c r="JFG795" s="14"/>
      <c r="JFH795" s="14"/>
      <c r="JFI795" s="14"/>
      <c r="JFJ795" s="14"/>
      <c r="JFK795" s="14"/>
      <c r="JFL795" s="14"/>
      <c r="JFM795" s="14"/>
      <c r="JFN795" s="14"/>
      <c r="JFO795" s="14"/>
      <c r="JFP795" s="14"/>
      <c r="JFQ795" s="14"/>
      <c r="JFR795" s="14"/>
      <c r="JFS795" s="14"/>
      <c r="JFT795" s="14"/>
      <c r="JFU795" s="14"/>
      <c r="JFV795" s="14"/>
      <c r="JFW795" s="14"/>
      <c r="JFX795" s="14"/>
      <c r="JFY795" s="14"/>
      <c r="JFZ795" s="14"/>
      <c r="JGA795" s="14"/>
      <c r="JGB795" s="14"/>
      <c r="JGC795" s="14"/>
      <c r="JGD795" s="14"/>
      <c r="JGE795" s="14"/>
      <c r="JGF795" s="14"/>
      <c r="JGG795" s="14"/>
      <c r="JGH795" s="14"/>
      <c r="JGI795" s="14"/>
      <c r="JGJ795" s="14"/>
      <c r="JGK795" s="14"/>
      <c r="JGL795" s="14"/>
      <c r="JGM795" s="14"/>
      <c r="JGN795" s="14"/>
      <c r="JGO795" s="14"/>
      <c r="JGP795" s="14"/>
      <c r="JGQ795" s="14"/>
      <c r="JGR795" s="14"/>
      <c r="JGS795" s="14"/>
      <c r="JGT795" s="14"/>
      <c r="JGU795" s="14"/>
      <c r="JGV795" s="14"/>
      <c r="JGW795" s="14"/>
      <c r="JGX795" s="14"/>
      <c r="JGY795" s="14"/>
      <c r="JGZ795" s="14"/>
      <c r="JHA795" s="14"/>
      <c r="JHB795" s="14"/>
      <c r="JHC795" s="14"/>
      <c r="JHD795" s="14"/>
      <c r="JHE795" s="14"/>
      <c r="JHF795" s="14"/>
      <c r="JHG795" s="14"/>
      <c r="JHH795" s="14"/>
      <c r="JHI795" s="14"/>
      <c r="JHJ795" s="14"/>
      <c r="JHK795" s="14"/>
      <c r="JHL795" s="14"/>
      <c r="JHM795" s="14"/>
      <c r="JHN795" s="14"/>
      <c r="JHO795" s="14"/>
      <c r="JHP795" s="14"/>
      <c r="JHQ795" s="14"/>
      <c r="JHR795" s="14"/>
      <c r="JHS795" s="14"/>
      <c r="JHT795" s="14"/>
      <c r="JHU795" s="14"/>
      <c r="JHV795" s="14"/>
      <c r="JHW795" s="14"/>
      <c r="JHX795" s="14"/>
      <c r="JHY795" s="14"/>
      <c r="JHZ795" s="14"/>
      <c r="JIA795" s="14"/>
      <c r="JIB795" s="14"/>
      <c r="JIC795" s="14"/>
      <c r="JID795" s="14"/>
      <c r="JIE795" s="14"/>
      <c r="JIF795" s="14"/>
      <c r="JIG795" s="14"/>
      <c r="JIH795" s="14"/>
      <c r="JII795" s="14"/>
      <c r="JIJ795" s="14"/>
      <c r="JIK795" s="14"/>
      <c r="JIL795" s="14"/>
      <c r="JIM795" s="14"/>
      <c r="JIN795" s="14"/>
      <c r="JIO795" s="14"/>
      <c r="JIP795" s="14"/>
      <c r="JIQ795" s="14"/>
      <c r="JIR795" s="14"/>
      <c r="JIS795" s="14"/>
      <c r="JIT795" s="14"/>
      <c r="JIU795" s="14"/>
      <c r="JIV795" s="14"/>
      <c r="JIW795" s="14"/>
      <c r="JIX795" s="14"/>
      <c r="JIY795" s="14"/>
      <c r="JIZ795" s="14"/>
      <c r="JJA795" s="14"/>
      <c r="JJB795" s="14"/>
      <c r="JJC795" s="14"/>
      <c r="JJD795" s="14"/>
      <c r="JJE795" s="14"/>
      <c r="JJF795" s="14"/>
      <c r="JJG795" s="14"/>
      <c r="JJH795" s="14"/>
      <c r="JJI795" s="14"/>
      <c r="JJJ795" s="14"/>
      <c r="JJK795" s="14"/>
      <c r="JJL795" s="14"/>
      <c r="JJM795" s="14"/>
      <c r="JJN795" s="14"/>
      <c r="JJO795" s="14"/>
      <c r="JJP795" s="14"/>
      <c r="JJQ795" s="14"/>
      <c r="JJR795" s="14"/>
      <c r="JJS795" s="14"/>
      <c r="JJT795" s="14"/>
      <c r="JJU795" s="14"/>
      <c r="JJV795" s="14"/>
      <c r="JJW795" s="14"/>
      <c r="JJX795" s="14"/>
      <c r="JJY795" s="14"/>
      <c r="JJZ795" s="14"/>
      <c r="JKA795" s="14"/>
      <c r="JKB795" s="14"/>
      <c r="JKC795" s="14"/>
      <c r="JKD795" s="14"/>
      <c r="JKE795" s="14"/>
      <c r="JKF795" s="14"/>
      <c r="JKG795" s="14"/>
      <c r="JKH795" s="14"/>
      <c r="JKI795" s="14"/>
      <c r="JKJ795" s="14"/>
      <c r="JKK795" s="14"/>
      <c r="JKL795" s="14"/>
      <c r="JKM795" s="14"/>
      <c r="JKN795" s="14"/>
      <c r="JKO795" s="14"/>
      <c r="JKP795" s="14"/>
      <c r="JKQ795" s="14"/>
      <c r="JKR795" s="14"/>
      <c r="JKS795" s="14"/>
      <c r="JKT795" s="14"/>
      <c r="JKU795" s="14"/>
      <c r="JKV795" s="14"/>
      <c r="JKW795" s="14"/>
      <c r="JKX795" s="14"/>
      <c r="JKY795" s="14"/>
      <c r="JKZ795" s="14"/>
      <c r="JLA795" s="14"/>
      <c r="JLB795" s="14"/>
      <c r="JLC795" s="14"/>
      <c r="JLD795" s="14"/>
      <c r="JLE795" s="14"/>
      <c r="JLF795" s="14"/>
      <c r="JLG795" s="14"/>
      <c r="JLH795" s="14"/>
      <c r="JLI795" s="14"/>
      <c r="JLJ795" s="14"/>
      <c r="JLK795" s="14"/>
      <c r="JLL795" s="14"/>
      <c r="JLM795" s="14"/>
      <c r="JLN795" s="14"/>
      <c r="JLO795" s="14"/>
      <c r="JLP795" s="14"/>
      <c r="JLQ795" s="14"/>
      <c r="JLR795" s="14"/>
      <c r="JLS795" s="14"/>
      <c r="JLT795" s="14"/>
      <c r="JLU795" s="14"/>
      <c r="JLV795" s="14"/>
      <c r="JLW795" s="14"/>
      <c r="JLX795" s="14"/>
      <c r="JLY795" s="14"/>
      <c r="JLZ795" s="14"/>
      <c r="JMA795" s="14"/>
      <c r="JMB795" s="14"/>
      <c r="JMC795" s="14"/>
      <c r="JMD795" s="14"/>
      <c r="JME795" s="14"/>
      <c r="JMF795" s="14"/>
      <c r="JMG795" s="14"/>
      <c r="JMH795" s="14"/>
      <c r="JMI795" s="14"/>
      <c r="JMJ795" s="14"/>
      <c r="JMK795" s="14"/>
      <c r="JML795" s="14"/>
      <c r="JMM795" s="14"/>
      <c r="JMN795" s="14"/>
      <c r="JMO795" s="14"/>
      <c r="JMP795" s="14"/>
      <c r="JMQ795" s="14"/>
      <c r="JMR795" s="14"/>
      <c r="JMS795" s="14"/>
      <c r="JMT795" s="14"/>
      <c r="JMU795" s="14"/>
      <c r="JMV795" s="14"/>
      <c r="JMW795" s="14"/>
      <c r="JMX795" s="14"/>
      <c r="JMY795" s="14"/>
      <c r="JMZ795" s="14"/>
      <c r="JNA795" s="14"/>
      <c r="JNB795" s="14"/>
      <c r="JNC795" s="14"/>
      <c r="JND795" s="14"/>
      <c r="JNE795" s="14"/>
      <c r="JNF795" s="14"/>
      <c r="JNG795" s="14"/>
      <c r="JNH795" s="14"/>
      <c r="JNI795" s="14"/>
      <c r="JNJ795" s="14"/>
      <c r="JNK795" s="14"/>
      <c r="JNL795" s="14"/>
      <c r="JNM795" s="14"/>
      <c r="JNN795" s="14"/>
      <c r="JNO795" s="14"/>
      <c r="JNP795" s="14"/>
      <c r="JNQ795" s="14"/>
      <c r="JNR795" s="14"/>
      <c r="JNS795" s="14"/>
      <c r="JNT795" s="14"/>
      <c r="JNU795" s="14"/>
      <c r="JNV795" s="14"/>
      <c r="JNW795" s="14"/>
      <c r="JNX795" s="14"/>
      <c r="JNY795" s="14"/>
      <c r="JNZ795" s="14"/>
      <c r="JOA795" s="14"/>
      <c r="JOB795" s="14"/>
      <c r="JOC795" s="14"/>
      <c r="JOD795" s="14"/>
      <c r="JOE795" s="14"/>
      <c r="JOF795" s="14"/>
      <c r="JOG795" s="14"/>
      <c r="JOH795" s="14"/>
      <c r="JOI795" s="14"/>
      <c r="JOJ795" s="14"/>
      <c r="JOK795" s="14"/>
      <c r="JOL795" s="14"/>
      <c r="JOM795" s="14"/>
      <c r="JON795" s="14"/>
      <c r="JOO795" s="14"/>
      <c r="JOP795" s="14"/>
      <c r="JOQ795" s="14"/>
      <c r="JOR795" s="14"/>
      <c r="JOS795" s="14"/>
      <c r="JOT795" s="14"/>
      <c r="JOU795" s="14"/>
      <c r="JOV795" s="14"/>
      <c r="JOW795" s="14"/>
      <c r="JOX795" s="14"/>
      <c r="JOY795" s="14"/>
      <c r="JOZ795" s="14"/>
      <c r="JPA795" s="14"/>
      <c r="JPB795" s="14"/>
      <c r="JPC795" s="14"/>
      <c r="JPD795" s="14"/>
      <c r="JPE795" s="14"/>
      <c r="JPF795" s="14"/>
      <c r="JPG795" s="14"/>
      <c r="JPH795" s="14"/>
      <c r="JPI795" s="14"/>
      <c r="JPJ795" s="14"/>
      <c r="JPK795" s="14"/>
      <c r="JPL795" s="14"/>
      <c r="JPM795" s="14"/>
      <c r="JPN795" s="14"/>
      <c r="JPO795" s="14"/>
      <c r="JPP795" s="14"/>
      <c r="JPQ795" s="14"/>
      <c r="JPR795" s="14"/>
      <c r="JPS795" s="14"/>
      <c r="JPT795" s="14"/>
      <c r="JPU795" s="14"/>
      <c r="JPV795" s="14"/>
      <c r="JPW795" s="14"/>
      <c r="JPX795" s="14"/>
      <c r="JPY795" s="14"/>
      <c r="JPZ795" s="14"/>
      <c r="JQA795" s="14"/>
      <c r="JQB795" s="14"/>
      <c r="JQC795" s="14"/>
      <c r="JQD795" s="14"/>
      <c r="JQE795" s="14"/>
      <c r="JQF795" s="14"/>
      <c r="JQG795" s="14"/>
      <c r="JQH795" s="14"/>
      <c r="JQI795" s="14"/>
      <c r="JQJ795" s="14"/>
      <c r="JQK795" s="14"/>
      <c r="JQL795" s="14"/>
      <c r="JQM795" s="14"/>
      <c r="JQN795" s="14"/>
      <c r="JQO795" s="14"/>
      <c r="JQP795" s="14"/>
      <c r="JQQ795" s="14"/>
      <c r="JQR795" s="14"/>
      <c r="JQS795" s="14"/>
      <c r="JQT795" s="14"/>
      <c r="JQU795" s="14"/>
      <c r="JQV795" s="14"/>
      <c r="JQW795" s="14"/>
      <c r="JQX795" s="14"/>
      <c r="JQY795" s="14"/>
      <c r="JQZ795" s="14"/>
      <c r="JRA795" s="14"/>
      <c r="JRB795" s="14"/>
      <c r="JRC795" s="14"/>
      <c r="JRD795" s="14"/>
      <c r="JRE795" s="14"/>
      <c r="JRF795" s="14"/>
      <c r="JRG795" s="14"/>
      <c r="JRH795" s="14"/>
      <c r="JRI795" s="14"/>
      <c r="JRJ795" s="14"/>
      <c r="JRK795" s="14"/>
      <c r="JRL795" s="14"/>
      <c r="JRM795" s="14"/>
      <c r="JRN795" s="14"/>
      <c r="JRO795" s="14"/>
      <c r="JRP795" s="14"/>
      <c r="JRQ795" s="14"/>
      <c r="JRR795" s="14"/>
      <c r="JRS795" s="14"/>
      <c r="JRT795" s="14"/>
      <c r="JRU795" s="14"/>
      <c r="JRV795" s="14"/>
      <c r="JRW795" s="14"/>
      <c r="JRX795" s="14"/>
      <c r="JRY795" s="14"/>
      <c r="JRZ795" s="14"/>
      <c r="JSA795" s="14"/>
      <c r="JSB795" s="14"/>
      <c r="JSC795" s="14"/>
      <c r="JSD795" s="14"/>
      <c r="JSE795" s="14"/>
      <c r="JSF795" s="14"/>
      <c r="JSG795" s="14"/>
      <c r="JSH795" s="14"/>
      <c r="JSI795" s="14"/>
      <c r="JSJ795" s="14"/>
      <c r="JSK795" s="14"/>
      <c r="JSL795" s="14"/>
      <c r="JSM795" s="14"/>
      <c r="JSN795" s="14"/>
      <c r="JSO795" s="14"/>
      <c r="JSP795" s="14"/>
      <c r="JSQ795" s="14"/>
      <c r="JSR795" s="14"/>
      <c r="JSS795" s="14"/>
      <c r="JST795" s="14"/>
      <c r="JSU795" s="14"/>
      <c r="JSV795" s="14"/>
      <c r="JSW795" s="14"/>
      <c r="JSX795" s="14"/>
      <c r="JSY795" s="14"/>
      <c r="JSZ795" s="14"/>
      <c r="JTA795" s="14"/>
      <c r="JTB795" s="14"/>
      <c r="JTC795" s="14"/>
      <c r="JTD795" s="14"/>
      <c r="JTE795" s="14"/>
      <c r="JTF795" s="14"/>
      <c r="JTG795" s="14"/>
      <c r="JTH795" s="14"/>
      <c r="JTI795" s="14"/>
      <c r="JTJ795" s="14"/>
      <c r="JTK795" s="14"/>
      <c r="JTL795" s="14"/>
      <c r="JTM795" s="14"/>
      <c r="JTN795" s="14"/>
      <c r="JTO795" s="14"/>
      <c r="JTP795" s="14"/>
      <c r="JTQ795" s="14"/>
      <c r="JTR795" s="14"/>
      <c r="JTS795" s="14"/>
      <c r="JTT795" s="14"/>
      <c r="JTU795" s="14"/>
      <c r="JTV795" s="14"/>
      <c r="JTW795" s="14"/>
      <c r="JTX795" s="14"/>
      <c r="JTY795" s="14"/>
      <c r="JTZ795" s="14"/>
      <c r="JUA795" s="14"/>
      <c r="JUB795" s="14"/>
      <c r="JUC795" s="14"/>
      <c r="JUD795" s="14"/>
      <c r="JUE795" s="14"/>
      <c r="JUF795" s="14"/>
      <c r="JUG795" s="14"/>
      <c r="JUH795" s="14"/>
      <c r="JUI795" s="14"/>
      <c r="JUJ795" s="14"/>
      <c r="JUK795" s="14"/>
      <c r="JUL795" s="14"/>
      <c r="JUM795" s="14"/>
      <c r="JUN795" s="14"/>
      <c r="JUO795" s="14"/>
      <c r="JUP795" s="14"/>
      <c r="JUQ795" s="14"/>
      <c r="JUR795" s="14"/>
      <c r="JUS795" s="14"/>
      <c r="JUT795" s="14"/>
      <c r="JUU795" s="14"/>
      <c r="JUV795" s="14"/>
      <c r="JUW795" s="14"/>
      <c r="JUX795" s="14"/>
      <c r="JUY795" s="14"/>
      <c r="JUZ795" s="14"/>
      <c r="JVA795" s="14"/>
      <c r="JVB795" s="14"/>
      <c r="JVC795" s="14"/>
      <c r="JVD795" s="14"/>
      <c r="JVE795" s="14"/>
      <c r="JVF795" s="14"/>
      <c r="JVG795" s="14"/>
      <c r="JVH795" s="14"/>
      <c r="JVI795" s="14"/>
      <c r="JVJ795" s="14"/>
      <c r="JVK795" s="14"/>
      <c r="JVL795" s="14"/>
      <c r="JVM795" s="14"/>
      <c r="JVN795" s="14"/>
      <c r="JVO795" s="14"/>
      <c r="JVP795" s="14"/>
      <c r="JVQ795" s="14"/>
      <c r="JVR795" s="14"/>
      <c r="JVS795" s="14"/>
      <c r="JVT795" s="14"/>
      <c r="JVU795" s="14"/>
      <c r="JVV795" s="14"/>
      <c r="JVW795" s="14"/>
      <c r="JVX795" s="14"/>
      <c r="JVY795" s="14"/>
      <c r="JVZ795" s="14"/>
      <c r="JWA795" s="14"/>
      <c r="JWB795" s="14"/>
      <c r="JWC795" s="14"/>
      <c r="JWD795" s="14"/>
      <c r="JWE795" s="14"/>
      <c r="JWF795" s="14"/>
      <c r="JWG795" s="14"/>
      <c r="JWH795" s="14"/>
      <c r="JWI795" s="14"/>
      <c r="JWJ795" s="14"/>
      <c r="JWK795" s="14"/>
      <c r="JWL795" s="14"/>
      <c r="JWM795" s="14"/>
      <c r="JWN795" s="14"/>
      <c r="JWO795" s="14"/>
      <c r="JWP795" s="14"/>
      <c r="JWQ795" s="14"/>
      <c r="JWR795" s="14"/>
      <c r="JWS795" s="14"/>
      <c r="JWT795" s="14"/>
      <c r="JWU795" s="14"/>
      <c r="JWV795" s="14"/>
      <c r="JWW795" s="14"/>
      <c r="JWX795" s="14"/>
      <c r="JWY795" s="14"/>
      <c r="JWZ795" s="14"/>
      <c r="JXA795" s="14"/>
      <c r="JXB795" s="14"/>
      <c r="JXC795" s="14"/>
      <c r="JXD795" s="14"/>
      <c r="JXE795" s="14"/>
      <c r="JXF795" s="14"/>
      <c r="JXG795" s="14"/>
      <c r="JXH795" s="14"/>
      <c r="JXI795" s="14"/>
      <c r="JXJ795" s="14"/>
      <c r="JXK795" s="14"/>
      <c r="JXL795" s="14"/>
      <c r="JXM795" s="14"/>
      <c r="JXN795" s="14"/>
      <c r="JXO795" s="14"/>
      <c r="JXP795" s="14"/>
      <c r="JXQ795" s="14"/>
      <c r="JXR795" s="14"/>
      <c r="JXS795" s="14"/>
      <c r="JXT795" s="14"/>
      <c r="JXU795" s="14"/>
      <c r="JXV795" s="14"/>
      <c r="JXW795" s="14"/>
      <c r="JXX795" s="14"/>
      <c r="JXY795" s="14"/>
      <c r="JXZ795" s="14"/>
      <c r="JYA795" s="14"/>
      <c r="JYB795" s="14"/>
      <c r="JYC795" s="14"/>
      <c r="JYD795" s="14"/>
      <c r="JYE795" s="14"/>
      <c r="JYF795" s="14"/>
      <c r="JYG795" s="14"/>
      <c r="JYH795" s="14"/>
      <c r="JYI795" s="14"/>
      <c r="JYJ795" s="14"/>
      <c r="JYK795" s="14"/>
      <c r="JYL795" s="14"/>
      <c r="JYM795" s="14"/>
      <c r="JYN795" s="14"/>
      <c r="JYO795" s="14"/>
      <c r="JYP795" s="14"/>
      <c r="JYQ795" s="14"/>
      <c r="JYR795" s="14"/>
      <c r="JYS795" s="14"/>
      <c r="JYT795" s="14"/>
      <c r="JYU795" s="14"/>
      <c r="JYV795" s="14"/>
      <c r="JYW795" s="14"/>
      <c r="JYX795" s="14"/>
      <c r="JYY795" s="14"/>
      <c r="JYZ795" s="14"/>
      <c r="JZA795" s="14"/>
      <c r="JZB795" s="14"/>
      <c r="JZC795" s="14"/>
      <c r="JZD795" s="14"/>
      <c r="JZE795" s="14"/>
      <c r="JZF795" s="14"/>
      <c r="JZG795" s="14"/>
      <c r="JZH795" s="14"/>
      <c r="JZI795" s="14"/>
      <c r="JZJ795" s="14"/>
      <c r="JZK795" s="14"/>
      <c r="JZL795" s="14"/>
      <c r="JZM795" s="14"/>
      <c r="JZN795" s="14"/>
      <c r="JZO795" s="14"/>
      <c r="JZP795" s="14"/>
      <c r="JZQ795" s="14"/>
      <c r="JZR795" s="14"/>
      <c r="JZS795" s="14"/>
      <c r="JZT795" s="14"/>
      <c r="JZU795" s="14"/>
      <c r="JZV795" s="14"/>
      <c r="JZW795" s="14"/>
      <c r="JZX795" s="14"/>
      <c r="JZY795" s="14"/>
      <c r="JZZ795" s="14"/>
      <c r="KAA795" s="14"/>
      <c r="KAB795" s="14"/>
      <c r="KAC795" s="14"/>
      <c r="KAD795" s="14"/>
      <c r="KAE795" s="14"/>
      <c r="KAF795" s="14"/>
      <c r="KAG795" s="14"/>
      <c r="KAH795" s="14"/>
      <c r="KAI795" s="14"/>
      <c r="KAJ795" s="14"/>
      <c r="KAK795" s="14"/>
      <c r="KAL795" s="14"/>
      <c r="KAM795" s="14"/>
      <c r="KAN795" s="14"/>
      <c r="KAO795" s="14"/>
      <c r="KAP795" s="14"/>
      <c r="KAQ795" s="14"/>
      <c r="KAR795" s="14"/>
      <c r="KAS795" s="14"/>
      <c r="KAT795" s="14"/>
      <c r="KAU795" s="14"/>
      <c r="KAV795" s="14"/>
      <c r="KAW795" s="14"/>
      <c r="KAX795" s="14"/>
      <c r="KAY795" s="14"/>
      <c r="KAZ795" s="14"/>
      <c r="KBA795" s="14"/>
      <c r="KBB795" s="14"/>
      <c r="KBC795" s="14"/>
      <c r="KBD795" s="14"/>
      <c r="KBE795" s="14"/>
      <c r="KBF795" s="14"/>
      <c r="KBG795" s="14"/>
      <c r="KBH795" s="14"/>
      <c r="KBI795" s="14"/>
      <c r="KBJ795" s="14"/>
      <c r="KBK795" s="14"/>
      <c r="KBL795" s="14"/>
      <c r="KBM795" s="14"/>
      <c r="KBN795" s="14"/>
      <c r="KBO795" s="14"/>
      <c r="KBP795" s="14"/>
      <c r="KBQ795" s="14"/>
      <c r="KBR795" s="14"/>
      <c r="KBS795" s="14"/>
      <c r="KBT795" s="14"/>
      <c r="KBU795" s="14"/>
      <c r="KBV795" s="14"/>
      <c r="KBW795" s="14"/>
      <c r="KBX795" s="14"/>
      <c r="KBY795" s="14"/>
      <c r="KBZ795" s="14"/>
      <c r="KCA795" s="14"/>
      <c r="KCB795" s="14"/>
      <c r="KCC795" s="14"/>
      <c r="KCD795" s="14"/>
      <c r="KCE795" s="14"/>
      <c r="KCF795" s="14"/>
      <c r="KCG795" s="14"/>
      <c r="KCH795" s="14"/>
      <c r="KCI795" s="14"/>
      <c r="KCJ795" s="14"/>
      <c r="KCK795" s="14"/>
      <c r="KCL795" s="14"/>
      <c r="KCM795" s="14"/>
      <c r="KCN795" s="14"/>
      <c r="KCO795" s="14"/>
      <c r="KCP795" s="14"/>
      <c r="KCQ795" s="14"/>
      <c r="KCR795" s="14"/>
      <c r="KCS795" s="14"/>
      <c r="KCT795" s="14"/>
      <c r="KCU795" s="14"/>
      <c r="KCV795" s="14"/>
      <c r="KCW795" s="14"/>
      <c r="KCX795" s="14"/>
      <c r="KCY795" s="14"/>
      <c r="KCZ795" s="14"/>
      <c r="KDA795" s="14"/>
      <c r="KDB795" s="14"/>
      <c r="KDC795" s="14"/>
      <c r="KDD795" s="14"/>
      <c r="KDE795" s="14"/>
      <c r="KDF795" s="14"/>
      <c r="KDG795" s="14"/>
      <c r="KDH795" s="14"/>
      <c r="KDI795" s="14"/>
      <c r="KDJ795" s="14"/>
      <c r="KDK795" s="14"/>
      <c r="KDL795" s="14"/>
      <c r="KDM795" s="14"/>
      <c r="KDN795" s="14"/>
      <c r="KDO795" s="14"/>
      <c r="KDP795" s="14"/>
      <c r="KDQ795" s="14"/>
      <c r="KDR795" s="14"/>
      <c r="KDS795" s="14"/>
      <c r="KDT795" s="14"/>
      <c r="KDU795" s="14"/>
      <c r="KDV795" s="14"/>
      <c r="KDW795" s="14"/>
      <c r="KDX795" s="14"/>
      <c r="KDY795" s="14"/>
      <c r="KDZ795" s="14"/>
      <c r="KEA795" s="14"/>
      <c r="KEB795" s="14"/>
      <c r="KEC795" s="14"/>
      <c r="KED795" s="14"/>
      <c r="KEE795" s="14"/>
      <c r="KEF795" s="14"/>
      <c r="KEG795" s="14"/>
      <c r="KEH795" s="14"/>
      <c r="KEI795" s="14"/>
      <c r="KEJ795" s="14"/>
      <c r="KEK795" s="14"/>
      <c r="KEL795" s="14"/>
      <c r="KEM795" s="14"/>
      <c r="KEN795" s="14"/>
      <c r="KEO795" s="14"/>
      <c r="KEP795" s="14"/>
      <c r="KEQ795" s="14"/>
      <c r="KER795" s="14"/>
      <c r="KES795" s="14"/>
      <c r="KET795" s="14"/>
      <c r="KEU795" s="14"/>
      <c r="KEV795" s="14"/>
      <c r="KEW795" s="14"/>
      <c r="KEX795" s="14"/>
      <c r="KEY795" s="14"/>
      <c r="KEZ795" s="14"/>
      <c r="KFA795" s="14"/>
      <c r="KFB795" s="14"/>
      <c r="KFC795" s="14"/>
      <c r="KFD795" s="14"/>
      <c r="KFE795" s="14"/>
      <c r="KFF795" s="14"/>
      <c r="KFG795" s="14"/>
      <c r="KFH795" s="14"/>
      <c r="KFI795" s="14"/>
      <c r="KFJ795" s="14"/>
      <c r="KFK795" s="14"/>
      <c r="KFL795" s="14"/>
      <c r="KFM795" s="14"/>
      <c r="KFN795" s="14"/>
      <c r="KFO795" s="14"/>
      <c r="KFP795" s="14"/>
      <c r="KFQ795" s="14"/>
      <c r="KFR795" s="14"/>
      <c r="KFS795" s="14"/>
      <c r="KFT795" s="14"/>
      <c r="KFU795" s="14"/>
      <c r="KFV795" s="14"/>
      <c r="KFW795" s="14"/>
      <c r="KFX795" s="14"/>
      <c r="KFY795" s="14"/>
      <c r="KFZ795" s="14"/>
      <c r="KGA795" s="14"/>
      <c r="KGB795" s="14"/>
      <c r="KGC795" s="14"/>
      <c r="KGD795" s="14"/>
      <c r="KGE795" s="14"/>
      <c r="KGF795" s="14"/>
      <c r="KGG795" s="14"/>
      <c r="KGH795" s="14"/>
      <c r="KGI795" s="14"/>
      <c r="KGJ795" s="14"/>
      <c r="KGK795" s="14"/>
      <c r="KGL795" s="14"/>
      <c r="KGM795" s="14"/>
      <c r="KGN795" s="14"/>
      <c r="KGO795" s="14"/>
      <c r="KGP795" s="14"/>
      <c r="KGQ795" s="14"/>
      <c r="KGR795" s="14"/>
      <c r="KGS795" s="14"/>
      <c r="KGT795" s="14"/>
      <c r="KGU795" s="14"/>
      <c r="KGV795" s="14"/>
      <c r="KGW795" s="14"/>
      <c r="KGX795" s="14"/>
      <c r="KGY795" s="14"/>
      <c r="KGZ795" s="14"/>
      <c r="KHA795" s="14"/>
      <c r="KHB795" s="14"/>
      <c r="KHC795" s="14"/>
      <c r="KHD795" s="14"/>
      <c r="KHE795" s="14"/>
      <c r="KHF795" s="14"/>
      <c r="KHG795" s="14"/>
      <c r="KHH795" s="14"/>
      <c r="KHI795" s="14"/>
      <c r="KHJ795" s="14"/>
      <c r="KHK795" s="14"/>
      <c r="KHL795" s="14"/>
      <c r="KHM795" s="14"/>
      <c r="KHN795" s="14"/>
      <c r="KHO795" s="14"/>
      <c r="KHP795" s="14"/>
      <c r="KHQ795" s="14"/>
      <c r="KHR795" s="14"/>
      <c r="KHS795" s="14"/>
      <c r="KHT795" s="14"/>
      <c r="KHU795" s="14"/>
      <c r="KHV795" s="14"/>
      <c r="KHW795" s="14"/>
      <c r="KHX795" s="14"/>
      <c r="KHY795" s="14"/>
      <c r="KHZ795" s="14"/>
      <c r="KIA795" s="14"/>
      <c r="KIB795" s="14"/>
      <c r="KIC795" s="14"/>
      <c r="KID795" s="14"/>
      <c r="KIE795" s="14"/>
      <c r="KIF795" s="14"/>
      <c r="KIG795" s="14"/>
      <c r="KIH795" s="14"/>
      <c r="KII795" s="14"/>
      <c r="KIJ795" s="14"/>
      <c r="KIK795" s="14"/>
      <c r="KIL795" s="14"/>
      <c r="KIM795" s="14"/>
      <c r="KIN795" s="14"/>
      <c r="KIO795" s="14"/>
      <c r="KIP795" s="14"/>
      <c r="KIQ795" s="14"/>
      <c r="KIR795" s="14"/>
      <c r="KIS795" s="14"/>
      <c r="KIT795" s="14"/>
      <c r="KIU795" s="14"/>
      <c r="KIV795" s="14"/>
      <c r="KIW795" s="14"/>
      <c r="KIX795" s="14"/>
      <c r="KIY795" s="14"/>
      <c r="KIZ795" s="14"/>
      <c r="KJA795" s="14"/>
      <c r="KJB795" s="14"/>
      <c r="KJC795" s="14"/>
      <c r="KJD795" s="14"/>
      <c r="KJE795" s="14"/>
      <c r="KJF795" s="14"/>
      <c r="KJG795" s="14"/>
      <c r="KJH795" s="14"/>
      <c r="KJI795" s="14"/>
      <c r="KJJ795" s="14"/>
      <c r="KJK795" s="14"/>
      <c r="KJL795" s="14"/>
      <c r="KJM795" s="14"/>
      <c r="KJN795" s="14"/>
      <c r="KJO795" s="14"/>
      <c r="KJP795" s="14"/>
      <c r="KJQ795" s="14"/>
      <c r="KJR795" s="14"/>
      <c r="KJS795" s="14"/>
      <c r="KJT795" s="14"/>
      <c r="KJU795" s="14"/>
      <c r="KJV795" s="14"/>
      <c r="KJW795" s="14"/>
      <c r="KJX795" s="14"/>
      <c r="KJY795" s="14"/>
      <c r="KJZ795" s="14"/>
      <c r="KKA795" s="14"/>
      <c r="KKB795" s="14"/>
      <c r="KKC795" s="14"/>
      <c r="KKD795" s="14"/>
      <c r="KKE795" s="14"/>
      <c r="KKF795" s="14"/>
      <c r="KKG795" s="14"/>
      <c r="KKH795" s="14"/>
      <c r="KKI795" s="14"/>
      <c r="KKJ795" s="14"/>
      <c r="KKK795" s="14"/>
      <c r="KKL795" s="14"/>
      <c r="KKM795" s="14"/>
      <c r="KKN795" s="14"/>
      <c r="KKO795" s="14"/>
      <c r="KKP795" s="14"/>
      <c r="KKQ795" s="14"/>
      <c r="KKR795" s="14"/>
      <c r="KKS795" s="14"/>
      <c r="KKT795" s="14"/>
      <c r="KKU795" s="14"/>
      <c r="KKV795" s="14"/>
      <c r="KKW795" s="14"/>
      <c r="KKX795" s="14"/>
      <c r="KKY795" s="14"/>
      <c r="KKZ795" s="14"/>
      <c r="KLA795" s="14"/>
      <c r="KLB795" s="14"/>
      <c r="KLC795" s="14"/>
      <c r="KLD795" s="14"/>
      <c r="KLE795" s="14"/>
      <c r="KLF795" s="14"/>
      <c r="KLG795" s="14"/>
      <c r="KLH795" s="14"/>
      <c r="KLI795" s="14"/>
      <c r="KLJ795" s="14"/>
      <c r="KLK795" s="14"/>
      <c r="KLL795" s="14"/>
      <c r="KLM795" s="14"/>
      <c r="KLN795" s="14"/>
      <c r="KLO795" s="14"/>
      <c r="KLP795" s="14"/>
      <c r="KLQ795" s="14"/>
      <c r="KLR795" s="14"/>
      <c r="KLS795" s="14"/>
      <c r="KLT795" s="14"/>
      <c r="KLU795" s="14"/>
      <c r="KLV795" s="14"/>
      <c r="KLW795" s="14"/>
      <c r="KLX795" s="14"/>
      <c r="KLY795" s="14"/>
      <c r="KLZ795" s="14"/>
      <c r="KMA795" s="14"/>
      <c r="KMB795" s="14"/>
      <c r="KMC795" s="14"/>
      <c r="KMD795" s="14"/>
      <c r="KME795" s="14"/>
      <c r="KMF795" s="14"/>
      <c r="KMG795" s="14"/>
      <c r="KMH795" s="14"/>
      <c r="KMI795" s="14"/>
      <c r="KMJ795" s="14"/>
      <c r="KMK795" s="14"/>
      <c r="KML795" s="14"/>
      <c r="KMM795" s="14"/>
      <c r="KMN795" s="14"/>
      <c r="KMO795" s="14"/>
      <c r="KMP795" s="14"/>
      <c r="KMQ795" s="14"/>
      <c r="KMR795" s="14"/>
      <c r="KMS795" s="14"/>
      <c r="KMT795" s="14"/>
      <c r="KMU795" s="14"/>
      <c r="KMV795" s="14"/>
      <c r="KMW795" s="14"/>
      <c r="KMX795" s="14"/>
      <c r="KMY795" s="14"/>
      <c r="KMZ795" s="14"/>
      <c r="KNA795" s="14"/>
      <c r="KNB795" s="14"/>
      <c r="KNC795" s="14"/>
      <c r="KND795" s="14"/>
      <c r="KNE795" s="14"/>
      <c r="KNF795" s="14"/>
      <c r="KNG795" s="14"/>
      <c r="KNH795" s="14"/>
      <c r="KNI795" s="14"/>
      <c r="KNJ795" s="14"/>
      <c r="KNK795" s="14"/>
      <c r="KNL795" s="14"/>
      <c r="KNM795" s="14"/>
      <c r="KNN795" s="14"/>
      <c r="KNO795" s="14"/>
      <c r="KNP795" s="14"/>
      <c r="KNQ795" s="14"/>
      <c r="KNR795" s="14"/>
      <c r="KNS795" s="14"/>
      <c r="KNT795" s="14"/>
      <c r="KNU795" s="14"/>
      <c r="KNV795" s="14"/>
      <c r="KNW795" s="14"/>
      <c r="KNX795" s="14"/>
      <c r="KNY795" s="14"/>
      <c r="KNZ795" s="14"/>
      <c r="KOA795" s="14"/>
      <c r="KOB795" s="14"/>
      <c r="KOC795" s="14"/>
      <c r="KOD795" s="14"/>
      <c r="KOE795" s="14"/>
      <c r="KOF795" s="14"/>
      <c r="KOG795" s="14"/>
      <c r="KOH795" s="14"/>
      <c r="KOI795" s="14"/>
      <c r="KOJ795" s="14"/>
      <c r="KOK795" s="14"/>
      <c r="KOL795" s="14"/>
      <c r="KOM795" s="14"/>
      <c r="KON795" s="14"/>
      <c r="KOO795" s="14"/>
      <c r="KOP795" s="14"/>
      <c r="KOQ795" s="14"/>
      <c r="KOR795" s="14"/>
      <c r="KOS795" s="14"/>
      <c r="KOT795" s="14"/>
      <c r="KOU795" s="14"/>
      <c r="KOV795" s="14"/>
      <c r="KOW795" s="14"/>
      <c r="KOX795" s="14"/>
      <c r="KOY795" s="14"/>
      <c r="KOZ795" s="14"/>
      <c r="KPA795" s="14"/>
      <c r="KPB795" s="14"/>
      <c r="KPC795" s="14"/>
      <c r="KPD795" s="14"/>
      <c r="KPE795" s="14"/>
      <c r="KPF795" s="14"/>
      <c r="KPG795" s="14"/>
      <c r="KPH795" s="14"/>
      <c r="KPI795" s="14"/>
      <c r="KPJ795" s="14"/>
      <c r="KPK795" s="14"/>
      <c r="KPL795" s="14"/>
      <c r="KPM795" s="14"/>
      <c r="KPN795" s="14"/>
      <c r="KPO795" s="14"/>
      <c r="KPP795" s="14"/>
      <c r="KPQ795" s="14"/>
      <c r="KPR795" s="14"/>
      <c r="KPS795" s="14"/>
      <c r="KPT795" s="14"/>
      <c r="KPU795" s="14"/>
      <c r="KPV795" s="14"/>
      <c r="KPW795" s="14"/>
      <c r="KPX795" s="14"/>
      <c r="KPY795" s="14"/>
      <c r="KPZ795" s="14"/>
      <c r="KQA795" s="14"/>
      <c r="KQB795" s="14"/>
      <c r="KQC795" s="14"/>
      <c r="KQD795" s="14"/>
      <c r="KQE795" s="14"/>
      <c r="KQF795" s="14"/>
      <c r="KQG795" s="14"/>
      <c r="KQH795" s="14"/>
      <c r="KQI795" s="14"/>
      <c r="KQJ795" s="14"/>
      <c r="KQK795" s="14"/>
      <c r="KQL795" s="14"/>
      <c r="KQM795" s="14"/>
      <c r="KQN795" s="14"/>
      <c r="KQO795" s="14"/>
      <c r="KQP795" s="14"/>
      <c r="KQQ795" s="14"/>
      <c r="KQR795" s="14"/>
      <c r="KQS795" s="14"/>
      <c r="KQT795" s="14"/>
      <c r="KQU795" s="14"/>
      <c r="KQV795" s="14"/>
      <c r="KQW795" s="14"/>
      <c r="KQX795" s="14"/>
      <c r="KQY795" s="14"/>
      <c r="KQZ795" s="14"/>
      <c r="KRA795" s="14"/>
      <c r="KRB795" s="14"/>
      <c r="KRC795" s="14"/>
      <c r="KRD795" s="14"/>
      <c r="KRE795" s="14"/>
      <c r="KRF795" s="14"/>
      <c r="KRG795" s="14"/>
      <c r="KRH795" s="14"/>
      <c r="KRI795" s="14"/>
      <c r="KRJ795" s="14"/>
      <c r="KRK795" s="14"/>
      <c r="KRL795" s="14"/>
      <c r="KRM795" s="14"/>
      <c r="KRN795" s="14"/>
      <c r="KRO795" s="14"/>
      <c r="KRP795" s="14"/>
      <c r="KRQ795" s="14"/>
      <c r="KRR795" s="14"/>
      <c r="KRS795" s="14"/>
      <c r="KRT795" s="14"/>
      <c r="KRU795" s="14"/>
      <c r="KRV795" s="14"/>
      <c r="KRW795" s="14"/>
      <c r="KRX795" s="14"/>
      <c r="KRY795" s="14"/>
      <c r="KRZ795" s="14"/>
      <c r="KSA795" s="14"/>
      <c r="KSB795" s="14"/>
      <c r="KSC795" s="14"/>
      <c r="KSD795" s="14"/>
      <c r="KSE795" s="14"/>
      <c r="KSF795" s="14"/>
      <c r="KSG795" s="14"/>
      <c r="KSH795" s="14"/>
      <c r="KSI795" s="14"/>
      <c r="KSJ795" s="14"/>
      <c r="KSK795" s="14"/>
      <c r="KSL795" s="14"/>
      <c r="KSM795" s="14"/>
      <c r="KSN795" s="14"/>
      <c r="KSO795" s="14"/>
      <c r="KSP795" s="14"/>
      <c r="KSQ795" s="14"/>
      <c r="KSR795" s="14"/>
      <c r="KSS795" s="14"/>
      <c r="KST795" s="14"/>
      <c r="KSU795" s="14"/>
      <c r="KSV795" s="14"/>
      <c r="KSW795" s="14"/>
      <c r="KSX795" s="14"/>
      <c r="KSY795" s="14"/>
      <c r="KSZ795" s="14"/>
      <c r="KTA795" s="14"/>
      <c r="KTB795" s="14"/>
      <c r="KTC795" s="14"/>
      <c r="KTD795" s="14"/>
      <c r="KTE795" s="14"/>
      <c r="KTF795" s="14"/>
      <c r="KTG795" s="14"/>
      <c r="KTH795" s="14"/>
      <c r="KTI795" s="14"/>
      <c r="KTJ795" s="14"/>
      <c r="KTK795" s="14"/>
      <c r="KTL795" s="14"/>
      <c r="KTM795" s="14"/>
      <c r="KTN795" s="14"/>
      <c r="KTO795" s="14"/>
      <c r="KTP795" s="14"/>
      <c r="KTQ795" s="14"/>
      <c r="KTR795" s="14"/>
      <c r="KTS795" s="14"/>
      <c r="KTT795" s="14"/>
      <c r="KTU795" s="14"/>
      <c r="KTV795" s="14"/>
      <c r="KTW795" s="14"/>
      <c r="KTX795" s="14"/>
      <c r="KTY795" s="14"/>
      <c r="KTZ795" s="14"/>
      <c r="KUA795" s="14"/>
      <c r="KUB795" s="14"/>
      <c r="KUC795" s="14"/>
      <c r="KUD795" s="14"/>
      <c r="KUE795" s="14"/>
      <c r="KUF795" s="14"/>
      <c r="KUG795" s="14"/>
      <c r="KUH795" s="14"/>
      <c r="KUI795" s="14"/>
      <c r="KUJ795" s="14"/>
      <c r="KUK795" s="14"/>
      <c r="KUL795" s="14"/>
      <c r="KUM795" s="14"/>
      <c r="KUN795" s="14"/>
      <c r="KUO795" s="14"/>
      <c r="KUP795" s="14"/>
      <c r="KUQ795" s="14"/>
      <c r="KUR795" s="14"/>
      <c r="KUS795" s="14"/>
      <c r="KUT795" s="14"/>
      <c r="KUU795" s="14"/>
      <c r="KUV795" s="14"/>
      <c r="KUW795" s="14"/>
      <c r="KUX795" s="14"/>
      <c r="KUY795" s="14"/>
      <c r="KUZ795" s="14"/>
      <c r="KVA795" s="14"/>
      <c r="KVB795" s="14"/>
      <c r="KVC795" s="14"/>
      <c r="KVD795" s="14"/>
      <c r="KVE795" s="14"/>
      <c r="KVF795" s="14"/>
      <c r="KVG795" s="14"/>
      <c r="KVH795" s="14"/>
      <c r="KVI795" s="14"/>
      <c r="KVJ795" s="14"/>
      <c r="KVK795" s="14"/>
      <c r="KVL795" s="14"/>
      <c r="KVM795" s="14"/>
      <c r="KVN795" s="14"/>
      <c r="KVO795" s="14"/>
      <c r="KVP795" s="14"/>
      <c r="KVQ795" s="14"/>
      <c r="KVR795" s="14"/>
      <c r="KVS795" s="14"/>
      <c r="KVT795" s="14"/>
      <c r="KVU795" s="14"/>
      <c r="KVV795" s="14"/>
      <c r="KVW795" s="14"/>
      <c r="KVX795" s="14"/>
      <c r="KVY795" s="14"/>
      <c r="KVZ795" s="14"/>
      <c r="KWA795" s="14"/>
      <c r="KWB795" s="14"/>
      <c r="KWC795" s="14"/>
      <c r="KWD795" s="14"/>
      <c r="KWE795" s="14"/>
      <c r="KWF795" s="14"/>
      <c r="KWG795" s="14"/>
      <c r="KWH795" s="14"/>
      <c r="KWI795" s="14"/>
      <c r="KWJ795" s="14"/>
      <c r="KWK795" s="14"/>
      <c r="KWL795" s="14"/>
      <c r="KWM795" s="14"/>
      <c r="KWN795" s="14"/>
      <c r="KWO795" s="14"/>
      <c r="KWP795" s="14"/>
      <c r="KWQ795" s="14"/>
      <c r="KWR795" s="14"/>
      <c r="KWS795" s="14"/>
      <c r="KWT795" s="14"/>
      <c r="KWU795" s="14"/>
      <c r="KWV795" s="14"/>
      <c r="KWW795" s="14"/>
      <c r="KWX795" s="14"/>
      <c r="KWY795" s="14"/>
      <c r="KWZ795" s="14"/>
      <c r="KXA795" s="14"/>
      <c r="KXB795" s="14"/>
      <c r="KXC795" s="14"/>
      <c r="KXD795" s="14"/>
      <c r="KXE795" s="14"/>
      <c r="KXF795" s="14"/>
      <c r="KXG795" s="14"/>
      <c r="KXH795" s="14"/>
      <c r="KXI795" s="14"/>
      <c r="KXJ795" s="14"/>
      <c r="KXK795" s="14"/>
      <c r="KXL795" s="14"/>
      <c r="KXM795" s="14"/>
      <c r="KXN795" s="14"/>
      <c r="KXO795" s="14"/>
      <c r="KXP795" s="14"/>
      <c r="KXQ795" s="14"/>
      <c r="KXR795" s="14"/>
      <c r="KXS795" s="14"/>
      <c r="KXT795" s="14"/>
      <c r="KXU795" s="14"/>
      <c r="KXV795" s="14"/>
      <c r="KXW795" s="14"/>
      <c r="KXX795" s="14"/>
      <c r="KXY795" s="14"/>
      <c r="KXZ795" s="14"/>
      <c r="KYA795" s="14"/>
      <c r="KYB795" s="14"/>
      <c r="KYC795" s="14"/>
      <c r="KYD795" s="14"/>
      <c r="KYE795" s="14"/>
      <c r="KYF795" s="14"/>
      <c r="KYG795" s="14"/>
      <c r="KYH795" s="14"/>
      <c r="KYI795" s="14"/>
      <c r="KYJ795" s="14"/>
      <c r="KYK795" s="14"/>
      <c r="KYL795" s="14"/>
      <c r="KYM795" s="14"/>
      <c r="KYN795" s="14"/>
      <c r="KYO795" s="14"/>
      <c r="KYP795" s="14"/>
      <c r="KYQ795" s="14"/>
      <c r="KYR795" s="14"/>
      <c r="KYS795" s="14"/>
      <c r="KYT795" s="14"/>
      <c r="KYU795" s="14"/>
      <c r="KYV795" s="14"/>
      <c r="KYW795" s="14"/>
      <c r="KYX795" s="14"/>
      <c r="KYY795" s="14"/>
      <c r="KYZ795" s="14"/>
      <c r="KZA795" s="14"/>
      <c r="KZB795" s="14"/>
      <c r="KZC795" s="14"/>
      <c r="KZD795" s="14"/>
      <c r="KZE795" s="14"/>
      <c r="KZF795" s="14"/>
      <c r="KZG795" s="14"/>
      <c r="KZH795" s="14"/>
      <c r="KZI795" s="14"/>
      <c r="KZJ795" s="14"/>
      <c r="KZK795" s="14"/>
      <c r="KZL795" s="14"/>
      <c r="KZM795" s="14"/>
      <c r="KZN795" s="14"/>
      <c r="KZO795" s="14"/>
      <c r="KZP795" s="14"/>
      <c r="KZQ795" s="14"/>
      <c r="KZR795" s="14"/>
      <c r="KZS795" s="14"/>
      <c r="KZT795" s="14"/>
      <c r="KZU795" s="14"/>
      <c r="KZV795" s="14"/>
      <c r="KZW795" s="14"/>
      <c r="KZX795" s="14"/>
      <c r="KZY795" s="14"/>
      <c r="KZZ795" s="14"/>
      <c r="LAA795" s="14"/>
      <c r="LAB795" s="14"/>
      <c r="LAC795" s="14"/>
      <c r="LAD795" s="14"/>
      <c r="LAE795" s="14"/>
      <c r="LAF795" s="14"/>
      <c r="LAG795" s="14"/>
      <c r="LAH795" s="14"/>
      <c r="LAI795" s="14"/>
      <c r="LAJ795" s="14"/>
      <c r="LAK795" s="14"/>
      <c r="LAL795" s="14"/>
      <c r="LAM795" s="14"/>
      <c r="LAN795" s="14"/>
      <c r="LAO795" s="14"/>
      <c r="LAP795" s="14"/>
      <c r="LAQ795" s="14"/>
      <c r="LAR795" s="14"/>
      <c r="LAS795" s="14"/>
      <c r="LAT795" s="14"/>
      <c r="LAU795" s="14"/>
      <c r="LAV795" s="14"/>
      <c r="LAW795" s="14"/>
      <c r="LAX795" s="14"/>
      <c r="LAY795" s="14"/>
      <c r="LAZ795" s="14"/>
      <c r="LBA795" s="14"/>
      <c r="LBB795" s="14"/>
      <c r="LBC795" s="14"/>
      <c r="LBD795" s="14"/>
      <c r="LBE795" s="14"/>
      <c r="LBF795" s="14"/>
      <c r="LBG795" s="14"/>
      <c r="LBH795" s="14"/>
      <c r="LBI795" s="14"/>
      <c r="LBJ795" s="14"/>
      <c r="LBK795" s="14"/>
      <c r="LBL795" s="14"/>
      <c r="LBM795" s="14"/>
      <c r="LBN795" s="14"/>
      <c r="LBO795" s="14"/>
      <c r="LBP795" s="14"/>
      <c r="LBQ795" s="14"/>
      <c r="LBR795" s="14"/>
      <c r="LBS795" s="14"/>
      <c r="LBT795" s="14"/>
      <c r="LBU795" s="14"/>
      <c r="LBV795" s="14"/>
      <c r="LBW795" s="14"/>
      <c r="LBX795" s="14"/>
      <c r="LBY795" s="14"/>
      <c r="LBZ795" s="14"/>
      <c r="LCA795" s="14"/>
      <c r="LCB795" s="14"/>
      <c r="LCC795" s="14"/>
      <c r="LCD795" s="14"/>
      <c r="LCE795" s="14"/>
      <c r="LCF795" s="14"/>
      <c r="LCG795" s="14"/>
      <c r="LCH795" s="14"/>
      <c r="LCI795" s="14"/>
      <c r="LCJ795" s="14"/>
      <c r="LCK795" s="14"/>
      <c r="LCL795" s="14"/>
      <c r="LCM795" s="14"/>
      <c r="LCN795" s="14"/>
      <c r="LCO795" s="14"/>
      <c r="LCP795" s="14"/>
      <c r="LCQ795" s="14"/>
      <c r="LCR795" s="14"/>
      <c r="LCS795" s="14"/>
      <c r="LCT795" s="14"/>
      <c r="LCU795" s="14"/>
      <c r="LCV795" s="14"/>
      <c r="LCW795" s="14"/>
      <c r="LCX795" s="14"/>
      <c r="LCY795" s="14"/>
      <c r="LCZ795" s="14"/>
      <c r="LDA795" s="14"/>
      <c r="LDB795" s="14"/>
      <c r="LDC795" s="14"/>
      <c r="LDD795" s="14"/>
      <c r="LDE795" s="14"/>
      <c r="LDF795" s="14"/>
      <c r="LDG795" s="14"/>
      <c r="LDH795" s="14"/>
      <c r="LDI795" s="14"/>
      <c r="LDJ795" s="14"/>
      <c r="LDK795" s="14"/>
      <c r="LDL795" s="14"/>
      <c r="LDM795" s="14"/>
      <c r="LDN795" s="14"/>
      <c r="LDO795" s="14"/>
      <c r="LDP795" s="14"/>
      <c r="LDQ795" s="14"/>
      <c r="LDR795" s="14"/>
      <c r="LDS795" s="14"/>
      <c r="LDT795" s="14"/>
      <c r="LDU795" s="14"/>
      <c r="LDV795" s="14"/>
      <c r="LDW795" s="14"/>
      <c r="LDX795" s="14"/>
      <c r="LDY795" s="14"/>
      <c r="LDZ795" s="14"/>
      <c r="LEA795" s="14"/>
      <c r="LEB795" s="14"/>
      <c r="LEC795" s="14"/>
      <c r="LED795" s="14"/>
      <c r="LEE795" s="14"/>
      <c r="LEF795" s="14"/>
      <c r="LEG795" s="14"/>
      <c r="LEH795" s="14"/>
      <c r="LEI795" s="14"/>
      <c r="LEJ795" s="14"/>
      <c r="LEK795" s="14"/>
      <c r="LEL795" s="14"/>
      <c r="LEM795" s="14"/>
      <c r="LEN795" s="14"/>
      <c r="LEO795" s="14"/>
      <c r="LEP795" s="14"/>
      <c r="LEQ795" s="14"/>
      <c r="LER795" s="14"/>
      <c r="LES795" s="14"/>
      <c r="LET795" s="14"/>
      <c r="LEU795" s="14"/>
      <c r="LEV795" s="14"/>
      <c r="LEW795" s="14"/>
      <c r="LEX795" s="14"/>
      <c r="LEY795" s="14"/>
      <c r="LEZ795" s="14"/>
      <c r="LFA795" s="14"/>
      <c r="LFB795" s="14"/>
      <c r="LFC795" s="14"/>
      <c r="LFD795" s="14"/>
      <c r="LFE795" s="14"/>
      <c r="LFF795" s="14"/>
      <c r="LFG795" s="14"/>
      <c r="LFH795" s="14"/>
      <c r="LFI795" s="14"/>
      <c r="LFJ795" s="14"/>
      <c r="LFK795" s="14"/>
      <c r="LFL795" s="14"/>
      <c r="LFM795" s="14"/>
      <c r="LFN795" s="14"/>
      <c r="LFO795" s="14"/>
      <c r="LFP795" s="14"/>
      <c r="LFQ795" s="14"/>
      <c r="LFR795" s="14"/>
      <c r="LFS795" s="14"/>
      <c r="LFT795" s="14"/>
      <c r="LFU795" s="14"/>
      <c r="LFV795" s="14"/>
      <c r="LFW795" s="14"/>
      <c r="LFX795" s="14"/>
      <c r="LFY795" s="14"/>
      <c r="LFZ795" s="14"/>
      <c r="LGA795" s="14"/>
      <c r="LGB795" s="14"/>
      <c r="LGC795" s="14"/>
      <c r="LGD795" s="14"/>
      <c r="LGE795" s="14"/>
      <c r="LGF795" s="14"/>
      <c r="LGG795" s="14"/>
      <c r="LGH795" s="14"/>
      <c r="LGI795" s="14"/>
      <c r="LGJ795" s="14"/>
      <c r="LGK795" s="14"/>
      <c r="LGL795" s="14"/>
      <c r="LGM795" s="14"/>
      <c r="LGN795" s="14"/>
      <c r="LGO795" s="14"/>
      <c r="LGP795" s="14"/>
      <c r="LGQ795" s="14"/>
      <c r="LGR795" s="14"/>
      <c r="LGS795" s="14"/>
      <c r="LGT795" s="14"/>
      <c r="LGU795" s="14"/>
      <c r="LGV795" s="14"/>
      <c r="LGW795" s="14"/>
      <c r="LGX795" s="14"/>
      <c r="LGY795" s="14"/>
      <c r="LGZ795" s="14"/>
      <c r="LHA795" s="14"/>
      <c r="LHB795" s="14"/>
      <c r="LHC795" s="14"/>
      <c r="LHD795" s="14"/>
      <c r="LHE795" s="14"/>
      <c r="LHF795" s="14"/>
      <c r="LHG795" s="14"/>
      <c r="LHH795" s="14"/>
      <c r="LHI795" s="14"/>
      <c r="LHJ795" s="14"/>
      <c r="LHK795" s="14"/>
      <c r="LHL795" s="14"/>
      <c r="LHM795" s="14"/>
      <c r="LHN795" s="14"/>
      <c r="LHO795" s="14"/>
      <c r="LHP795" s="14"/>
      <c r="LHQ795" s="14"/>
      <c r="LHR795" s="14"/>
      <c r="LHS795" s="14"/>
      <c r="LHT795" s="14"/>
      <c r="LHU795" s="14"/>
      <c r="LHV795" s="14"/>
      <c r="LHW795" s="14"/>
      <c r="LHX795" s="14"/>
      <c r="LHY795" s="14"/>
      <c r="LHZ795" s="14"/>
      <c r="LIA795" s="14"/>
      <c r="LIB795" s="14"/>
      <c r="LIC795" s="14"/>
      <c r="LID795" s="14"/>
      <c r="LIE795" s="14"/>
      <c r="LIF795" s="14"/>
      <c r="LIG795" s="14"/>
      <c r="LIH795" s="14"/>
      <c r="LII795" s="14"/>
      <c r="LIJ795" s="14"/>
      <c r="LIK795" s="14"/>
      <c r="LIL795" s="14"/>
      <c r="LIM795" s="14"/>
      <c r="LIN795" s="14"/>
      <c r="LIO795" s="14"/>
      <c r="LIP795" s="14"/>
      <c r="LIQ795" s="14"/>
      <c r="LIR795" s="14"/>
      <c r="LIS795" s="14"/>
      <c r="LIT795" s="14"/>
      <c r="LIU795" s="14"/>
      <c r="LIV795" s="14"/>
      <c r="LIW795" s="14"/>
      <c r="LIX795" s="14"/>
      <c r="LIY795" s="14"/>
      <c r="LIZ795" s="14"/>
      <c r="LJA795" s="14"/>
      <c r="LJB795" s="14"/>
      <c r="LJC795" s="14"/>
      <c r="LJD795" s="14"/>
      <c r="LJE795" s="14"/>
      <c r="LJF795" s="14"/>
      <c r="LJG795" s="14"/>
      <c r="LJH795" s="14"/>
      <c r="LJI795" s="14"/>
      <c r="LJJ795" s="14"/>
      <c r="LJK795" s="14"/>
      <c r="LJL795" s="14"/>
      <c r="LJM795" s="14"/>
      <c r="LJN795" s="14"/>
      <c r="LJO795" s="14"/>
      <c r="LJP795" s="14"/>
      <c r="LJQ795" s="14"/>
      <c r="LJR795" s="14"/>
      <c r="LJS795" s="14"/>
      <c r="LJT795" s="14"/>
      <c r="LJU795" s="14"/>
      <c r="LJV795" s="14"/>
      <c r="LJW795" s="14"/>
      <c r="LJX795" s="14"/>
      <c r="LJY795" s="14"/>
      <c r="LJZ795" s="14"/>
      <c r="LKA795" s="14"/>
      <c r="LKB795" s="14"/>
      <c r="LKC795" s="14"/>
      <c r="LKD795" s="14"/>
      <c r="LKE795" s="14"/>
      <c r="LKF795" s="14"/>
      <c r="LKG795" s="14"/>
      <c r="LKH795" s="14"/>
      <c r="LKI795" s="14"/>
      <c r="LKJ795" s="14"/>
      <c r="LKK795" s="14"/>
      <c r="LKL795" s="14"/>
      <c r="LKM795" s="14"/>
      <c r="LKN795" s="14"/>
      <c r="LKO795" s="14"/>
      <c r="LKP795" s="14"/>
      <c r="LKQ795" s="14"/>
      <c r="LKR795" s="14"/>
      <c r="LKS795" s="14"/>
      <c r="LKT795" s="14"/>
      <c r="LKU795" s="14"/>
      <c r="LKV795" s="14"/>
      <c r="LKW795" s="14"/>
      <c r="LKX795" s="14"/>
      <c r="LKY795" s="14"/>
      <c r="LKZ795" s="14"/>
      <c r="LLA795" s="14"/>
      <c r="LLB795" s="14"/>
      <c r="LLC795" s="14"/>
      <c r="LLD795" s="14"/>
      <c r="LLE795" s="14"/>
      <c r="LLF795" s="14"/>
      <c r="LLG795" s="14"/>
      <c r="LLH795" s="14"/>
      <c r="LLI795" s="14"/>
      <c r="LLJ795" s="14"/>
      <c r="LLK795" s="14"/>
      <c r="LLL795" s="14"/>
      <c r="LLM795" s="14"/>
      <c r="LLN795" s="14"/>
      <c r="LLO795" s="14"/>
      <c r="LLP795" s="14"/>
      <c r="LLQ795" s="14"/>
      <c r="LLR795" s="14"/>
      <c r="LLS795" s="14"/>
      <c r="LLT795" s="14"/>
      <c r="LLU795" s="14"/>
      <c r="LLV795" s="14"/>
      <c r="LLW795" s="14"/>
      <c r="LLX795" s="14"/>
      <c r="LLY795" s="14"/>
      <c r="LLZ795" s="14"/>
      <c r="LMA795" s="14"/>
      <c r="LMB795" s="14"/>
      <c r="LMC795" s="14"/>
      <c r="LMD795" s="14"/>
      <c r="LME795" s="14"/>
      <c r="LMF795" s="14"/>
      <c r="LMG795" s="14"/>
      <c r="LMH795" s="14"/>
      <c r="LMI795" s="14"/>
      <c r="LMJ795" s="14"/>
      <c r="LMK795" s="14"/>
      <c r="LML795" s="14"/>
      <c r="LMM795" s="14"/>
      <c r="LMN795" s="14"/>
      <c r="LMO795" s="14"/>
      <c r="LMP795" s="14"/>
      <c r="LMQ795" s="14"/>
      <c r="LMR795" s="14"/>
      <c r="LMS795" s="14"/>
      <c r="LMT795" s="14"/>
      <c r="LMU795" s="14"/>
      <c r="LMV795" s="14"/>
      <c r="LMW795" s="14"/>
      <c r="LMX795" s="14"/>
      <c r="LMY795" s="14"/>
      <c r="LMZ795" s="14"/>
      <c r="LNA795" s="14"/>
      <c r="LNB795" s="14"/>
      <c r="LNC795" s="14"/>
      <c r="LND795" s="14"/>
      <c r="LNE795" s="14"/>
      <c r="LNF795" s="14"/>
      <c r="LNG795" s="14"/>
      <c r="LNH795" s="14"/>
      <c r="LNI795" s="14"/>
      <c r="LNJ795" s="14"/>
      <c r="LNK795" s="14"/>
      <c r="LNL795" s="14"/>
      <c r="LNM795" s="14"/>
      <c r="LNN795" s="14"/>
      <c r="LNO795" s="14"/>
      <c r="LNP795" s="14"/>
      <c r="LNQ795" s="14"/>
      <c r="LNR795" s="14"/>
      <c r="LNS795" s="14"/>
      <c r="LNT795" s="14"/>
      <c r="LNU795" s="14"/>
      <c r="LNV795" s="14"/>
      <c r="LNW795" s="14"/>
      <c r="LNX795" s="14"/>
      <c r="LNY795" s="14"/>
      <c r="LNZ795" s="14"/>
      <c r="LOA795" s="14"/>
      <c r="LOB795" s="14"/>
      <c r="LOC795" s="14"/>
      <c r="LOD795" s="14"/>
      <c r="LOE795" s="14"/>
      <c r="LOF795" s="14"/>
      <c r="LOG795" s="14"/>
      <c r="LOH795" s="14"/>
      <c r="LOI795" s="14"/>
      <c r="LOJ795" s="14"/>
      <c r="LOK795" s="14"/>
      <c r="LOL795" s="14"/>
      <c r="LOM795" s="14"/>
      <c r="LON795" s="14"/>
      <c r="LOO795" s="14"/>
      <c r="LOP795" s="14"/>
      <c r="LOQ795" s="14"/>
      <c r="LOR795" s="14"/>
      <c r="LOS795" s="14"/>
      <c r="LOT795" s="14"/>
      <c r="LOU795" s="14"/>
      <c r="LOV795" s="14"/>
      <c r="LOW795" s="14"/>
      <c r="LOX795" s="14"/>
      <c r="LOY795" s="14"/>
      <c r="LOZ795" s="14"/>
      <c r="LPA795" s="14"/>
      <c r="LPB795" s="14"/>
      <c r="LPC795" s="14"/>
      <c r="LPD795" s="14"/>
      <c r="LPE795" s="14"/>
      <c r="LPF795" s="14"/>
      <c r="LPG795" s="14"/>
      <c r="LPH795" s="14"/>
      <c r="LPI795" s="14"/>
      <c r="LPJ795" s="14"/>
      <c r="LPK795" s="14"/>
      <c r="LPL795" s="14"/>
      <c r="LPM795" s="14"/>
      <c r="LPN795" s="14"/>
      <c r="LPO795" s="14"/>
      <c r="LPP795" s="14"/>
      <c r="LPQ795" s="14"/>
      <c r="LPR795" s="14"/>
      <c r="LPS795" s="14"/>
      <c r="LPT795" s="14"/>
      <c r="LPU795" s="14"/>
      <c r="LPV795" s="14"/>
      <c r="LPW795" s="14"/>
      <c r="LPX795" s="14"/>
      <c r="LPY795" s="14"/>
      <c r="LPZ795" s="14"/>
      <c r="LQA795" s="14"/>
      <c r="LQB795" s="14"/>
      <c r="LQC795" s="14"/>
      <c r="LQD795" s="14"/>
      <c r="LQE795" s="14"/>
      <c r="LQF795" s="14"/>
      <c r="LQG795" s="14"/>
      <c r="LQH795" s="14"/>
      <c r="LQI795" s="14"/>
      <c r="LQJ795" s="14"/>
      <c r="LQK795" s="14"/>
      <c r="LQL795" s="14"/>
      <c r="LQM795" s="14"/>
      <c r="LQN795" s="14"/>
      <c r="LQO795" s="14"/>
      <c r="LQP795" s="14"/>
      <c r="LQQ795" s="14"/>
      <c r="LQR795" s="14"/>
      <c r="LQS795" s="14"/>
      <c r="LQT795" s="14"/>
      <c r="LQU795" s="14"/>
      <c r="LQV795" s="14"/>
      <c r="LQW795" s="14"/>
      <c r="LQX795" s="14"/>
      <c r="LQY795" s="14"/>
      <c r="LQZ795" s="14"/>
      <c r="LRA795" s="14"/>
      <c r="LRB795" s="14"/>
      <c r="LRC795" s="14"/>
      <c r="LRD795" s="14"/>
      <c r="LRE795" s="14"/>
      <c r="LRF795" s="14"/>
      <c r="LRG795" s="14"/>
      <c r="LRH795" s="14"/>
      <c r="LRI795" s="14"/>
      <c r="LRJ795" s="14"/>
      <c r="LRK795" s="14"/>
      <c r="LRL795" s="14"/>
      <c r="LRM795" s="14"/>
      <c r="LRN795" s="14"/>
      <c r="LRO795" s="14"/>
      <c r="LRP795" s="14"/>
      <c r="LRQ795" s="14"/>
      <c r="LRR795" s="14"/>
      <c r="LRS795" s="14"/>
      <c r="LRT795" s="14"/>
      <c r="LRU795" s="14"/>
      <c r="LRV795" s="14"/>
      <c r="LRW795" s="14"/>
      <c r="LRX795" s="14"/>
      <c r="LRY795" s="14"/>
      <c r="LRZ795" s="14"/>
      <c r="LSA795" s="14"/>
      <c r="LSB795" s="14"/>
      <c r="LSC795" s="14"/>
      <c r="LSD795" s="14"/>
      <c r="LSE795" s="14"/>
      <c r="LSF795" s="14"/>
      <c r="LSG795" s="14"/>
      <c r="LSH795" s="14"/>
      <c r="LSI795" s="14"/>
      <c r="LSJ795" s="14"/>
      <c r="LSK795" s="14"/>
      <c r="LSL795" s="14"/>
      <c r="LSM795" s="14"/>
      <c r="LSN795" s="14"/>
      <c r="LSO795" s="14"/>
      <c r="LSP795" s="14"/>
      <c r="LSQ795" s="14"/>
      <c r="LSR795" s="14"/>
      <c r="LSS795" s="14"/>
      <c r="LST795" s="14"/>
      <c r="LSU795" s="14"/>
      <c r="LSV795" s="14"/>
      <c r="LSW795" s="14"/>
      <c r="LSX795" s="14"/>
      <c r="LSY795" s="14"/>
      <c r="LSZ795" s="14"/>
      <c r="LTA795" s="14"/>
      <c r="LTB795" s="14"/>
      <c r="LTC795" s="14"/>
      <c r="LTD795" s="14"/>
      <c r="LTE795" s="14"/>
      <c r="LTF795" s="14"/>
      <c r="LTG795" s="14"/>
      <c r="LTH795" s="14"/>
      <c r="LTI795" s="14"/>
      <c r="LTJ795" s="14"/>
      <c r="LTK795" s="14"/>
      <c r="LTL795" s="14"/>
      <c r="LTM795" s="14"/>
      <c r="LTN795" s="14"/>
      <c r="LTO795" s="14"/>
      <c r="LTP795" s="14"/>
      <c r="LTQ795" s="14"/>
      <c r="LTR795" s="14"/>
      <c r="LTS795" s="14"/>
      <c r="LTT795" s="14"/>
      <c r="LTU795" s="14"/>
      <c r="LTV795" s="14"/>
      <c r="LTW795" s="14"/>
      <c r="LTX795" s="14"/>
      <c r="LTY795" s="14"/>
      <c r="LTZ795" s="14"/>
      <c r="LUA795" s="14"/>
      <c r="LUB795" s="14"/>
      <c r="LUC795" s="14"/>
      <c r="LUD795" s="14"/>
      <c r="LUE795" s="14"/>
      <c r="LUF795" s="14"/>
      <c r="LUG795" s="14"/>
      <c r="LUH795" s="14"/>
      <c r="LUI795" s="14"/>
      <c r="LUJ795" s="14"/>
      <c r="LUK795" s="14"/>
      <c r="LUL795" s="14"/>
      <c r="LUM795" s="14"/>
      <c r="LUN795" s="14"/>
      <c r="LUO795" s="14"/>
      <c r="LUP795" s="14"/>
      <c r="LUQ795" s="14"/>
      <c r="LUR795" s="14"/>
      <c r="LUS795" s="14"/>
      <c r="LUT795" s="14"/>
      <c r="LUU795" s="14"/>
      <c r="LUV795" s="14"/>
      <c r="LUW795" s="14"/>
      <c r="LUX795" s="14"/>
      <c r="LUY795" s="14"/>
      <c r="LUZ795" s="14"/>
      <c r="LVA795" s="14"/>
      <c r="LVB795" s="14"/>
      <c r="LVC795" s="14"/>
      <c r="LVD795" s="14"/>
      <c r="LVE795" s="14"/>
      <c r="LVF795" s="14"/>
      <c r="LVG795" s="14"/>
      <c r="LVH795" s="14"/>
      <c r="LVI795" s="14"/>
      <c r="LVJ795" s="14"/>
      <c r="LVK795" s="14"/>
      <c r="LVL795" s="14"/>
      <c r="LVM795" s="14"/>
      <c r="LVN795" s="14"/>
      <c r="LVO795" s="14"/>
      <c r="LVP795" s="14"/>
      <c r="LVQ795" s="14"/>
      <c r="LVR795" s="14"/>
      <c r="LVS795" s="14"/>
      <c r="LVT795" s="14"/>
      <c r="LVU795" s="14"/>
      <c r="LVV795" s="14"/>
      <c r="LVW795" s="14"/>
      <c r="LVX795" s="14"/>
      <c r="LVY795" s="14"/>
      <c r="LVZ795" s="14"/>
      <c r="LWA795" s="14"/>
      <c r="LWB795" s="14"/>
      <c r="LWC795" s="14"/>
      <c r="LWD795" s="14"/>
      <c r="LWE795" s="14"/>
      <c r="LWF795" s="14"/>
      <c r="LWG795" s="14"/>
      <c r="LWH795" s="14"/>
      <c r="LWI795" s="14"/>
      <c r="LWJ795" s="14"/>
      <c r="LWK795" s="14"/>
      <c r="LWL795" s="14"/>
      <c r="LWM795" s="14"/>
      <c r="LWN795" s="14"/>
      <c r="LWO795" s="14"/>
      <c r="LWP795" s="14"/>
      <c r="LWQ795" s="14"/>
      <c r="LWR795" s="14"/>
      <c r="LWS795" s="14"/>
      <c r="LWT795" s="14"/>
      <c r="LWU795" s="14"/>
      <c r="LWV795" s="14"/>
      <c r="LWW795" s="14"/>
      <c r="LWX795" s="14"/>
      <c r="LWY795" s="14"/>
      <c r="LWZ795" s="14"/>
      <c r="LXA795" s="14"/>
      <c r="LXB795" s="14"/>
      <c r="LXC795" s="14"/>
      <c r="LXD795" s="14"/>
      <c r="LXE795" s="14"/>
      <c r="LXF795" s="14"/>
      <c r="LXG795" s="14"/>
      <c r="LXH795" s="14"/>
      <c r="LXI795" s="14"/>
      <c r="LXJ795" s="14"/>
      <c r="LXK795" s="14"/>
      <c r="LXL795" s="14"/>
      <c r="LXM795" s="14"/>
      <c r="LXN795" s="14"/>
      <c r="LXO795" s="14"/>
      <c r="LXP795" s="14"/>
      <c r="LXQ795" s="14"/>
      <c r="LXR795" s="14"/>
      <c r="LXS795" s="14"/>
      <c r="LXT795" s="14"/>
      <c r="LXU795" s="14"/>
      <c r="LXV795" s="14"/>
      <c r="LXW795" s="14"/>
      <c r="LXX795" s="14"/>
      <c r="LXY795" s="14"/>
      <c r="LXZ795" s="14"/>
      <c r="LYA795" s="14"/>
      <c r="LYB795" s="14"/>
      <c r="LYC795" s="14"/>
      <c r="LYD795" s="14"/>
      <c r="LYE795" s="14"/>
      <c r="LYF795" s="14"/>
      <c r="LYG795" s="14"/>
      <c r="LYH795" s="14"/>
      <c r="LYI795" s="14"/>
      <c r="LYJ795" s="14"/>
      <c r="LYK795" s="14"/>
      <c r="LYL795" s="14"/>
      <c r="LYM795" s="14"/>
      <c r="LYN795" s="14"/>
      <c r="LYO795" s="14"/>
      <c r="LYP795" s="14"/>
      <c r="LYQ795" s="14"/>
      <c r="LYR795" s="14"/>
      <c r="LYS795" s="14"/>
      <c r="LYT795" s="14"/>
      <c r="LYU795" s="14"/>
      <c r="LYV795" s="14"/>
      <c r="LYW795" s="14"/>
      <c r="LYX795" s="14"/>
      <c r="LYY795" s="14"/>
      <c r="LYZ795" s="14"/>
      <c r="LZA795" s="14"/>
      <c r="LZB795" s="14"/>
      <c r="LZC795" s="14"/>
      <c r="LZD795" s="14"/>
      <c r="LZE795" s="14"/>
      <c r="LZF795" s="14"/>
      <c r="LZG795" s="14"/>
      <c r="LZH795" s="14"/>
      <c r="LZI795" s="14"/>
      <c r="LZJ795" s="14"/>
      <c r="LZK795" s="14"/>
      <c r="LZL795" s="14"/>
      <c r="LZM795" s="14"/>
      <c r="LZN795" s="14"/>
      <c r="LZO795" s="14"/>
      <c r="LZP795" s="14"/>
      <c r="LZQ795" s="14"/>
      <c r="LZR795" s="14"/>
      <c r="LZS795" s="14"/>
      <c r="LZT795" s="14"/>
      <c r="LZU795" s="14"/>
      <c r="LZV795" s="14"/>
      <c r="LZW795" s="14"/>
      <c r="LZX795" s="14"/>
      <c r="LZY795" s="14"/>
      <c r="LZZ795" s="14"/>
      <c r="MAA795" s="14"/>
      <c r="MAB795" s="14"/>
      <c r="MAC795" s="14"/>
      <c r="MAD795" s="14"/>
      <c r="MAE795" s="14"/>
      <c r="MAF795" s="14"/>
      <c r="MAG795" s="14"/>
      <c r="MAH795" s="14"/>
      <c r="MAI795" s="14"/>
      <c r="MAJ795" s="14"/>
      <c r="MAK795" s="14"/>
      <c r="MAL795" s="14"/>
      <c r="MAM795" s="14"/>
      <c r="MAN795" s="14"/>
      <c r="MAO795" s="14"/>
      <c r="MAP795" s="14"/>
      <c r="MAQ795" s="14"/>
      <c r="MAR795" s="14"/>
      <c r="MAS795" s="14"/>
      <c r="MAT795" s="14"/>
      <c r="MAU795" s="14"/>
      <c r="MAV795" s="14"/>
      <c r="MAW795" s="14"/>
      <c r="MAX795" s="14"/>
      <c r="MAY795" s="14"/>
      <c r="MAZ795" s="14"/>
      <c r="MBA795" s="14"/>
      <c r="MBB795" s="14"/>
      <c r="MBC795" s="14"/>
      <c r="MBD795" s="14"/>
      <c r="MBE795" s="14"/>
      <c r="MBF795" s="14"/>
      <c r="MBG795" s="14"/>
      <c r="MBH795" s="14"/>
      <c r="MBI795" s="14"/>
      <c r="MBJ795" s="14"/>
      <c r="MBK795" s="14"/>
      <c r="MBL795" s="14"/>
      <c r="MBM795" s="14"/>
      <c r="MBN795" s="14"/>
      <c r="MBO795" s="14"/>
      <c r="MBP795" s="14"/>
      <c r="MBQ795" s="14"/>
      <c r="MBR795" s="14"/>
      <c r="MBS795" s="14"/>
      <c r="MBT795" s="14"/>
      <c r="MBU795" s="14"/>
      <c r="MBV795" s="14"/>
      <c r="MBW795" s="14"/>
      <c r="MBX795" s="14"/>
      <c r="MBY795" s="14"/>
      <c r="MBZ795" s="14"/>
      <c r="MCA795" s="14"/>
      <c r="MCB795" s="14"/>
      <c r="MCC795" s="14"/>
      <c r="MCD795" s="14"/>
      <c r="MCE795" s="14"/>
      <c r="MCF795" s="14"/>
      <c r="MCG795" s="14"/>
      <c r="MCH795" s="14"/>
      <c r="MCI795" s="14"/>
      <c r="MCJ795" s="14"/>
      <c r="MCK795" s="14"/>
      <c r="MCL795" s="14"/>
      <c r="MCM795" s="14"/>
      <c r="MCN795" s="14"/>
      <c r="MCO795" s="14"/>
      <c r="MCP795" s="14"/>
      <c r="MCQ795" s="14"/>
      <c r="MCR795" s="14"/>
      <c r="MCS795" s="14"/>
      <c r="MCT795" s="14"/>
      <c r="MCU795" s="14"/>
      <c r="MCV795" s="14"/>
      <c r="MCW795" s="14"/>
      <c r="MCX795" s="14"/>
      <c r="MCY795" s="14"/>
      <c r="MCZ795" s="14"/>
      <c r="MDA795" s="14"/>
      <c r="MDB795" s="14"/>
      <c r="MDC795" s="14"/>
      <c r="MDD795" s="14"/>
      <c r="MDE795" s="14"/>
      <c r="MDF795" s="14"/>
      <c r="MDG795" s="14"/>
      <c r="MDH795" s="14"/>
      <c r="MDI795" s="14"/>
      <c r="MDJ795" s="14"/>
      <c r="MDK795" s="14"/>
      <c r="MDL795" s="14"/>
      <c r="MDM795" s="14"/>
      <c r="MDN795" s="14"/>
      <c r="MDO795" s="14"/>
      <c r="MDP795" s="14"/>
      <c r="MDQ795" s="14"/>
      <c r="MDR795" s="14"/>
      <c r="MDS795" s="14"/>
      <c r="MDT795" s="14"/>
      <c r="MDU795" s="14"/>
      <c r="MDV795" s="14"/>
      <c r="MDW795" s="14"/>
      <c r="MDX795" s="14"/>
      <c r="MDY795" s="14"/>
      <c r="MDZ795" s="14"/>
      <c r="MEA795" s="14"/>
      <c r="MEB795" s="14"/>
      <c r="MEC795" s="14"/>
      <c r="MED795" s="14"/>
      <c r="MEE795" s="14"/>
      <c r="MEF795" s="14"/>
      <c r="MEG795" s="14"/>
      <c r="MEH795" s="14"/>
      <c r="MEI795" s="14"/>
      <c r="MEJ795" s="14"/>
      <c r="MEK795" s="14"/>
      <c r="MEL795" s="14"/>
      <c r="MEM795" s="14"/>
      <c r="MEN795" s="14"/>
      <c r="MEO795" s="14"/>
      <c r="MEP795" s="14"/>
      <c r="MEQ795" s="14"/>
      <c r="MER795" s="14"/>
      <c r="MES795" s="14"/>
      <c r="MET795" s="14"/>
      <c r="MEU795" s="14"/>
      <c r="MEV795" s="14"/>
      <c r="MEW795" s="14"/>
      <c r="MEX795" s="14"/>
      <c r="MEY795" s="14"/>
      <c r="MEZ795" s="14"/>
      <c r="MFA795" s="14"/>
      <c r="MFB795" s="14"/>
      <c r="MFC795" s="14"/>
      <c r="MFD795" s="14"/>
      <c r="MFE795" s="14"/>
      <c r="MFF795" s="14"/>
      <c r="MFG795" s="14"/>
      <c r="MFH795" s="14"/>
      <c r="MFI795" s="14"/>
      <c r="MFJ795" s="14"/>
      <c r="MFK795" s="14"/>
      <c r="MFL795" s="14"/>
      <c r="MFM795" s="14"/>
      <c r="MFN795" s="14"/>
      <c r="MFO795" s="14"/>
      <c r="MFP795" s="14"/>
      <c r="MFQ795" s="14"/>
      <c r="MFR795" s="14"/>
      <c r="MFS795" s="14"/>
      <c r="MFT795" s="14"/>
      <c r="MFU795" s="14"/>
      <c r="MFV795" s="14"/>
      <c r="MFW795" s="14"/>
      <c r="MFX795" s="14"/>
      <c r="MFY795" s="14"/>
      <c r="MFZ795" s="14"/>
      <c r="MGA795" s="14"/>
      <c r="MGB795" s="14"/>
      <c r="MGC795" s="14"/>
      <c r="MGD795" s="14"/>
      <c r="MGE795" s="14"/>
      <c r="MGF795" s="14"/>
      <c r="MGG795" s="14"/>
      <c r="MGH795" s="14"/>
      <c r="MGI795" s="14"/>
      <c r="MGJ795" s="14"/>
      <c r="MGK795" s="14"/>
      <c r="MGL795" s="14"/>
      <c r="MGM795" s="14"/>
      <c r="MGN795" s="14"/>
      <c r="MGO795" s="14"/>
      <c r="MGP795" s="14"/>
      <c r="MGQ795" s="14"/>
      <c r="MGR795" s="14"/>
      <c r="MGS795" s="14"/>
      <c r="MGT795" s="14"/>
      <c r="MGU795" s="14"/>
      <c r="MGV795" s="14"/>
      <c r="MGW795" s="14"/>
      <c r="MGX795" s="14"/>
      <c r="MGY795" s="14"/>
      <c r="MGZ795" s="14"/>
      <c r="MHA795" s="14"/>
      <c r="MHB795" s="14"/>
      <c r="MHC795" s="14"/>
      <c r="MHD795" s="14"/>
      <c r="MHE795" s="14"/>
      <c r="MHF795" s="14"/>
      <c r="MHG795" s="14"/>
      <c r="MHH795" s="14"/>
      <c r="MHI795" s="14"/>
      <c r="MHJ795" s="14"/>
      <c r="MHK795" s="14"/>
      <c r="MHL795" s="14"/>
      <c r="MHM795" s="14"/>
      <c r="MHN795" s="14"/>
      <c r="MHO795" s="14"/>
      <c r="MHP795" s="14"/>
      <c r="MHQ795" s="14"/>
      <c r="MHR795" s="14"/>
      <c r="MHS795" s="14"/>
      <c r="MHT795" s="14"/>
      <c r="MHU795" s="14"/>
      <c r="MHV795" s="14"/>
      <c r="MHW795" s="14"/>
      <c r="MHX795" s="14"/>
      <c r="MHY795" s="14"/>
      <c r="MHZ795" s="14"/>
      <c r="MIA795" s="14"/>
      <c r="MIB795" s="14"/>
      <c r="MIC795" s="14"/>
      <c r="MID795" s="14"/>
      <c r="MIE795" s="14"/>
      <c r="MIF795" s="14"/>
      <c r="MIG795" s="14"/>
      <c r="MIH795" s="14"/>
      <c r="MII795" s="14"/>
      <c r="MIJ795" s="14"/>
      <c r="MIK795" s="14"/>
      <c r="MIL795" s="14"/>
      <c r="MIM795" s="14"/>
      <c r="MIN795" s="14"/>
      <c r="MIO795" s="14"/>
      <c r="MIP795" s="14"/>
      <c r="MIQ795" s="14"/>
      <c r="MIR795" s="14"/>
      <c r="MIS795" s="14"/>
      <c r="MIT795" s="14"/>
      <c r="MIU795" s="14"/>
      <c r="MIV795" s="14"/>
      <c r="MIW795" s="14"/>
      <c r="MIX795" s="14"/>
      <c r="MIY795" s="14"/>
      <c r="MIZ795" s="14"/>
      <c r="MJA795" s="14"/>
      <c r="MJB795" s="14"/>
      <c r="MJC795" s="14"/>
      <c r="MJD795" s="14"/>
      <c r="MJE795" s="14"/>
      <c r="MJF795" s="14"/>
      <c r="MJG795" s="14"/>
      <c r="MJH795" s="14"/>
      <c r="MJI795" s="14"/>
      <c r="MJJ795" s="14"/>
      <c r="MJK795" s="14"/>
      <c r="MJL795" s="14"/>
      <c r="MJM795" s="14"/>
      <c r="MJN795" s="14"/>
      <c r="MJO795" s="14"/>
      <c r="MJP795" s="14"/>
      <c r="MJQ795" s="14"/>
      <c r="MJR795" s="14"/>
      <c r="MJS795" s="14"/>
      <c r="MJT795" s="14"/>
      <c r="MJU795" s="14"/>
      <c r="MJV795" s="14"/>
      <c r="MJW795" s="14"/>
      <c r="MJX795" s="14"/>
      <c r="MJY795" s="14"/>
      <c r="MJZ795" s="14"/>
      <c r="MKA795" s="14"/>
      <c r="MKB795" s="14"/>
      <c r="MKC795" s="14"/>
      <c r="MKD795" s="14"/>
      <c r="MKE795" s="14"/>
      <c r="MKF795" s="14"/>
      <c r="MKG795" s="14"/>
      <c r="MKH795" s="14"/>
      <c r="MKI795" s="14"/>
      <c r="MKJ795" s="14"/>
      <c r="MKK795" s="14"/>
      <c r="MKL795" s="14"/>
      <c r="MKM795" s="14"/>
      <c r="MKN795" s="14"/>
      <c r="MKO795" s="14"/>
      <c r="MKP795" s="14"/>
      <c r="MKQ795" s="14"/>
      <c r="MKR795" s="14"/>
      <c r="MKS795" s="14"/>
      <c r="MKT795" s="14"/>
      <c r="MKU795" s="14"/>
      <c r="MKV795" s="14"/>
      <c r="MKW795" s="14"/>
      <c r="MKX795" s="14"/>
      <c r="MKY795" s="14"/>
      <c r="MKZ795" s="14"/>
      <c r="MLA795" s="14"/>
      <c r="MLB795" s="14"/>
      <c r="MLC795" s="14"/>
      <c r="MLD795" s="14"/>
      <c r="MLE795" s="14"/>
      <c r="MLF795" s="14"/>
      <c r="MLG795" s="14"/>
      <c r="MLH795" s="14"/>
      <c r="MLI795" s="14"/>
      <c r="MLJ795" s="14"/>
      <c r="MLK795" s="14"/>
      <c r="MLL795" s="14"/>
      <c r="MLM795" s="14"/>
      <c r="MLN795" s="14"/>
      <c r="MLO795" s="14"/>
      <c r="MLP795" s="14"/>
      <c r="MLQ795" s="14"/>
      <c r="MLR795" s="14"/>
      <c r="MLS795" s="14"/>
      <c r="MLT795" s="14"/>
      <c r="MLU795" s="14"/>
      <c r="MLV795" s="14"/>
      <c r="MLW795" s="14"/>
      <c r="MLX795" s="14"/>
      <c r="MLY795" s="14"/>
      <c r="MLZ795" s="14"/>
      <c r="MMA795" s="14"/>
      <c r="MMB795" s="14"/>
      <c r="MMC795" s="14"/>
      <c r="MMD795" s="14"/>
      <c r="MME795" s="14"/>
      <c r="MMF795" s="14"/>
      <c r="MMG795" s="14"/>
      <c r="MMH795" s="14"/>
      <c r="MMI795" s="14"/>
      <c r="MMJ795" s="14"/>
      <c r="MMK795" s="14"/>
      <c r="MML795" s="14"/>
      <c r="MMM795" s="14"/>
      <c r="MMN795" s="14"/>
      <c r="MMO795" s="14"/>
      <c r="MMP795" s="14"/>
      <c r="MMQ795" s="14"/>
      <c r="MMR795" s="14"/>
      <c r="MMS795" s="14"/>
      <c r="MMT795" s="14"/>
      <c r="MMU795" s="14"/>
      <c r="MMV795" s="14"/>
      <c r="MMW795" s="14"/>
      <c r="MMX795" s="14"/>
      <c r="MMY795" s="14"/>
      <c r="MMZ795" s="14"/>
      <c r="MNA795" s="14"/>
      <c r="MNB795" s="14"/>
      <c r="MNC795" s="14"/>
      <c r="MND795" s="14"/>
      <c r="MNE795" s="14"/>
      <c r="MNF795" s="14"/>
      <c r="MNG795" s="14"/>
      <c r="MNH795" s="14"/>
      <c r="MNI795" s="14"/>
      <c r="MNJ795" s="14"/>
      <c r="MNK795" s="14"/>
      <c r="MNL795" s="14"/>
      <c r="MNM795" s="14"/>
      <c r="MNN795" s="14"/>
      <c r="MNO795" s="14"/>
      <c r="MNP795" s="14"/>
      <c r="MNQ795" s="14"/>
      <c r="MNR795" s="14"/>
      <c r="MNS795" s="14"/>
      <c r="MNT795" s="14"/>
      <c r="MNU795" s="14"/>
      <c r="MNV795" s="14"/>
      <c r="MNW795" s="14"/>
      <c r="MNX795" s="14"/>
      <c r="MNY795" s="14"/>
      <c r="MNZ795" s="14"/>
      <c r="MOA795" s="14"/>
      <c r="MOB795" s="14"/>
      <c r="MOC795" s="14"/>
      <c r="MOD795" s="14"/>
      <c r="MOE795" s="14"/>
      <c r="MOF795" s="14"/>
      <c r="MOG795" s="14"/>
      <c r="MOH795" s="14"/>
      <c r="MOI795" s="14"/>
      <c r="MOJ795" s="14"/>
      <c r="MOK795" s="14"/>
      <c r="MOL795" s="14"/>
      <c r="MOM795" s="14"/>
      <c r="MON795" s="14"/>
      <c r="MOO795" s="14"/>
      <c r="MOP795" s="14"/>
      <c r="MOQ795" s="14"/>
      <c r="MOR795" s="14"/>
      <c r="MOS795" s="14"/>
      <c r="MOT795" s="14"/>
      <c r="MOU795" s="14"/>
      <c r="MOV795" s="14"/>
      <c r="MOW795" s="14"/>
      <c r="MOX795" s="14"/>
      <c r="MOY795" s="14"/>
      <c r="MOZ795" s="14"/>
      <c r="MPA795" s="14"/>
      <c r="MPB795" s="14"/>
      <c r="MPC795" s="14"/>
      <c r="MPD795" s="14"/>
      <c r="MPE795" s="14"/>
      <c r="MPF795" s="14"/>
      <c r="MPG795" s="14"/>
      <c r="MPH795" s="14"/>
      <c r="MPI795" s="14"/>
      <c r="MPJ795" s="14"/>
      <c r="MPK795" s="14"/>
      <c r="MPL795" s="14"/>
      <c r="MPM795" s="14"/>
      <c r="MPN795" s="14"/>
      <c r="MPO795" s="14"/>
      <c r="MPP795" s="14"/>
      <c r="MPQ795" s="14"/>
      <c r="MPR795" s="14"/>
      <c r="MPS795" s="14"/>
      <c r="MPT795" s="14"/>
      <c r="MPU795" s="14"/>
      <c r="MPV795" s="14"/>
      <c r="MPW795" s="14"/>
      <c r="MPX795" s="14"/>
      <c r="MPY795" s="14"/>
      <c r="MPZ795" s="14"/>
      <c r="MQA795" s="14"/>
      <c r="MQB795" s="14"/>
      <c r="MQC795" s="14"/>
      <c r="MQD795" s="14"/>
      <c r="MQE795" s="14"/>
      <c r="MQF795" s="14"/>
      <c r="MQG795" s="14"/>
      <c r="MQH795" s="14"/>
      <c r="MQI795" s="14"/>
      <c r="MQJ795" s="14"/>
      <c r="MQK795" s="14"/>
      <c r="MQL795" s="14"/>
      <c r="MQM795" s="14"/>
      <c r="MQN795" s="14"/>
      <c r="MQO795" s="14"/>
      <c r="MQP795" s="14"/>
      <c r="MQQ795" s="14"/>
      <c r="MQR795" s="14"/>
      <c r="MQS795" s="14"/>
      <c r="MQT795" s="14"/>
      <c r="MQU795" s="14"/>
      <c r="MQV795" s="14"/>
      <c r="MQW795" s="14"/>
      <c r="MQX795" s="14"/>
      <c r="MQY795" s="14"/>
      <c r="MQZ795" s="14"/>
      <c r="MRA795" s="14"/>
      <c r="MRB795" s="14"/>
      <c r="MRC795" s="14"/>
      <c r="MRD795" s="14"/>
      <c r="MRE795" s="14"/>
      <c r="MRF795" s="14"/>
      <c r="MRG795" s="14"/>
      <c r="MRH795" s="14"/>
      <c r="MRI795" s="14"/>
      <c r="MRJ795" s="14"/>
      <c r="MRK795" s="14"/>
      <c r="MRL795" s="14"/>
      <c r="MRM795" s="14"/>
      <c r="MRN795" s="14"/>
      <c r="MRO795" s="14"/>
      <c r="MRP795" s="14"/>
      <c r="MRQ795" s="14"/>
      <c r="MRR795" s="14"/>
      <c r="MRS795" s="14"/>
      <c r="MRT795" s="14"/>
      <c r="MRU795" s="14"/>
      <c r="MRV795" s="14"/>
      <c r="MRW795" s="14"/>
      <c r="MRX795" s="14"/>
      <c r="MRY795" s="14"/>
      <c r="MRZ795" s="14"/>
      <c r="MSA795" s="14"/>
      <c r="MSB795" s="14"/>
      <c r="MSC795" s="14"/>
      <c r="MSD795" s="14"/>
      <c r="MSE795" s="14"/>
      <c r="MSF795" s="14"/>
      <c r="MSG795" s="14"/>
      <c r="MSH795" s="14"/>
      <c r="MSI795" s="14"/>
      <c r="MSJ795" s="14"/>
      <c r="MSK795" s="14"/>
      <c r="MSL795" s="14"/>
      <c r="MSM795" s="14"/>
      <c r="MSN795" s="14"/>
      <c r="MSO795" s="14"/>
      <c r="MSP795" s="14"/>
      <c r="MSQ795" s="14"/>
      <c r="MSR795" s="14"/>
      <c r="MSS795" s="14"/>
      <c r="MST795" s="14"/>
      <c r="MSU795" s="14"/>
      <c r="MSV795" s="14"/>
      <c r="MSW795" s="14"/>
      <c r="MSX795" s="14"/>
      <c r="MSY795" s="14"/>
      <c r="MSZ795" s="14"/>
      <c r="MTA795" s="14"/>
      <c r="MTB795" s="14"/>
      <c r="MTC795" s="14"/>
      <c r="MTD795" s="14"/>
      <c r="MTE795" s="14"/>
      <c r="MTF795" s="14"/>
      <c r="MTG795" s="14"/>
      <c r="MTH795" s="14"/>
      <c r="MTI795" s="14"/>
      <c r="MTJ795" s="14"/>
      <c r="MTK795" s="14"/>
      <c r="MTL795" s="14"/>
      <c r="MTM795" s="14"/>
      <c r="MTN795" s="14"/>
      <c r="MTO795" s="14"/>
      <c r="MTP795" s="14"/>
      <c r="MTQ795" s="14"/>
      <c r="MTR795" s="14"/>
      <c r="MTS795" s="14"/>
      <c r="MTT795" s="14"/>
      <c r="MTU795" s="14"/>
      <c r="MTV795" s="14"/>
      <c r="MTW795" s="14"/>
      <c r="MTX795" s="14"/>
      <c r="MTY795" s="14"/>
      <c r="MTZ795" s="14"/>
      <c r="MUA795" s="14"/>
      <c r="MUB795" s="14"/>
      <c r="MUC795" s="14"/>
      <c r="MUD795" s="14"/>
      <c r="MUE795" s="14"/>
      <c r="MUF795" s="14"/>
      <c r="MUG795" s="14"/>
      <c r="MUH795" s="14"/>
      <c r="MUI795" s="14"/>
      <c r="MUJ795" s="14"/>
      <c r="MUK795" s="14"/>
      <c r="MUL795" s="14"/>
      <c r="MUM795" s="14"/>
      <c r="MUN795" s="14"/>
      <c r="MUO795" s="14"/>
      <c r="MUP795" s="14"/>
      <c r="MUQ795" s="14"/>
      <c r="MUR795" s="14"/>
      <c r="MUS795" s="14"/>
      <c r="MUT795" s="14"/>
      <c r="MUU795" s="14"/>
      <c r="MUV795" s="14"/>
      <c r="MUW795" s="14"/>
      <c r="MUX795" s="14"/>
      <c r="MUY795" s="14"/>
      <c r="MUZ795" s="14"/>
      <c r="MVA795" s="14"/>
      <c r="MVB795" s="14"/>
      <c r="MVC795" s="14"/>
      <c r="MVD795" s="14"/>
      <c r="MVE795" s="14"/>
      <c r="MVF795" s="14"/>
      <c r="MVG795" s="14"/>
      <c r="MVH795" s="14"/>
      <c r="MVI795" s="14"/>
      <c r="MVJ795" s="14"/>
      <c r="MVK795" s="14"/>
      <c r="MVL795" s="14"/>
      <c r="MVM795" s="14"/>
      <c r="MVN795" s="14"/>
      <c r="MVO795" s="14"/>
      <c r="MVP795" s="14"/>
      <c r="MVQ795" s="14"/>
      <c r="MVR795" s="14"/>
      <c r="MVS795" s="14"/>
      <c r="MVT795" s="14"/>
      <c r="MVU795" s="14"/>
      <c r="MVV795" s="14"/>
      <c r="MVW795" s="14"/>
      <c r="MVX795" s="14"/>
      <c r="MVY795" s="14"/>
      <c r="MVZ795" s="14"/>
      <c r="MWA795" s="14"/>
      <c r="MWB795" s="14"/>
      <c r="MWC795" s="14"/>
      <c r="MWD795" s="14"/>
      <c r="MWE795" s="14"/>
      <c r="MWF795" s="14"/>
      <c r="MWG795" s="14"/>
      <c r="MWH795" s="14"/>
      <c r="MWI795" s="14"/>
      <c r="MWJ795" s="14"/>
      <c r="MWK795" s="14"/>
      <c r="MWL795" s="14"/>
      <c r="MWM795" s="14"/>
      <c r="MWN795" s="14"/>
      <c r="MWO795" s="14"/>
      <c r="MWP795" s="14"/>
      <c r="MWQ795" s="14"/>
      <c r="MWR795" s="14"/>
      <c r="MWS795" s="14"/>
      <c r="MWT795" s="14"/>
      <c r="MWU795" s="14"/>
      <c r="MWV795" s="14"/>
      <c r="MWW795" s="14"/>
      <c r="MWX795" s="14"/>
      <c r="MWY795" s="14"/>
      <c r="MWZ795" s="14"/>
      <c r="MXA795" s="14"/>
      <c r="MXB795" s="14"/>
      <c r="MXC795" s="14"/>
      <c r="MXD795" s="14"/>
      <c r="MXE795" s="14"/>
      <c r="MXF795" s="14"/>
      <c r="MXG795" s="14"/>
      <c r="MXH795" s="14"/>
      <c r="MXI795" s="14"/>
      <c r="MXJ795" s="14"/>
      <c r="MXK795" s="14"/>
      <c r="MXL795" s="14"/>
      <c r="MXM795" s="14"/>
      <c r="MXN795" s="14"/>
      <c r="MXO795" s="14"/>
      <c r="MXP795" s="14"/>
      <c r="MXQ795" s="14"/>
      <c r="MXR795" s="14"/>
      <c r="MXS795" s="14"/>
      <c r="MXT795" s="14"/>
      <c r="MXU795" s="14"/>
      <c r="MXV795" s="14"/>
      <c r="MXW795" s="14"/>
      <c r="MXX795" s="14"/>
      <c r="MXY795" s="14"/>
      <c r="MXZ795" s="14"/>
      <c r="MYA795" s="14"/>
      <c r="MYB795" s="14"/>
      <c r="MYC795" s="14"/>
      <c r="MYD795" s="14"/>
      <c r="MYE795" s="14"/>
      <c r="MYF795" s="14"/>
      <c r="MYG795" s="14"/>
      <c r="MYH795" s="14"/>
      <c r="MYI795" s="14"/>
      <c r="MYJ795" s="14"/>
      <c r="MYK795" s="14"/>
      <c r="MYL795" s="14"/>
      <c r="MYM795" s="14"/>
      <c r="MYN795" s="14"/>
      <c r="MYO795" s="14"/>
      <c r="MYP795" s="14"/>
      <c r="MYQ795" s="14"/>
      <c r="MYR795" s="14"/>
      <c r="MYS795" s="14"/>
      <c r="MYT795" s="14"/>
      <c r="MYU795" s="14"/>
      <c r="MYV795" s="14"/>
      <c r="MYW795" s="14"/>
      <c r="MYX795" s="14"/>
      <c r="MYY795" s="14"/>
      <c r="MYZ795" s="14"/>
      <c r="MZA795" s="14"/>
      <c r="MZB795" s="14"/>
      <c r="MZC795" s="14"/>
      <c r="MZD795" s="14"/>
      <c r="MZE795" s="14"/>
      <c r="MZF795" s="14"/>
      <c r="MZG795" s="14"/>
      <c r="MZH795" s="14"/>
      <c r="MZI795" s="14"/>
      <c r="MZJ795" s="14"/>
      <c r="MZK795" s="14"/>
      <c r="MZL795" s="14"/>
      <c r="MZM795" s="14"/>
      <c r="MZN795" s="14"/>
      <c r="MZO795" s="14"/>
      <c r="MZP795" s="14"/>
      <c r="MZQ795" s="14"/>
      <c r="MZR795" s="14"/>
      <c r="MZS795" s="14"/>
      <c r="MZT795" s="14"/>
      <c r="MZU795" s="14"/>
      <c r="MZV795" s="14"/>
      <c r="MZW795" s="14"/>
      <c r="MZX795" s="14"/>
      <c r="MZY795" s="14"/>
      <c r="MZZ795" s="14"/>
      <c r="NAA795" s="14"/>
      <c r="NAB795" s="14"/>
      <c r="NAC795" s="14"/>
      <c r="NAD795" s="14"/>
      <c r="NAE795" s="14"/>
      <c r="NAF795" s="14"/>
      <c r="NAG795" s="14"/>
      <c r="NAH795" s="14"/>
      <c r="NAI795" s="14"/>
      <c r="NAJ795" s="14"/>
      <c r="NAK795" s="14"/>
      <c r="NAL795" s="14"/>
      <c r="NAM795" s="14"/>
      <c r="NAN795" s="14"/>
      <c r="NAO795" s="14"/>
      <c r="NAP795" s="14"/>
      <c r="NAQ795" s="14"/>
      <c r="NAR795" s="14"/>
      <c r="NAS795" s="14"/>
      <c r="NAT795" s="14"/>
      <c r="NAU795" s="14"/>
      <c r="NAV795" s="14"/>
      <c r="NAW795" s="14"/>
      <c r="NAX795" s="14"/>
      <c r="NAY795" s="14"/>
      <c r="NAZ795" s="14"/>
      <c r="NBA795" s="14"/>
      <c r="NBB795" s="14"/>
      <c r="NBC795" s="14"/>
      <c r="NBD795" s="14"/>
      <c r="NBE795" s="14"/>
      <c r="NBF795" s="14"/>
      <c r="NBG795" s="14"/>
      <c r="NBH795" s="14"/>
      <c r="NBI795" s="14"/>
      <c r="NBJ795" s="14"/>
      <c r="NBK795" s="14"/>
      <c r="NBL795" s="14"/>
      <c r="NBM795" s="14"/>
      <c r="NBN795" s="14"/>
      <c r="NBO795" s="14"/>
      <c r="NBP795" s="14"/>
      <c r="NBQ795" s="14"/>
      <c r="NBR795" s="14"/>
      <c r="NBS795" s="14"/>
      <c r="NBT795" s="14"/>
      <c r="NBU795" s="14"/>
      <c r="NBV795" s="14"/>
      <c r="NBW795" s="14"/>
      <c r="NBX795" s="14"/>
      <c r="NBY795" s="14"/>
      <c r="NBZ795" s="14"/>
      <c r="NCA795" s="14"/>
      <c r="NCB795" s="14"/>
      <c r="NCC795" s="14"/>
      <c r="NCD795" s="14"/>
      <c r="NCE795" s="14"/>
      <c r="NCF795" s="14"/>
      <c r="NCG795" s="14"/>
      <c r="NCH795" s="14"/>
      <c r="NCI795" s="14"/>
      <c r="NCJ795" s="14"/>
      <c r="NCK795" s="14"/>
      <c r="NCL795" s="14"/>
      <c r="NCM795" s="14"/>
      <c r="NCN795" s="14"/>
      <c r="NCO795" s="14"/>
      <c r="NCP795" s="14"/>
      <c r="NCQ795" s="14"/>
      <c r="NCR795" s="14"/>
      <c r="NCS795" s="14"/>
      <c r="NCT795" s="14"/>
      <c r="NCU795" s="14"/>
      <c r="NCV795" s="14"/>
      <c r="NCW795" s="14"/>
      <c r="NCX795" s="14"/>
      <c r="NCY795" s="14"/>
      <c r="NCZ795" s="14"/>
      <c r="NDA795" s="14"/>
      <c r="NDB795" s="14"/>
      <c r="NDC795" s="14"/>
      <c r="NDD795" s="14"/>
      <c r="NDE795" s="14"/>
      <c r="NDF795" s="14"/>
      <c r="NDG795" s="14"/>
      <c r="NDH795" s="14"/>
      <c r="NDI795" s="14"/>
      <c r="NDJ795" s="14"/>
      <c r="NDK795" s="14"/>
      <c r="NDL795" s="14"/>
      <c r="NDM795" s="14"/>
      <c r="NDN795" s="14"/>
      <c r="NDO795" s="14"/>
      <c r="NDP795" s="14"/>
      <c r="NDQ795" s="14"/>
      <c r="NDR795" s="14"/>
      <c r="NDS795" s="14"/>
      <c r="NDT795" s="14"/>
      <c r="NDU795" s="14"/>
      <c r="NDV795" s="14"/>
      <c r="NDW795" s="14"/>
      <c r="NDX795" s="14"/>
      <c r="NDY795" s="14"/>
      <c r="NDZ795" s="14"/>
      <c r="NEA795" s="14"/>
      <c r="NEB795" s="14"/>
      <c r="NEC795" s="14"/>
      <c r="NED795" s="14"/>
      <c r="NEE795" s="14"/>
      <c r="NEF795" s="14"/>
      <c r="NEG795" s="14"/>
      <c r="NEH795" s="14"/>
      <c r="NEI795" s="14"/>
      <c r="NEJ795" s="14"/>
      <c r="NEK795" s="14"/>
      <c r="NEL795" s="14"/>
      <c r="NEM795" s="14"/>
      <c r="NEN795" s="14"/>
      <c r="NEO795" s="14"/>
      <c r="NEP795" s="14"/>
      <c r="NEQ795" s="14"/>
      <c r="NER795" s="14"/>
      <c r="NES795" s="14"/>
      <c r="NET795" s="14"/>
      <c r="NEU795" s="14"/>
      <c r="NEV795" s="14"/>
      <c r="NEW795" s="14"/>
      <c r="NEX795" s="14"/>
      <c r="NEY795" s="14"/>
      <c r="NEZ795" s="14"/>
      <c r="NFA795" s="14"/>
      <c r="NFB795" s="14"/>
      <c r="NFC795" s="14"/>
      <c r="NFD795" s="14"/>
      <c r="NFE795" s="14"/>
      <c r="NFF795" s="14"/>
      <c r="NFG795" s="14"/>
      <c r="NFH795" s="14"/>
      <c r="NFI795" s="14"/>
      <c r="NFJ795" s="14"/>
      <c r="NFK795" s="14"/>
      <c r="NFL795" s="14"/>
      <c r="NFM795" s="14"/>
      <c r="NFN795" s="14"/>
      <c r="NFO795" s="14"/>
      <c r="NFP795" s="14"/>
      <c r="NFQ795" s="14"/>
      <c r="NFR795" s="14"/>
      <c r="NFS795" s="14"/>
      <c r="NFT795" s="14"/>
      <c r="NFU795" s="14"/>
      <c r="NFV795" s="14"/>
      <c r="NFW795" s="14"/>
      <c r="NFX795" s="14"/>
      <c r="NFY795" s="14"/>
      <c r="NFZ795" s="14"/>
      <c r="NGA795" s="14"/>
      <c r="NGB795" s="14"/>
      <c r="NGC795" s="14"/>
      <c r="NGD795" s="14"/>
      <c r="NGE795" s="14"/>
      <c r="NGF795" s="14"/>
      <c r="NGG795" s="14"/>
      <c r="NGH795" s="14"/>
      <c r="NGI795" s="14"/>
      <c r="NGJ795" s="14"/>
      <c r="NGK795" s="14"/>
      <c r="NGL795" s="14"/>
      <c r="NGM795" s="14"/>
      <c r="NGN795" s="14"/>
      <c r="NGO795" s="14"/>
      <c r="NGP795" s="14"/>
      <c r="NGQ795" s="14"/>
      <c r="NGR795" s="14"/>
      <c r="NGS795" s="14"/>
      <c r="NGT795" s="14"/>
      <c r="NGU795" s="14"/>
      <c r="NGV795" s="14"/>
      <c r="NGW795" s="14"/>
      <c r="NGX795" s="14"/>
      <c r="NGY795" s="14"/>
      <c r="NGZ795" s="14"/>
      <c r="NHA795" s="14"/>
      <c r="NHB795" s="14"/>
      <c r="NHC795" s="14"/>
      <c r="NHD795" s="14"/>
      <c r="NHE795" s="14"/>
      <c r="NHF795" s="14"/>
      <c r="NHG795" s="14"/>
      <c r="NHH795" s="14"/>
      <c r="NHI795" s="14"/>
      <c r="NHJ795" s="14"/>
      <c r="NHK795" s="14"/>
      <c r="NHL795" s="14"/>
      <c r="NHM795" s="14"/>
      <c r="NHN795" s="14"/>
      <c r="NHO795" s="14"/>
      <c r="NHP795" s="14"/>
      <c r="NHQ795" s="14"/>
      <c r="NHR795" s="14"/>
      <c r="NHS795" s="14"/>
      <c r="NHT795" s="14"/>
      <c r="NHU795" s="14"/>
      <c r="NHV795" s="14"/>
      <c r="NHW795" s="14"/>
      <c r="NHX795" s="14"/>
      <c r="NHY795" s="14"/>
      <c r="NHZ795" s="14"/>
      <c r="NIA795" s="14"/>
      <c r="NIB795" s="14"/>
      <c r="NIC795" s="14"/>
      <c r="NID795" s="14"/>
      <c r="NIE795" s="14"/>
      <c r="NIF795" s="14"/>
      <c r="NIG795" s="14"/>
      <c r="NIH795" s="14"/>
      <c r="NII795" s="14"/>
      <c r="NIJ795" s="14"/>
      <c r="NIK795" s="14"/>
      <c r="NIL795" s="14"/>
      <c r="NIM795" s="14"/>
      <c r="NIN795" s="14"/>
      <c r="NIO795" s="14"/>
      <c r="NIP795" s="14"/>
      <c r="NIQ795" s="14"/>
      <c r="NIR795" s="14"/>
      <c r="NIS795" s="14"/>
      <c r="NIT795" s="14"/>
      <c r="NIU795" s="14"/>
      <c r="NIV795" s="14"/>
      <c r="NIW795" s="14"/>
      <c r="NIX795" s="14"/>
      <c r="NIY795" s="14"/>
      <c r="NIZ795" s="14"/>
      <c r="NJA795" s="14"/>
      <c r="NJB795" s="14"/>
      <c r="NJC795" s="14"/>
      <c r="NJD795" s="14"/>
      <c r="NJE795" s="14"/>
      <c r="NJF795" s="14"/>
      <c r="NJG795" s="14"/>
      <c r="NJH795" s="14"/>
      <c r="NJI795" s="14"/>
      <c r="NJJ795" s="14"/>
      <c r="NJK795" s="14"/>
      <c r="NJL795" s="14"/>
      <c r="NJM795" s="14"/>
      <c r="NJN795" s="14"/>
      <c r="NJO795" s="14"/>
      <c r="NJP795" s="14"/>
      <c r="NJQ795" s="14"/>
      <c r="NJR795" s="14"/>
      <c r="NJS795" s="14"/>
      <c r="NJT795" s="14"/>
      <c r="NJU795" s="14"/>
      <c r="NJV795" s="14"/>
      <c r="NJW795" s="14"/>
      <c r="NJX795" s="14"/>
      <c r="NJY795" s="14"/>
      <c r="NJZ795" s="14"/>
      <c r="NKA795" s="14"/>
      <c r="NKB795" s="14"/>
      <c r="NKC795" s="14"/>
      <c r="NKD795" s="14"/>
      <c r="NKE795" s="14"/>
      <c r="NKF795" s="14"/>
      <c r="NKG795" s="14"/>
      <c r="NKH795" s="14"/>
      <c r="NKI795" s="14"/>
      <c r="NKJ795" s="14"/>
      <c r="NKK795" s="14"/>
      <c r="NKL795" s="14"/>
      <c r="NKM795" s="14"/>
      <c r="NKN795" s="14"/>
      <c r="NKO795" s="14"/>
      <c r="NKP795" s="14"/>
      <c r="NKQ795" s="14"/>
      <c r="NKR795" s="14"/>
      <c r="NKS795" s="14"/>
      <c r="NKT795" s="14"/>
      <c r="NKU795" s="14"/>
      <c r="NKV795" s="14"/>
      <c r="NKW795" s="14"/>
      <c r="NKX795" s="14"/>
      <c r="NKY795" s="14"/>
      <c r="NKZ795" s="14"/>
      <c r="NLA795" s="14"/>
      <c r="NLB795" s="14"/>
      <c r="NLC795" s="14"/>
      <c r="NLD795" s="14"/>
      <c r="NLE795" s="14"/>
      <c r="NLF795" s="14"/>
      <c r="NLG795" s="14"/>
      <c r="NLH795" s="14"/>
      <c r="NLI795" s="14"/>
      <c r="NLJ795" s="14"/>
      <c r="NLK795" s="14"/>
      <c r="NLL795" s="14"/>
      <c r="NLM795" s="14"/>
      <c r="NLN795" s="14"/>
      <c r="NLO795" s="14"/>
      <c r="NLP795" s="14"/>
      <c r="NLQ795" s="14"/>
      <c r="NLR795" s="14"/>
      <c r="NLS795" s="14"/>
      <c r="NLT795" s="14"/>
      <c r="NLU795" s="14"/>
      <c r="NLV795" s="14"/>
      <c r="NLW795" s="14"/>
      <c r="NLX795" s="14"/>
      <c r="NLY795" s="14"/>
      <c r="NLZ795" s="14"/>
      <c r="NMA795" s="14"/>
      <c r="NMB795" s="14"/>
      <c r="NMC795" s="14"/>
      <c r="NMD795" s="14"/>
      <c r="NME795" s="14"/>
      <c r="NMF795" s="14"/>
      <c r="NMG795" s="14"/>
      <c r="NMH795" s="14"/>
      <c r="NMI795" s="14"/>
      <c r="NMJ795" s="14"/>
      <c r="NMK795" s="14"/>
      <c r="NML795" s="14"/>
      <c r="NMM795" s="14"/>
      <c r="NMN795" s="14"/>
      <c r="NMO795" s="14"/>
      <c r="NMP795" s="14"/>
      <c r="NMQ795" s="14"/>
      <c r="NMR795" s="14"/>
      <c r="NMS795" s="14"/>
      <c r="NMT795" s="14"/>
      <c r="NMU795" s="14"/>
      <c r="NMV795" s="14"/>
      <c r="NMW795" s="14"/>
      <c r="NMX795" s="14"/>
      <c r="NMY795" s="14"/>
      <c r="NMZ795" s="14"/>
      <c r="NNA795" s="14"/>
      <c r="NNB795" s="14"/>
      <c r="NNC795" s="14"/>
      <c r="NND795" s="14"/>
      <c r="NNE795" s="14"/>
      <c r="NNF795" s="14"/>
      <c r="NNG795" s="14"/>
      <c r="NNH795" s="14"/>
      <c r="NNI795" s="14"/>
      <c r="NNJ795" s="14"/>
      <c r="NNK795" s="14"/>
      <c r="NNL795" s="14"/>
      <c r="NNM795" s="14"/>
      <c r="NNN795" s="14"/>
      <c r="NNO795" s="14"/>
      <c r="NNP795" s="14"/>
      <c r="NNQ795" s="14"/>
      <c r="NNR795" s="14"/>
      <c r="NNS795" s="14"/>
      <c r="NNT795" s="14"/>
      <c r="NNU795" s="14"/>
      <c r="NNV795" s="14"/>
      <c r="NNW795" s="14"/>
      <c r="NNX795" s="14"/>
      <c r="NNY795" s="14"/>
      <c r="NNZ795" s="14"/>
      <c r="NOA795" s="14"/>
      <c r="NOB795" s="14"/>
      <c r="NOC795" s="14"/>
      <c r="NOD795" s="14"/>
      <c r="NOE795" s="14"/>
      <c r="NOF795" s="14"/>
      <c r="NOG795" s="14"/>
      <c r="NOH795" s="14"/>
      <c r="NOI795" s="14"/>
      <c r="NOJ795" s="14"/>
      <c r="NOK795" s="14"/>
      <c r="NOL795" s="14"/>
      <c r="NOM795" s="14"/>
      <c r="NON795" s="14"/>
      <c r="NOO795" s="14"/>
      <c r="NOP795" s="14"/>
      <c r="NOQ795" s="14"/>
      <c r="NOR795" s="14"/>
      <c r="NOS795" s="14"/>
      <c r="NOT795" s="14"/>
      <c r="NOU795" s="14"/>
      <c r="NOV795" s="14"/>
      <c r="NOW795" s="14"/>
      <c r="NOX795" s="14"/>
      <c r="NOY795" s="14"/>
      <c r="NOZ795" s="14"/>
      <c r="NPA795" s="14"/>
      <c r="NPB795" s="14"/>
      <c r="NPC795" s="14"/>
      <c r="NPD795" s="14"/>
      <c r="NPE795" s="14"/>
      <c r="NPF795" s="14"/>
      <c r="NPG795" s="14"/>
      <c r="NPH795" s="14"/>
      <c r="NPI795" s="14"/>
      <c r="NPJ795" s="14"/>
      <c r="NPK795" s="14"/>
      <c r="NPL795" s="14"/>
      <c r="NPM795" s="14"/>
      <c r="NPN795" s="14"/>
      <c r="NPO795" s="14"/>
      <c r="NPP795" s="14"/>
      <c r="NPQ795" s="14"/>
      <c r="NPR795" s="14"/>
      <c r="NPS795" s="14"/>
      <c r="NPT795" s="14"/>
      <c r="NPU795" s="14"/>
      <c r="NPV795" s="14"/>
      <c r="NPW795" s="14"/>
      <c r="NPX795" s="14"/>
      <c r="NPY795" s="14"/>
      <c r="NPZ795" s="14"/>
      <c r="NQA795" s="14"/>
      <c r="NQB795" s="14"/>
      <c r="NQC795" s="14"/>
      <c r="NQD795" s="14"/>
      <c r="NQE795" s="14"/>
      <c r="NQF795" s="14"/>
      <c r="NQG795" s="14"/>
      <c r="NQH795" s="14"/>
      <c r="NQI795" s="14"/>
      <c r="NQJ795" s="14"/>
      <c r="NQK795" s="14"/>
      <c r="NQL795" s="14"/>
      <c r="NQM795" s="14"/>
      <c r="NQN795" s="14"/>
      <c r="NQO795" s="14"/>
      <c r="NQP795" s="14"/>
      <c r="NQQ795" s="14"/>
      <c r="NQR795" s="14"/>
      <c r="NQS795" s="14"/>
      <c r="NQT795" s="14"/>
      <c r="NQU795" s="14"/>
      <c r="NQV795" s="14"/>
      <c r="NQW795" s="14"/>
      <c r="NQX795" s="14"/>
      <c r="NQY795" s="14"/>
      <c r="NQZ795" s="14"/>
      <c r="NRA795" s="14"/>
      <c r="NRB795" s="14"/>
      <c r="NRC795" s="14"/>
      <c r="NRD795" s="14"/>
      <c r="NRE795" s="14"/>
      <c r="NRF795" s="14"/>
      <c r="NRG795" s="14"/>
      <c r="NRH795" s="14"/>
      <c r="NRI795" s="14"/>
      <c r="NRJ795" s="14"/>
      <c r="NRK795" s="14"/>
      <c r="NRL795" s="14"/>
      <c r="NRM795" s="14"/>
      <c r="NRN795" s="14"/>
      <c r="NRO795" s="14"/>
      <c r="NRP795" s="14"/>
      <c r="NRQ795" s="14"/>
      <c r="NRR795" s="14"/>
      <c r="NRS795" s="14"/>
      <c r="NRT795" s="14"/>
      <c r="NRU795" s="14"/>
      <c r="NRV795" s="14"/>
      <c r="NRW795" s="14"/>
      <c r="NRX795" s="14"/>
      <c r="NRY795" s="14"/>
      <c r="NRZ795" s="14"/>
      <c r="NSA795" s="14"/>
      <c r="NSB795" s="14"/>
      <c r="NSC795" s="14"/>
      <c r="NSD795" s="14"/>
      <c r="NSE795" s="14"/>
      <c r="NSF795" s="14"/>
      <c r="NSG795" s="14"/>
      <c r="NSH795" s="14"/>
      <c r="NSI795" s="14"/>
      <c r="NSJ795" s="14"/>
      <c r="NSK795" s="14"/>
      <c r="NSL795" s="14"/>
      <c r="NSM795" s="14"/>
      <c r="NSN795" s="14"/>
      <c r="NSO795" s="14"/>
      <c r="NSP795" s="14"/>
      <c r="NSQ795" s="14"/>
      <c r="NSR795" s="14"/>
      <c r="NSS795" s="14"/>
      <c r="NST795" s="14"/>
      <c r="NSU795" s="14"/>
      <c r="NSV795" s="14"/>
      <c r="NSW795" s="14"/>
      <c r="NSX795" s="14"/>
      <c r="NSY795" s="14"/>
      <c r="NSZ795" s="14"/>
      <c r="NTA795" s="14"/>
      <c r="NTB795" s="14"/>
      <c r="NTC795" s="14"/>
      <c r="NTD795" s="14"/>
      <c r="NTE795" s="14"/>
      <c r="NTF795" s="14"/>
      <c r="NTG795" s="14"/>
      <c r="NTH795" s="14"/>
      <c r="NTI795" s="14"/>
      <c r="NTJ795" s="14"/>
      <c r="NTK795" s="14"/>
      <c r="NTL795" s="14"/>
      <c r="NTM795" s="14"/>
      <c r="NTN795" s="14"/>
      <c r="NTO795" s="14"/>
      <c r="NTP795" s="14"/>
      <c r="NTQ795" s="14"/>
      <c r="NTR795" s="14"/>
      <c r="NTS795" s="14"/>
      <c r="NTT795" s="14"/>
      <c r="NTU795" s="14"/>
      <c r="NTV795" s="14"/>
      <c r="NTW795" s="14"/>
      <c r="NTX795" s="14"/>
      <c r="NTY795" s="14"/>
      <c r="NTZ795" s="14"/>
      <c r="NUA795" s="14"/>
      <c r="NUB795" s="14"/>
      <c r="NUC795" s="14"/>
      <c r="NUD795" s="14"/>
      <c r="NUE795" s="14"/>
      <c r="NUF795" s="14"/>
      <c r="NUG795" s="14"/>
      <c r="NUH795" s="14"/>
      <c r="NUI795" s="14"/>
      <c r="NUJ795" s="14"/>
      <c r="NUK795" s="14"/>
      <c r="NUL795" s="14"/>
      <c r="NUM795" s="14"/>
      <c r="NUN795" s="14"/>
      <c r="NUO795" s="14"/>
      <c r="NUP795" s="14"/>
      <c r="NUQ795" s="14"/>
      <c r="NUR795" s="14"/>
      <c r="NUS795" s="14"/>
      <c r="NUT795" s="14"/>
      <c r="NUU795" s="14"/>
      <c r="NUV795" s="14"/>
      <c r="NUW795" s="14"/>
      <c r="NUX795" s="14"/>
      <c r="NUY795" s="14"/>
      <c r="NUZ795" s="14"/>
      <c r="NVA795" s="14"/>
      <c r="NVB795" s="14"/>
      <c r="NVC795" s="14"/>
      <c r="NVD795" s="14"/>
      <c r="NVE795" s="14"/>
      <c r="NVF795" s="14"/>
      <c r="NVG795" s="14"/>
      <c r="NVH795" s="14"/>
      <c r="NVI795" s="14"/>
      <c r="NVJ795" s="14"/>
      <c r="NVK795" s="14"/>
      <c r="NVL795" s="14"/>
      <c r="NVM795" s="14"/>
      <c r="NVN795" s="14"/>
      <c r="NVO795" s="14"/>
      <c r="NVP795" s="14"/>
      <c r="NVQ795" s="14"/>
      <c r="NVR795" s="14"/>
      <c r="NVS795" s="14"/>
      <c r="NVT795" s="14"/>
      <c r="NVU795" s="14"/>
      <c r="NVV795" s="14"/>
      <c r="NVW795" s="14"/>
      <c r="NVX795" s="14"/>
      <c r="NVY795" s="14"/>
      <c r="NVZ795" s="14"/>
      <c r="NWA795" s="14"/>
      <c r="NWB795" s="14"/>
      <c r="NWC795" s="14"/>
      <c r="NWD795" s="14"/>
      <c r="NWE795" s="14"/>
      <c r="NWF795" s="14"/>
      <c r="NWG795" s="14"/>
      <c r="NWH795" s="14"/>
      <c r="NWI795" s="14"/>
      <c r="NWJ795" s="14"/>
      <c r="NWK795" s="14"/>
      <c r="NWL795" s="14"/>
      <c r="NWM795" s="14"/>
      <c r="NWN795" s="14"/>
      <c r="NWO795" s="14"/>
      <c r="NWP795" s="14"/>
      <c r="NWQ795" s="14"/>
      <c r="NWR795" s="14"/>
      <c r="NWS795" s="14"/>
      <c r="NWT795" s="14"/>
      <c r="NWU795" s="14"/>
      <c r="NWV795" s="14"/>
      <c r="NWW795" s="14"/>
      <c r="NWX795" s="14"/>
      <c r="NWY795" s="14"/>
      <c r="NWZ795" s="14"/>
      <c r="NXA795" s="14"/>
      <c r="NXB795" s="14"/>
      <c r="NXC795" s="14"/>
      <c r="NXD795" s="14"/>
      <c r="NXE795" s="14"/>
      <c r="NXF795" s="14"/>
      <c r="NXG795" s="14"/>
      <c r="NXH795" s="14"/>
      <c r="NXI795" s="14"/>
      <c r="NXJ795" s="14"/>
      <c r="NXK795" s="14"/>
      <c r="NXL795" s="14"/>
      <c r="NXM795" s="14"/>
      <c r="NXN795" s="14"/>
      <c r="NXO795" s="14"/>
      <c r="NXP795" s="14"/>
      <c r="NXQ795" s="14"/>
      <c r="NXR795" s="14"/>
      <c r="NXS795" s="14"/>
      <c r="NXT795" s="14"/>
      <c r="NXU795" s="14"/>
      <c r="NXV795" s="14"/>
      <c r="NXW795" s="14"/>
      <c r="NXX795" s="14"/>
      <c r="NXY795" s="14"/>
      <c r="NXZ795" s="14"/>
      <c r="NYA795" s="14"/>
      <c r="NYB795" s="14"/>
      <c r="NYC795" s="14"/>
      <c r="NYD795" s="14"/>
      <c r="NYE795" s="14"/>
      <c r="NYF795" s="14"/>
      <c r="NYG795" s="14"/>
      <c r="NYH795" s="14"/>
      <c r="NYI795" s="14"/>
      <c r="NYJ795" s="14"/>
      <c r="NYK795" s="14"/>
      <c r="NYL795" s="14"/>
      <c r="NYM795" s="14"/>
      <c r="NYN795" s="14"/>
      <c r="NYO795" s="14"/>
      <c r="NYP795" s="14"/>
      <c r="NYQ795" s="14"/>
      <c r="NYR795" s="14"/>
      <c r="NYS795" s="14"/>
      <c r="NYT795" s="14"/>
      <c r="NYU795" s="14"/>
      <c r="NYV795" s="14"/>
      <c r="NYW795" s="14"/>
      <c r="NYX795" s="14"/>
      <c r="NYY795" s="14"/>
      <c r="NYZ795" s="14"/>
      <c r="NZA795" s="14"/>
      <c r="NZB795" s="14"/>
      <c r="NZC795" s="14"/>
      <c r="NZD795" s="14"/>
      <c r="NZE795" s="14"/>
      <c r="NZF795" s="14"/>
      <c r="NZG795" s="14"/>
      <c r="NZH795" s="14"/>
      <c r="NZI795" s="14"/>
      <c r="NZJ795" s="14"/>
      <c r="NZK795" s="14"/>
      <c r="NZL795" s="14"/>
      <c r="NZM795" s="14"/>
      <c r="NZN795" s="14"/>
      <c r="NZO795" s="14"/>
      <c r="NZP795" s="14"/>
      <c r="NZQ795" s="14"/>
      <c r="NZR795" s="14"/>
      <c r="NZS795" s="14"/>
      <c r="NZT795" s="14"/>
      <c r="NZU795" s="14"/>
      <c r="NZV795" s="14"/>
      <c r="NZW795" s="14"/>
      <c r="NZX795" s="14"/>
      <c r="NZY795" s="14"/>
      <c r="NZZ795" s="14"/>
      <c r="OAA795" s="14"/>
      <c r="OAB795" s="14"/>
      <c r="OAC795" s="14"/>
      <c r="OAD795" s="14"/>
      <c r="OAE795" s="14"/>
      <c r="OAF795" s="14"/>
      <c r="OAG795" s="14"/>
      <c r="OAH795" s="14"/>
      <c r="OAI795" s="14"/>
      <c r="OAJ795" s="14"/>
      <c r="OAK795" s="14"/>
      <c r="OAL795" s="14"/>
      <c r="OAM795" s="14"/>
      <c r="OAN795" s="14"/>
      <c r="OAO795" s="14"/>
      <c r="OAP795" s="14"/>
      <c r="OAQ795" s="14"/>
      <c r="OAR795" s="14"/>
      <c r="OAS795" s="14"/>
      <c r="OAT795" s="14"/>
      <c r="OAU795" s="14"/>
      <c r="OAV795" s="14"/>
      <c r="OAW795" s="14"/>
      <c r="OAX795" s="14"/>
      <c r="OAY795" s="14"/>
      <c r="OAZ795" s="14"/>
      <c r="OBA795" s="14"/>
      <c r="OBB795" s="14"/>
      <c r="OBC795" s="14"/>
      <c r="OBD795" s="14"/>
      <c r="OBE795" s="14"/>
      <c r="OBF795" s="14"/>
      <c r="OBG795" s="14"/>
      <c r="OBH795" s="14"/>
      <c r="OBI795" s="14"/>
      <c r="OBJ795" s="14"/>
      <c r="OBK795" s="14"/>
      <c r="OBL795" s="14"/>
      <c r="OBM795" s="14"/>
      <c r="OBN795" s="14"/>
      <c r="OBO795" s="14"/>
      <c r="OBP795" s="14"/>
      <c r="OBQ795" s="14"/>
      <c r="OBR795" s="14"/>
      <c r="OBS795" s="14"/>
      <c r="OBT795" s="14"/>
      <c r="OBU795" s="14"/>
      <c r="OBV795" s="14"/>
      <c r="OBW795" s="14"/>
      <c r="OBX795" s="14"/>
      <c r="OBY795" s="14"/>
      <c r="OBZ795" s="14"/>
      <c r="OCA795" s="14"/>
      <c r="OCB795" s="14"/>
      <c r="OCC795" s="14"/>
      <c r="OCD795" s="14"/>
      <c r="OCE795" s="14"/>
      <c r="OCF795" s="14"/>
      <c r="OCG795" s="14"/>
      <c r="OCH795" s="14"/>
      <c r="OCI795" s="14"/>
      <c r="OCJ795" s="14"/>
      <c r="OCK795" s="14"/>
      <c r="OCL795" s="14"/>
      <c r="OCM795" s="14"/>
      <c r="OCN795" s="14"/>
      <c r="OCO795" s="14"/>
      <c r="OCP795" s="14"/>
      <c r="OCQ795" s="14"/>
      <c r="OCR795" s="14"/>
      <c r="OCS795" s="14"/>
      <c r="OCT795" s="14"/>
      <c r="OCU795" s="14"/>
      <c r="OCV795" s="14"/>
      <c r="OCW795" s="14"/>
      <c r="OCX795" s="14"/>
      <c r="OCY795" s="14"/>
      <c r="OCZ795" s="14"/>
      <c r="ODA795" s="14"/>
      <c r="ODB795" s="14"/>
      <c r="ODC795" s="14"/>
      <c r="ODD795" s="14"/>
      <c r="ODE795" s="14"/>
      <c r="ODF795" s="14"/>
      <c r="ODG795" s="14"/>
      <c r="ODH795" s="14"/>
      <c r="ODI795" s="14"/>
      <c r="ODJ795" s="14"/>
      <c r="ODK795" s="14"/>
      <c r="ODL795" s="14"/>
      <c r="ODM795" s="14"/>
      <c r="ODN795" s="14"/>
      <c r="ODO795" s="14"/>
      <c r="ODP795" s="14"/>
      <c r="ODQ795" s="14"/>
      <c r="ODR795" s="14"/>
      <c r="ODS795" s="14"/>
      <c r="ODT795" s="14"/>
      <c r="ODU795" s="14"/>
      <c r="ODV795" s="14"/>
      <c r="ODW795" s="14"/>
      <c r="ODX795" s="14"/>
      <c r="ODY795" s="14"/>
      <c r="ODZ795" s="14"/>
      <c r="OEA795" s="14"/>
      <c r="OEB795" s="14"/>
      <c r="OEC795" s="14"/>
      <c r="OED795" s="14"/>
      <c r="OEE795" s="14"/>
      <c r="OEF795" s="14"/>
      <c r="OEG795" s="14"/>
      <c r="OEH795" s="14"/>
      <c r="OEI795" s="14"/>
      <c r="OEJ795" s="14"/>
      <c r="OEK795" s="14"/>
      <c r="OEL795" s="14"/>
      <c r="OEM795" s="14"/>
      <c r="OEN795" s="14"/>
      <c r="OEO795" s="14"/>
      <c r="OEP795" s="14"/>
      <c r="OEQ795" s="14"/>
      <c r="OER795" s="14"/>
      <c r="OES795" s="14"/>
      <c r="OET795" s="14"/>
      <c r="OEU795" s="14"/>
      <c r="OEV795" s="14"/>
      <c r="OEW795" s="14"/>
      <c r="OEX795" s="14"/>
      <c r="OEY795" s="14"/>
      <c r="OEZ795" s="14"/>
      <c r="OFA795" s="14"/>
      <c r="OFB795" s="14"/>
      <c r="OFC795" s="14"/>
      <c r="OFD795" s="14"/>
      <c r="OFE795" s="14"/>
      <c r="OFF795" s="14"/>
      <c r="OFG795" s="14"/>
      <c r="OFH795" s="14"/>
      <c r="OFI795" s="14"/>
      <c r="OFJ795" s="14"/>
      <c r="OFK795" s="14"/>
      <c r="OFL795" s="14"/>
      <c r="OFM795" s="14"/>
      <c r="OFN795" s="14"/>
      <c r="OFO795" s="14"/>
      <c r="OFP795" s="14"/>
      <c r="OFQ795" s="14"/>
      <c r="OFR795" s="14"/>
      <c r="OFS795" s="14"/>
      <c r="OFT795" s="14"/>
      <c r="OFU795" s="14"/>
      <c r="OFV795" s="14"/>
      <c r="OFW795" s="14"/>
      <c r="OFX795" s="14"/>
      <c r="OFY795" s="14"/>
      <c r="OFZ795" s="14"/>
      <c r="OGA795" s="14"/>
      <c r="OGB795" s="14"/>
      <c r="OGC795" s="14"/>
      <c r="OGD795" s="14"/>
      <c r="OGE795" s="14"/>
      <c r="OGF795" s="14"/>
      <c r="OGG795" s="14"/>
      <c r="OGH795" s="14"/>
      <c r="OGI795" s="14"/>
      <c r="OGJ795" s="14"/>
      <c r="OGK795" s="14"/>
      <c r="OGL795" s="14"/>
      <c r="OGM795" s="14"/>
      <c r="OGN795" s="14"/>
      <c r="OGO795" s="14"/>
      <c r="OGP795" s="14"/>
      <c r="OGQ795" s="14"/>
      <c r="OGR795" s="14"/>
      <c r="OGS795" s="14"/>
      <c r="OGT795" s="14"/>
      <c r="OGU795" s="14"/>
      <c r="OGV795" s="14"/>
      <c r="OGW795" s="14"/>
      <c r="OGX795" s="14"/>
      <c r="OGY795" s="14"/>
      <c r="OGZ795" s="14"/>
      <c r="OHA795" s="14"/>
      <c r="OHB795" s="14"/>
      <c r="OHC795" s="14"/>
      <c r="OHD795" s="14"/>
      <c r="OHE795" s="14"/>
      <c r="OHF795" s="14"/>
      <c r="OHG795" s="14"/>
      <c r="OHH795" s="14"/>
      <c r="OHI795" s="14"/>
      <c r="OHJ795" s="14"/>
      <c r="OHK795" s="14"/>
      <c r="OHL795" s="14"/>
      <c r="OHM795" s="14"/>
      <c r="OHN795" s="14"/>
      <c r="OHO795" s="14"/>
      <c r="OHP795" s="14"/>
      <c r="OHQ795" s="14"/>
      <c r="OHR795" s="14"/>
      <c r="OHS795" s="14"/>
      <c r="OHT795" s="14"/>
      <c r="OHU795" s="14"/>
      <c r="OHV795" s="14"/>
      <c r="OHW795" s="14"/>
      <c r="OHX795" s="14"/>
      <c r="OHY795" s="14"/>
      <c r="OHZ795" s="14"/>
      <c r="OIA795" s="14"/>
      <c r="OIB795" s="14"/>
      <c r="OIC795" s="14"/>
      <c r="OID795" s="14"/>
      <c r="OIE795" s="14"/>
      <c r="OIF795" s="14"/>
      <c r="OIG795" s="14"/>
      <c r="OIH795" s="14"/>
      <c r="OII795" s="14"/>
      <c r="OIJ795" s="14"/>
      <c r="OIK795" s="14"/>
      <c r="OIL795" s="14"/>
      <c r="OIM795" s="14"/>
      <c r="OIN795" s="14"/>
      <c r="OIO795" s="14"/>
      <c r="OIP795" s="14"/>
      <c r="OIQ795" s="14"/>
      <c r="OIR795" s="14"/>
      <c r="OIS795" s="14"/>
      <c r="OIT795" s="14"/>
      <c r="OIU795" s="14"/>
      <c r="OIV795" s="14"/>
      <c r="OIW795" s="14"/>
      <c r="OIX795" s="14"/>
      <c r="OIY795" s="14"/>
      <c r="OIZ795" s="14"/>
      <c r="OJA795" s="14"/>
      <c r="OJB795" s="14"/>
      <c r="OJC795" s="14"/>
      <c r="OJD795" s="14"/>
      <c r="OJE795" s="14"/>
      <c r="OJF795" s="14"/>
      <c r="OJG795" s="14"/>
      <c r="OJH795" s="14"/>
      <c r="OJI795" s="14"/>
      <c r="OJJ795" s="14"/>
      <c r="OJK795" s="14"/>
      <c r="OJL795" s="14"/>
      <c r="OJM795" s="14"/>
      <c r="OJN795" s="14"/>
      <c r="OJO795" s="14"/>
      <c r="OJP795" s="14"/>
      <c r="OJQ795" s="14"/>
      <c r="OJR795" s="14"/>
      <c r="OJS795" s="14"/>
      <c r="OJT795" s="14"/>
      <c r="OJU795" s="14"/>
      <c r="OJV795" s="14"/>
      <c r="OJW795" s="14"/>
      <c r="OJX795" s="14"/>
      <c r="OJY795" s="14"/>
      <c r="OJZ795" s="14"/>
      <c r="OKA795" s="14"/>
      <c r="OKB795" s="14"/>
      <c r="OKC795" s="14"/>
      <c r="OKD795" s="14"/>
      <c r="OKE795" s="14"/>
      <c r="OKF795" s="14"/>
      <c r="OKG795" s="14"/>
      <c r="OKH795" s="14"/>
      <c r="OKI795" s="14"/>
      <c r="OKJ795" s="14"/>
      <c r="OKK795" s="14"/>
      <c r="OKL795" s="14"/>
      <c r="OKM795" s="14"/>
      <c r="OKN795" s="14"/>
      <c r="OKO795" s="14"/>
      <c r="OKP795" s="14"/>
      <c r="OKQ795" s="14"/>
      <c r="OKR795" s="14"/>
      <c r="OKS795" s="14"/>
      <c r="OKT795" s="14"/>
      <c r="OKU795" s="14"/>
      <c r="OKV795" s="14"/>
      <c r="OKW795" s="14"/>
      <c r="OKX795" s="14"/>
      <c r="OKY795" s="14"/>
      <c r="OKZ795" s="14"/>
      <c r="OLA795" s="14"/>
      <c r="OLB795" s="14"/>
      <c r="OLC795" s="14"/>
      <c r="OLD795" s="14"/>
      <c r="OLE795" s="14"/>
      <c r="OLF795" s="14"/>
      <c r="OLG795" s="14"/>
      <c r="OLH795" s="14"/>
      <c r="OLI795" s="14"/>
      <c r="OLJ795" s="14"/>
      <c r="OLK795" s="14"/>
      <c r="OLL795" s="14"/>
      <c r="OLM795" s="14"/>
      <c r="OLN795" s="14"/>
      <c r="OLO795" s="14"/>
      <c r="OLP795" s="14"/>
      <c r="OLQ795" s="14"/>
      <c r="OLR795" s="14"/>
      <c r="OLS795" s="14"/>
      <c r="OLT795" s="14"/>
      <c r="OLU795" s="14"/>
      <c r="OLV795" s="14"/>
      <c r="OLW795" s="14"/>
      <c r="OLX795" s="14"/>
      <c r="OLY795" s="14"/>
      <c r="OLZ795" s="14"/>
      <c r="OMA795" s="14"/>
      <c r="OMB795" s="14"/>
      <c r="OMC795" s="14"/>
      <c r="OMD795" s="14"/>
      <c r="OME795" s="14"/>
      <c r="OMF795" s="14"/>
      <c r="OMG795" s="14"/>
      <c r="OMH795" s="14"/>
      <c r="OMI795" s="14"/>
      <c r="OMJ795" s="14"/>
      <c r="OMK795" s="14"/>
      <c r="OML795" s="14"/>
      <c r="OMM795" s="14"/>
      <c r="OMN795" s="14"/>
      <c r="OMO795" s="14"/>
      <c r="OMP795" s="14"/>
      <c r="OMQ795" s="14"/>
      <c r="OMR795" s="14"/>
      <c r="OMS795" s="14"/>
      <c r="OMT795" s="14"/>
      <c r="OMU795" s="14"/>
      <c r="OMV795" s="14"/>
      <c r="OMW795" s="14"/>
      <c r="OMX795" s="14"/>
      <c r="OMY795" s="14"/>
      <c r="OMZ795" s="14"/>
      <c r="ONA795" s="14"/>
      <c r="ONB795" s="14"/>
      <c r="ONC795" s="14"/>
      <c r="OND795" s="14"/>
      <c r="ONE795" s="14"/>
      <c r="ONF795" s="14"/>
      <c r="ONG795" s="14"/>
      <c r="ONH795" s="14"/>
      <c r="ONI795" s="14"/>
      <c r="ONJ795" s="14"/>
      <c r="ONK795" s="14"/>
      <c r="ONL795" s="14"/>
      <c r="ONM795" s="14"/>
      <c r="ONN795" s="14"/>
      <c r="ONO795" s="14"/>
      <c r="ONP795" s="14"/>
      <c r="ONQ795" s="14"/>
      <c r="ONR795" s="14"/>
      <c r="ONS795" s="14"/>
      <c r="ONT795" s="14"/>
      <c r="ONU795" s="14"/>
      <c r="ONV795" s="14"/>
      <c r="ONW795" s="14"/>
      <c r="ONX795" s="14"/>
      <c r="ONY795" s="14"/>
      <c r="ONZ795" s="14"/>
      <c r="OOA795" s="14"/>
      <c r="OOB795" s="14"/>
      <c r="OOC795" s="14"/>
      <c r="OOD795" s="14"/>
      <c r="OOE795" s="14"/>
      <c r="OOF795" s="14"/>
      <c r="OOG795" s="14"/>
      <c r="OOH795" s="14"/>
      <c r="OOI795" s="14"/>
      <c r="OOJ795" s="14"/>
      <c r="OOK795" s="14"/>
      <c r="OOL795" s="14"/>
      <c r="OOM795" s="14"/>
      <c r="OON795" s="14"/>
      <c r="OOO795" s="14"/>
      <c r="OOP795" s="14"/>
      <c r="OOQ795" s="14"/>
      <c r="OOR795" s="14"/>
      <c r="OOS795" s="14"/>
      <c r="OOT795" s="14"/>
      <c r="OOU795" s="14"/>
      <c r="OOV795" s="14"/>
      <c r="OOW795" s="14"/>
      <c r="OOX795" s="14"/>
      <c r="OOY795" s="14"/>
      <c r="OOZ795" s="14"/>
      <c r="OPA795" s="14"/>
      <c r="OPB795" s="14"/>
      <c r="OPC795" s="14"/>
      <c r="OPD795" s="14"/>
      <c r="OPE795" s="14"/>
      <c r="OPF795" s="14"/>
      <c r="OPG795" s="14"/>
      <c r="OPH795" s="14"/>
      <c r="OPI795" s="14"/>
      <c r="OPJ795" s="14"/>
      <c r="OPK795" s="14"/>
      <c r="OPL795" s="14"/>
      <c r="OPM795" s="14"/>
      <c r="OPN795" s="14"/>
      <c r="OPO795" s="14"/>
      <c r="OPP795" s="14"/>
      <c r="OPQ795" s="14"/>
      <c r="OPR795" s="14"/>
      <c r="OPS795" s="14"/>
      <c r="OPT795" s="14"/>
      <c r="OPU795" s="14"/>
      <c r="OPV795" s="14"/>
      <c r="OPW795" s="14"/>
      <c r="OPX795" s="14"/>
      <c r="OPY795" s="14"/>
      <c r="OPZ795" s="14"/>
      <c r="OQA795" s="14"/>
      <c r="OQB795" s="14"/>
      <c r="OQC795" s="14"/>
      <c r="OQD795" s="14"/>
      <c r="OQE795" s="14"/>
      <c r="OQF795" s="14"/>
      <c r="OQG795" s="14"/>
      <c r="OQH795" s="14"/>
      <c r="OQI795" s="14"/>
      <c r="OQJ795" s="14"/>
      <c r="OQK795" s="14"/>
      <c r="OQL795" s="14"/>
      <c r="OQM795" s="14"/>
      <c r="OQN795" s="14"/>
      <c r="OQO795" s="14"/>
      <c r="OQP795" s="14"/>
      <c r="OQQ795" s="14"/>
      <c r="OQR795" s="14"/>
      <c r="OQS795" s="14"/>
      <c r="OQT795" s="14"/>
      <c r="OQU795" s="14"/>
      <c r="OQV795" s="14"/>
      <c r="OQW795" s="14"/>
      <c r="OQX795" s="14"/>
      <c r="OQY795" s="14"/>
      <c r="OQZ795" s="14"/>
      <c r="ORA795" s="14"/>
      <c r="ORB795" s="14"/>
      <c r="ORC795" s="14"/>
      <c r="ORD795" s="14"/>
      <c r="ORE795" s="14"/>
      <c r="ORF795" s="14"/>
      <c r="ORG795" s="14"/>
      <c r="ORH795" s="14"/>
      <c r="ORI795" s="14"/>
      <c r="ORJ795" s="14"/>
      <c r="ORK795" s="14"/>
      <c r="ORL795" s="14"/>
      <c r="ORM795" s="14"/>
      <c r="ORN795" s="14"/>
      <c r="ORO795" s="14"/>
      <c r="ORP795" s="14"/>
      <c r="ORQ795" s="14"/>
      <c r="ORR795" s="14"/>
      <c r="ORS795" s="14"/>
      <c r="ORT795" s="14"/>
      <c r="ORU795" s="14"/>
      <c r="ORV795" s="14"/>
      <c r="ORW795" s="14"/>
      <c r="ORX795" s="14"/>
      <c r="ORY795" s="14"/>
      <c r="ORZ795" s="14"/>
      <c r="OSA795" s="14"/>
      <c r="OSB795" s="14"/>
      <c r="OSC795" s="14"/>
      <c r="OSD795" s="14"/>
      <c r="OSE795" s="14"/>
      <c r="OSF795" s="14"/>
      <c r="OSG795" s="14"/>
      <c r="OSH795" s="14"/>
      <c r="OSI795" s="14"/>
      <c r="OSJ795" s="14"/>
      <c r="OSK795" s="14"/>
      <c r="OSL795" s="14"/>
      <c r="OSM795" s="14"/>
      <c r="OSN795" s="14"/>
      <c r="OSO795" s="14"/>
      <c r="OSP795" s="14"/>
      <c r="OSQ795" s="14"/>
      <c r="OSR795" s="14"/>
      <c r="OSS795" s="14"/>
      <c r="OST795" s="14"/>
      <c r="OSU795" s="14"/>
      <c r="OSV795" s="14"/>
      <c r="OSW795" s="14"/>
      <c r="OSX795" s="14"/>
      <c r="OSY795" s="14"/>
      <c r="OSZ795" s="14"/>
      <c r="OTA795" s="14"/>
      <c r="OTB795" s="14"/>
      <c r="OTC795" s="14"/>
      <c r="OTD795" s="14"/>
      <c r="OTE795" s="14"/>
      <c r="OTF795" s="14"/>
      <c r="OTG795" s="14"/>
      <c r="OTH795" s="14"/>
      <c r="OTI795" s="14"/>
      <c r="OTJ795" s="14"/>
      <c r="OTK795" s="14"/>
      <c r="OTL795" s="14"/>
      <c r="OTM795" s="14"/>
      <c r="OTN795" s="14"/>
      <c r="OTO795" s="14"/>
      <c r="OTP795" s="14"/>
      <c r="OTQ795" s="14"/>
      <c r="OTR795" s="14"/>
      <c r="OTS795" s="14"/>
      <c r="OTT795" s="14"/>
      <c r="OTU795" s="14"/>
      <c r="OTV795" s="14"/>
      <c r="OTW795" s="14"/>
      <c r="OTX795" s="14"/>
      <c r="OTY795" s="14"/>
      <c r="OTZ795" s="14"/>
      <c r="OUA795" s="14"/>
      <c r="OUB795" s="14"/>
      <c r="OUC795" s="14"/>
      <c r="OUD795" s="14"/>
      <c r="OUE795" s="14"/>
      <c r="OUF795" s="14"/>
      <c r="OUG795" s="14"/>
      <c r="OUH795" s="14"/>
      <c r="OUI795" s="14"/>
      <c r="OUJ795" s="14"/>
      <c r="OUK795" s="14"/>
      <c r="OUL795" s="14"/>
      <c r="OUM795" s="14"/>
      <c r="OUN795" s="14"/>
      <c r="OUO795" s="14"/>
      <c r="OUP795" s="14"/>
      <c r="OUQ795" s="14"/>
      <c r="OUR795" s="14"/>
      <c r="OUS795" s="14"/>
      <c r="OUT795" s="14"/>
      <c r="OUU795" s="14"/>
      <c r="OUV795" s="14"/>
      <c r="OUW795" s="14"/>
      <c r="OUX795" s="14"/>
      <c r="OUY795" s="14"/>
      <c r="OUZ795" s="14"/>
      <c r="OVA795" s="14"/>
      <c r="OVB795" s="14"/>
      <c r="OVC795" s="14"/>
      <c r="OVD795" s="14"/>
      <c r="OVE795" s="14"/>
      <c r="OVF795" s="14"/>
      <c r="OVG795" s="14"/>
      <c r="OVH795" s="14"/>
      <c r="OVI795" s="14"/>
      <c r="OVJ795" s="14"/>
      <c r="OVK795" s="14"/>
      <c r="OVL795" s="14"/>
      <c r="OVM795" s="14"/>
      <c r="OVN795" s="14"/>
      <c r="OVO795" s="14"/>
      <c r="OVP795" s="14"/>
      <c r="OVQ795" s="14"/>
      <c r="OVR795" s="14"/>
      <c r="OVS795" s="14"/>
      <c r="OVT795" s="14"/>
      <c r="OVU795" s="14"/>
      <c r="OVV795" s="14"/>
      <c r="OVW795" s="14"/>
      <c r="OVX795" s="14"/>
      <c r="OVY795" s="14"/>
      <c r="OVZ795" s="14"/>
      <c r="OWA795" s="14"/>
      <c r="OWB795" s="14"/>
      <c r="OWC795" s="14"/>
      <c r="OWD795" s="14"/>
      <c r="OWE795" s="14"/>
      <c r="OWF795" s="14"/>
      <c r="OWG795" s="14"/>
      <c r="OWH795" s="14"/>
      <c r="OWI795" s="14"/>
      <c r="OWJ795" s="14"/>
      <c r="OWK795" s="14"/>
      <c r="OWL795" s="14"/>
      <c r="OWM795" s="14"/>
      <c r="OWN795" s="14"/>
      <c r="OWO795" s="14"/>
      <c r="OWP795" s="14"/>
      <c r="OWQ795" s="14"/>
      <c r="OWR795" s="14"/>
      <c r="OWS795" s="14"/>
      <c r="OWT795" s="14"/>
      <c r="OWU795" s="14"/>
      <c r="OWV795" s="14"/>
      <c r="OWW795" s="14"/>
      <c r="OWX795" s="14"/>
      <c r="OWY795" s="14"/>
      <c r="OWZ795" s="14"/>
      <c r="OXA795" s="14"/>
      <c r="OXB795" s="14"/>
      <c r="OXC795" s="14"/>
      <c r="OXD795" s="14"/>
      <c r="OXE795" s="14"/>
      <c r="OXF795" s="14"/>
      <c r="OXG795" s="14"/>
      <c r="OXH795" s="14"/>
      <c r="OXI795" s="14"/>
      <c r="OXJ795" s="14"/>
      <c r="OXK795" s="14"/>
      <c r="OXL795" s="14"/>
      <c r="OXM795" s="14"/>
      <c r="OXN795" s="14"/>
      <c r="OXO795" s="14"/>
      <c r="OXP795" s="14"/>
      <c r="OXQ795" s="14"/>
      <c r="OXR795" s="14"/>
      <c r="OXS795" s="14"/>
      <c r="OXT795" s="14"/>
      <c r="OXU795" s="14"/>
      <c r="OXV795" s="14"/>
      <c r="OXW795" s="14"/>
      <c r="OXX795" s="14"/>
      <c r="OXY795" s="14"/>
      <c r="OXZ795" s="14"/>
      <c r="OYA795" s="14"/>
      <c r="OYB795" s="14"/>
      <c r="OYC795" s="14"/>
      <c r="OYD795" s="14"/>
      <c r="OYE795" s="14"/>
      <c r="OYF795" s="14"/>
      <c r="OYG795" s="14"/>
      <c r="OYH795" s="14"/>
      <c r="OYI795" s="14"/>
      <c r="OYJ795" s="14"/>
      <c r="OYK795" s="14"/>
      <c r="OYL795" s="14"/>
      <c r="OYM795" s="14"/>
      <c r="OYN795" s="14"/>
      <c r="OYO795" s="14"/>
      <c r="OYP795" s="14"/>
      <c r="OYQ795" s="14"/>
      <c r="OYR795" s="14"/>
      <c r="OYS795" s="14"/>
      <c r="OYT795" s="14"/>
      <c r="OYU795" s="14"/>
      <c r="OYV795" s="14"/>
      <c r="OYW795" s="14"/>
      <c r="OYX795" s="14"/>
      <c r="OYY795" s="14"/>
      <c r="OYZ795" s="14"/>
      <c r="OZA795" s="14"/>
      <c r="OZB795" s="14"/>
      <c r="OZC795" s="14"/>
      <c r="OZD795" s="14"/>
      <c r="OZE795" s="14"/>
      <c r="OZF795" s="14"/>
      <c r="OZG795" s="14"/>
      <c r="OZH795" s="14"/>
      <c r="OZI795" s="14"/>
      <c r="OZJ795" s="14"/>
      <c r="OZK795" s="14"/>
      <c r="OZL795" s="14"/>
      <c r="OZM795" s="14"/>
      <c r="OZN795" s="14"/>
      <c r="OZO795" s="14"/>
      <c r="OZP795" s="14"/>
      <c r="OZQ795" s="14"/>
      <c r="OZR795" s="14"/>
      <c r="OZS795" s="14"/>
      <c r="OZT795" s="14"/>
      <c r="OZU795" s="14"/>
      <c r="OZV795" s="14"/>
      <c r="OZW795" s="14"/>
      <c r="OZX795" s="14"/>
      <c r="OZY795" s="14"/>
      <c r="OZZ795" s="14"/>
      <c r="PAA795" s="14"/>
      <c r="PAB795" s="14"/>
      <c r="PAC795" s="14"/>
      <c r="PAD795" s="14"/>
      <c r="PAE795" s="14"/>
      <c r="PAF795" s="14"/>
      <c r="PAG795" s="14"/>
      <c r="PAH795" s="14"/>
      <c r="PAI795" s="14"/>
      <c r="PAJ795" s="14"/>
      <c r="PAK795" s="14"/>
      <c r="PAL795" s="14"/>
      <c r="PAM795" s="14"/>
      <c r="PAN795" s="14"/>
      <c r="PAO795" s="14"/>
      <c r="PAP795" s="14"/>
      <c r="PAQ795" s="14"/>
      <c r="PAR795" s="14"/>
      <c r="PAS795" s="14"/>
      <c r="PAT795" s="14"/>
      <c r="PAU795" s="14"/>
      <c r="PAV795" s="14"/>
      <c r="PAW795" s="14"/>
      <c r="PAX795" s="14"/>
      <c r="PAY795" s="14"/>
      <c r="PAZ795" s="14"/>
      <c r="PBA795" s="14"/>
      <c r="PBB795" s="14"/>
      <c r="PBC795" s="14"/>
      <c r="PBD795" s="14"/>
      <c r="PBE795" s="14"/>
      <c r="PBF795" s="14"/>
      <c r="PBG795" s="14"/>
      <c r="PBH795" s="14"/>
      <c r="PBI795" s="14"/>
      <c r="PBJ795" s="14"/>
      <c r="PBK795" s="14"/>
      <c r="PBL795" s="14"/>
      <c r="PBM795" s="14"/>
      <c r="PBN795" s="14"/>
      <c r="PBO795" s="14"/>
      <c r="PBP795" s="14"/>
      <c r="PBQ795" s="14"/>
      <c r="PBR795" s="14"/>
      <c r="PBS795" s="14"/>
      <c r="PBT795" s="14"/>
      <c r="PBU795" s="14"/>
      <c r="PBV795" s="14"/>
      <c r="PBW795" s="14"/>
      <c r="PBX795" s="14"/>
      <c r="PBY795" s="14"/>
      <c r="PBZ795" s="14"/>
      <c r="PCA795" s="14"/>
      <c r="PCB795" s="14"/>
      <c r="PCC795" s="14"/>
      <c r="PCD795" s="14"/>
      <c r="PCE795" s="14"/>
      <c r="PCF795" s="14"/>
      <c r="PCG795" s="14"/>
      <c r="PCH795" s="14"/>
      <c r="PCI795" s="14"/>
      <c r="PCJ795" s="14"/>
      <c r="PCK795" s="14"/>
      <c r="PCL795" s="14"/>
      <c r="PCM795" s="14"/>
      <c r="PCN795" s="14"/>
      <c r="PCO795" s="14"/>
      <c r="PCP795" s="14"/>
      <c r="PCQ795" s="14"/>
      <c r="PCR795" s="14"/>
      <c r="PCS795" s="14"/>
      <c r="PCT795" s="14"/>
      <c r="PCU795" s="14"/>
      <c r="PCV795" s="14"/>
      <c r="PCW795" s="14"/>
      <c r="PCX795" s="14"/>
      <c r="PCY795" s="14"/>
      <c r="PCZ795" s="14"/>
      <c r="PDA795" s="14"/>
      <c r="PDB795" s="14"/>
      <c r="PDC795" s="14"/>
      <c r="PDD795" s="14"/>
      <c r="PDE795" s="14"/>
      <c r="PDF795" s="14"/>
      <c r="PDG795" s="14"/>
      <c r="PDH795" s="14"/>
      <c r="PDI795" s="14"/>
      <c r="PDJ795" s="14"/>
      <c r="PDK795" s="14"/>
      <c r="PDL795" s="14"/>
      <c r="PDM795" s="14"/>
      <c r="PDN795" s="14"/>
      <c r="PDO795" s="14"/>
      <c r="PDP795" s="14"/>
      <c r="PDQ795" s="14"/>
      <c r="PDR795" s="14"/>
      <c r="PDS795" s="14"/>
      <c r="PDT795" s="14"/>
      <c r="PDU795" s="14"/>
      <c r="PDV795" s="14"/>
      <c r="PDW795" s="14"/>
      <c r="PDX795" s="14"/>
      <c r="PDY795" s="14"/>
      <c r="PDZ795" s="14"/>
      <c r="PEA795" s="14"/>
      <c r="PEB795" s="14"/>
      <c r="PEC795" s="14"/>
      <c r="PED795" s="14"/>
      <c r="PEE795" s="14"/>
      <c r="PEF795" s="14"/>
      <c r="PEG795" s="14"/>
      <c r="PEH795" s="14"/>
      <c r="PEI795" s="14"/>
      <c r="PEJ795" s="14"/>
      <c r="PEK795" s="14"/>
      <c r="PEL795" s="14"/>
      <c r="PEM795" s="14"/>
      <c r="PEN795" s="14"/>
      <c r="PEO795" s="14"/>
      <c r="PEP795" s="14"/>
      <c r="PEQ795" s="14"/>
      <c r="PER795" s="14"/>
      <c r="PES795" s="14"/>
      <c r="PET795" s="14"/>
      <c r="PEU795" s="14"/>
      <c r="PEV795" s="14"/>
      <c r="PEW795" s="14"/>
      <c r="PEX795" s="14"/>
      <c r="PEY795" s="14"/>
      <c r="PEZ795" s="14"/>
      <c r="PFA795" s="14"/>
      <c r="PFB795" s="14"/>
      <c r="PFC795" s="14"/>
      <c r="PFD795" s="14"/>
      <c r="PFE795" s="14"/>
      <c r="PFF795" s="14"/>
      <c r="PFG795" s="14"/>
      <c r="PFH795" s="14"/>
      <c r="PFI795" s="14"/>
      <c r="PFJ795" s="14"/>
      <c r="PFK795" s="14"/>
      <c r="PFL795" s="14"/>
      <c r="PFM795" s="14"/>
      <c r="PFN795" s="14"/>
      <c r="PFO795" s="14"/>
      <c r="PFP795" s="14"/>
      <c r="PFQ795" s="14"/>
      <c r="PFR795" s="14"/>
      <c r="PFS795" s="14"/>
      <c r="PFT795" s="14"/>
      <c r="PFU795" s="14"/>
      <c r="PFV795" s="14"/>
      <c r="PFW795" s="14"/>
      <c r="PFX795" s="14"/>
      <c r="PFY795" s="14"/>
      <c r="PFZ795" s="14"/>
      <c r="PGA795" s="14"/>
      <c r="PGB795" s="14"/>
      <c r="PGC795" s="14"/>
      <c r="PGD795" s="14"/>
      <c r="PGE795" s="14"/>
      <c r="PGF795" s="14"/>
      <c r="PGG795" s="14"/>
      <c r="PGH795" s="14"/>
      <c r="PGI795" s="14"/>
      <c r="PGJ795" s="14"/>
      <c r="PGK795" s="14"/>
      <c r="PGL795" s="14"/>
      <c r="PGM795" s="14"/>
      <c r="PGN795" s="14"/>
      <c r="PGO795" s="14"/>
      <c r="PGP795" s="14"/>
      <c r="PGQ795" s="14"/>
      <c r="PGR795" s="14"/>
      <c r="PGS795" s="14"/>
      <c r="PGT795" s="14"/>
      <c r="PGU795" s="14"/>
      <c r="PGV795" s="14"/>
      <c r="PGW795" s="14"/>
      <c r="PGX795" s="14"/>
      <c r="PGY795" s="14"/>
      <c r="PGZ795" s="14"/>
      <c r="PHA795" s="14"/>
      <c r="PHB795" s="14"/>
      <c r="PHC795" s="14"/>
      <c r="PHD795" s="14"/>
      <c r="PHE795" s="14"/>
      <c r="PHF795" s="14"/>
      <c r="PHG795" s="14"/>
      <c r="PHH795" s="14"/>
      <c r="PHI795" s="14"/>
      <c r="PHJ795" s="14"/>
      <c r="PHK795" s="14"/>
      <c r="PHL795" s="14"/>
      <c r="PHM795" s="14"/>
      <c r="PHN795" s="14"/>
      <c r="PHO795" s="14"/>
      <c r="PHP795" s="14"/>
      <c r="PHQ795" s="14"/>
      <c r="PHR795" s="14"/>
      <c r="PHS795" s="14"/>
      <c r="PHT795" s="14"/>
      <c r="PHU795" s="14"/>
      <c r="PHV795" s="14"/>
      <c r="PHW795" s="14"/>
      <c r="PHX795" s="14"/>
      <c r="PHY795" s="14"/>
      <c r="PHZ795" s="14"/>
      <c r="PIA795" s="14"/>
      <c r="PIB795" s="14"/>
      <c r="PIC795" s="14"/>
      <c r="PID795" s="14"/>
      <c r="PIE795" s="14"/>
      <c r="PIF795" s="14"/>
      <c r="PIG795" s="14"/>
      <c r="PIH795" s="14"/>
      <c r="PII795" s="14"/>
      <c r="PIJ795" s="14"/>
      <c r="PIK795" s="14"/>
      <c r="PIL795" s="14"/>
      <c r="PIM795" s="14"/>
      <c r="PIN795" s="14"/>
      <c r="PIO795" s="14"/>
      <c r="PIP795" s="14"/>
      <c r="PIQ795" s="14"/>
      <c r="PIR795" s="14"/>
      <c r="PIS795" s="14"/>
      <c r="PIT795" s="14"/>
      <c r="PIU795" s="14"/>
      <c r="PIV795" s="14"/>
      <c r="PIW795" s="14"/>
      <c r="PIX795" s="14"/>
      <c r="PIY795" s="14"/>
      <c r="PIZ795" s="14"/>
      <c r="PJA795" s="14"/>
      <c r="PJB795" s="14"/>
      <c r="PJC795" s="14"/>
      <c r="PJD795" s="14"/>
      <c r="PJE795" s="14"/>
      <c r="PJF795" s="14"/>
      <c r="PJG795" s="14"/>
      <c r="PJH795" s="14"/>
      <c r="PJI795" s="14"/>
      <c r="PJJ795" s="14"/>
      <c r="PJK795" s="14"/>
      <c r="PJL795" s="14"/>
      <c r="PJM795" s="14"/>
      <c r="PJN795" s="14"/>
      <c r="PJO795" s="14"/>
      <c r="PJP795" s="14"/>
      <c r="PJQ795" s="14"/>
      <c r="PJR795" s="14"/>
      <c r="PJS795" s="14"/>
      <c r="PJT795" s="14"/>
      <c r="PJU795" s="14"/>
      <c r="PJV795" s="14"/>
      <c r="PJW795" s="14"/>
      <c r="PJX795" s="14"/>
      <c r="PJY795" s="14"/>
      <c r="PJZ795" s="14"/>
      <c r="PKA795" s="14"/>
      <c r="PKB795" s="14"/>
      <c r="PKC795" s="14"/>
      <c r="PKD795" s="14"/>
      <c r="PKE795" s="14"/>
      <c r="PKF795" s="14"/>
      <c r="PKG795" s="14"/>
      <c r="PKH795" s="14"/>
      <c r="PKI795" s="14"/>
      <c r="PKJ795" s="14"/>
      <c r="PKK795" s="14"/>
      <c r="PKL795" s="14"/>
      <c r="PKM795" s="14"/>
      <c r="PKN795" s="14"/>
      <c r="PKO795" s="14"/>
      <c r="PKP795" s="14"/>
      <c r="PKQ795" s="14"/>
      <c r="PKR795" s="14"/>
      <c r="PKS795" s="14"/>
      <c r="PKT795" s="14"/>
      <c r="PKU795" s="14"/>
      <c r="PKV795" s="14"/>
      <c r="PKW795" s="14"/>
      <c r="PKX795" s="14"/>
      <c r="PKY795" s="14"/>
      <c r="PKZ795" s="14"/>
      <c r="PLA795" s="14"/>
      <c r="PLB795" s="14"/>
      <c r="PLC795" s="14"/>
      <c r="PLD795" s="14"/>
      <c r="PLE795" s="14"/>
      <c r="PLF795" s="14"/>
      <c r="PLG795" s="14"/>
      <c r="PLH795" s="14"/>
      <c r="PLI795" s="14"/>
      <c r="PLJ795" s="14"/>
      <c r="PLK795" s="14"/>
      <c r="PLL795" s="14"/>
      <c r="PLM795" s="14"/>
      <c r="PLN795" s="14"/>
      <c r="PLO795" s="14"/>
      <c r="PLP795" s="14"/>
      <c r="PLQ795" s="14"/>
      <c r="PLR795" s="14"/>
      <c r="PLS795" s="14"/>
      <c r="PLT795" s="14"/>
      <c r="PLU795" s="14"/>
      <c r="PLV795" s="14"/>
      <c r="PLW795" s="14"/>
      <c r="PLX795" s="14"/>
      <c r="PLY795" s="14"/>
      <c r="PLZ795" s="14"/>
      <c r="PMA795" s="14"/>
      <c r="PMB795" s="14"/>
      <c r="PMC795" s="14"/>
      <c r="PMD795" s="14"/>
      <c r="PME795" s="14"/>
      <c r="PMF795" s="14"/>
      <c r="PMG795" s="14"/>
      <c r="PMH795" s="14"/>
      <c r="PMI795" s="14"/>
      <c r="PMJ795" s="14"/>
      <c r="PMK795" s="14"/>
      <c r="PML795" s="14"/>
      <c r="PMM795" s="14"/>
      <c r="PMN795" s="14"/>
      <c r="PMO795" s="14"/>
      <c r="PMP795" s="14"/>
      <c r="PMQ795" s="14"/>
      <c r="PMR795" s="14"/>
      <c r="PMS795" s="14"/>
      <c r="PMT795" s="14"/>
      <c r="PMU795" s="14"/>
      <c r="PMV795" s="14"/>
      <c r="PMW795" s="14"/>
      <c r="PMX795" s="14"/>
      <c r="PMY795" s="14"/>
      <c r="PMZ795" s="14"/>
      <c r="PNA795" s="14"/>
      <c r="PNB795" s="14"/>
      <c r="PNC795" s="14"/>
      <c r="PND795" s="14"/>
      <c r="PNE795" s="14"/>
      <c r="PNF795" s="14"/>
      <c r="PNG795" s="14"/>
      <c r="PNH795" s="14"/>
      <c r="PNI795" s="14"/>
      <c r="PNJ795" s="14"/>
      <c r="PNK795" s="14"/>
      <c r="PNL795" s="14"/>
      <c r="PNM795" s="14"/>
      <c r="PNN795" s="14"/>
      <c r="PNO795" s="14"/>
      <c r="PNP795" s="14"/>
      <c r="PNQ795" s="14"/>
      <c r="PNR795" s="14"/>
      <c r="PNS795" s="14"/>
      <c r="PNT795" s="14"/>
      <c r="PNU795" s="14"/>
      <c r="PNV795" s="14"/>
      <c r="PNW795" s="14"/>
      <c r="PNX795" s="14"/>
      <c r="PNY795" s="14"/>
      <c r="PNZ795" s="14"/>
      <c r="POA795" s="14"/>
      <c r="POB795" s="14"/>
      <c r="POC795" s="14"/>
      <c r="POD795" s="14"/>
      <c r="POE795" s="14"/>
      <c r="POF795" s="14"/>
      <c r="POG795" s="14"/>
      <c r="POH795" s="14"/>
      <c r="POI795" s="14"/>
      <c r="POJ795" s="14"/>
      <c r="POK795" s="14"/>
      <c r="POL795" s="14"/>
      <c r="POM795" s="14"/>
      <c r="PON795" s="14"/>
      <c r="POO795" s="14"/>
      <c r="POP795" s="14"/>
      <c r="POQ795" s="14"/>
      <c r="POR795" s="14"/>
      <c r="POS795" s="14"/>
      <c r="POT795" s="14"/>
      <c r="POU795" s="14"/>
      <c r="POV795" s="14"/>
      <c r="POW795" s="14"/>
      <c r="POX795" s="14"/>
      <c r="POY795" s="14"/>
      <c r="POZ795" s="14"/>
      <c r="PPA795" s="14"/>
      <c r="PPB795" s="14"/>
      <c r="PPC795" s="14"/>
      <c r="PPD795" s="14"/>
      <c r="PPE795" s="14"/>
      <c r="PPF795" s="14"/>
      <c r="PPG795" s="14"/>
      <c r="PPH795" s="14"/>
      <c r="PPI795" s="14"/>
      <c r="PPJ795" s="14"/>
      <c r="PPK795" s="14"/>
      <c r="PPL795" s="14"/>
      <c r="PPM795" s="14"/>
      <c r="PPN795" s="14"/>
      <c r="PPO795" s="14"/>
      <c r="PPP795" s="14"/>
      <c r="PPQ795" s="14"/>
      <c r="PPR795" s="14"/>
      <c r="PPS795" s="14"/>
      <c r="PPT795" s="14"/>
      <c r="PPU795" s="14"/>
      <c r="PPV795" s="14"/>
      <c r="PPW795" s="14"/>
      <c r="PPX795" s="14"/>
      <c r="PPY795" s="14"/>
      <c r="PPZ795" s="14"/>
      <c r="PQA795" s="14"/>
      <c r="PQB795" s="14"/>
      <c r="PQC795" s="14"/>
      <c r="PQD795" s="14"/>
      <c r="PQE795" s="14"/>
      <c r="PQF795" s="14"/>
      <c r="PQG795" s="14"/>
      <c r="PQH795" s="14"/>
      <c r="PQI795" s="14"/>
      <c r="PQJ795" s="14"/>
      <c r="PQK795" s="14"/>
      <c r="PQL795" s="14"/>
      <c r="PQM795" s="14"/>
      <c r="PQN795" s="14"/>
      <c r="PQO795" s="14"/>
      <c r="PQP795" s="14"/>
      <c r="PQQ795" s="14"/>
      <c r="PQR795" s="14"/>
      <c r="PQS795" s="14"/>
      <c r="PQT795" s="14"/>
      <c r="PQU795" s="14"/>
      <c r="PQV795" s="14"/>
      <c r="PQW795" s="14"/>
      <c r="PQX795" s="14"/>
      <c r="PQY795" s="14"/>
      <c r="PQZ795" s="14"/>
      <c r="PRA795" s="14"/>
      <c r="PRB795" s="14"/>
      <c r="PRC795" s="14"/>
      <c r="PRD795" s="14"/>
      <c r="PRE795" s="14"/>
      <c r="PRF795" s="14"/>
      <c r="PRG795" s="14"/>
      <c r="PRH795" s="14"/>
      <c r="PRI795" s="14"/>
      <c r="PRJ795" s="14"/>
      <c r="PRK795" s="14"/>
      <c r="PRL795" s="14"/>
      <c r="PRM795" s="14"/>
      <c r="PRN795" s="14"/>
      <c r="PRO795" s="14"/>
      <c r="PRP795" s="14"/>
      <c r="PRQ795" s="14"/>
      <c r="PRR795" s="14"/>
      <c r="PRS795" s="14"/>
      <c r="PRT795" s="14"/>
      <c r="PRU795" s="14"/>
      <c r="PRV795" s="14"/>
      <c r="PRW795" s="14"/>
      <c r="PRX795" s="14"/>
      <c r="PRY795" s="14"/>
      <c r="PRZ795" s="14"/>
      <c r="PSA795" s="14"/>
      <c r="PSB795" s="14"/>
      <c r="PSC795" s="14"/>
      <c r="PSD795" s="14"/>
      <c r="PSE795" s="14"/>
      <c r="PSF795" s="14"/>
      <c r="PSG795" s="14"/>
      <c r="PSH795" s="14"/>
      <c r="PSI795" s="14"/>
      <c r="PSJ795" s="14"/>
      <c r="PSK795" s="14"/>
      <c r="PSL795" s="14"/>
      <c r="PSM795" s="14"/>
      <c r="PSN795" s="14"/>
      <c r="PSO795" s="14"/>
      <c r="PSP795" s="14"/>
      <c r="PSQ795" s="14"/>
      <c r="PSR795" s="14"/>
      <c r="PSS795" s="14"/>
      <c r="PST795" s="14"/>
      <c r="PSU795" s="14"/>
      <c r="PSV795" s="14"/>
      <c r="PSW795" s="14"/>
      <c r="PSX795" s="14"/>
      <c r="PSY795" s="14"/>
      <c r="PSZ795" s="14"/>
      <c r="PTA795" s="14"/>
      <c r="PTB795" s="14"/>
      <c r="PTC795" s="14"/>
      <c r="PTD795" s="14"/>
      <c r="PTE795" s="14"/>
      <c r="PTF795" s="14"/>
      <c r="PTG795" s="14"/>
      <c r="PTH795" s="14"/>
      <c r="PTI795" s="14"/>
      <c r="PTJ795" s="14"/>
      <c r="PTK795" s="14"/>
      <c r="PTL795" s="14"/>
      <c r="PTM795" s="14"/>
      <c r="PTN795" s="14"/>
      <c r="PTO795" s="14"/>
      <c r="PTP795" s="14"/>
      <c r="PTQ795" s="14"/>
      <c r="PTR795" s="14"/>
      <c r="PTS795" s="14"/>
      <c r="PTT795" s="14"/>
      <c r="PTU795" s="14"/>
      <c r="PTV795" s="14"/>
      <c r="PTW795" s="14"/>
      <c r="PTX795" s="14"/>
      <c r="PTY795" s="14"/>
      <c r="PTZ795" s="14"/>
      <c r="PUA795" s="14"/>
      <c r="PUB795" s="14"/>
      <c r="PUC795" s="14"/>
      <c r="PUD795" s="14"/>
      <c r="PUE795" s="14"/>
      <c r="PUF795" s="14"/>
      <c r="PUG795" s="14"/>
      <c r="PUH795" s="14"/>
      <c r="PUI795" s="14"/>
      <c r="PUJ795" s="14"/>
      <c r="PUK795" s="14"/>
      <c r="PUL795" s="14"/>
      <c r="PUM795" s="14"/>
      <c r="PUN795" s="14"/>
      <c r="PUO795" s="14"/>
      <c r="PUP795" s="14"/>
      <c r="PUQ795" s="14"/>
      <c r="PUR795" s="14"/>
      <c r="PUS795" s="14"/>
      <c r="PUT795" s="14"/>
      <c r="PUU795" s="14"/>
      <c r="PUV795" s="14"/>
      <c r="PUW795" s="14"/>
      <c r="PUX795" s="14"/>
      <c r="PUY795" s="14"/>
      <c r="PUZ795" s="14"/>
      <c r="PVA795" s="14"/>
      <c r="PVB795" s="14"/>
      <c r="PVC795" s="14"/>
      <c r="PVD795" s="14"/>
      <c r="PVE795" s="14"/>
      <c r="PVF795" s="14"/>
      <c r="PVG795" s="14"/>
      <c r="PVH795" s="14"/>
      <c r="PVI795" s="14"/>
      <c r="PVJ795" s="14"/>
      <c r="PVK795" s="14"/>
      <c r="PVL795" s="14"/>
      <c r="PVM795" s="14"/>
      <c r="PVN795" s="14"/>
      <c r="PVO795" s="14"/>
      <c r="PVP795" s="14"/>
      <c r="PVQ795" s="14"/>
      <c r="PVR795" s="14"/>
      <c r="PVS795" s="14"/>
      <c r="PVT795" s="14"/>
      <c r="PVU795" s="14"/>
      <c r="PVV795" s="14"/>
      <c r="PVW795" s="14"/>
      <c r="PVX795" s="14"/>
      <c r="PVY795" s="14"/>
      <c r="PVZ795" s="14"/>
      <c r="PWA795" s="14"/>
      <c r="PWB795" s="14"/>
      <c r="PWC795" s="14"/>
      <c r="PWD795" s="14"/>
      <c r="PWE795" s="14"/>
      <c r="PWF795" s="14"/>
      <c r="PWG795" s="14"/>
      <c r="PWH795" s="14"/>
      <c r="PWI795" s="14"/>
      <c r="PWJ795" s="14"/>
      <c r="PWK795" s="14"/>
      <c r="PWL795" s="14"/>
      <c r="PWM795" s="14"/>
      <c r="PWN795" s="14"/>
      <c r="PWO795" s="14"/>
      <c r="PWP795" s="14"/>
      <c r="PWQ795" s="14"/>
      <c r="PWR795" s="14"/>
      <c r="PWS795" s="14"/>
      <c r="PWT795" s="14"/>
      <c r="PWU795" s="14"/>
      <c r="PWV795" s="14"/>
      <c r="PWW795" s="14"/>
      <c r="PWX795" s="14"/>
      <c r="PWY795" s="14"/>
      <c r="PWZ795" s="14"/>
      <c r="PXA795" s="14"/>
      <c r="PXB795" s="14"/>
      <c r="PXC795" s="14"/>
      <c r="PXD795" s="14"/>
      <c r="PXE795" s="14"/>
      <c r="PXF795" s="14"/>
      <c r="PXG795" s="14"/>
      <c r="PXH795" s="14"/>
      <c r="PXI795" s="14"/>
      <c r="PXJ795" s="14"/>
      <c r="PXK795" s="14"/>
      <c r="PXL795" s="14"/>
      <c r="PXM795" s="14"/>
      <c r="PXN795" s="14"/>
      <c r="PXO795" s="14"/>
      <c r="PXP795" s="14"/>
      <c r="PXQ795" s="14"/>
      <c r="PXR795" s="14"/>
      <c r="PXS795" s="14"/>
      <c r="PXT795" s="14"/>
      <c r="PXU795" s="14"/>
      <c r="PXV795" s="14"/>
      <c r="PXW795" s="14"/>
      <c r="PXX795" s="14"/>
      <c r="PXY795" s="14"/>
      <c r="PXZ795" s="14"/>
      <c r="PYA795" s="14"/>
      <c r="PYB795" s="14"/>
      <c r="PYC795" s="14"/>
      <c r="PYD795" s="14"/>
      <c r="PYE795" s="14"/>
      <c r="PYF795" s="14"/>
      <c r="PYG795" s="14"/>
      <c r="PYH795" s="14"/>
      <c r="PYI795" s="14"/>
      <c r="PYJ795" s="14"/>
      <c r="PYK795" s="14"/>
      <c r="PYL795" s="14"/>
      <c r="PYM795" s="14"/>
      <c r="PYN795" s="14"/>
      <c r="PYO795" s="14"/>
      <c r="PYP795" s="14"/>
      <c r="PYQ795" s="14"/>
      <c r="PYR795" s="14"/>
      <c r="PYS795" s="14"/>
      <c r="PYT795" s="14"/>
      <c r="PYU795" s="14"/>
      <c r="PYV795" s="14"/>
      <c r="PYW795" s="14"/>
      <c r="PYX795" s="14"/>
      <c r="PYY795" s="14"/>
      <c r="PYZ795" s="14"/>
      <c r="PZA795" s="14"/>
      <c r="PZB795" s="14"/>
      <c r="PZC795" s="14"/>
      <c r="PZD795" s="14"/>
      <c r="PZE795" s="14"/>
      <c r="PZF795" s="14"/>
      <c r="PZG795" s="14"/>
      <c r="PZH795" s="14"/>
      <c r="PZI795" s="14"/>
      <c r="PZJ795" s="14"/>
      <c r="PZK795" s="14"/>
      <c r="PZL795" s="14"/>
      <c r="PZM795" s="14"/>
      <c r="PZN795" s="14"/>
      <c r="PZO795" s="14"/>
      <c r="PZP795" s="14"/>
      <c r="PZQ795" s="14"/>
      <c r="PZR795" s="14"/>
      <c r="PZS795" s="14"/>
      <c r="PZT795" s="14"/>
      <c r="PZU795" s="14"/>
      <c r="PZV795" s="14"/>
      <c r="PZW795" s="14"/>
      <c r="PZX795" s="14"/>
      <c r="PZY795" s="14"/>
      <c r="PZZ795" s="14"/>
      <c r="QAA795" s="14"/>
      <c r="QAB795" s="14"/>
      <c r="QAC795" s="14"/>
      <c r="QAD795" s="14"/>
      <c r="QAE795" s="14"/>
      <c r="QAF795" s="14"/>
      <c r="QAG795" s="14"/>
      <c r="QAH795" s="14"/>
      <c r="QAI795" s="14"/>
      <c r="QAJ795" s="14"/>
      <c r="QAK795" s="14"/>
      <c r="QAL795" s="14"/>
      <c r="QAM795" s="14"/>
      <c r="QAN795" s="14"/>
      <c r="QAO795" s="14"/>
      <c r="QAP795" s="14"/>
      <c r="QAQ795" s="14"/>
      <c r="QAR795" s="14"/>
      <c r="QAS795" s="14"/>
      <c r="QAT795" s="14"/>
      <c r="QAU795" s="14"/>
      <c r="QAV795" s="14"/>
      <c r="QAW795" s="14"/>
      <c r="QAX795" s="14"/>
      <c r="QAY795" s="14"/>
      <c r="QAZ795" s="14"/>
      <c r="QBA795" s="14"/>
      <c r="QBB795" s="14"/>
      <c r="QBC795" s="14"/>
      <c r="QBD795" s="14"/>
      <c r="QBE795" s="14"/>
      <c r="QBF795" s="14"/>
      <c r="QBG795" s="14"/>
      <c r="QBH795" s="14"/>
      <c r="QBI795" s="14"/>
      <c r="QBJ795" s="14"/>
      <c r="QBK795" s="14"/>
      <c r="QBL795" s="14"/>
      <c r="QBM795" s="14"/>
      <c r="QBN795" s="14"/>
      <c r="QBO795" s="14"/>
      <c r="QBP795" s="14"/>
      <c r="QBQ795" s="14"/>
      <c r="QBR795" s="14"/>
      <c r="QBS795" s="14"/>
      <c r="QBT795" s="14"/>
      <c r="QBU795" s="14"/>
      <c r="QBV795" s="14"/>
      <c r="QBW795" s="14"/>
      <c r="QBX795" s="14"/>
      <c r="QBY795" s="14"/>
      <c r="QBZ795" s="14"/>
      <c r="QCA795" s="14"/>
      <c r="QCB795" s="14"/>
      <c r="QCC795" s="14"/>
      <c r="QCD795" s="14"/>
      <c r="QCE795" s="14"/>
      <c r="QCF795" s="14"/>
      <c r="QCG795" s="14"/>
      <c r="QCH795" s="14"/>
      <c r="QCI795" s="14"/>
      <c r="QCJ795" s="14"/>
      <c r="QCK795" s="14"/>
      <c r="QCL795" s="14"/>
      <c r="QCM795" s="14"/>
      <c r="QCN795" s="14"/>
      <c r="QCO795" s="14"/>
      <c r="QCP795" s="14"/>
      <c r="QCQ795" s="14"/>
      <c r="QCR795" s="14"/>
      <c r="QCS795" s="14"/>
      <c r="QCT795" s="14"/>
      <c r="QCU795" s="14"/>
      <c r="QCV795" s="14"/>
      <c r="QCW795" s="14"/>
      <c r="QCX795" s="14"/>
      <c r="QCY795" s="14"/>
      <c r="QCZ795" s="14"/>
      <c r="QDA795" s="14"/>
      <c r="QDB795" s="14"/>
      <c r="QDC795" s="14"/>
      <c r="QDD795" s="14"/>
      <c r="QDE795" s="14"/>
      <c r="QDF795" s="14"/>
      <c r="QDG795" s="14"/>
      <c r="QDH795" s="14"/>
      <c r="QDI795" s="14"/>
      <c r="QDJ795" s="14"/>
      <c r="QDK795" s="14"/>
      <c r="QDL795" s="14"/>
      <c r="QDM795" s="14"/>
      <c r="QDN795" s="14"/>
      <c r="QDO795" s="14"/>
      <c r="QDP795" s="14"/>
      <c r="QDQ795" s="14"/>
      <c r="QDR795" s="14"/>
      <c r="QDS795" s="14"/>
      <c r="QDT795" s="14"/>
      <c r="QDU795" s="14"/>
      <c r="QDV795" s="14"/>
      <c r="QDW795" s="14"/>
      <c r="QDX795" s="14"/>
      <c r="QDY795" s="14"/>
      <c r="QDZ795" s="14"/>
      <c r="QEA795" s="14"/>
      <c r="QEB795" s="14"/>
      <c r="QEC795" s="14"/>
      <c r="QED795" s="14"/>
      <c r="QEE795" s="14"/>
      <c r="QEF795" s="14"/>
      <c r="QEG795" s="14"/>
      <c r="QEH795" s="14"/>
      <c r="QEI795" s="14"/>
      <c r="QEJ795" s="14"/>
      <c r="QEK795" s="14"/>
      <c r="QEL795" s="14"/>
      <c r="QEM795" s="14"/>
      <c r="QEN795" s="14"/>
      <c r="QEO795" s="14"/>
      <c r="QEP795" s="14"/>
      <c r="QEQ795" s="14"/>
      <c r="QER795" s="14"/>
      <c r="QES795" s="14"/>
      <c r="QET795" s="14"/>
      <c r="QEU795" s="14"/>
      <c r="QEV795" s="14"/>
      <c r="QEW795" s="14"/>
      <c r="QEX795" s="14"/>
      <c r="QEY795" s="14"/>
      <c r="QEZ795" s="14"/>
      <c r="QFA795" s="14"/>
      <c r="QFB795" s="14"/>
      <c r="QFC795" s="14"/>
      <c r="QFD795" s="14"/>
      <c r="QFE795" s="14"/>
      <c r="QFF795" s="14"/>
      <c r="QFG795" s="14"/>
      <c r="QFH795" s="14"/>
      <c r="QFI795" s="14"/>
      <c r="QFJ795" s="14"/>
      <c r="QFK795" s="14"/>
      <c r="QFL795" s="14"/>
      <c r="QFM795" s="14"/>
      <c r="QFN795" s="14"/>
      <c r="QFO795" s="14"/>
      <c r="QFP795" s="14"/>
      <c r="QFQ795" s="14"/>
      <c r="QFR795" s="14"/>
      <c r="QFS795" s="14"/>
      <c r="QFT795" s="14"/>
      <c r="QFU795" s="14"/>
      <c r="QFV795" s="14"/>
      <c r="QFW795" s="14"/>
      <c r="QFX795" s="14"/>
      <c r="QFY795" s="14"/>
      <c r="QFZ795" s="14"/>
      <c r="QGA795" s="14"/>
      <c r="QGB795" s="14"/>
      <c r="QGC795" s="14"/>
      <c r="QGD795" s="14"/>
      <c r="QGE795" s="14"/>
      <c r="QGF795" s="14"/>
      <c r="QGG795" s="14"/>
      <c r="QGH795" s="14"/>
      <c r="QGI795" s="14"/>
      <c r="QGJ795" s="14"/>
      <c r="QGK795" s="14"/>
      <c r="QGL795" s="14"/>
      <c r="QGM795" s="14"/>
      <c r="QGN795" s="14"/>
      <c r="QGO795" s="14"/>
      <c r="QGP795" s="14"/>
      <c r="QGQ795" s="14"/>
      <c r="QGR795" s="14"/>
      <c r="QGS795" s="14"/>
      <c r="QGT795" s="14"/>
      <c r="QGU795" s="14"/>
      <c r="QGV795" s="14"/>
      <c r="QGW795" s="14"/>
      <c r="QGX795" s="14"/>
      <c r="QGY795" s="14"/>
      <c r="QGZ795" s="14"/>
      <c r="QHA795" s="14"/>
      <c r="QHB795" s="14"/>
      <c r="QHC795" s="14"/>
      <c r="QHD795" s="14"/>
      <c r="QHE795" s="14"/>
      <c r="QHF795" s="14"/>
      <c r="QHG795" s="14"/>
      <c r="QHH795" s="14"/>
      <c r="QHI795" s="14"/>
      <c r="QHJ795" s="14"/>
      <c r="QHK795" s="14"/>
      <c r="QHL795" s="14"/>
      <c r="QHM795" s="14"/>
      <c r="QHN795" s="14"/>
      <c r="QHO795" s="14"/>
      <c r="QHP795" s="14"/>
      <c r="QHQ795" s="14"/>
      <c r="QHR795" s="14"/>
      <c r="QHS795" s="14"/>
      <c r="QHT795" s="14"/>
      <c r="QHU795" s="14"/>
      <c r="QHV795" s="14"/>
      <c r="QHW795" s="14"/>
      <c r="QHX795" s="14"/>
      <c r="QHY795" s="14"/>
      <c r="QHZ795" s="14"/>
      <c r="QIA795" s="14"/>
      <c r="QIB795" s="14"/>
      <c r="QIC795" s="14"/>
      <c r="QID795" s="14"/>
      <c r="QIE795" s="14"/>
      <c r="QIF795" s="14"/>
      <c r="QIG795" s="14"/>
      <c r="QIH795" s="14"/>
      <c r="QII795" s="14"/>
      <c r="QIJ795" s="14"/>
      <c r="QIK795" s="14"/>
      <c r="QIL795" s="14"/>
      <c r="QIM795" s="14"/>
      <c r="QIN795" s="14"/>
      <c r="QIO795" s="14"/>
      <c r="QIP795" s="14"/>
      <c r="QIQ795" s="14"/>
      <c r="QIR795" s="14"/>
      <c r="QIS795" s="14"/>
      <c r="QIT795" s="14"/>
      <c r="QIU795" s="14"/>
      <c r="QIV795" s="14"/>
      <c r="QIW795" s="14"/>
      <c r="QIX795" s="14"/>
      <c r="QIY795" s="14"/>
      <c r="QIZ795" s="14"/>
      <c r="QJA795" s="14"/>
      <c r="QJB795" s="14"/>
      <c r="QJC795" s="14"/>
      <c r="QJD795" s="14"/>
      <c r="QJE795" s="14"/>
      <c r="QJF795" s="14"/>
      <c r="QJG795" s="14"/>
      <c r="QJH795" s="14"/>
      <c r="QJI795" s="14"/>
      <c r="QJJ795" s="14"/>
      <c r="QJK795" s="14"/>
      <c r="QJL795" s="14"/>
      <c r="QJM795" s="14"/>
      <c r="QJN795" s="14"/>
      <c r="QJO795" s="14"/>
      <c r="QJP795" s="14"/>
      <c r="QJQ795" s="14"/>
      <c r="QJR795" s="14"/>
      <c r="QJS795" s="14"/>
      <c r="QJT795" s="14"/>
      <c r="QJU795" s="14"/>
      <c r="QJV795" s="14"/>
      <c r="QJW795" s="14"/>
      <c r="QJX795" s="14"/>
      <c r="QJY795" s="14"/>
      <c r="QJZ795" s="14"/>
      <c r="QKA795" s="14"/>
      <c r="QKB795" s="14"/>
      <c r="QKC795" s="14"/>
      <c r="QKD795" s="14"/>
      <c r="QKE795" s="14"/>
      <c r="QKF795" s="14"/>
      <c r="QKG795" s="14"/>
      <c r="QKH795" s="14"/>
      <c r="QKI795" s="14"/>
      <c r="QKJ795" s="14"/>
      <c r="QKK795" s="14"/>
      <c r="QKL795" s="14"/>
      <c r="QKM795" s="14"/>
      <c r="QKN795" s="14"/>
      <c r="QKO795" s="14"/>
      <c r="QKP795" s="14"/>
      <c r="QKQ795" s="14"/>
      <c r="QKR795" s="14"/>
      <c r="QKS795" s="14"/>
      <c r="QKT795" s="14"/>
      <c r="QKU795" s="14"/>
      <c r="QKV795" s="14"/>
      <c r="QKW795" s="14"/>
      <c r="QKX795" s="14"/>
      <c r="QKY795" s="14"/>
      <c r="QKZ795" s="14"/>
      <c r="QLA795" s="14"/>
      <c r="QLB795" s="14"/>
      <c r="QLC795" s="14"/>
      <c r="QLD795" s="14"/>
      <c r="QLE795" s="14"/>
      <c r="QLF795" s="14"/>
      <c r="QLG795" s="14"/>
      <c r="QLH795" s="14"/>
      <c r="QLI795" s="14"/>
      <c r="QLJ795" s="14"/>
      <c r="QLK795" s="14"/>
      <c r="QLL795" s="14"/>
      <c r="QLM795" s="14"/>
      <c r="QLN795" s="14"/>
      <c r="QLO795" s="14"/>
      <c r="QLP795" s="14"/>
      <c r="QLQ795" s="14"/>
      <c r="QLR795" s="14"/>
      <c r="QLS795" s="14"/>
      <c r="QLT795" s="14"/>
      <c r="QLU795" s="14"/>
      <c r="QLV795" s="14"/>
      <c r="QLW795" s="14"/>
      <c r="QLX795" s="14"/>
      <c r="QLY795" s="14"/>
      <c r="QLZ795" s="14"/>
      <c r="QMA795" s="14"/>
      <c r="QMB795" s="14"/>
      <c r="QMC795" s="14"/>
      <c r="QMD795" s="14"/>
      <c r="QME795" s="14"/>
      <c r="QMF795" s="14"/>
      <c r="QMG795" s="14"/>
      <c r="QMH795" s="14"/>
      <c r="QMI795" s="14"/>
      <c r="QMJ795" s="14"/>
      <c r="QMK795" s="14"/>
      <c r="QML795" s="14"/>
      <c r="QMM795" s="14"/>
      <c r="QMN795" s="14"/>
      <c r="QMO795" s="14"/>
      <c r="QMP795" s="14"/>
      <c r="QMQ795" s="14"/>
      <c r="QMR795" s="14"/>
      <c r="QMS795" s="14"/>
      <c r="QMT795" s="14"/>
      <c r="QMU795" s="14"/>
      <c r="QMV795" s="14"/>
      <c r="QMW795" s="14"/>
      <c r="QMX795" s="14"/>
      <c r="QMY795" s="14"/>
      <c r="QMZ795" s="14"/>
      <c r="QNA795" s="14"/>
      <c r="QNB795" s="14"/>
      <c r="QNC795" s="14"/>
      <c r="QND795" s="14"/>
      <c r="QNE795" s="14"/>
      <c r="QNF795" s="14"/>
      <c r="QNG795" s="14"/>
      <c r="QNH795" s="14"/>
      <c r="QNI795" s="14"/>
      <c r="QNJ795" s="14"/>
      <c r="QNK795" s="14"/>
      <c r="QNL795" s="14"/>
      <c r="QNM795" s="14"/>
      <c r="QNN795" s="14"/>
      <c r="QNO795" s="14"/>
      <c r="QNP795" s="14"/>
      <c r="QNQ795" s="14"/>
      <c r="QNR795" s="14"/>
      <c r="QNS795" s="14"/>
      <c r="QNT795" s="14"/>
      <c r="QNU795" s="14"/>
      <c r="QNV795" s="14"/>
      <c r="QNW795" s="14"/>
      <c r="QNX795" s="14"/>
      <c r="QNY795" s="14"/>
      <c r="QNZ795" s="14"/>
      <c r="QOA795" s="14"/>
      <c r="QOB795" s="14"/>
      <c r="QOC795" s="14"/>
      <c r="QOD795" s="14"/>
      <c r="QOE795" s="14"/>
      <c r="QOF795" s="14"/>
      <c r="QOG795" s="14"/>
      <c r="QOH795" s="14"/>
      <c r="QOI795" s="14"/>
      <c r="QOJ795" s="14"/>
      <c r="QOK795" s="14"/>
      <c r="QOL795" s="14"/>
      <c r="QOM795" s="14"/>
      <c r="QON795" s="14"/>
      <c r="QOO795" s="14"/>
      <c r="QOP795" s="14"/>
      <c r="QOQ795" s="14"/>
      <c r="QOR795" s="14"/>
      <c r="QOS795" s="14"/>
      <c r="QOT795" s="14"/>
      <c r="QOU795" s="14"/>
      <c r="QOV795" s="14"/>
      <c r="QOW795" s="14"/>
      <c r="QOX795" s="14"/>
      <c r="QOY795" s="14"/>
      <c r="QOZ795" s="14"/>
      <c r="QPA795" s="14"/>
      <c r="QPB795" s="14"/>
      <c r="QPC795" s="14"/>
      <c r="QPD795" s="14"/>
      <c r="QPE795" s="14"/>
      <c r="QPF795" s="14"/>
      <c r="QPG795" s="14"/>
      <c r="QPH795" s="14"/>
      <c r="QPI795" s="14"/>
      <c r="QPJ795" s="14"/>
      <c r="QPK795" s="14"/>
      <c r="QPL795" s="14"/>
      <c r="QPM795" s="14"/>
      <c r="QPN795" s="14"/>
      <c r="QPO795" s="14"/>
      <c r="QPP795" s="14"/>
      <c r="QPQ795" s="14"/>
      <c r="QPR795" s="14"/>
      <c r="QPS795" s="14"/>
      <c r="QPT795" s="14"/>
      <c r="QPU795" s="14"/>
      <c r="QPV795" s="14"/>
      <c r="QPW795" s="14"/>
      <c r="QPX795" s="14"/>
      <c r="QPY795" s="14"/>
      <c r="QPZ795" s="14"/>
      <c r="QQA795" s="14"/>
      <c r="QQB795" s="14"/>
      <c r="QQC795" s="14"/>
      <c r="QQD795" s="14"/>
      <c r="QQE795" s="14"/>
      <c r="QQF795" s="14"/>
      <c r="QQG795" s="14"/>
      <c r="QQH795" s="14"/>
      <c r="QQI795" s="14"/>
      <c r="QQJ795" s="14"/>
      <c r="QQK795" s="14"/>
      <c r="QQL795" s="14"/>
      <c r="QQM795" s="14"/>
      <c r="QQN795" s="14"/>
      <c r="QQO795" s="14"/>
      <c r="QQP795" s="14"/>
      <c r="QQQ795" s="14"/>
      <c r="QQR795" s="14"/>
      <c r="QQS795" s="14"/>
      <c r="QQT795" s="14"/>
      <c r="QQU795" s="14"/>
      <c r="QQV795" s="14"/>
      <c r="QQW795" s="14"/>
      <c r="QQX795" s="14"/>
      <c r="QQY795" s="14"/>
      <c r="QQZ795" s="14"/>
      <c r="QRA795" s="14"/>
      <c r="QRB795" s="14"/>
      <c r="QRC795" s="14"/>
      <c r="QRD795" s="14"/>
      <c r="QRE795" s="14"/>
      <c r="QRF795" s="14"/>
      <c r="QRG795" s="14"/>
      <c r="QRH795" s="14"/>
      <c r="QRI795" s="14"/>
      <c r="QRJ795" s="14"/>
      <c r="QRK795" s="14"/>
      <c r="QRL795" s="14"/>
      <c r="QRM795" s="14"/>
      <c r="QRN795" s="14"/>
      <c r="QRO795" s="14"/>
      <c r="QRP795" s="14"/>
      <c r="QRQ795" s="14"/>
      <c r="QRR795" s="14"/>
      <c r="QRS795" s="14"/>
      <c r="QRT795" s="14"/>
      <c r="QRU795" s="14"/>
      <c r="QRV795" s="14"/>
      <c r="QRW795" s="14"/>
      <c r="QRX795" s="14"/>
      <c r="QRY795" s="14"/>
      <c r="QRZ795" s="14"/>
      <c r="QSA795" s="14"/>
      <c r="QSB795" s="14"/>
      <c r="QSC795" s="14"/>
      <c r="QSD795" s="14"/>
      <c r="QSE795" s="14"/>
      <c r="QSF795" s="14"/>
      <c r="QSG795" s="14"/>
      <c r="QSH795" s="14"/>
      <c r="QSI795" s="14"/>
      <c r="QSJ795" s="14"/>
      <c r="QSK795" s="14"/>
      <c r="QSL795" s="14"/>
      <c r="QSM795" s="14"/>
      <c r="QSN795" s="14"/>
      <c r="QSO795" s="14"/>
      <c r="QSP795" s="14"/>
      <c r="QSQ795" s="14"/>
      <c r="QSR795" s="14"/>
      <c r="QSS795" s="14"/>
      <c r="QST795" s="14"/>
      <c r="QSU795" s="14"/>
      <c r="QSV795" s="14"/>
      <c r="QSW795" s="14"/>
      <c r="QSX795" s="14"/>
      <c r="QSY795" s="14"/>
      <c r="QSZ795" s="14"/>
      <c r="QTA795" s="14"/>
      <c r="QTB795" s="14"/>
      <c r="QTC795" s="14"/>
      <c r="QTD795" s="14"/>
      <c r="QTE795" s="14"/>
      <c r="QTF795" s="14"/>
      <c r="QTG795" s="14"/>
      <c r="QTH795" s="14"/>
      <c r="QTI795" s="14"/>
      <c r="QTJ795" s="14"/>
      <c r="QTK795" s="14"/>
      <c r="QTL795" s="14"/>
      <c r="QTM795" s="14"/>
      <c r="QTN795" s="14"/>
      <c r="QTO795" s="14"/>
      <c r="QTP795" s="14"/>
      <c r="QTQ795" s="14"/>
      <c r="QTR795" s="14"/>
      <c r="QTS795" s="14"/>
      <c r="QTT795" s="14"/>
      <c r="QTU795" s="14"/>
      <c r="QTV795" s="14"/>
      <c r="QTW795" s="14"/>
      <c r="QTX795" s="14"/>
      <c r="QTY795" s="14"/>
      <c r="QTZ795" s="14"/>
      <c r="QUA795" s="14"/>
      <c r="QUB795" s="14"/>
      <c r="QUC795" s="14"/>
      <c r="QUD795" s="14"/>
      <c r="QUE795" s="14"/>
      <c r="QUF795" s="14"/>
      <c r="QUG795" s="14"/>
      <c r="QUH795" s="14"/>
      <c r="QUI795" s="14"/>
      <c r="QUJ795" s="14"/>
      <c r="QUK795" s="14"/>
      <c r="QUL795" s="14"/>
      <c r="QUM795" s="14"/>
      <c r="QUN795" s="14"/>
      <c r="QUO795" s="14"/>
      <c r="QUP795" s="14"/>
      <c r="QUQ795" s="14"/>
      <c r="QUR795" s="14"/>
      <c r="QUS795" s="14"/>
      <c r="QUT795" s="14"/>
      <c r="QUU795" s="14"/>
      <c r="QUV795" s="14"/>
      <c r="QUW795" s="14"/>
      <c r="QUX795" s="14"/>
      <c r="QUY795" s="14"/>
      <c r="QUZ795" s="14"/>
      <c r="QVA795" s="14"/>
      <c r="QVB795" s="14"/>
      <c r="QVC795" s="14"/>
      <c r="QVD795" s="14"/>
      <c r="QVE795" s="14"/>
      <c r="QVF795" s="14"/>
      <c r="QVG795" s="14"/>
      <c r="QVH795" s="14"/>
      <c r="QVI795" s="14"/>
      <c r="QVJ795" s="14"/>
      <c r="QVK795" s="14"/>
      <c r="QVL795" s="14"/>
      <c r="QVM795" s="14"/>
      <c r="QVN795" s="14"/>
      <c r="QVO795" s="14"/>
      <c r="QVP795" s="14"/>
      <c r="QVQ795" s="14"/>
      <c r="QVR795" s="14"/>
      <c r="QVS795" s="14"/>
      <c r="QVT795" s="14"/>
      <c r="QVU795" s="14"/>
      <c r="QVV795" s="14"/>
      <c r="QVW795" s="14"/>
      <c r="QVX795" s="14"/>
      <c r="QVY795" s="14"/>
      <c r="QVZ795" s="14"/>
      <c r="QWA795" s="14"/>
      <c r="QWB795" s="14"/>
      <c r="QWC795" s="14"/>
      <c r="QWD795" s="14"/>
      <c r="QWE795" s="14"/>
      <c r="QWF795" s="14"/>
      <c r="QWG795" s="14"/>
      <c r="QWH795" s="14"/>
      <c r="QWI795" s="14"/>
      <c r="QWJ795" s="14"/>
      <c r="QWK795" s="14"/>
      <c r="QWL795" s="14"/>
      <c r="QWM795" s="14"/>
      <c r="QWN795" s="14"/>
      <c r="QWO795" s="14"/>
      <c r="QWP795" s="14"/>
      <c r="QWQ795" s="14"/>
      <c r="QWR795" s="14"/>
      <c r="QWS795" s="14"/>
      <c r="QWT795" s="14"/>
      <c r="QWU795" s="14"/>
      <c r="QWV795" s="14"/>
      <c r="QWW795" s="14"/>
      <c r="QWX795" s="14"/>
      <c r="QWY795" s="14"/>
      <c r="QWZ795" s="14"/>
      <c r="QXA795" s="14"/>
      <c r="QXB795" s="14"/>
      <c r="QXC795" s="14"/>
      <c r="QXD795" s="14"/>
      <c r="QXE795" s="14"/>
      <c r="QXF795" s="14"/>
      <c r="QXG795" s="14"/>
      <c r="QXH795" s="14"/>
      <c r="QXI795" s="14"/>
      <c r="QXJ795" s="14"/>
      <c r="QXK795" s="14"/>
      <c r="QXL795" s="14"/>
      <c r="QXM795" s="14"/>
      <c r="QXN795" s="14"/>
      <c r="QXO795" s="14"/>
      <c r="QXP795" s="14"/>
      <c r="QXQ795" s="14"/>
      <c r="QXR795" s="14"/>
      <c r="QXS795" s="14"/>
      <c r="QXT795" s="14"/>
      <c r="QXU795" s="14"/>
      <c r="QXV795" s="14"/>
      <c r="QXW795" s="14"/>
      <c r="QXX795" s="14"/>
      <c r="QXY795" s="14"/>
      <c r="QXZ795" s="14"/>
      <c r="QYA795" s="14"/>
      <c r="QYB795" s="14"/>
      <c r="QYC795" s="14"/>
      <c r="QYD795" s="14"/>
      <c r="QYE795" s="14"/>
      <c r="QYF795" s="14"/>
      <c r="QYG795" s="14"/>
      <c r="QYH795" s="14"/>
      <c r="QYI795" s="14"/>
      <c r="QYJ795" s="14"/>
      <c r="QYK795" s="14"/>
      <c r="QYL795" s="14"/>
      <c r="QYM795" s="14"/>
      <c r="QYN795" s="14"/>
      <c r="QYO795" s="14"/>
      <c r="QYP795" s="14"/>
      <c r="QYQ795" s="14"/>
      <c r="QYR795" s="14"/>
      <c r="QYS795" s="14"/>
      <c r="QYT795" s="14"/>
      <c r="QYU795" s="14"/>
      <c r="QYV795" s="14"/>
      <c r="QYW795" s="14"/>
      <c r="QYX795" s="14"/>
      <c r="QYY795" s="14"/>
      <c r="QYZ795" s="14"/>
      <c r="QZA795" s="14"/>
      <c r="QZB795" s="14"/>
      <c r="QZC795" s="14"/>
      <c r="QZD795" s="14"/>
      <c r="QZE795" s="14"/>
      <c r="QZF795" s="14"/>
      <c r="QZG795" s="14"/>
      <c r="QZH795" s="14"/>
      <c r="QZI795" s="14"/>
      <c r="QZJ795" s="14"/>
      <c r="QZK795" s="14"/>
      <c r="QZL795" s="14"/>
      <c r="QZM795" s="14"/>
      <c r="QZN795" s="14"/>
      <c r="QZO795" s="14"/>
      <c r="QZP795" s="14"/>
      <c r="QZQ795" s="14"/>
      <c r="QZR795" s="14"/>
      <c r="QZS795" s="14"/>
      <c r="QZT795" s="14"/>
      <c r="QZU795" s="14"/>
      <c r="QZV795" s="14"/>
      <c r="QZW795" s="14"/>
      <c r="QZX795" s="14"/>
      <c r="QZY795" s="14"/>
      <c r="QZZ795" s="14"/>
      <c r="RAA795" s="14"/>
      <c r="RAB795" s="14"/>
      <c r="RAC795" s="14"/>
      <c r="RAD795" s="14"/>
      <c r="RAE795" s="14"/>
      <c r="RAF795" s="14"/>
      <c r="RAG795" s="14"/>
      <c r="RAH795" s="14"/>
      <c r="RAI795" s="14"/>
      <c r="RAJ795" s="14"/>
      <c r="RAK795" s="14"/>
      <c r="RAL795" s="14"/>
      <c r="RAM795" s="14"/>
      <c r="RAN795" s="14"/>
      <c r="RAO795" s="14"/>
      <c r="RAP795" s="14"/>
      <c r="RAQ795" s="14"/>
      <c r="RAR795" s="14"/>
      <c r="RAS795" s="14"/>
      <c r="RAT795" s="14"/>
      <c r="RAU795" s="14"/>
      <c r="RAV795" s="14"/>
      <c r="RAW795" s="14"/>
      <c r="RAX795" s="14"/>
      <c r="RAY795" s="14"/>
      <c r="RAZ795" s="14"/>
      <c r="RBA795" s="14"/>
      <c r="RBB795" s="14"/>
      <c r="RBC795" s="14"/>
      <c r="RBD795" s="14"/>
      <c r="RBE795" s="14"/>
      <c r="RBF795" s="14"/>
      <c r="RBG795" s="14"/>
      <c r="RBH795" s="14"/>
      <c r="RBI795" s="14"/>
      <c r="RBJ795" s="14"/>
      <c r="RBK795" s="14"/>
      <c r="RBL795" s="14"/>
      <c r="RBM795" s="14"/>
      <c r="RBN795" s="14"/>
      <c r="RBO795" s="14"/>
      <c r="RBP795" s="14"/>
      <c r="RBQ795" s="14"/>
      <c r="RBR795" s="14"/>
      <c r="RBS795" s="14"/>
      <c r="RBT795" s="14"/>
      <c r="RBU795" s="14"/>
      <c r="RBV795" s="14"/>
      <c r="RBW795" s="14"/>
      <c r="RBX795" s="14"/>
      <c r="RBY795" s="14"/>
      <c r="RBZ795" s="14"/>
      <c r="RCA795" s="14"/>
      <c r="RCB795" s="14"/>
      <c r="RCC795" s="14"/>
      <c r="RCD795" s="14"/>
      <c r="RCE795" s="14"/>
      <c r="RCF795" s="14"/>
      <c r="RCG795" s="14"/>
      <c r="RCH795" s="14"/>
      <c r="RCI795" s="14"/>
      <c r="RCJ795" s="14"/>
      <c r="RCK795" s="14"/>
      <c r="RCL795" s="14"/>
      <c r="RCM795" s="14"/>
      <c r="RCN795" s="14"/>
      <c r="RCO795" s="14"/>
      <c r="RCP795" s="14"/>
      <c r="RCQ795" s="14"/>
      <c r="RCR795" s="14"/>
      <c r="RCS795" s="14"/>
      <c r="RCT795" s="14"/>
      <c r="RCU795" s="14"/>
      <c r="RCV795" s="14"/>
      <c r="RCW795" s="14"/>
      <c r="RCX795" s="14"/>
      <c r="RCY795" s="14"/>
      <c r="RCZ795" s="14"/>
      <c r="RDA795" s="14"/>
      <c r="RDB795" s="14"/>
      <c r="RDC795" s="14"/>
      <c r="RDD795" s="14"/>
      <c r="RDE795" s="14"/>
      <c r="RDF795" s="14"/>
      <c r="RDG795" s="14"/>
      <c r="RDH795" s="14"/>
      <c r="RDI795" s="14"/>
      <c r="RDJ795" s="14"/>
      <c r="RDK795" s="14"/>
      <c r="RDL795" s="14"/>
      <c r="RDM795" s="14"/>
      <c r="RDN795" s="14"/>
      <c r="RDO795" s="14"/>
      <c r="RDP795" s="14"/>
      <c r="RDQ795" s="14"/>
      <c r="RDR795" s="14"/>
      <c r="RDS795" s="14"/>
      <c r="RDT795" s="14"/>
      <c r="RDU795" s="14"/>
      <c r="RDV795" s="14"/>
      <c r="RDW795" s="14"/>
      <c r="RDX795" s="14"/>
      <c r="RDY795" s="14"/>
      <c r="RDZ795" s="14"/>
      <c r="REA795" s="14"/>
      <c r="REB795" s="14"/>
      <c r="REC795" s="14"/>
      <c r="RED795" s="14"/>
      <c r="REE795" s="14"/>
      <c r="REF795" s="14"/>
      <c r="REG795" s="14"/>
      <c r="REH795" s="14"/>
      <c r="REI795" s="14"/>
      <c r="REJ795" s="14"/>
      <c r="REK795" s="14"/>
      <c r="REL795" s="14"/>
      <c r="REM795" s="14"/>
      <c r="REN795" s="14"/>
      <c r="REO795" s="14"/>
      <c r="REP795" s="14"/>
      <c r="REQ795" s="14"/>
      <c r="RER795" s="14"/>
      <c r="RES795" s="14"/>
      <c r="RET795" s="14"/>
      <c r="REU795" s="14"/>
      <c r="REV795" s="14"/>
      <c r="REW795" s="14"/>
      <c r="REX795" s="14"/>
      <c r="REY795" s="14"/>
      <c r="REZ795" s="14"/>
      <c r="RFA795" s="14"/>
      <c r="RFB795" s="14"/>
      <c r="RFC795" s="14"/>
      <c r="RFD795" s="14"/>
      <c r="RFE795" s="14"/>
      <c r="RFF795" s="14"/>
      <c r="RFG795" s="14"/>
      <c r="RFH795" s="14"/>
      <c r="RFI795" s="14"/>
      <c r="RFJ795" s="14"/>
      <c r="RFK795" s="14"/>
      <c r="RFL795" s="14"/>
      <c r="RFM795" s="14"/>
      <c r="RFN795" s="14"/>
      <c r="RFO795" s="14"/>
      <c r="RFP795" s="14"/>
      <c r="RFQ795" s="14"/>
      <c r="RFR795" s="14"/>
      <c r="RFS795" s="14"/>
      <c r="RFT795" s="14"/>
      <c r="RFU795" s="14"/>
      <c r="RFV795" s="14"/>
      <c r="RFW795" s="14"/>
      <c r="RFX795" s="14"/>
      <c r="RFY795" s="14"/>
      <c r="RFZ795" s="14"/>
      <c r="RGA795" s="14"/>
      <c r="RGB795" s="14"/>
      <c r="RGC795" s="14"/>
      <c r="RGD795" s="14"/>
      <c r="RGE795" s="14"/>
      <c r="RGF795" s="14"/>
      <c r="RGG795" s="14"/>
      <c r="RGH795" s="14"/>
      <c r="RGI795" s="14"/>
      <c r="RGJ795" s="14"/>
      <c r="RGK795" s="14"/>
      <c r="RGL795" s="14"/>
      <c r="RGM795" s="14"/>
      <c r="RGN795" s="14"/>
      <c r="RGO795" s="14"/>
      <c r="RGP795" s="14"/>
      <c r="RGQ795" s="14"/>
      <c r="RGR795" s="14"/>
      <c r="RGS795" s="14"/>
      <c r="RGT795" s="14"/>
      <c r="RGU795" s="14"/>
      <c r="RGV795" s="14"/>
      <c r="RGW795" s="14"/>
      <c r="RGX795" s="14"/>
      <c r="RGY795" s="14"/>
      <c r="RGZ795" s="14"/>
      <c r="RHA795" s="14"/>
      <c r="RHB795" s="14"/>
      <c r="RHC795" s="14"/>
      <c r="RHD795" s="14"/>
      <c r="RHE795" s="14"/>
      <c r="RHF795" s="14"/>
      <c r="RHG795" s="14"/>
      <c r="RHH795" s="14"/>
      <c r="RHI795" s="14"/>
      <c r="RHJ795" s="14"/>
      <c r="RHK795" s="14"/>
      <c r="RHL795" s="14"/>
      <c r="RHM795" s="14"/>
      <c r="RHN795" s="14"/>
      <c r="RHO795" s="14"/>
      <c r="RHP795" s="14"/>
      <c r="RHQ795" s="14"/>
      <c r="RHR795" s="14"/>
      <c r="RHS795" s="14"/>
      <c r="RHT795" s="14"/>
      <c r="RHU795" s="14"/>
      <c r="RHV795" s="14"/>
      <c r="RHW795" s="14"/>
      <c r="RHX795" s="14"/>
      <c r="RHY795" s="14"/>
      <c r="RHZ795" s="14"/>
      <c r="RIA795" s="14"/>
      <c r="RIB795" s="14"/>
      <c r="RIC795" s="14"/>
      <c r="RID795" s="14"/>
      <c r="RIE795" s="14"/>
      <c r="RIF795" s="14"/>
      <c r="RIG795" s="14"/>
      <c r="RIH795" s="14"/>
      <c r="RII795" s="14"/>
      <c r="RIJ795" s="14"/>
      <c r="RIK795" s="14"/>
      <c r="RIL795" s="14"/>
      <c r="RIM795" s="14"/>
      <c r="RIN795" s="14"/>
      <c r="RIO795" s="14"/>
      <c r="RIP795" s="14"/>
      <c r="RIQ795" s="14"/>
      <c r="RIR795" s="14"/>
      <c r="RIS795" s="14"/>
      <c r="RIT795" s="14"/>
      <c r="RIU795" s="14"/>
      <c r="RIV795" s="14"/>
      <c r="RIW795" s="14"/>
      <c r="RIX795" s="14"/>
      <c r="RIY795" s="14"/>
      <c r="RIZ795" s="14"/>
      <c r="RJA795" s="14"/>
      <c r="RJB795" s="14"/>
      <c r="RJC795" s="14"/>
      <c r="RJD795" s="14"/>
      <c r="RJE795" s="14"/>
      <c r="RJF795" s="14"/>
      <c r="RJG795" s="14"/>
      <c r="RJH795" s="14"/>
      <c r="RJI795" s="14"/>
      <c r="RJJ795" s="14"/>
      <c r="RJK795" s="14"/>
      <c r="RJL795" s="14"/>
      <c r="RJM795" s="14"/>
      <c r="RJN795" s="14"/>
      <c r="RJO795" s="14"/>
      <c r="RJP795" s="14"/>
      <c r="RJQ795" s="14"/>
      <c r="RJR795" s="14"/>
      <c r="RJS795" s="14"/>
      <c r="RJT795" s="14"/>
      <c r="RJU795" s="14"/>
      <c r="RJV795" s="14"/>
      <c r="RJW795" s="14"/>
      <c r="RJX795" s="14"/>
      <c r="RJY795" s="14"/>
      <c r="RJZ795" s="14"/>
      <c r="RKA795" s="14"/>
      <c r="RKB795" s="14"/>
      <c r="RKC795" s="14"/>
      <c r="RKD795" s="14"/>
      <c r="RKE795" s="14"/>
      <c r="RKF795" s="14"/>
      <c r="RKG795" s="14"/>
      <c r="RKH795" s="14"/>
      <c r="RKI795" s="14"/>
      <c r="RKJ795" s="14"/>
      <c r="RKK795" s="14"/>
      <c r="RKL795" s="14"/>
      <c r="RKM795" s="14"/>
      <c r="RKN795" s="14"/>
      <c r="RKO795" s="14"/>
      <c r="RKP795" s="14"/>
      <c r="RKQ795" s="14"/>
      <c r="RKR795" s="14"/>
      <c r="RKS795" s="14"/>
      <c r="RKT795" s="14"/>
      <c r="RKU795" s="14"/>
      <c r="RKV795" s="14"/>
      <c r="RKW795" s="14"/>
      <c r="RKX795" s="14"/>
      <c r="RKY795" s="14"/>
      <c r="RKZ795" s="14"/>
      <c r="RLA795" s="14"/>
      <c r="RLB795" s="14"/>
      <c r="RLC795" s="14"/>
      <c r="RLD795" s="14"/>
      <c r="RLE795" s="14"/>
      <c r="RLF795" s="14"/>
      <c r="RLG795" s="14"/>
      <c r="RLH795" s="14"/>
      <c r="RLI795" s="14"/>
      <c r="RLJ795" s="14"/>
      <c r="RLK795" s="14"/>
      <c r="RLL795" s="14"/>
      <c r="RLM795" s="14"/>
      <c r="RLN795" s="14"/>
      <c r="RLO795" s="14"/>
      <c r="RLP795" s="14"/>
      <c r="RLQ795" s="14"/>
      <c r="RLR795" s="14"/>
      <c r="RLS795" s="14"/>
      <c r="RLT795" s="14"/>
      <c r="RLU795" s="14"/>
      <c r="RLV795" s="14"/>
      <c r="RLW795" s="14"/>
      <c r="RLX795" s="14"/>
      <c r="RLY795" s="14"/>
      <c r="RLZ795" s="14"/>
      <c r="RMA795" s="14"/>
      <c r="RMB795" s="14"/>
      <c r="RMC795" s="14"/>
      <c r="RMD795" s="14"/>
      <c r="RME795" s="14"/>
      <c r="RMF795" s="14"/>
      <c r="RMG795" s="14"/>
      <c r="RMH795" s="14"/>
      <c r="RMI795" s="14"/>
      <c r="RMJ795" s="14"/>
      <c r="RMK795" s="14"/>
      <c r="RML795" s="14"/>
      <c r="RMM795" s="14"/>
      <c r="RMN795" s="14"/>
      <c r="RMO795" s="14"/>
      <c r="RMP795" s="14"/>
      <c r="RMQ795" s="14"/>
      <c r="RMR795" s="14"/>
      <c r="RMS795" s="14"/>
      <c r="RMT795" s="14"/>
      <c r="RMU795" s="14"/>
      <c r="RMV795" s="14"/>
      <c r="RMW795" s="14"/>
      <c r="RMX795" s="14"/>
      <c r="RMY795" s="14"/>
      <c r="RMZ795" s="14"/>
      <c r="RNA795" s="14"/>
      <c r="RNB795" s="14"/>
      <c r="RNC795" s="14"/>
      <c r="RND795" s="14"/>
      <c r="RNE795" s="14"/>
      <c r="RNF795" s="14"/>
      <c r="RNG795" s="14"/>
      <c r="RNH795" s="14"/>
      <c r="RNI795" s="14"/>
      <c r="RNJ795" s="14"/>
      <c r="RNK795" s="14"/>
      <c r="RNL795" s="14"/>
      <c r="RNM795" s="14"/>
      <c r="RNN795" s="14"/>
      <c r="RNO795" s="14"/>
      <c r="RNP795" s="14"/>
      <c r="RNQ795" s="14"/>
      <c r="RNR795" s="14"/>
      <c r="RNS795" s="14"/>
      <c r="RNT795" s="14"/>
      <c r="RNU795" s="14"/>
      <c r="RNV795" s="14"/>
      <c r="RNW795" s="14"/>
      <c r="RNX795" s="14"/>
      <c r="RNY795" s="14"/>
      <c r="RNZ795" s="14"/>
      <c r="ROA795" s="14"/>
      <c r="ROB795" s="14"/>
      <c r="ROC795" s="14"/>
      <c r="ROD795" s="14"/>
      <c r="ROE795" s="14"/>
      <c r="ROF795" s="14"/>
      <c r="ROG795" s="14"/>
      <c r="ROH795" s="14"/>
      <c r="ROI795" s="14"/>
      <c r="ROJ795" s="14"/>
      <c r="ROK795" s="14"/>
      <c r="ROL795" s="14"/>
      <c r="ROM795" s="14"/>
      <c r="RON795" s="14"/>
      <c r="ROO795" s="14"/>
      <c r="ROP795" s="14"/>
      <c r="ROQ795" s="14"/>
      <c r="ROR795" s="14"/>
      <c r="ROS795" s="14"/>
      <c r="ROT795" s="14"/>
      <c r="ROU795" s="14"/>
      <c r="ROV795" s="14"/>
      <c r="ROW795" s="14"/>
      <c r="ROX795" s="14"/>
      <c r="ROY795" s="14"/>
      <c r="ROZ795" s="14"/>
      <c r="RPA795" s="14"/>
      <c r="RPB795" s="14"/>
      <c r="RPC795" s="14"/>
      <c r="RPD795" s="14"/>
      <c r="RPE795" s="14"/>
      <c r="RPF795" s="14"/>
      <c r="RPG795" s="14"/>
      <c r="RPH795" s="14"/>
      <c r="RPI795" s="14"/>
      <c r="RPJ795" s="14"/>
      <c r="RPK795" s="14"/>
      <c r="RPL795" s="14"/>
      <c r="RPM795" s="14"/>
      <c r="RPN795" s="14"/>
      <c r="RPO795" s="14"/>
      <c r="RPP795" s="14"/>
      <c r="RPQ795" s="14"/>
      <c r="RPR795" s="14"/>
      <c r="RPS795" s="14"/>
      <c r="RPT795" s="14"/>
      <c r="RPU795" s="14"/>
      <c r="RPV795" s="14"/>
      <c r="RPW795" s="14"/>
      <c r="RPX795" s="14"/>
      <c r="RPY795" s="14"/>
      <c r="RPZ795" s="14"/>
      <c r="RQA795" s="14"/>
      <c r="RQB795" s="14"/>
      <c r="RQC795" s="14"/>
      <c r="RQD795" s="14"/>
      <c r="RQE795" s="14"/>
      <c r="RQF795" s="14"/>
      <c r="RQG795" s="14"/>
      <c r="RQH795" s="14"/>
      <c r="RQI795" s="14"/>
      <c r="RQJ795" s="14"/>
      <c r="RQK795" s="14"/>
      <c r="RQL795" s="14"/>
      <c r="RQM795" s="14"/>
      <c r="RQN795" s="14"/>
      <c r="RQO795" s="14"/>
      <c r="RQP795" s="14"/>
      <c r="RQQ795" s="14"/>
      <c r="RQR795" s="14"/>
      <c r="RQS795" s="14"/>
      <c r="RQT795" s="14"/>
      <c r="RQU795" s="14"/>
      <c r="RQV795" s="14"/>
      <c r="RQW795" s="14"/>
      <c r="RQX795" s="14"/>
      <c r="RQY795" s="14"/>
      <c r="RQZ795" s="14"/>
      <c r="RRA795" s="14"/>
      <c r="RRB795" s="14"/>
      <c r="RRC795" s="14"/>
      <c r="RRD795" s="14"/>
      <c r="RRE795" s="14"/>
      <c r="RRF795" s="14"/>
      <c r="RRG795" s="14"/>
      <c r="RRH795" s="14"/>
      <c r="RRI795" s="14"/>
      <c r="RRJ795" s="14"/>
      <c r="RRK795" s="14"/>
      <c r="RRL795" s="14"/>
      <c r="RRM795" s="14"/>
      <c r="RRN795" s="14"/>
      <c r="RRO795" s="14"/>
      <c r="RRP795" s="14"/>
      <c r="RRQ795" s="14"/>
      <c r="RRR795" s="14"/>
      <c r="RRS795" s="14"/>
      <c r="RRT795" s="14"/>
      <c r="RRU795" s="14"/>
      <c r="RRV795" s="14"/>
      <c r="RRW795" s="14"/>
      <c r="RRX795" s="14"/>
      <c r="RRY795" s="14"/>
      <c r="RRZ795" s="14"/>
      <c r="RSA795" s="14"/>
      <c r="RSB795" s="14"/>
      <c r="RSC795" s="14"/>
      <c r="RSD795" s="14"/>
      <c r="RSE795" s="14"/>
      <c r="RSF795" s="14"/>
      <c r="RSG795" s="14"/>
      <c r="RSH795" s="14"/>
      <c r="RSI795" s="14"/>
      <c r="RSJ795" s="14"/>
      <c r="RSK795" s="14"/>
      <c r="RSL795" s="14"/>
      <c r="RSM795" s="14"/>
      <c r="RSN795" s="14"/>
      <c r="RSO795" s="14"/>
      <c r="RSP795" s="14"/>
      <c r="RSQ795" s="14"/>
      <c r="RSR795" s="14"/>
      <c r="RSS795" s="14"/>
      <c r="RST795" s="14"/>
      <c r="RSU795" s="14"/>
      <c r="RSV795" s="14"/>
      <c r="RSW795" s="14"/>
      <c r="RSX795" s="14"/>
      <c r="RSY795" s="14"/>
      <c r="RSZ795" s="14"/>
      <c r="RTA795" s="14"/>
      <c r="RTB795" s="14"/>
      <c r="RTC795" s="14"/>
      <c r="RTD795" s="14"/>
      <c r="RTE795" s="14"/>
      <c r="RTF795" s="14"/>
      <c r="RTG795" s="14"/>
      <c r="RTH795" s="14"/>
      <c r="RTI795" s="14"/>
      <c r="RTJ795" s="14"/>
      <c r="RTK795" s="14"/>
      <c r="RTL795" s="14"/>
      <c r="RTM795" s="14"/>
      <c r="RTN795" s="14"/>
      <c r="RTO795" s="14"/>
      <c r="RTP795" s="14"/>
      <c r="RTQ795" s="14"/>
      <c r="RTR795" s="14"/>
      <c r="RTS795" s="14"/>
      <c r="RTT795" s="14"/>
      <c r="RTU795" s="14"/>
      <c r="RTV795" s="14"/>
      <c r="RTW795" s="14"/>
      <c r="RTX795" s="14"/>
      <c r="RTY795" s="14"/>
      <c r="RTZ795" s="14"/>
      <c r="RUA795" s="14"/>
      <c r="RUB795" s="14"/>
      <c r="RUC795" s="14"/>
      <c r="RUD795" s="14"/>
      <c r="RUE795" s="14"/>
      <c r="RUF795" s="14"/>
      <c r="RUG795" s="14"/>
      <c r="RUH795" s="14"/>
      <c r="RUI795" s="14"/>
      <c r="RUJ795" s="14"/>
      <c r="RUK795" s="14"/>
      <c r="RUL795" s="14"/>
      <c r="RUM795" s="14"/>
      <c r="RUN795" s="14"/>
      <c r="RUO795" s="14"/>
      <c r="RUP795" s="14"/>
      <c r="RUQ795" s="14"/>
      <c r="RUR795" s="14"/>
      <c r="RUS795" s="14"/>
      <c r="RUT795" s="14"/>
      <c r="RUU795" s="14"/>
      <c r="RUV795" s="14"/>
      <c r="RUW795" s="14"/>
      <c r="RUX795" s="14"/>
      <c r="RUY795" s="14"/>
      <c r="RUZ795" s="14"/>
      <c r="RVA795" s="14"/>
      <c r="RVB795" s="14"/>
      <c r="RVC795" s="14"/>
      <c r="RVD795" s="14"/>
      <c r="RVE795" s="14"/>
      <c r="RVF795" s="14"/>
      <c r="RVG795" s="14"/>
      <c r="RVH795" s="14"/>
      <c r="RVI795" s="14"/>
      <c r="RVJ795" s="14"/>
      <c r="RVK795" s="14"/>
      <c r="RVL795" s="14"/>
      <c r="RVM795" s="14"/>
      <c r="RVN795" s="14"/>
      <c r="RVO795" s="14"/>
      <c r="RVP795" s="14"/>
      <c r="RVQ795" s="14"/>
      <c r="RVR795" s="14"/>
      <c r="RVS795" s="14"/>
      <c r="RVT795" s="14"/>
      <c r="RVU795" s="14"/>
      <c r="RVV795" s="14"/>
      <c r="RVW795" s="14"/>
      <c r="RVX795" s="14"/>
      <c r="RVY795" s="14"/>
      <c r="RVZ795" s="14"/>
      <c r="RWA795" s="14"/>
      <c r="RWB795" s="14"/>
      <c r="RWC795" s="14"/>
      <c r="RWD795" s="14"/>
      <c r="RWE795" s="14"/>
      <c r="RWF795" s="14"/>
      <c r="RWG795" s="14"/>
      <c r="RWH795" s="14"/>
      <c r="RWI795" s="14"/>
      <c r="RWJ795" s="14"/>
      <c r="RWK795" s="14"/>
      <c r="RWL795" s="14"/>
      <c r="RWM795" s="14"/>
      <c r="RWN795" s="14"/>
      <c r="RWO795" s="14"/>
      <c r="RWP795" s="14"/>
      <c r="RWQ795" s="14"/>
      <c r="RWR795" s="14"/>
      <c r="RWS795" s="14"/>
      <c r="RWT795" s="14"/>
      <c r="RWU795" s="14"/>
      <c r="RWV795" s="14"/>
      <c r="RWW795" s="14"/>
      <c r="RWX795" s="14"/>
      <c r="RWY795" s="14"/>
      <c r="RWZ795" s="14"/>
      <c r="RXA795" s="14"/>
      <c r="RXB795" s="14"/>
      <c r="RXC795" s="14"/>
      <c r="RXD795" s="14"/>
      <c r="RXE795" s="14"/>
      <c r="RXF795" s="14"/>
      <c r="RXG795" s="14"/>
      <c r="RXH795" s="14"/>
      <c r="RXI795" s="14"/>
      <c r="RXJ795" s="14"/>
      <c r="RXK795" s="14"/>
      <c r="RXL795" s="14"/>
      <c r="RXM795" s="14"/>
      <c r="RXN795" s="14"/>
      <c r="RXO795" s="14"/>
      <c r="RXP795" s="14"/>
      <c r="RXQ795" s="14"/>
      <c r="RXR795" s="14"/>
      <c r="RXS795" s="14"/>
      <c r="RXT795" s="14"/>
      <c r="RXU795" s="14"/>
      <c r="RXV795" s="14"/>
      <c r="RXW795" s="14"/>
      <c r="RXX795" s="14"/>
      <c r="RXY795" s="14"/>
      <c r="RXZ795" s="14"/>
      <c r="RYA795" s="14"/>
      <c r="RYB795" s="14"/>
      <c r="RYC795" s="14"/>
      <c r="RYD795" s="14"/>
      <c r="RYE795" s="14"/>
      <c r="RYF795" s="14"/>
      <c r="RYG795" s="14"/>
      <c r="RYH795" s="14"/>
      <c r="RYI795" s="14"/>
      <c r="RYJ795" s="14"/>
      <c r="RYK795" s="14"/>
      <c r="RYL795" s="14"/>
      <c r="RYM795" s="14"/>
      <c r="RYN795" s="14"/>
      <c r="RYO795" s="14"/>
      <c r="RYP795" s="14"/>
      <c r="RYQ795" s="14"/>
      <c r="RYR795" s="14"/>
      <c r="RYS795" s="14"/>
      <c r="RYT795" s="14"/>
      <c r="RYU795" s="14"/>
      <c r="RYV795" s="14"/>
      <c r="RYW795" s="14"/>
      <c r="RYX795" s="14"/>
      <c r="RYY795" s="14"/>
      <c r="RYZ795" s="14"/>
      <c r="RZA795" s="14"/>
      <c r="RZB795" s="14"/>
      <c r="RZC795" s="14"/>
      <c r="RZD795" s="14"/>
      <c r="RZE795" s="14"/>
      <c r="RZF795" s="14"/>
      <c r="RZG795" s="14"/>
      <c r="RZH795" s="14"/>
      <c r="RZI795" s="14"/>
      <c r="RZJ795" s="14"/>
      <c r="RZK795" s="14"/>
      <c r="RZL795" s="14"/>
      <c r="RZM795" s="14"/>
      <c r="RZN795" s="14"/>
      <c r="RZO795" s="14"/>
      <c r="RZP795" s="14"/>
      <c r="RZQ795" s="14"/>
      <c r="RZR795" s="14"/>
      <c r="RZS795" s="14"/>
      <c r="RZT795" s="14"/>
      <c r="RZU795" s="14"/>
      <c r="RZV795" s="14"/>
      <c r="RZW795" s="14"/>
      <c r="RZX795" s="14"/>
      <c r="RZY795" s="14"/>
      <c r="RZZ795" s="14"/>
      <c r="SAA795" s="14"/>
      <c r="SAB795" s="14"/>
      <c r="SAC795" s="14"/>
      <c r="SAD795" s="14"/>
      <c r="SAE795" s="14"/>
      <c r="SAF795" s="14"/>
      <c r="SAG795" s="14"/>
      <c r="SAH795" s="14"/>
      <c r="SAI795" s="14"/>
      <c r="SAJ795" s="14"/>
      <c r="SAK795" s="14"/>
      <c r="SAL795" s="14"/>
      <c r="SAM795" s="14"/>
      <c r="SAN795" s="14"/>
      <c r="SAO795" s="14"/>
      <c r="SAP795" s="14"/>
      <c r="SAQ795" s="14"/>
      <c r="SAR795" s="14"/>
      <c r="SAS795" s="14"/>
      <c r="SAT795" s="14"/>
      <c r="SAU795" s="14"/>
      <c r="SAV795" s="14"/>
      <c r="SAW795" s="14"/>
      <c r="SAX795" s="14"/>
      <c r="SAY795" s="14"/>
      <c r="SAZ795" s="14"/>
      <c r="SBA795" s="14"/>
      <c r="SBB795" s="14"/>
      <c r="SBC795" s="14"/>
      <c r="SBD795" s="14"/>
      <c r="SBE795" s="14"/>
      <c r="SBF795" s="14"/>
      <c r="SBG795" s="14"/>
      <c r="SBH795" s="14"/>
      <c r="SBI795" s="14"/>
      <c r="SBJ795" s="14"/>
      <c r="SBK795" s="14"/>
      <c r="SBL795" s="14"/>
      <c r="SBM795" s="14"/>
      <c r="SBN795" s="14"/>
      <c r="SBO795" s="14"/>
      <c r="SBP795" s="14"/>
      <c r="SBQ795" s="14"/>
      <c r="SBR795" s="14"/>
      <c r="SBS795" s="14"/>
      <c r="SBT795" s="14"/>
      <c r="SBU795" s="14"/>
      <c r="SBV795" s="14"/>
      <c r="SBW795" s="14"/>
      <c r="SBX795" s="14"/>
      <c r="SBY795" s="14"/>
      <c r="SBZ795" s="14"/>
      <c r="SCA795" s="14"/>
      <c r="SCB795" s="14"/>
      <c r="SCC795" s="14"/>
      <c r="SCD795" s="14"/>
      <c r="SCE795" s="14"/>
      <c r="SCF795" s="14"/>
      <c r="SCG795" s="14"/>
      <c r="SCH795" s="14"/>
      <c r="SCI795" s="14"/>
      <c r="SCJ795" s="14"/>
      <c r="SCK795" s="14"/>
      <c r="SCL795" s="14"/>
      <c r="SCM795" s="14"/>
      <c r="SCN795" s="14"/>
      <c r="SCO795" s="14"/>
      <c r="SCP795" s="14"/>
      <c r="SCQ795" s="14"/>
      <c r="SCR795" s="14"/>
      <c r="SCS795" s="14"/>
      <c r="SCT795" s="14"/>
      <c r="SCU795" s="14"/>
      <c r="SCV795" s="14"/>
      <c r="SCW795" s="14"/>
      <c r="SCX795" s="14"/>
      <c r="SCY795" s="14"/>
      <c r="SCZ795" s="14"/>
      <c r="SDA795" s="14"/>
      <c r="SDB795" s="14"/>
      <c r="SDC795" s="14"/>
      <c r="SDD795" s="14"/>
      <c r="SDE795" s="14"/>
      <c r="SDF795" s="14"/>
      <c r="SDG795" s="14"/>
      <c r="SDH795" s="14"/>
      <c r="SDI795" s="14"/>
      <c r="SDJ795" s="14"/>
      <c r="SDK795" s="14"/>
      <c r="SDL795" s="14"/>
      <c r="SDM795" s="14"/>
      <c r="SDN795" s="14"/>
      <c r="SDO795" s="14"/>
      <c r="SDP795" s="14"/>
      <c r="SDQ795" s="14"/>
      <c r="SDR795" s="14"/>
      <c r="SDS795" s="14"/>
      <c r="SDT795" s="14"/>
      <c r="SDU795" s="14"/>
      <c r="SDV795" s="14"/>
      <c r="SDW795" s="14"/>
      <c r="SDX795" s="14"/>
      <c r="SDY795" s="14"/>
      <c r="SDZ795" s="14"/>
      <c r="SEA795" s="14"/>
      <c r="SEB795" s="14"/>
      <c r="SEC795" s="14"/>
      <c r="SED795" s="14"/>
      <c r="SEE795" s="14"/>
      <c r="SEF795" s="14"/>
      <c r="SEG795" s="14"/>
      <c r="SEH795" s="14"/>
      <c r="SEI795" s="14"/>
      <c r="SEJ795" s="14"/>
      <c r="SEK795" s="14"/>
      <c r="SEL795" s="14"/>
      <c r="SEM795" s="14"/>
      <c r="SEN795" s="14"/>
      <c r="SEO795" s="14"/>
      <c r="SEP795" s="14"/>
      <c r="SEQ795" s="14"/>
      <c r="SER795" s="14"/>
      <c r="SES795" s="14"/>
      <c r="SET795" s="14"/>
      <c r="SEU795" s="14"/>
      <c r="SEV795" s="14"/>
      <c r="SEW795" s="14"/>
      <c r="SEX795" s="14"/>
      <c r="SEY795" s="14"/>
      <c r="SEZ795" s="14"/>
      <c r="SFA795" s="14"/>
      <c r="SFB795" s="14"/>
      <c r="SFC795" s="14"/>
      <c r="SFD795" s="14"/>
      <c r="SFE795" s="14"/>
      <c r="SFF795" s="14"/>
      <c r="SFG795" s="14"/>
      <c r="SFH795" s="14"/>
      <c r="SFI795" s="14"/>
      <c r="SFJ795" s="14"/>
      <c r="SFK795" s="14"/>
      <c r="SFL795" s="14"/>
      <c r="SFM795" s="14"/>
      <c r="SFN795" s="14"/>
      <c r="SFO795" s="14"/>
      <c r="SFP795" s="14"/>
      <c r="SFQ795" s="14"/>
      <c r="SFR795" s="14"/>
      <c r="SFS795" s="14"/>
      <c r="SFT795" s="14"/>
      <c r="SFU795" s="14"/>
      <c r="SFV795" s="14"/>
      <c r="SFW795" s="14"/>
      <c r="SFX795" s="14"/>
      <c r="SFY795" s="14"/>
      <c r="SFZ795" s="14"/>
      <c r="SGA795" s="14"/>
      <c r="SGB795" s="14"/>
      <c r="SGC795" s="14"/>
      <c r="SGD795" s="14"/>
      <c r="SGE795" s="14"/>
      <c r="SGF795" s="14"/>
      <c r="SGG795" s="14"/>
      <c r="SGH795" s="14"/>
      <c r="SGI795" s="14"/>
      <c r="SGJ795" s="14"/>
      <c r="SGK795" s="14"/>
      <c r="SGL795" s="14"/>
      <c r="SGM795" s="14"/>
      <c r="SGN795" s="14"/>
      <c r="SGO795" s="14"/>
      <c r="SGP795" s="14"/>
      <c r="SGQ795" s="14"/>
      <c r="SGR795" s="14"/>
      <c r="SGS795" s="14"/>
      <c r="SGT795" s="14"/>
      <c r="SGU795" s="14"/>
      <c r="SGV795" s="14"/>
      <c r="SGW795" s="14"/>
      <c r="SGX795" s="14"/>
      <c r="SGY795" s="14"/>
      <c r="SGZ795" s="14"/>
      <c r="SHA795" s="14"/>
      <c r="SHB795" s="14"/>
      <c r="SHC795" s="14"/>
      <c r="SHD795" s="14"/>
      <c r="SHE795" s="14"/>
      <c r="SHF795" s="14"/>
      <c r="SHG795" s="14"/>
      <c r="SHH795" s="14"/>
      <c r="SHI795" s="14"/>
      <c r="SHJ795" s="14"/>
      <c r="SHK795" s="14"/>
      <c r="SHL795" s="14"/>
      <c r="SHM795" s="14"/>
      <c r="SHN795" s="14"/>
      <c r="SHO795" s="14"/>
      <c r="SHP795" s="14"/>
      <c r="SHQ795" s="14"/>
      <c r="SHR795" s="14"/>
      <c r="SHS795" s="14"/>
      <c r="SHT795" s="14"/>
      <c r="SHU795" s="14"/>
      <c r="SHV795" s="14"/>
      <c r="SHW795" s="14"/>
      <c r="SHX795" s="14"/>
      <c r="SHY795" s="14"/>
      <c r="SHZ795" s="14"/>
      <c r="SIA795" s="14"/>
      <c r="SIB795" s="14"/>
      <c r="SIC795" s="14"/>
      <c r="SID795" s="14"/>
      <c r="SIE795" s="14"/>
      <c r="SIF795" s="14"/>
      <c r="SIG795" s="14"/>
      <c r="SIH795" s="14"/>
      <c r="SII795" s="14"/>
      <c r="SIJ795" s="14"/>
      <c r="SIK795" s="14"/>
      <c r="SIL795" s="14"/>
      <c r="SIM795" s="14"/>
      <c r="SIN795" s="14"/>
      <c r="SIO795" s="14"/>
      <c r="SIP795" s="14"/>
      <c r="SIQ795" s="14"/>
      <c r="SIR795" s="14"/>
      <c r="SIS795" s="14"/>
      <c r="SIT795" s="14"/>
      <c r="SIU795" s="14"/>
      <c r="SIV795" s="14"/>
      <c r="SIW795" s="14"/>
      <c r="SIX795" s="14"/>
      <c r="SIY795" s="14"/>
      <c r="SIZ795" s="14"/>
      <c r="SJA795" s="14"/>
      <c r="SJB795" s="14"/>
      <c r="SJC795" s="14"/>
      <c r="SJD795" s="14"/>
      <c r="SJE795" s="14"/>
      <c r="SJF795" s="14"/>
      <c r="SJG795" s="14"/>
      <c r="SJH795" s="14"/>
      <c r="SJI795" s="14"/>
      <c r="SJJ795" s="14"/>
      <c r="SJK795" s="14"/>
      <c r="SJL795" s="14"/>
      <c r="SJM795" s="14"/>
      <c r="SJN795" s="14"/>
      <c r="SJO795" s="14"/>
      <c r="SJP795" s="14"/>
      <c r="SJQ795" s="14"/>
      <c r="SJR795" s="14"/>
      <c r="SJS795" s="14"/>
      <c r="SJT795" s="14"/>
      <c r="SJU795" s="14"/>
      <c r="SJV795" s="14"/>
      <c r="SJW795" s="14"/>
      <c r="SJX795" s="14"/>
      <c r="SJY795" s="14"/>
      <c r="SJZ795" s="14"/>
      <c r="SKA795" s="14"/>
      <c r="SKB795" s="14"/>
      <c r="SKC795" s="14"/>
      <c r="SKD795" s="14"/>
      <c r="SKE795" s="14"/>
      <c r="SKF795" s="14"/>
      <c r="SKG795" s="14"/>
      <c r="SKH795" s="14"/>
      <c r="SKI795" s="14"/>
      <c r="SKJ795" s="14"/>
      <c r="SKK795" s="14"/>
      <c r="SKL795" s="14"/>
      <c r="SKM795" s="14"/>
      <c r="SKN795" s="14"/>
      <c r="SKO795" s="14"/>
      <c r="SKP795" s="14"/>
      <c r="SKQ795" s="14"/>
      <c r="SKR795" s="14"/>
      <c r="SKS795" s="14"/>
      <c r="SKT795" s="14"/>
      <c r="SKU795" s="14"/>
      <c r="SKV795" s="14"/>
      <c r="SKW795" s="14"/>
      <c r="SKX795" s="14"/>
      <c r="SKY795" s="14"/>
      <c r="SKZ795" s="14"/>
      <c r="SLA795" s="14"/>
      <c r="SLB795" s="14"/>
      <c r="SLC795" s="14"/>
      <c r="SLD795" s="14"/>
      <c r="SLE795" s="14"/>
      <c r="SLF795" s="14"/>
      <c r="SLG795" s="14"/>
      <c r="SLH795" s="14"/>
      <c r="SLI795" s="14"/>
      <c r="SLJ795" s="14"/>
      <c r="SLK795" s="14"/>
      <c r="SLL795" s="14"/>
      <c r="SLM795" s="14"/>
      <c r="SLN795" s="14"/>
      <c r="SLO795" s="14"/>
      <c r="SLP795" s="14"/>
      <c r="SLQ795" s="14"/>
      <c r="SLR795" s="14"/>
      <c r="SLS795" s="14"/>
      <c r="SLT795" s="14"/>
      <c r="SLU795" s="14"/>
      <c r="SLV795" s="14"/>
      <c r="SLW795" s="14"/>
      <c r="SLX795" s="14"/>
      <c r="SLY795" s="14"/>
      <c r="SLZ795" s="14"/>
      <c r="SMA795" s="14"/>
      <c r="SMB795" s="14"/>
      <c r="SMC795" s="14"/>
      <c r="SMD795" s="14"/>
      <c r="SME795" s="14"/>
      <c r="SMF795" s="14"/>
      <c r="SMG795" s="14"/>
      <c r="SMH795" s="14"/>
      <c r="SMI795" s="14"/>
      <c r="SMJ795" s="14"/>
      <c r="SMK795" s="14"/>
      <c r="SML795" s="14"/>
      <c r="SMM795" s="14"/>
      <c r="SMN795" s="14"/>
      <c r="SMO795" s="14"/>
      <c r="SMP795" s="14"/>
      <c r="SMQ795" s="14"/>
      <c r="SMR795" s="14"/>
      <c r="SMS795" s="14"/>
      <c r="SMT795" s="14"/>
      <c r="SMU795" s="14"/>
      <c r="SMV795" s="14"/>
      <c r="SMW795" s="14"/>
      <c r="SMX795" s="14"/>
      <c r="SMY795" s="14"/>
      <c r="SMZ795" s="14"/>
      <c r="SNA795" s="14"/>
      <c r="SNB795" s="14"/>
      <c r="SNC795" s="14"/>
      <c r="SND795" s="14"/>
      <c r="SNE795" s="14"/>
      <c r="SNF795" s="14"/>
      <c r="SNG795" s="14"/>
      <c r="SNH795" s="14"/>
      <c r="SNI795" s="14"/>
      <c r="SNJ795" s="14"/>
      <c r="SNK795" s="14"/>
      <c r="SNL795" s="14"/>
      <c r="SNM795" s="14"/>
      <c r="SNN795" s="14"/>
      <c r="SNO795" s="14"/>
      <c r="SNP795" s="14"/>
      <c r="SNQ795" s="14"/>
      <c r="SNR795" s="14"/>
      <c r="SNS795" s="14"/>
      <c r="SNT795" s="14"/>
      <c r="SNU795" s="14"/>
      <c r="SNV795" s="14"/>
      <c r="SNW795" s="14"/>
      <c r="SNX795" s="14"/>
      <c r="SNY795" s="14"/>
      <c r="SNZ795" s="14"/>
      <c r="SOA795" s="14"/>
      <c r="SOB795" s="14"/>
      <c r="SOC795" s="14"/>
      <c r="SOD795" s="14"/>
      <c r="SOE795" s="14"/>
      <c r="SOF795" s="14"/>
      <c r="SOG795" s="14"/>
      <c r="SOH795" s="14"/>
      <c r="SOI795" s="14"/>
      <c r="SOJ795" s="14"/>
      <c r="SOK795" s="14"/>
      <c r="SOL795" s="14"/>
      <c r="SOM795" s="14"/>
      <c r="SON795" s="14"/>
      <c r="SOO795" s="14"/>
      <c r="SOP795" s="14"/>
      <c r="SOQ795" s="14"/>
      <c r="SOR795" s="14"/>
      <c r="SOS795" s="14"/>
      <c r="SOT795" s="14"/>
      <c r="SOU795" s="14"/>
      <c r="SOV795" s="14"/>
      <c r="SOW795" s="14"/>
      <c r="SOX795" s="14"/>
      <c r="SOY795" s="14"/>
      <c r="SOZ795" s="14"/>
      <c r="SPA795" s="14"/>
      <c r="SPB795" s="14"/>
      <c r="SPC795" s="14"/>
      <c r="SPD795" s="14"/>
      <c r="SPE795" s="14"/>
      <c r="SPF795" s="14"/>
      <c r="SPG795" s="14"/>
      <c r="SPH795" s="14"/>
      <c r="SPI795" s="14"/>
      <c r="SPJ795" s="14"/>
      <c r="SPK795" s="14"/>
      <c r="SPL795" s="14"/>
      <c r="SPM795" s="14"/>
      <c r="SPN795" s="14"/>
      <c r="SPO795" s="14"/>
      <c r="SPP795" s="14"/>
      <c r="SPQ795" s="14"/>
      <c r="SPR795" s="14"/>
      <c r="SPS795" s="14"/>
      <c r="SPT795" s="14"/>
      <c r="SPU795" s="14"/>
      <c r="SPV795" s="14"/>
      <c r="SPW795" s="14"/>
      <c r="SPX795" s="14"/>
      <c r="SPY795" s="14"/>
      <c r="SPZ795" s="14"/>
      <c r="SQA795" s="14"/>
      <c r="SQB795" s="14"/>
      <c r="SQC795" s="14"/>
      <c r="SQD795" s="14"/>
      <c r="SQE795" s="14"/>
      <c r="SQF795" s="14"/>
      <c r="SQG795" s="14"/>
      <c r="SQH795" s="14"/>
      <c r="SQI795" s="14"/>
      <c r="SQJ795" s="14"/>
      <c r="SQK795" s="14"/>
      <c r="SQL795" s="14"/>
      <c r="SQM795" s="14"/>
      <c r="SQN795" s="14"/>
      <c r="SQO795" s="14"/>
      <c r="SQP795" s="14"/>
      <c r="SQQ795" s="14"/>
      <c r="SQR795" s="14"/>
      <c r="SQS795" s="14"/>
      <c r="SQT795" s="14"/>
      <c r="SQU795" s="14"/>
      <c r="SQV795" s="14"/>
      <c r="SQW795" s="14"/>
      <c r="SQX795" s="14"/>
      <c r="SQY795" s="14"/>
      <c r="SQZ795" s="14"/>
      <c r="SRA795" s="14"/>
      <c r="SRB795" s="14"/>
      <c r="SRC795" s="14"/>
      <c r="SRD795" s="14"/>
      <c r="SRE795" s="14"/>
      <c r="SRF795" s="14"/>
      <c r="SRG795" s="14"/>
      <c r="SRH795" s="14"/>
      <c r="SRI795" s="14"/>
      <c r="SRJ795" s="14"/>
      <c r="SRK795" s="14"/>
      <c r="SRL795" s="14"/>
      <c r="SRM795" s="14"/>
      <c r="SRN795" s="14"/>
      <c r="SRO795" s="14"/>
      <c r="SRP795" s="14"/>
      <c r="SRQ795" s="14"/>
      <c r="SRR795" s="14"/>
      <c r="SRS795" s="14"/>
      <c r="SRT795" s="14"/>
      <c r="SRU795" s="14"/>
      <c r="SRV795" s="14"/>
      <c r="SRW795" s="14"/>
      <c r="SRX795" s="14"/>
      <c r="SRY795" s="14"/>
      <c r="SRZ795" s="14"/>
      <c r="SSA795" s="14"/>
      <c r="SSB795" s="14"/>
      <c r="SSC795" s="14"/>
      <c r="SSD795" s="14"/>
      <c r="SSE795" s="14"/>
      <c r="SSF795" s="14"/>
      <c r="SSG795" s="14"/>
      <c r="SSH795" s="14"/>
      <c r="SSI795" s="14"/>
      <c r="SSJ795" s="14"/>
      <c r="SSK795" s="14"/>
      <c r="SSL795" s="14"/>
      <c r="SSM795" s="14"/>
      <c r="SSN795" s="14"/>
      <c r="SSO795" s="14"/>
      <c r="SSP795" s="14"/>
      <c r="SSQ795" s="14"/>
      <c r="SSR795" s="14"/>
      <c r="SSS795" s="14"/>
      <c r="SST795" s="14"/>
      <c r="SSU795" s="14"/>
      <c r="SSV795" s="14"/>
      <c r="SSW795" s="14"/>
      <c r="SSX795" s="14"/>
      <c r="SSY795" s="14"/>
      <c r="SSZ795" s="14"/>
      <c r="STA795" s="14"/>
      <c r="STB795" s="14"/>
      <c r="STC795" s="14"/>
      <c r="STD795" s="14"/>
      <c r="STE795" s="14"/>
      <c r="STF795" s="14"/>
      <c r="STG795" s="14"/>
      <c r="STH795" s="14"/>
      <c r="STI795" s="14"/>
      <c r="STJ795" s="14"/>
      <c r="STK795" s="14"/>
      <c r="STL795" s="14"/>
      <c r="STM795" s="14"/>
      <c r="STN795" s="14"/>
      <c r="STO795" s="14"/>
      <c r="STP795" s="14"/>
      <c r="STQ795" s="14"/>
      <c r="STR795" s="14"/>
      <c r="STS795" s="14"/>
      <c r="STT795" s="14"/>
      <c r="STU795" s="14"/>
      <c r="STV795" s="14"/>
      <c r="STW795" s="14"/>
      <c r="STX795" s="14"/>
      <c r="STY795" s="14"/>
      <c r="STZ795" s="14"/>
      <c r="SUA795" s="14"/>
      <c r="SUB795" s="14"/>
      <c r="SUC795" s="14"/>
      <c r="SUD795" s="14"/>
      <c r="SUE795" s="14"/>
      <c r="SUF795" s="14"/>
      <c r="SUG795" s="14"/>
      <c r="SUH795" s="14"/>
      <c r="SUI795" s="14"/>
      <c r="SUJ795" s="14"/>
      <c r="SUK795" s="14"/>
      <c r="SUL795" s="14"/>
      <c r="SUM795" s="14"/>
      <c r="SUN795" s="14"/>
      <c r="SUO795" s="14"/>
      <c r="SUP795" s="14"/>
      <c r="SUQ795" s="14"/>
      <c r="SUR795" s="14"/>
      <c r="SUS795" s="14"/>
      <c r="SUT795" s="14"/>
      <c r="SUU795" s="14"/>
      <c r="SUV795" s="14"/>
      <c r="SUW795" s="14"/>
      <c r="SUX795" s="14"/>
      <c r="SUY795" s="14"/>
      <c r="SUZ795" s="14"/>
      <c r="SVA795" s="14"/>
      <c r="SVB795" s="14"/>
      <c r="SVC795" s="14"/>
      <c r="SVD795" s="14"/>
      <c r="SVE795" s="14"/>
      <c r="SVF795" s="14"/>
      <c r="SVG795" s="14"/>
      <c r="SVH795" s="14"/>
      <c r="SVI795" s="14"/>
      <c r="SVJ795" s="14"/>
      <c r="SVK795" s="14"/>
      <c r="SVL795" s="14"/>
      <c r="SVM795" s="14"/>
      <c r="SVN795" s="14"/>
      <c r="SVO795" s="14"/>
      <c r="SVP795" s="14"/>
      <c r="SVQ795" s="14"/>
      <c r="SVR795" s="14"/>
      <c r="SVS795" s="14"/>
      <c r="SVT795" s="14"/>
      <c r="SVU795" s="14"/>
      <c r="SVV795" s="14"/>
      <c r="SVW795" s="14"/>
      <c r="SVX795" s="14"/>
      <c r="SVY795" s="14"/>
      <c r="SVZ795" s="14"/>
      <c r="SWA795" s="14"/>
      <c r="SWB795" s="14"/>
      <c r="SWC795" s="14"/>
      <c r="SWD795" s="14"/>
      <c r="SWE795" s="14"/>
      <c r="SWF795" s="14"/>
      <c r="SWG795" s="14"/>
      <c r="SWH795" s="14"/>
      <c r="SWI795" s="14"/>
      <c r="SWJ795" s="14"/>
      <c r="SWK795" s="14"/>
      <c r="SWL795" s="14"/>
      <c r="SWM795" s="14"/>
      <c r="SWN795" s="14"/>
      <c r="SWO795" s="14"/>
      <c r="SWP795" s="14"/>
      <c r="SWQ795" s="14"/>
      <c r="SWR795" s="14"/>
      <c r="SWS795" s="14"/>
      <c r="SWT795" s="14"/>
      <c r="SWU795" s="14"/>
      <c r="SWV795" s="14"/>
      <c r="SWW795" s="14"/>
      <c r="SWX795" s="14"/>
      <c r="SWY795" s="14"/>
      <c r="SWZ795" s="14"/>
      <c r="SXA795" s="14"/>
      <c r="SXB795" s="14"/>
      <c r="SXC795" s="14"/>
      <c r="SXD795" s="14"/>
      <c r="SXE795" s="14"/>
      <c r="SXF795" s="14"/>
      <c r="SXG795" s="14"/>
      <c r="SXH795" s="14"/>
      <c r="SXI795" s="14"/>
      <c r="SXJ795" s="14"/>
      <c r="SXK795" s="14"/>
      <c r="SXL795" s="14"/>
      <c r="SXM795" s="14"/>
      <c r="SXN795" s="14"/>
      <c r="SXO795" s="14"/>
      <c r="SXP795" s="14"/>
      <c r="SXQ795" s="14"/>
      <c r="SXR795" s="14"/>
      <c r="SXS795" s="14"/>
      <c r="SXT795" s="14"/>
      <c r="SXU795" s="14"/>
      <c r="SXV795" s="14"/>
      <c r="SXW795" s="14"/>
      <c r="SXX795" s="14"/>
      <c r="SXY795" s="14"/>
      <c r="SXZ795" s="14"/>
      <c r="SYA795" s="14"/>
      <c r="SYB795" s="14"/>
      <c r="SYC795" s="14"/>
      <c r="SYD795" s="14"/>
      <c r="SYE795" s="14"/>
      <c r="SYF795" s="14"/>
      <c r="SYG795" s="14"/>
      <c r="SYH795" s="14"/>
      <c r="SYI795" s="14"/>
      <c r="SYJ795" s="14"/>
      <c r="SYK795" s="14"/>
      <c r="SYL795" s="14"/>
      <c r="SYM795" s="14"/>
      <c r="SYN795" s="14"/>
      <c r="SYO795" s="14"/>
      <c r="SYP795" s="14"/>
      <c r="SYQ795" s="14"/>
      <c r="SYR795" s="14"/>
      <c r="SYS795" s="14"/>
      <c r="SYT795" s="14"/>
      <c r="SYU795" s="14"/>
      <c r="SYV795" s="14"/>
      <c r="SYW795" s="14"/>
      <c r="SYX795" s="14"/>
      <c r="SYY795" s="14"/>
      <c r="SYZ795" s="14"/>
      <c r="SZA795" s="14"/>
      <c r="SZB795" s="14"/>
      <c r="SZC795" s="14"/>
      <c r="SZD795" s="14"/>
      <c r="SZE795" s="14"/>
      <c r="SZF795" s="14"/>
      <c r="SZG795" s="14"/>
      <c r="SZH795" s="14"/>
      <c r="SZI795" s="14"/>
      <c r="SZJ795" s="14"/>
      <c r="SZK795" s="14"/>
      <c r="SZL795" s="14"/>
      <c r="SZM795" s="14"/>
      <c r="SZN795" s="14"/>
      <c r="SZO795" s="14"/>
      <c r="SZP795" s="14"/>
      <c r="SZQ795" s="14"/>
      <c r="SZR795" s="14"/>
      <c r="SZS795" s="14"/>
      <c r="SZT795" s="14"/>
      <c r="SZU795" s="14"/>
      <c r="SZV795" s="14"/>
      <c r="SZW795" s="14"/>
      <c r="SZX795" s="14"/>
      <c r="SZY795" s="14"/>
      <c r="SZZ795" s="14"/>
      <c r="TAA795" s="14"/>
      <c r="TAB795" s="14"/>
      <c r="TAC795" s="14"/>
      <c r="TAD795" s="14"/>
      <c r="TAE795" s="14"/>
      <c r="TAF795" s="14"/>
      <c r="TAG795" s="14"/>
      <c r="TAH795" s="14"/>
      <c r="TAI795" s="14"/>
      <c r="TAJ795" s="14"/>
      <c r="TAK795" s="14"/>
      <c r="TAL795" s="14"/>
      <c r="TAM795" s="14"/>
      <c r="TAN795" s="14"/>
      <c r="TAO795" s="14"/>
      <c r="TAP795" s="14"/>
      <c r="TAQ795" s="14"/>
      <c r="TAR795" s="14"/>
      <c r="TAS795" s="14"/>
      <c r="TAT795" s="14"/>
      <c r="TAU795" s="14"/>
      <c r="TAV795" s="14"/>
      <c r="TAW795" s="14"/>
      <c r="TAX795" s="14"/>
      <c r="TAY795" s="14"/>
      <c r="TAZ795" s="14"/>
      <c r="TBA795" s="14"/>
      <c r="TBB795" s="14"/>
      <c r="TBC795" s="14"/>
      <c r="TBD795" s="14"/>
      <c r="TBE795" s="14"/>
      <c r="TBF795" s="14"/>
      <c r="TBG795" s="14"/>
      <c r="TBH795" s="14"/>
      <c r="TBI795" s="14"/>
      <c r="TBJ795" s="14"/>
      <c r="TBK795" s="14"/>
      <c r="TBL795" s="14"/>
      <c r="TBM795" s="14"/>
      <c r="TBN795" s="14"/>
      <c r="TBO795" s="14"/>
      <c r="TBP795" s="14"/>
      <c r="TBQ795" s="14"/>
      <c r="TBR795" s="14"/>
      <c r="TBS795" s="14"/>
      <c r="TBT795" s="14"/>
      <c r="TBU795" s="14"/>
      <c r="TBV795" s="14"/>
      <c r="TBW795" s="14"/>
      <c r="TBX795" s="14"/>
      <c r="TBY795" s="14"/>
      <c r="TBZ795" s="14"/>
      <c r="TCA795" s="14"/>
      <c r="TCB795" s="14"/>
      <c r="TCC795" s="14"/>
      <c r="TCD795" s="14"/>
      <c r="TCE795" s="14"/>
      <c r="TCF795" s="14"/>
      <c r="TCG795" s="14"/>
      <c r="TCH795" s="14"/>
      <c r="TCI795" s="14"/>
      <c r="TCJ795" s="14"/>
      <c r="TCK795" s="14"/>
      <c r="TCL795" s="14"/>
      <c r="TCM795" s="14"/>
      <c r="TCN795" s="14"/>
      <c r="TCO795" s="14"/>
      <c r="TCP795" s="14"/>
      <c r="TCQ795" s="14"/>
      <c r="TCR795" s="14"/>
      <c r="TCS795" s="14"/>
      <c r="TCT795" s="14"/>
      <c r="TCU795" s="14"/>
      <c r="TCV795" s="14"/>
      <c r="TCW795" s="14"/>
      <c r="TCX795" s="14"/>
      <c r="TCY795" s="14"/>
      <c r="TCZ795" s="14"/>
      <c r="TDA795" s="14"/>
      <c r="TDB795" s="14"/>
      <c r="TDC795" s="14"/>
      <c r="TDD795" s="14"/>
      <c r="TDE795" s="14"/>
      <c r="TDF795" s="14"/>
      <c r="TDG795" s="14"/>
      <c r="TDH795" s="14"/>
      <c r="TDI795" s="14"/>
      <c r="TDJ795" s="14"/>
      <c r="TDK795" s="14"/>
      <c r="TDL795" s="14"/>
      <c r="TDM795" s="14"/>
      <c r="TDN795" s="14"/>
      <c r="TDO795" s="14"/>
      <c r="TDP795" s="14"/>
      <c r="TDQ795" s="14"/>
      <c r="TDR795" s="14"/>
      <c r="TDS795" s="14"/>
      <c r="TDT795" s="14"/>
      <c r="TDU795" s="14"/>
      <c r="TDV795" s="14"/>
      <c r="TDW795" s="14"/>
      <c r="TDX795" s="14"/>
      <c r="TDY795" s="14"/>
      <c r="TDZ795" s="14"/>
      <c r="TEA795" s="14"/>
      <c r="TEB795" s="14"/>
      <c r="TEC795" s="14"/>
      <c r="TED795" s="14"/>
      <c r="TEE795" s="14"/>
      <c r="TEF795" s="14"/>
      <c r="TEG795" s="14"/>
      <c r="TEH795" s="14"/>
      <c r="TEI795" s="14"/>
      <c r="TEJ795" s="14"/>
      <c r="TEK795" s="14"/>
      <c r="TEL795" s="14"/>
      <c r="TEM795" s="14"/>
      <c r="TEN795" s="14"/>
      <c r="TEO795" s="14"/>
      <c r="TEP795" s="14"/>
      <c r="TEQ795" s="14"/>
      <c r="TER795" s="14"/>
      <c r="TES795" s="14"/>
      <c r="TET795" s="14"/>
      <c r="TEU795" s="14"/>
      <c r="TEV795" s="14"/>
      <c r="TEW795" s="14"/>
      <c r="TEX795" s="14"/>
      <c r="TEY795" s="14"/>
      <c r="TEZ795" s="14"/>
      <c r="TFA795" s="14"/>
      <c r="TFB795" s="14"/>
      <c r="TFC795" s="14"/>
      <c r="TFD795" s="14"/>
      <c r="TFE795" s="14"/>
      <c r="TFF795" s="14"/>
      <c r="TFG795" s="14"/>
      <c r="TFH795" s="14"/>
      <c r="TFI795" s="14"/>
      <c r="TFJ795" s="14"/>
      <c r="TFK795" s="14"/>
      <c r="TFL795" s="14"/>
      <c r="TFM795" s="14"/>
      <c r="TFN795" s="14"/>
      <c r="TFO795" s="14"/>
      <c r="TFP795" s="14"/>
      <c r="TFQ795" s="14"/>
      <c r="TFR795" s="14"/>
      <c r="TFS795" s="14"/>
      <c r="TFT795" s="14"/>
      <c r="TFU795" s="14"/>
      <c r="TFV795" s="14"/>
      <c r="TFW795" s="14"/>
      <c r="TFX795" s="14"/>
      <c r="TFY795" s="14"/>
      <c r="TFZ795" s="14"/>
      <c r="TGA795" s="14"/>
      <c r="TGB795" s="14"/>
      <c r="TGC795" s="14"/>
      <c r="TGD795" s="14"/>
      <c r="TGE795" s="14"/>
      <c r="TGF795" s="14"/>
      <c r="TGG795" s="14"/>
      <c r="TGH795" s="14"/>
      <c r="TGI795" s="14"/>
      <c r="TGJ795" s="14"/>
      <c r="TGK795" s="14"/>
      <c r="TGL795" s="14"/>
      <c r="TGM795" s="14"/>
      <c r="TGN795" s="14"/>
      <c r="TGO795" s="14"/>
      <c r="TGP795" s="14"/>
      <c r="TGQ795" s="14"/>
      <c r="TGR795" s="14"/>
      <c r="TGS795" s="14"/>
      <c r="TGT795" s="14"/>
      <c r="TGU795" s="14"/>
      <c r="TGV795" s="14"/>
      <c r="TGW795" s="14"/>
      <c r="TGX795" s="14"/>
      <c r="TGY795" s="14"/>
      <c r="TGZ795" s="14"/>
      <c r="THA795" s="14"/>
      <c r="THB795" s="14"/>
      <c r="THC795" s="14"/>
      <c r="THD795" s="14"/>
      <c r="THE795" s="14"/>
      <c r="THF795" s="14"/>
      <c r="THG795" s="14"/>
      <c r="THH795" s="14"/>
      <c r="THI795" s="14"/>
      <c r="THJ795" s="14"/>
      <c r="THK795" s="14"/>
      <c r="THL795" s="14"/>
      <c r="THM795" s="14"/>
      <c r="THN795" s="14"/>
      <c r="THO795" s="14"/>
      <c r="THP795" s="14"/>
      <c r="THQ795" s="14"/>
      <c r="THR795" s="14"/>
      <c r="THS795" s="14"/>
      <c r="THT795" s="14"/>
      <c r="THU795" s="14"/>
      <c r="THV795" s="14"/>
      <c r="THW795" s="14"/>
      <c r="THX795" s="14"/>
      <c r="THY795" s="14"/>
      <c r="THZ795" s="14"/>
      <c r="TIA795" s="14"/>
      <c r="TIB795" s="14"/>
      <c r="TIC795" s="14"/>
      <c r="TID795" s="14"/>
      <c r="TIE795" s="14"/>
      <c r="TIF795" s="14"/>
      <c r="TIG795" s="14"/>
      <c r="TIH795" s="14"/>
      <c r="TII795" s="14"/>
      <c r="TIJ795" s="14"/>
      <c r="TIK795" s="14"/>
      <c r="TIL795" s="14"/>
      <c r="TIM795" s="14"/>
      <c r="TIN795" s="14"/>
      <c r="TIO795" s="14"/>
      <c r="TIP795" s="14"/>
      <c r="TIQ795" s="14"/>
      <c r="TIR795" s="14"/>
      <c r="TIS795" s="14"/>
      <c r="TIT795" s="14"/>
      <c r="TIU795" s="14"/>
      <c r="TIV795" s="14"/>
      <c r="TIW795" s="14"/>
      <c r="TIX795" s="14"/>
      <c r="TIY795" s="14"/>
      <c r="TIZ795" s="14"/>
      <c r="TJA795" s="14"/>
      <c r="TJB795" s="14"/>
      <c r="TJC795" s="14"/>
      <c r="TJD795" s="14"/>
      <c r="TJE795" s="14"/>
      <c r="TJF795" s="14"/>
      <c r="TJG795" s="14"/>
      <c r="TJH795" s="14"/>
      <c r="TJI795" s="14"/>
      <c r="TJJ795" s="14"/>
      <c r="TJK795" s="14"/>
      <c r="TJL795" s="14"/>
      <c r="TJM795" s="14"/>
      <c r="TJN795" s="14"/>
      <c r="TJO795" s="14"/>
      <c r="TJP795" s="14"/>
      <c r="TJQ795" s="14"/>
      <c r="TJR795" s="14"/>
      <c r="TJS795" s="14"/>
      <c r="TJT795" s="14"/>
      <c r="TJU795" s="14"/>
      <c r="TJV795" s="14"/>
      <c r="TJW795" s="14"/>
      <c r="TJX795" s="14"/>
      <c r="TJY795" s="14"/>
      <c r="TJZ795" s="14"/>
      <c r="TKA795" s="14"/>
      <c r="TKB795" s="14"/>
      <c r="TKC795" s="14"/>
      <c r="TKD795" s="14"/>
      <c r="TKE795" s="14"/>
      <c r="TKF795" s="14"/>
      <c r="TKG795" s="14"/>
      <c r="TKH795" s="14"/>
      <c r="TKI795" s="14"/>
      <c r="TKJ795" s="14"/>
      <c r="TKK795" s="14"/>
      <c r="TKL795" s="14"/>
      <c r="TKM795" s="14"/>
      <c r="TKN795" s="14"/>
      <c r="TKO795" s="14"/>
      <c r="TKP795" s="14"/>
      <c r="TKQ795" s="14"/>
      <c r="TKR795" s="14"/>
      <c r="TKS795" s="14"/>
      <c r="TKT795" s="14"/>
      <c r="TKU795" s="14"/>
      <c r="TKV795" s="14"/>
      <c r="TKW795" s="14"/>
      <c r="TKX795" s="14"/>
      <c r="TKY795" s="14"/>
      <c r="TKZ795" s="14"/>
      <c r="TLA795" s="14"/>
      <c r="TLB795" s="14"/>
      <c r="TLC795" s="14"/>
      <c r="TLD795" s="14"/>
      <c r="TLE795" s="14"/>
      <c r="TLF795" s="14"/>
      <c r="TLG795" s="14"/>
      <c r="TLH795" s="14"/>
      <c r="TLI795" s="14"/>
      <c r="TLJ795" s="14"/>
      <c r="TLK795" s="14"/>
      <c r="TLL795" s="14"/>
      <c r="TLM795" s="14"/>
      <c r="TLN795" s="14"/>
      <c r="TLO795" s="14"/>
      <c r="TLP795" s="14"/>
      <c r="TLQ795" s="14"/>
      <c r="TLR795" s="14"/>
      <c r="TLS795" s="14"/>
      <c r="TLT795" s="14"/>
      <c r="TLU795" s="14"/>
      <c r="TLV795" s="14"/>
      <c r="TLW795" s="14"/>
      <c r="TLX795" s="14"/>
      <c r="TLY795" s="14"/>
      <c r="TLZ795" s="14"/>
      <c r="TMA795" s="14"/>
      <c r="TMB795" s="14"/>
      <c r="TMC795" s="14"/>
      <c r="TMD795" s="14"/>
      <c r="TME795" s="14"/>
      <c r="TMF795" s="14"/>
      <c r="TMG795" s="14"/>
      <c r="TMH795" s="14"/>
      <c r="TMI795" s="14"/>
      <c r="TMJ795" s="14"/>
      <c r="TMK795" s="14"/>
      <c r="TML795" s="14"/>
      <c r="TMM795" s="14"/>
      <c r="TMN795" s="14"/>
      <c r="TMO795" s="14"/>
      <c r="TMP795" s="14"/>
      <c r="TMQ795" s="14"/>
      <c r="TMR795" s="14"/>
      <c r="TMS795" s="14"/>
      <c r="TMT795" s="14"/>
      <c r="TMU795" s="14"/>
      <c r="TMV795" s="14"/>
      <c r="TMW795" s="14"/>
      <c r="TMX795" s="14"/>
      <c r="TMY795" s="14"/>
      <c r="TMZ795" s="14"/>
      <c r="TNA795" s="14"/>
      <c r="TNB795" s="14"/>
      <c r="TNC795" s="14"/>
      <c r="TND795" s="14"/>
      <c r="TNE795" s="14"/>
      <c r="TNF795" s="14"/>
      <c r="TNG795" s="14"/>
      <c r="TNH795" s="14"/>
      <c r="TNI795" s="14"/>
      <c r="TNJ795" s="14"/>
      <c r="TNK795" s="14"/>
      <c r="TNL795" s="14"/>
      <c r="TNM795" s="14"/>
      <c r="TNN795" s="14"/>
      <c r="TNO795" s="14"/>
      <c r="TNP795" s="14"/>
      <c r="TNQ795" s="14"/>
      <c r="TNR795" s="14"/>
      <c r="TNS795" s="14"/>
      <c r="TNT795" s="14"/>
      <c r="TNU795" s="14"/>
      <c r="TNV795" s="14"/>
      <c r="TNW795" s="14"/>
      <c r="TNX795" s="14"/>
      <c r="TNY795" s="14"/>
      <c r="TNZ795" s="14"/>
      <c r="TOA795" s="14"/>
      <c r="TOB795" s="14"/>
      <c r="TOC795" s="14"/>
      <c r="TOD795" s="14"/>
      <c r="TOE795" s="14"/>
      <c r="TOF795" s="14"/>
      <c r="TOG795" s="14"/>
      <c r="TOH795" s="14"/>
      <c r="TOI795" s="14"/>
      <c r="TOJ795" s="14"/>
      <c r="TOK795" s="14"/>
      <c r="TOL795" s="14"/>
      <c r="TOM795" s="14"/>
      <c r="TON795" s="14"/>
      <c r="TOO795" s="14"/>
      <c r="TOP795" s="14"/>
      <c r="TOQ795" s="14"/>
      <c r="TOR795" s="14"/>
      <c r="TOS795" s="14"/>
      <c r="TOT795" s="14"/>
      <c r="TOU795" s="14"/>
      <c r="TOV795" s="14"/>
      <c r="TOW795" s="14"/>
      <c r="TOX795" s="14"/>
      <c r="TOY795" s="14"/>
      <c r="TOZ795" s="14"/>
      <c r="TPA795" s="14"/>
      <c r="TPB795" s="14"/>
      <c r="TPC795" s="14"/>
      <c r="TPD795" s="14"/>
      <c r="TPE795" s="14"/>
      <c r="TPF795" s="14"/>
      <c r="TPG795" s="14"/>
      <c r="TPH795" s="14"/>
      <c r="TPI795" s="14"/>
      <c r="TPJ795" s="14"/>
      <c r="TPK795" s="14"/>
      <c r="TPL795" s="14"/>
      <c r="TPM795" s="14"/>
      <c r="TPN795" s="14"/>
      <c r="TPO795" s="14"/>
      <c r="TPP795" s="14"/>
      <c r="TPQ795" s="14"/>
      <c r="TPR795" s="14"/>
      <c r="TPS795" s="14"/>
      <c r="TPT795" s="14"/>
      <c r="TPU795" s="14"/>
      <c r="TPV795" s="14"/>
      <c r="TPW795" s="14"/>
      <c r="TPX795" s="14"/>
      <c r="TPY795" s="14"/>
      <c r="TPZ795" s="14"/>
      <c r="TQA795" s="14"/>
      <c r="TQB795" s="14"/>
      <c r="TQC795" s="14"/>
      <c r="TQD795" s="14"/>
      <c r="TQE795" s="14"/>
      <c r="TQF795" s="14"/>
      <c r="TQG795" s="14"/>
      <c r="TQH795" s="14"/>
      <c r="TQI795" s="14"/>
      <c r="TQJ795" s="14"/>
      <c r="TQK795" s="14"/>
      <c r="TQL795" s="14"/>
      <c r="TQM795" s="14"/>
      <c r="TQN795" s="14"/>
      <c r="TQO795" s="14"/>
      <c r="TQP795" s="14"/>
      <c r="TQQ795" s="14"/>
      <c r="TQR795" s="14"/>
      <c r="TQS795" s="14"/>
      <c r="TQT795" s="14"/>
      <c r="TQU795" s="14"/>
      <c r="TQV795" s="14"/>
      <c r="TQW795" s="14"/>
      <c r="TQX795" s="14"/>
      <c r="TQY795" s="14"/>
      <c r="TQZ795" s="14"/>
      <c r="TRA795" s="14"/>
      <c r="TRB795" s="14"/>
      <c r="TRC795" s="14"/>
      <c r="TRD795" s="14"/>
      <c r="TRE795" s="14"/>
      <c r="TRF795" s="14"/>
      <c r="TRG795" s="14"/>
      <c r="TRH795" s="14"/>
      <c r="TRI795" s="14"/>
      <c r="TRJ795" s="14"/>
      <c r="TRK795" s="14"/>
      <c r="TRL795" s="14"/>
      <c r="TRM795" s="14"/>
      <c r="TRN795" s="14"/>
      <c r="TRO795" s="14"/>
      <c r="TRP795" s="14"/>
      <c r="TRQ795" s="14"/>
      <c r="TRR795" s="14"/>
      <c r="TRS795" s="14"/>
      <c r="TRT795" s="14"/>
      <c r="TRU795" s="14"/>
      <c r="TRV795" s="14"/>
      <c r="TRW795" s="14"/>
      <c r="TRX795" s="14"/>
      <c r="TRY795" s="14"/>
      <c r="TRZ795" s="14"/>
      <c r="TSA795" s="14"/>
      <c r="TSB795" s="14"/>
      <c r="TSC795" s="14"/>
      <c r="TSD795" s="14"/>
      <c r="TSE795" s="14"/>
      <c r="TSF795" s="14"/>
      <c r="TSG795" s="14"/>
      <c r="TSH795" s="14"/>
      <c r="TSI795" s="14"/>
      <c r="TSJ795" s="14"/>
      <c r="TSK795" s="14"/>
      <c r="TSL795" s="14"/>
      <c r="TSM795" s="14"/>
      <c r="TSN795" s="14"/>
      <c r="TSO795" s="14"/>
      <c r="TSP795" s="14"/>
      <c r="TSQ795" s="14"/>
      <c r="TSR795" s="14"/>
      <c r="TSS795" s="14"/>
      <c r="TST795" s="14"/>
      <c r="TSU795" s="14"/>
      <c r="TSV795" s="14"/>
      <c r="TSW795" s="14"/>
      <c r="TSX795" s="14"/>
      <c r="TSY795" s="14"/>
      <c r="TSZ795" s="14"/>
      <c r="TTA795" s="14"/>
      <c r="TTB795" s="14"/>
      <c r="TTC795" s="14"/>
      <c r="TTD795" s="14"/>
      <c r="TTE795" s="14"/>
      <c r="TTF795" s="14"/>
      <c r="TTG795" s="14"/>
      <c r="TTH795" s="14"/>
      <c r="TTI795" s="14"/>
      <c r="TTJ795" s="14"/>
      <c r="TTK795" s="14"/>
      <c r="TTL795" s="14"/>
      <c r="TTM795" s="14"/>
      <c r="TTN795" s="14"/>
      <c r="TTO795" s="14"/>
      <c r="TTP795" s="14"/>
      <c r="TTQ795" s="14"/>
      <c r="TTR795" s="14"/>
      <c r="TTS795" s="14"/>
      <c r="TTT795" s="14"/>
      <c r="TTU795" s="14"/>
      <c r="TTV795" s="14"/>
      <c r="TTW795" s="14"/>
      <c r="TTX795" s="14"/>
      <c r="TTY795" s="14"/>
      <c r="TTZ795" s="14"/>
      <c r="TUA795" s="14"/>
      <c r="TUB795" s="14"/>
      <c r="TUC795" s="14"/>
      <c r="TUD795" s="14"/>
      <c r="TUE795" s="14"/>
      <c r="TUF795" s="14"/>
      <c r="TUG795" s="14"/>
      <c r="TUH795" s="14"/>
      <c r="TUI795" s="14"/>
      <c r="TUJ795" s="14"/>
      <c r="TUK795" s="14"/>
      <c r="TUL795" s="14"/>
      <c r="TUM795" s="14"/>
      <c r="TUN795" s="14"/>
      <c r="TUO795" s="14"/>
      <c r="TUP795" s="14"/>
      <c r="TUQ795" s="14"/>
      <c r="TUR795" s="14"/>
      <c r="TUS795" s="14"/>
      <c r="TUT795" s="14"/>
      <c r="TUU795" s="14"/>
      <c r="TUV795" s="14"/>
      <c r="TUW795" s="14"/>
      <c r="TUX795" s="14"/>
      <c r="TUY795" s="14"/>
      <c r="TUZ795" s="14"/>
      <c r="TVA795" s="14"/>
      <c r="TVB795" s="14"/>
      <c r="TVC795" s="14"/>
      <c r="TVD795" s="14"/>
      <c r="TVE795" s="14"/>
      <c r="TVF795" s="14"/>
      <c r="TVG795" s="14"/>
      <c r="TVH795" s="14"/>
      <c r="TVI795" s="14"/>
      <c r="TVJ795" s="14"/>
      <c r="TVK795" s="14"/>
      <c r="TVL795" s="14"/>
      <c r="TVM795" s="14"/>
      <c r="TVN795" s="14"/>
      <c r="TVO795" s="14"/>
      <c r="TVP795" s="14"/>
      <c r="TVQ795" s="14"/>
      <c r="TVR795" s="14"/>
      <c r="TVS795" s="14"/>
      <c r="TVT795" s="14"/>
      <c r="TVU795" s="14"/>
      <c r="TVV795" s="14"/>
      <c r="TVW795" s="14"/>
      <c r="TVX795" s="14"/>
      <c r="TVY795" s="14"/>
      <c r="TVZ795" s="14"/>
      <c r="TWA795" s="14"/>
      <c r="TWB795" s="14"/>
      <c r="TWC795" s="14"/>
      <c r="TWD795" s="14"/>
      <c r="TWE795" s="14"/>
      <c r="TWF795" s="14"/>
      <c r="TWG795" s="14"/>
      <c r="TWH795" s="14"/>
      <c r="TWI795" s="14"/>
      <c r="TWJ795" s="14"/>
      <c r="TWK795" s="14"/>
      <c r="TWL795" s="14"/>
      <c r="TWM795" s="14"/>
      <c r="TWN795" s="14"/>
      <c r="TWO795" s="14"/>
      <c r="TWP795" s="14"/>
      <c r="TWQ795" s="14"/>
      <c r="TWR795" s="14"/>
      <c r="TWS795" s="14"/>
      <c r="TWT795" s="14"/>
      <c r="TWU795" s="14"/>
      <c r="TWV795" s="14"/>
      <c r="TWW795" s="14"/>
      <c r="TWX795" s="14"/>
      <c r="TWY795" s="14"/>
      <c r="TWZ795" s="14"/>
      <c r="TXA795" s="14"/>
      <c r="TXB795" s="14"/>
      <c r="TXC795" s="14"/>
      <c r="TXD795" s="14"/>
      <c r="TXE795" s="14"/>
      <c r="TXF795" s="14"/>
      <c r="TXG795" s="14"/>
      <c r="TXH795" s="14"/>
      <c r="TXI795" s="14"/>
      <c r="TXJ795" s="14"/>
      <c r="TXK795" s="14"/>
      <c r="TXL795" s="14"/>
      <c r="TXM795" s="14"/>
      <c r="TXN795" s="14"/>
      <c r="TXO795" s="14"/>
      <c r="TXP795" s="14"/>
      <c r="TXQ795" s="14"/>
      <c r="TXR795" s="14"/>
      <c r="TXS795" s="14"/>
      <c r="TXT795" s="14"/>
      <c r="TXU795" s="14"/>
      <c r="TXV795" s="14"/>
      <c r="TXW795" s="14"/>
      <c r="TXX795" s="14"/>
      <c r="TXY795" s="14"/>
      <c r="TXZ795" s="14"/>
      <c r="TYA795" s="14"/>
      <c r="TYB795" s="14"/>
      <c r="TYC795" s="14"/>
      <c r="TYD795" s="14"/>
      <c r="TYE795" s="14"/>
      <c r="TYF795" s="14"/>
      <c r="TYG795" s="14"/>
      <c r="TYH795" s="14"/>
      <c r="TYI795" s="14"/>
      <c r="TYJ795" s="14"/>
      <c r="TYK795" s="14"/>
      <c r="TYL795" s="14"/>
      <c r="TYM795" s="14"/>
      <c r="TYN795" s="14"/>
      <c r="TYO795" s="14"/>
      <c r="TYP795" s="14"/>
      <c r="TYQ795" s="14"/>
      <c r="TYR795" s="14"/>
      <c r="TYS795" s="14"/>
      <c r="TYT795" s="14"/>
      <c r="TYU795" s="14"/>
      <c r="TYV795" s="14"/>
      <c r="TYW795" s="14"/>
      <c r="TYX795" s="14"/>
      <c r="TYY795" s="14"/>
      <c r="TYZ795" s="14"/>
      <c r="TZA795" s="14"/>
      <c r="TZB795" s="14"/>
      <c r="TZC795" s="14"/>
      <c r="TZD795" s="14"/>
      <c r="TZE795" s="14"/>
      <c r="TZF795" s="14"/>
      <c r="TZG795" s="14"/>
      <c r="TZH795" s="14"/>
      <c r="TZI795" s="14"/>
      <c r="TZJ795" s="14"/>
      <c r="TZK795" s="14"/>
      <c r="TZL795" s="14"/>
      <c r="TZM795" s="14"/>
      <c r="TZN795" s="14"/>
      <c r="TZO795" s="14"/>
      <c r="TZP795" s="14"/>
      <c r="TZQ795" s="14"/>
      <c r="TZR795" s="14"/>
      <c r="TZS795" s="14"/>
      <c r="TZT795" s="14"/>
      <c r="TZU795" s="14"/>
      <c r="TZV795" s="14"/>
      <c r="TZW795" s="14"/>
      <c r="TZX795" s="14"/>
      <c r="TZY795" s="14"/>
      <c r="TZZ795" s="14"/>
      <c r="UAA795" s="14"/>
      <c r="UAB795" s="14"/>
      <c r="UAC795" s="14"/>
      <c r="UAD795" s="14"/>
      <c r="UAE795" s="14"/>
      <c r="UAF795" s="14"/>
      <c r="UAG795" s="14"/>
      <c r="UAH795" s="14"/>
      <c r="UAI795" s="14"/>
      <c r="UAJ795" s="14"/>
      <c r="UAK795" s="14"/>
      <c r="UAL795" s="14"/>
      <c r="UAM795" s="14"/>
      <c r="UAN795" s="14"/>
      <c r="UAO795" s="14"/>
      <c r="UAP795" s="14"/>
      <c r="UAQ795" s="14"/>
      <c r="UAR795" s="14"/>
      <c r="UAS795" s="14"/>
      <c r="UAT795" s="14"/>
      <c r="UAU795" s="14"/>
      <c r="UAV795" s="14"/>
      <c r="UAW795" s="14"/>
      <c r="UAX795" s="14"/>
      <c r="UAY795" s="14"/>
      <c r="UAZ795" s="14"/>
      <c r="UBA795" s="14"/>
      <c r="UBB795" s="14"/>
      <c r="UBC795" s="14"/>
      <c r="UBD795" s="14"/>
      <c r="UBE795" s="14"/>
      <c r="UBF795" s="14"/>
      <c r="UBG795" s="14"/>
      <c r="UBH795" s="14"/>
      <c r="UBI795" s="14"/>
      <c r="UBJ795" s="14"/>
      <c r="UBK795" s="14"/>
      <c r="UBL795" s="14"/>
      <c r="UBM795" s="14"/>
      <c r="UBN795" s="14"/>
      <c r="UBO795" s="14"/>
      <c r="UBP795" s="14"/>
      <c r="UBQ795" s="14"/>
      <c r="UBR795" s="14"/>
      <c r="UBS795" s="14"/>
      <c r="UBT795" s="14"/>
      <c r="UBU795" s="14"/>
      <c r="UBV795" s="14"/>
      <c r="UBW795" s="14"/>
      <c r="UBX795" s="14"/>
      <c r="UBY795" s="14"/>
      <c r="UBZ795" s="14"/>
      <c r="UCA795" s="14"/>
      <c r="UCB795" s="14"/>
      <c r="UCC795" s="14"/>
      <c r="UCD795" s="14"/>
      <c r="UCE795" s="14"/>
      <c r="UCF795" s="14"/>
      <c r="UCG795" s="14"/>
      <c r="UCH795" s="14"/>
      <c r="UCI795" s="14"/>
      <c r="UCJ795" s="14"/>
      <c r="UCK795" s="14"/>
      <c r="UCL795" s="14"/>
      <c r="UCM795" s="14"/>
      <c r="UCN795" s="14"/>
      <c r="UCO795" s="14"/>
      <c r="UCP795" s="14"/>
      <c r="UCQ795" s="14"/>
      <c r="UCR795" s="14"/>
      <c r="UCS795" s="14"/>
      <c r="UCT795" s="14"/>
      <c r="UCU795" s="14"/>
      <c r="UCV795" s="14"/>
      <c r="UCW795" s="14"/>
      <c r="UCX795" s="14"/>
      <c r="UCY795" s="14"/>
      <c r="UCZ795" s="14"/>
      <c r="UDA795" s="14"/>
      <c r="UDB795" s="14"/>
      <c r="UDC795" s="14"/>
      <c r="UDD795" s="14"/>
      <c r="UDE795" s="14"/>
      <c r="UDF795" s="14"/>
      <c r="UDG795" s="14"/>
      <c r="UDH795" s="14"/>
      <c r="UDI795" s="14"/>
      <c r="UDJ795" s="14"/>
      <c r="UDK795" s="14"/>
      <c r="UDL795" s="14"/>
      <c r="UDM795" s="14"/>
      <c r="UDN795" s="14"/>
      <c r="UDO795" s="14"/>
      <c r="UDP795" s="14"/>
      <c r="UDQ795" s="14"/>
      <c r="UDR795" s="14"/>
      <c r="UDS795" s="14"/>
      <c r="UDT795" s="14"/>
      <c r="UDU795" s="14"/>
      <c r="UDV795" s="14"/>
      <c r="UDW795" s="14"/>
      <c r="UDX795" s="14"/>
      <c r="UDY795" s="14"/>
      <c r="UDZ795" s="14"/>
      <c r="UEA795" s="14"/>
      <c r="UEB795" s="14"/>
      <c r="UEC795" s="14"/>
      <c r="UED795" s="14"/>
      <c r="UEE795" s="14"/>
      <c r="UEF795" s="14"/>
      <c r="UEG795" s="14"/>
      <c r="UEH795" s="14"/>
      <c r="UEI795" s="14"/>
      <c r="UEJ795" s="14"/>
      <c r="UEK795" s="14"/>
      <c r="UEL795" s="14"/>
      <c r="UEM795" s="14"/>
      <c r="UEN795" s="14"/>
      <c r="UEO795" s="14"/>
      <c r="UEP795" s="14"/>
      <c r="UEQ795" s="14"/>
      <c r="UER795" s="14"/>
      <c r="UES795" s="14"/>
      <c r="UET795" s="14"/>
      <c r="UEU795" s="14"/>
      <c r="UEV795" s="14"/>
      <c r="UEW795" s="14"/>
      <c r="UEX795" s="14"/>
      <c r="UEY795" s="14"/>
      <c r="UEZ795" s="14"/>
      <c r="UFA795" s="14"/>
      <c r="UFB795" s="14"/>
      <c r="UFC795" s="14"/>
      <c r="UFD795" s="14"/>
      <c r="UFE795" s="14"/>
      <c r="UFF795" s="14"/>
      <c r="UFG795" s="14"/>
      <c r="UFH795" s="14"/>
      <c r="UFI795" s="14"/>
      <c r="UFJ795" s="14"/>
      <c r="UFK795" s="14"/>
      <c r="UFL795" s="14"/>
      <c r="UFM795" s="14"/>
      <c r="UFN795" s="14"/>
      <c r="UFO795" s="14"/>
      <c r="UFP795" s="14"/>
      <c r="UFQ795" s="14"/>
      <c r="UFR795" s="14"/>
      <c r="UFS795" s="14"/>
      <c r="UFT795" s="14"/>
      <c r="UFU795" s="14"/>
      <c r="UFV795" s="14"/>
      <c r="UFW795" s="14"/>
      <c r="UFX795" s="14"/>
      <c r="UFY795" s="14"/>
      <c r="UFZ795" s="14"/>
      <c r="UGA795" s="14"/>
      <c r="UGB795" s="14"/>
      <c r="UGC795" s="14"/>
      <c r="UGD795" s="14"/>
      <c r="UGE795" s="14"/>
      <c r="UGF795" s="14"/>
      <c r="UGG795" s="14"/>
      <c r="UGH795" s="14"/>
      <c r="UGI795" s="14"/>
      <c r="UGJ795" s="14"/>
      <c r="UGK795" s="14"/>
      <c r="UGL795" s="14"/>
      <c r="UGM795" s="14"/>
      <c r="UGN795" s="14"/>
      <c r="UGO795" s="14"/>
      <c r="UGP795" s="14"/>
      <c r="UGQ795" s="14"/>
      <c r="UGR795" s="14"/>
      <c r="UGS795" s="14"/>
      <c r="UGT795" s="14"/>
      <c r="UGU795" s="14"/>
      <c r="UGV795" s="14"/>
      <c r="UGW795" s="14"/>
      <c r="UGX795" s="14"/>
      <c r="UGY795" s="14"/>
      <c r="UGZ795" s="14"/>
      <c r="UHA795" s="14"/>
      <c r="UHB795" s="14"/>
      <c r="UHC795" s="14"/>
      <c r="UHD795" s="14"/>
      <c r="UHE795" s="14"/>
      <c r="UHF795" s="14"/>
      <c r="UHG795" s="14"/>
      <c r="UHH795" s="14"/>
      <c r="UHI795" s="14"/>
      <c r="UHJ795" s="14"/>
      <c r="UHK795" s="14"/>
      <c r="UHL795" s="14"/>
      <c r="UHM795" s="14"/>
      <c r="UHN795" s="14"/>
      <c r="UHO795" s="14"/>
      <c r="UHP795" s="14"/>
      <c r="UHQ795" s="14"/>
      <c r="UHR795" s="14"/>
      <c r="UHS795" s="14"/>
      <c r="UHT795" s="14"/>
      <c r="UHU795" s="14"/>
      <c r="UHV795" s="14"/>
      <c r="UHW795" s="14"/>
      <c r="UHX795" s="14"/>
      <c r="UHY795" s="14"/>
      <c r="UHZ795" s="14"/>
      <c r="UIA795" s="14"/>
      <c r="UIB795" s="14"/>
      <c r="UIC795" s="14"/>
      <c r="UID795" s="14"/>
      <c r="UIE795" s="14"/>
      <c r="UIF795" s="14"/>
      <c r="UIG795" s="14"/>
      <c r="UIH795" s="14"/>
      <c r="UII795" s="14"/>
      <c r="UIJ795" s="14"/>
      <c r="UIK795" s="14"/>
      <c r="UIL795" s="14"/>
      <c r="UIM795" s="14"/>
      <c r="UIN795" s="14"/>
      <c r="UIO795" s="14"/>
      <c r="UIP795" s="14"/>
      <c r="UIQ795" s="14"/>
      <c r="UIR795" s="14"/>
      <c r="UIS795" s="14"/>
      <c r="UIT795" s="14"/>
      <c r="UIU795" s="14"/>
      <c r="UIV795" s="14"/>
      <c r="UIW795" s="14"/>
      <c r="UIX795" s="14"/>
      <c r="UIY795" s="14"/>
      <c r="UIZ795" s="14"/>
      <c r="UJA795" s="14"/>
      <c r="UJB795" s="14"/>
      <c r="UJC795" s="14"/>
      <c r="UJD795" s="14"/>
      <c r="UJE795" s="14"/>
      <c r="UJF795" s="14"/>
      <c r="UJG795" s="14"/>
      <c r="UJH795" s="14"/>
      <c r="UJI795" s="14"/>
      <c r="UJJ795" s="14"/>
      <c r="UJK795" s="14"/>
      <c r="UJL795" s="14"/>
      <c r="UJM795" s="14"/>
      <c r="UJN795" s="14"/>
      <c r="UJO795" s="14"/>
      <c r="UJP795" s="14"/>
      <c r="UJQ795" s="14"/>
      <c r="UJR795" s="14"/>
      <c r="UJS795" s="14"/>
      <c r="UJT795" s="14"/>
      <c r="UJU795" s="14"/>
      <c r="UJV795" s="14"/>
      <c r="UJW795" s="14"/>
      <c r="UJX795" s="14"/>
      <c r="UJY795" s="14"/>
      <c r="UJZ795" s="14"/>
      <c r="UKA795" s="14"/>
      <c r="UKB795" s="14"/>
      <c r="UKC795" s="14"/>
      <c r="UKD795" s="14"/>
      <c r="UKE795" s="14"/>
      <c r="UKF795" s="14"/>
      <c r="UKG795" s="14"/>
      <c r="UKH795" s="14"/>
      <c r="UKI795" s="14"/>
      <c r="UKJ795" s="14"/>
      <c r="UKK795" s="14"/>
      <c r="UKL795" s="14"/>
      <c r="UKM795" s="14"/>
      <c r="UKN795" s="14"/>
      <c r="UKO795" s="14"/>
      <c r="UKP795" s="14"/>
      <c r="UKQ795" s="14"/>
      <c r="UKR795" s="14"/>
      <c r="UKS795" s="14"/>
      <c r="UKT795" s="14"/>
      <c r="UKU795" s="14"/>
      <c r="UKV795" s="14"/>
      <c r="UKW795" s="14"/>
      <c r="UKX795" s="14"/>
      <c r="UKY795" s="14"/>
      <c r="UKZ795" s="14"/>
      <c r="ULA795" s="14"/>
      <c r="ULB795" s="14"/>
      <c r="ULC795" s="14"/>
      <c r="ULD795" s="14"/>
      <c r="ULE795" s="14"/>
      <c r="ULF795" s="14"/>
      <c r="ULG795" s="14"/>
      <c r="ULH795" s="14"/>
      <c r="ULI795" s="14"/>
      <c r="ULJ795" s="14"/>
      <c r="ULK795" s="14"/>
      <c r="ULL795" s="14"/>
      <c r="ULM795" s="14"/>
      <c r="ULN795" s="14"/>
      <c r="ULO795" s="14"/>
      <c r="ULP795" s="14"/>
      <c r="ULQ795" s="14"/>
      <c r="ULR795" s="14"/>
      <c r="ULS795" s="14"/>
      <c r="ULT795" s="14"/>
      <c r="ULU795" s="14"/>
      <c r="ULV795" s="14"/>
      <c r="ULW795" s="14"/>
      <c r="ULX795" s="14"/>
      <c r="ULY795" s="14"/>
      <c r="ULZ795" s="14"/>
      <c r="UMA795" s="14"/>
      <c r="UMB795" s="14"/>
      <c r="UMC795" s="14"/>
      <c r="UMD795" s="14"/>
      <c r="UME795" s="14"/>
      <c r="UMF795" s="14"/>
      <c r="UMG795" s="14"/>
      <c r="UMH795" s="14"/>
      <c r="UMI795" s="14"/>
      <c r="UMJ795" s="14"/>
      <c r="UMK795" s="14"/>
      <c r="UML795" s="14"/>
      <c r="UMM795" s="14"/>
      <c r="UMN795" s="14"/>
      <c r="UMO795" s="14"/>
      <c r="UMP795" s="14"/>
      <c r="UMQ795" s="14"/>
      <c r="UMR795" s="14"/>
      <c r="UMS795" s="14"/>
      <c r="UMT795" s="14"/>
      <c r="UMU795" s="14"/>
      <c r="UMV795" s="14"/>
      <c r="UMW795" s="14"/>
      <c r="UMX795" s="14"/>
      <c r="UMY795" s="14"/>
      <c r="UMZ795" s="14"/>
      <c r="UNA795" s="14"/>
      <c r="UNB795" s="14"/>
      <c r="UNC795" s="14"/>
      <c r="UND795" s="14"/>
      <c r="UNE795" s="14"/>
      <c r="UNF795" s="14"/>
      <c r="UNG795" s="14"/>
      <c r="UNH795" s="14"/>
      <c r="UNI795" s="14"/>
      <c r="UNJ795" s="14"/>
      <c r="UNK795" s="14"/>
      <c r="UNL795" s="14"/>
      <c r="UNM795" s="14"/>
      <c r="UNN795" s="14"/>
      <c r="UNO795" s="14"/>
      <c r="UNP795" s="14"/>
      <c r="UNQ795" s="14"/>
      <c r="UNR795" s="14"/>
      <c r="UNS795" s="14"/>
      <c r="UNT795" s="14"/>
      <c r="UNU795" s="14"/>
      <c r="UNV795" s="14"/>
      <c r="UNW795" s="14"/>
      <c r="UNX795" s="14"/>
      <c r="UNY795" s="14"/>
      <c r="UNZ795" s="14"/>
      <c r="UOA795" s="14"/>
      <c r="UOB795" s="14"/>
      <c r="UOC795" s="14"/>
      <c r="UOD795" s="14"/>
      <c r="UOE795" s="14"/>
      <c r="UOF795" s="14"/>
      <c r="UOG795" s="14"/>
      <c r="UOH795" s="14"/>
      <c r="UOI795" s="14"/>
      <c r="UOJ795" s="14"/>
      <c r="UOK795" s="14"/>
      <c r="UOL795" s="14"/>
      <c r="UOM795" s="14"/>
      <c r="UON795" s="14"/>
      <c r="UOO795" s="14"/>
      <c r="UOP795" s="14"/>
      <c r="UOQ795" s="14"/>
      <c r="UOR795" s="14"/>
      <c r="UOS795" s="14"/>
      <c r="UOT795" s="14"/>
      <c r="UOU795" s="14"/>
      <c r="UOV795" s="14"/>
      <c r="UOW795" s="14"/>
      <c r="UOX795" s="14"/>
      <c r="UOY795" s="14"/>
      <c r="UOZ795" s="14"/>
      <c r="UPA795" s="14"/>
      <c r="UPB795" s="14"/>
      <c r="UPC795" s="14"/>
      <c r="UPD795" s="14"/>
      <c r="UPE795" s="14"/>
      <c r="UPF795" s="14"/>
      <c r="UPG795" s="14"/>
      <c r="UPH795" s="14"/>
      <c r="UPI795" s="14"/>
      <c r="UPJ795" s="14"/>
      <c r="UPK795" s="14"/>
      <c r="UPL795" s="14"/>
      <c r="UPM795" s="14"/>
      <c r="UPN795" s="14"/>
      <c r="UPO795" s="14"/>
      <c r="UPP795" s="14"/>
      <c r="UPQ795" s="14"/>
      <c r="UPR795" s="14"/>
      <c r="UPS795" s="14"/>
      <c r="UPT795" s="14"/>
      <c r="UPU795" s="14"/>
      <c r="UPV795" s="14"/>
      <c r="UPW795" s="14"/>
      <c r="UPX795" s="14"/>
      <c r="UPY795" s="14"/>
      <c r="UPZ795" s="14"/>
      <c r="UQA795" s="14"/>
      <c r="UQB795" s="14"/>
      <c r="UQC795" s="14"/>
      <c r="UQD795" s="14"/>
      <c r="UQE795" s="14"/>
      <c r="UQF795" s="14"/>
      <c r="UQG795" s="14"/>
      <c r="UQH795" s="14"/>
      <c r="UQI795" s="14"/>
      <c r="UQJ795" s="14"/>
      <c r="UQK795" s="14"/>
      <c r="UQL795" s="14"/>
      <c r="UQM795" s="14"/>
      <c r="UQN795" s="14"/>
      <c r="UQO795" s="14"/>
      <c r="UQP795" s="14"/>
      <c r="UQQ795" s="14"/>
      <c r="UQR795" s="14"/>
      <c r="UQS795" s="14"/>
      <c r="UQT795" s="14"/>
      <c r="UQU795" s="14"/>
      <c r="UQV795" s="14"/>
      <c r="UQW795" s="14"/>
      <c r="UQX795" s="14"/>
      <c r="UQY795" s="14"/>
      <c r="UQZ795" s="14"/>
      <c r="URA795" s="14"/>
      <c r="URB795" s="14"/>
      <c r="URC795" s="14"/>
      <c r="URD795" s="14"/>
      <c r="URE795" s="14"/>
      <c r="URF795" s="14"/>
      <c r="URG795" s="14"/>
      <c r="URH795" s="14"/>
      <c r="URI795" s="14"/>
      <c r="URJ795" s="14"/>
      <c r="URK795" s="14"/>
      <c r="URL795" s="14"/>
      <c r="URM795" s="14"/>
      <c r="URN795" s="14"/>
      <c r="URO795" s="14"/>
      <c r="URP795" s="14"/>
      <c r="URQ795" s="14"/>
      <c r="URR795" s="14"/>
      <c r="URS795" s="14"/>
      <c r="URT795" s="14"/>
      <c r="URU795" s="14"/>
      <c r="URV795" s="14"/>
      <c r="URW795" s="14"/>
      <c r="URX795" s="14"/>
      <c r="URY795" s="14"/>
      <c r="URZ795" s="14"/>
      <c r="USA795" s="14"/>
      <c r="USB795" s="14"/>
      <c r="USC795" s="14"/>
      <c r="USD795" s="14"/>
      <c r="USE795" s="14"/>
      <c r="USF795" s="14"/>
      <c r="USG795" s="14"/>
      <c r="USH795" s="14"/>
      <c r="USI795" s="14"/>
      <c r="USJ795" s="14"/>
      <c r="USK795" s="14"/>
      <c r="USL795" s="14"/>
      <c r="USM795" s="14"/>
      <c r="USN795" s="14"/>
      <c r="USO795" s="14"/>
      <c r="USP795" s="14"/>
      <c r="USQ795" s="14"/>
      <c r="USR795" s="14"/>
      <c r="USS795" s="14"/>
      <c r="UST795" s="14"/>
      <c r="USU795" s="14"/>
      <c r="USV795" s="14"/>
      <c r="USW795" s="14"/>
      <c r="USX795" s="14"/>
      <c r="USY795" s="14"/>
      <c r="USZ795" s="14"/>
      <c r="UTA795" s="14"/>
      <c r="UTB795" s="14"/>
      <c r="UTC795" s="14"/>
      <c r="UTD795" s="14"/>
      <c r="UTE795" s="14"/>
      <c r="UTF795" s="14"/>
      <c r="UTG795" s="14"/>
      <c r="UTH795" s="14"/>
      <c r="UTI795" s="14"/>
      <c r="UTJ795" s="14"/>
      <c r="UTK795" s="14"/>
      <c r="UTL795" s="14"/>
      <c r="UTM795" s="14"/>
      <c r="UTN795" s="14"/>
      <c r="UTO795" s="14"/>
      <c r="UTP795" s="14"/>
      <c r="UTQ795" s="14"/>
      <c r="UTR795" s="14"/>
      <c r="UTS795" s="14"/>
      <c r="UTT795" s="14"/>
      <c r="UTU795" s="14"/>
      <c r="UTV795" s="14"/>
      <c r="UTW795" s="14"/>
      <c r="UTX795" s="14"/>
      <c r="UTY795" s="14"/>
      <c r="UTZ795" s="14"/>
      <c r="UUA795" s="14"/>
      <c r="UUB795" s="14"/>
      <c r="UUC795" s="14"/>
      <c r="UUD795" s="14"/>
      <c r="UUE795" s="14"/>
      <c r="UUF795" s="14"/>
      <c r="UUG795" s="14"/>
      <c r="UUH795" s="14"/>
      <c r="UUI795" s="14"/>
      <c r="UUJ795" s="14"/>
      <c r="UUK795" s="14"/>
      <c r="UUL795" s="14"/>
      <c r="UUM795" s="14"/>
      <c r="UUN795" s="14"/>
      <c r="UUO795" s="14"/>
      <c r="UUP795" s="14"/>
      <c r="UUQ795" s="14"/>
      <c r="UUR795" s="14"/>
      <c r="UUS795" s="14"/>
      <c r="UUT795" s="14"/>
      <c r="UUU795" s="14"/>
      <c r="UUV795" s="14"/>
      <c r="UUW795" s="14"/>
      <c r="UUX795" s="14"/>
      <c r="UUY795" s="14"/>
      <c r="UUZ795" s="14"/>
      <c r="UVA795" s="14"/>
      <c r="UVB795" s="14"/>
      <c r="UVC795" s="14"/>
      <c r="UVD795" s="14"/>
      <c r="UVE795" s="14"/>
      <c r="UVF795" s="14"/>
      <c r="UVG795" s="14"/>
      <c r="UVH795" s="14"/>
      <c r="UVI795" s="14"/>
      <c r="UVJ795" s="14"/>
      <c r="UVK795" s="14"/>
      <c r="UVL795" s="14"/>
      <c r="UVM795" s="14"/>
      <c r="UVN795" s="14"/>
      <c r="UVO795" s="14"/>
      <c r="UVP795" s="14"/>
      <c r="UVQ795" s="14"/>
      <c r="UVR795" s="14"/>
      <c r="UVS795" s="14"/>
      <c r="UVT795" s="14"/>
      <c r="UVU795" s="14"/>
      <c r="UVV795" s="14"/>
      <c r="UVW795" s="14"/>
      <c r="UVX795" s="14"/>
      <c r="UVY795" s="14"/>
      <c r="UVZ795" s="14"/>
      <c r="UWA795" s="14"/>
      <c r="UWB795" s="14"/>
      <c r="UWC795" s="14"/>
      <c r="UWD795" s="14"/>
      <c r="UWE795" s="14"/>
      <c r="UWF795" s="14"/>
      <c r="UWG795" s="14"/>
      <c r="UWH795" s="14"/>
      <c r="UWI795" s="14"/>
      <c r="UWJ795" s="14"/>
      <c r="UWK795" s="14"/>
      <c r="UWL795" s="14"/>
      <c r="UWM795" s="14"/>
      <c r="UWN795" s="14"/>
      <c r="UWO795" s="14"/>
      <c r="UWP795" s="14"/>
      <c r="UWQ795" s="14"/>
      <c r="UWR795" s="14"/>
      <c r="UWS795" s="14"/>
      <c r="UWT795" s="14"/>
      <c r="UWU795" s="14"/>
      <c r="UWV795" s="14"/>
      <c r="UWW795" s="14"/>
      <c r="UWX795" s="14"/>
      <c r="UWY795" s="14"/>
      <c r="UWZ795" s="14"/>
      <c r="UXA795" s="14"/>
      <c r="UXB795" s="14"/>
      <c r="UXC795" s="14"/>
      <c r="UXD795" s="14"/>
      <c r="UXE795" s="14"/>
      <c r="UXF795" s="14"/>
      <c r="UXG795" s="14"/>
      <c r="UXH795" s="14"/>
      <c r="UXI795" s="14"/>
      <c r="UXJ795" s="14"/>
      <c r="UXK795" s="14"/>
      <c r="UXL795" s="14"/>
      <c r="UXM795" s="14"/>
      <c r="UXN795" s="14"/>
      <c r="UXO795" s="14"/>
      <c r="UXP795" s="14"/>
      <c r="UXQ795" s="14"/>
      <c r="UXR795" s="14"/>
      <c r="UXS795" s="14"/>
      <c r="UXT795" s="14"/>
      <c r="UXU795" s="14"/>
      <c r="UXV795" s="14"/>
      <c r="UXW795" s="14"/>
      <c r="UXX795" s="14"/>
      <c r="UXY795" s="14"/>
      <c r="UXZ795" s="14"/>
      <c r="UYA795" s="14"/>
      <c r="UYB795" s="14"/>
      <c r="UYC795" s="14"/>
      <c r="UYD795" s="14"/>
      <c r="UYE795" s="14"/>
      <c r="UYF795" s="14"/>
      <c r="UYG795" s="14"/>
      <c r="UYH795" s="14"/>
      <c r="UYI795" s="14"/>
      <c r="UYJ795" s="14"/>
      <c r="UYK795" s="14"/>
      <c r="UYL795" s="14"/>
      <c r="UYM795" s="14"/>
      <c r="UYN795" s="14"/>
      <c r="UYO795" s="14"/>
      <c r="UYP795" s="14"/>
      <c r="UYQ795" s="14"/>
      <c r="UYR795" s="14"/>
      <c r="UYS795" s="14"/>
      <c r="UYT795" s="14"/>
      <c r="UYU795" s="14"/>
      <c r="UYV795" s="14"/>
      <c r="UYW795" s="14"/>
      <c r="UYX795" s="14"/>
      <c r="UYY795" s="14"/>
      <c r="UYZ795" s="14"/>
      <c r="UZA795" s="14"/>
      <c r="UZB795" s="14"/>
      <c r="UZC795" s="14"/>
      <c r="UZD795" s="14"/>
      <c r="UZE795" s="14"/>
      <c r="UZF795" s="14"/>
      <c r="UZG795" s="14"/>
      <c r="UZH795" s="14"/>
      <c r="UZI795" s="14"/>
      <c r="UZJ795" s="14"/>
      <c r="UZK795" s="14"/>
      <c r="UZL795" s="14"/>
      <c r="UZM795" s="14"/>
      <c r="UZN795" s="14"/>
      <c r="UZO795" s="14"/>
      <c r="UZP795" s="14"/>
      <c r="UZQ795" s="14"/>
      <c r="UZR795" s="14"/>
      <c r="UZS795" s="14"/>
      <c r="UZT795" s="14"/>
      <c r="UZU795" s="14"/>
      <c r="UZV795" s="14"/>
      <c r="UZW795" s="14"/>
      <c r="UZX795" s="14"/>
      <c r="UZY795" s="14"/>
      <c r="UZZ795" s="14"/>
      <c r="VAA795" s="14"/>
      <c r="VAB795" s="14"/>
      <c r="VAC795" s="14"/>
      <c r="VAD795" s="14"/>
      <c r="VAE795" s="14"/>
      <c r="VAF795" s="14"/>
      <c r="VAG795" s="14"/>
      <c r="VAH795" s="14"/>
      <c r="VAI795" s="14"/>
      <c r="VAJ795" s="14"/>
      <c r="VAK795" s="14"/>
      <c r="VAL795" s="14"/>
      <c r="VAM795" s="14"/>
      <c r="VAN795" s="14"/>
      <c r="VAO795" s="14"/>
      <c r="VAP795" s="14"/>
      <c r="VAQ795" s="14"/>
      <c r="VAR795" s="14"/>
      <c r="VAS795" s="14"/>
      <c r="VAT795" s="14"/>
      <c r="VAU795" s="14"/>
      <c r="VAV795" s="14"/>
      <c r="VAW795" s="14"/>
      <c r="VAX795" s="14"/>
      <c r="VAY795" s="14"/>
      <c r="VAZ795" s="14"/>
      <c r="VBA795" s="14"/>
      <c r="VBB795" s="14"/>
      <c r="VBC795" s="14"/>
      <c r="VBD795" s="14"/>
      <c r="VBE795" s="14"/>
      <c r="VBF795" s="14"/>
      <c r="VBG795" s="14"/>
      <c r="VBH795" s="14"/>
      <c r="VBI795" s="14"/>
      <c r="VBJ795" s="14"/>
      <c r="VBK795" s="14"/>
      <c r="VBL795" s="14"/>
      <c r="VBM795" s="14"/>
      <c r="VBN795" s="14"/>
      <c r="VBO795" s="14"/>
      <c r="VBP795" s="14"/>
      <c r="VBQ795" s="14"/>
      <c r="VBR795" s="14"/>
      <c r="VBS795" s="14"/>
      <c r="VBT795" s="14"/>
      <c r="VBU795" s="14"/>
      <c r="VBV795" s="14"/>
      <c r="VBW795" s="14"/>
      <c r="VBX795" s="14"/>
      <c r="VBY795" s="14"/>
      <c r="VBZ795" s="14"/>
      <c r="VCA795" s="14"/>
      <c r="VCB795" s="14"/>
      <c r="VCC795" s="14"/>
      <c r="VCD795" s="14"/>
      <c r="VCE795" s="14"/>
      <c r="VCF795" s="14"/>
      <c r="VCG795" s="14"/>
      <c r="VCH795" s="14"/>
      <c r="VCI795" s="14"/>
      <c r="VCJ795" s="14"/>
      <c r="VCK795" s="14"/>
      <c r="VCL795" s="14"/>
      <c r="VCM795" s="14"/>
      <c r="VCN795" s="14"/>
      <c r="VCO795" s="14"/>
      <c r="VCP795" s="14"/>
      <c r="VCQ795" s="14"/>
      <c r="VCR795" s="14"/>
      <c r="VCS795" s="14"/>
      <c r="VCT795" s="14"/>
      <c r="VCU795" s="14"/>
      <c r="VCV795" s="14"/>
      <c r="VCW795" s="14"/>
      <c r="VCX795" s="14"/>
      <c r="VCY795" s="14"/>
      <c r="VCZ795" s="14"/>
      <c r="VDA795" s="14"/>
      <c r="VDB795" s="14"/>
      <c r="VDC795" s="14"/>
      <c r="VDD795" s="14"/>
      <c r="VDE795" s="14"/>
      <c r="VDF795" s="14"/>
      <c r="VDG795" s="14"/>
      <c r="VDH795" s="14"/>
      <c r="VDI795" s="14"/>
      <c r="VDJ795" s="14"/>
      <c r="VDK795" s="14"/>
      <c r="VDL795" s="14"/>
      <c r="VDM795" s="14"/>
      <c r="VDN795" s="14"/>
      <c r="VDO795" s="14"/>
      <c r="VDP795" s="14"/>
      <c r="VDQ795" s="14"/>
      <c r="VDR795" s="14"/>
      <c r="VDS795" s="14"/>
      <c r="VDT795" s="14"/>
      <c r="VDU795" s="14"/>
      <c r="VDV795" s="14"/>
      <c r="VDW795" s="14"/>
      <c r="VDX795" s="14"/>
      <c r="VDY795" s="14"/>
      <c r="VDZ795" s="14"/>
      <c r="VEA795" s="14"/>
      <c r="VEB795" s="14"/>
      <c r="VEC795" s="14"/>
      <c r="VED795" s="14"/>
      <c r="VEE795" s="14"/>
      <c r="VEF795" s="14"/>
      <c r="VEG795" s="14"/>
      <c r="VEH795" s="14"/>
      <c r="VEI795" s="14"/>
      <c r="VEJ795" s="14"/>
      <c r="VEK795" s="14"/>
      <c r="VEL795" s="14"/>
      <c r="VEM795" s="14"/>
      <c r="VEN795" s="14"/>
      <c r="VEO795" s="14"/>
      <c r="VEP795" s="14"/>
      <c r="VEQ795" s="14"/>
      <c r="VER795" s="14"/>
      <c r="VES795" s="14"/>
      <c r="VET795" s="14"/>
      <c r="VEU795" s="14"/>
      <c r="VEV795" s="14"/>
      <c r="VEW795" s="14"/>
      <c r="VEX795" s="14"/>
      <c r="VEY795" s="14"/>
      <c r="VEZ795" s="14"/>
      <c r="VFA795" s="14"/>
      <c r="VFB795" s="14"/>
      <c r="VFC795" s="14"/>
      <c r="VFD795" s="14"/>
      <c r="VFE795" s="14"/>
      <c r="VFF795" s="14"/>
      <c r="VFG795" s="14"/>
      <c r="VFH795" s="14"/>
      <c r="VFI795" s="14"/>
      <c r="VFJ795" s="14"/>
      <c r="VFK795" s="14"/>
      <c r="VFL795" s="14"/>
      <c r="VFM795" s="14"/>
      <c r="VFN795" s="14"/>
      <c r="VFO795" s="14"/>
      <c r="VFP795" s="14"/>
      <c r="VFQ795" s="14"/>
      <c r="VFR795" s="14"/>
      <c r="VFS795" s="14"/>
      <c r="VFT795" s="14"/>
      <c r="VFU795" s="14"/>
      <c r="VFV795" s="14"/>
      <c r="VFW795" s="14"/>
      <c r="VFX795" s="14"/>
      <c r="VFY795" s="14"/>
      <c r="VFZ795" s="14"/>
      <c r="VGA795" s="14"/>
      <c r="VGB795" s="14"/>
      <c r="VGC795" s="14"/>
      <c r="VGD795" s="14"/>
      <c r="VGE795" s="14"/>
      <c r="VGF795" s="14"/>
      <c r="VGG795" s="14"/>
      <c r="VGH795" s="14"/>
      <c r="VGI795" s="14"/>
      <c r="VGJ795" s="14"/>
      <c r="VGK795" s="14"/>
      <c r="VGL795" s="14"/>
      <c r="VGM795" s="14"/>
      <c r="VGN795" s="14"/>
      <c r="VGO795" s="14"/>
      <c r="VGP795" s="14"/>
      <c r="VGQ795" s="14"/>
      <c r="VGR795" s="14"/>
      <c r="VGS795" s="14"/>
      <c r="VGT795" s="14"/>
      <c r="VGU795" s="14"/>
      <c r="VGV795" s="14"/>
      <c r="VGW795" s="14"/>
      <c r="VGX795" s="14"/>
      <c r="VGY795" s="14"/>
      <c r="VGZ795" s="14"/>
      <c r="VHA795" s="14"/>
      <c r="VHB795" s="14"/>
      <c r="VHC795" s="14"/>
      <c r="VHD795" s="14"/>
      <c r="VHE795" s="14"/>
      <c r="VHF795" s="14"/>
      <c r="VHG795" s="14"/>
      <c r="VHH795" s="14"/>
      <c r="VHI795" s="14"/>
      <c r="VHJ795" s="14"/>
      <c r="VHK795" s="14"/>
      <c r="VHL795" s="14"/>
      <c r="VHM795" s="14"/>
      <c r="VHN795" s="14"/>
      <c r="VHO795" s="14"/>
      <c r="VHP795" s="14"/>
      <c r="VHQ795" s="14"/>
      <c r="VHR795" s="14"/>
      <c r="VHS795" s="14"/>
      <c r="VHT795" s="14"/>
      <c r="VHU795" s="14"/>
      <c r="VHV795" s="14"/>
      <c r="VHW795" s="14"/>
      <c r="VHX795" s="14"/>
      <c r="VHY795" s="14"/>
      <c r="VHZ795" s="14"/>
      <c r="VIA795" s="14"/>
      <c r="VIB795" s="14"/>
      <c r="VIC795" s="14"/>
      <c r="VID795" s="14"/>
      <c r="VIE795" s="14"/>
      <c r="VIF795" s="14"/>
      <c r="VIG795" s="14"/>
      <c r="VIH795" s="14"/>
      <c r="VII795" s="14"/>
      <c r="VIJ795" s="14"/>
      <c r="VIK795" s="14"/>
      <c r="VIL795" s="14"/>
      <c r="VIM795" s="14"/>
      <c r="VIN795" s="14"/>
      <c r="VIO795" s="14"/>
      <c r="VIP795" s="14"/>
      <c r="VIQ795" s="14"/>
      <c r="VIR795" s="14"/>
      <c r="VIS795" s="14"/>
      <c r="VIT795" s="14"/>
      <c r="VIU795" s="14"/>
      <c r="VIV795" s="14"/>
      <c r="VIW795" s="14"/>
      <c r="VIX795" s="14"/>
      <c r="VIY795" s="14"/>
      <c r="VIZ795" s="14"/>
      <c r="VJA795" s="14"/>
      <c r="VJB795" s="14"/>
      <c r="VJC795" s="14"/>
      <c r="VJD795" s="14"/>
      <c r="VJE795" s="14"/>
      <c r="VJF795" s="14"/>
      <c r="VJG795" s="14"/>
      <c r="VJH795" s="14"/>
      <c r="VJI795" s="14"/>
      <c r="VJJ795" s="14"/>
      <c r="VJK795" s="14"/>
      <c r="VJL795" s="14"/>
      <c r="VJM795" s="14"/>
      <c r="VJN795" s="14"/>
      <c r="VJO795" s="14"/>
      <c r="VJP795" s="14"/>
      <c r="VJQ795" s="14"/>
      <c r="VJR795" s="14"/>
      <c r="VJS795" s="14"/>
      <c r="VJT795" s="14"/>
      <c r="VJU795" s="14"/>
      <c r="VJV795" s="14"/>
      <c r="VJW795" s="14"/>
      <c r="VJX795" s="14"/>
      <c r="VJY795" s="14"/>
      <c r="VJZ795" s="14"/>
      <c r="VKA795" s="14"/>
      <c r="VKB795" s="14"/>
      <c r="VKC795" s="14"/>
      <c r="VKD795" s="14"/>
      <c r="VKE795" s="14"/>
      <c r="VKF795" s="14"/>
      <c r="VKG795" s="14"/>
      <c r="VKH795" s="14"/>
      <c r="VKI795" s="14"/>
      <c r="VKJ795" s="14"/>
      <c r="VKK795" s="14"/>
      <c r="VKL795" s="14"/>
      <c r="VKM795" s="14"/>
      <c r="VKN795" s="14"/>
      <c r="VKO795" s="14"/>
      <c r="VKP795" s="14"/>
      <c r="VKQ795" s="14"/>
      <c r="VKR795" s="14"/>
      <c r="VKS795" s="14"/>
      <c r="VKT795" s="14"/>
      <c r="VKU795" s="14"/>
      <c r="VKV795" s="14"/>
      <c r="VKW795" s="14"/>
      <c r="VKX795" s="14"/>
      <c r="VKY795" s="14"/>
      <c r="VKZ795" s="14"/>
      <c r="VLA795" s="14"/>
      <c r="VLB795" s="14"/>
      <c r="VLC795" s="14"/>
      <c r="VLD795" s="14"/>
      <c r="VLE795" s="14"/>
      <c r="VLF795" s="14"/>
      <c r="VLG795" s="14"/>
      <c r="VLH795" s="14"/>
      <c r="VLI795" s="14"/>
      <c r="VLJ795" s="14"/>
      <c r="VLK795" s="14"/>
      <c r="VLL795" s="14"/>
      <c r="VLM795" s="14"/>
      <c r="VLN795" s="14"/>
      <c r="VLO795" s="14"/>
      <c r="VLP795" s="14"/>
      <c r="VLQ795" s="14"/>
      <c r="VLR795" s="14"/>
      <c r="VLS795" s="14"/>
      <c r="VLT795" s="14"/>
      <c r="VLU795" s="14"/>
      <c r="VLV795" s="14"/>
      <c r="VLW795" s="14"/>
      <c r="VLX795" s="14"/>
      <c r="VLY795" s="14"/>
      <c r="VLZ795" s="14"/>
      <c r="VMA795" s="14"/>
      <c r="VMB795" s="14"/>
      <c r="VMC795" s="14"/>
      <c r="VMD795" s="14"/>
      <c r="VME795" s="14"/>
      <c r="VMF795" s="14"/>
      <c r="VMG795" s="14"/>
      <c r="VMH795" s="14"/>
      <c r="VMI795" s="14"/>
      <c r="VMJ795" s="14"/>
      <c r="VMK795" s="14"/>
      <c r="VML795" s="14"/>
      <c r="VMM795" s="14"/>
      <c r="VMN795" s="14"/>
      <c r="VMO795" s="14"/>
      <c r="VMP795" s="14"/>
      <c r="VMQ795" s="14"/>
      <c r="VMR795" s="14"/>
      <c r="VMS795" s="14"/>
      <c r="VMT795" s="14"/>
      <c r="VMU795" s="14"/>
      <c r="VMV795" s="14"/>
      <c r="VMW795" s="14"/>
      <c r="VMX795" s="14"/>
      <c r="VMY795" s="14"/>
      <c r="VMZ795" s="14"/>
      <c r="VNA795" s="14"/>
      <c r="VNB795" s="14"/>
      <c r="VNC795" s="14"/>
      <c r="VND795" s="14"/>
      <c r="VNE795" s="14"/>
      <c r="VNF795" s="14"/>
      <c r="VNG795" s="14"/>
      <c r="VNH795" s="14"/>
      <c r="VNI795" s="14"/>
      <c r="VNJ795" s="14"/>
      <c r="VNK795" s="14"/>
      <c r="VNL795" s="14"/>
      <c r="VNM795" s="14"/>
      <c r="VNN795" s="14"/>
      <c r="VNO795" s="14"/>
      <c r="VNP795" s="14"/>
      <c r="VNQ795" s="14"/>
      <c r="VNR795" s="14"/>
      <c r="VNS795" s="14"/>
      <c r="VNT795" s="14"/>
      <c r="VNU795" s="14"/>
      <c r="VNV795" s="14"/>
      <c r="VNW795" s="14"/>
      <c r="VNX795" s="14"/>
      <c r="VNY795" s="14"/>
      <c r="VNZ795" s="14"/>
      <c r="VOA795" s="14"/>
      <c r="VOB795" s="14"/>
      <c r="VOC795" s="14"/>
      <c r="VOD795" s="14"/>
      <c r="VOE795" s="14"/>
      <c r="VOF795" s="14"/>
      <c r="VOG795" s="14"/>
      <c r="VOH795" s="14"/>
      <c r="VOI795" s="14"/>
      <c r="VOJ795" s="14"/>
      <c r="VOK795" s="14"/>
      <c r="VOL795" s="14"/>
      <c r="VOM795" s="14"/>
      <c r="VON795" s="14"/>
      <c r="VOO795" s="14"/>
      <c r="VOP795" s="14"/>
      <c r="VOQ795" s="14"/>
      <c r="VOR795" s="14"/>
      <c r="VOS795" s="14"/>
      <c r="VOT795" s="14"/>
      <c r="VOU795" s="14"/>
      <c r="VOV795" s="14"/>
      <c r="VOW795" s="14"/>
      <c r="VOX795" s="14"/>
      <c r="VOY795" s="14"/>
      <c r="VOZ795" s="14"/>
      <c r="VPA795" s="14"/>
      <c r="VPB795" s="14"/>
      <c r="VPC795" s="14"/>
      <c r="VPD795" s="14"/>
      <c r="VPE795" s="14"/>
      <c r="VPF795" s="14"/>
      <c r="VPG795" s="14"/>
      <c r="VPH795" s="14"/>
      <c r="VPI795" s="14"/>
      <c r="VPJ795" s="14"/>
      <c r="VPK795" s="14"/>
      <c r="VPL795" s="14"/>
      <c r="VPM795" s="14"/>
      <c r="VPN795" s="14"/>
      <c r="VPO795" s="14"/>
      <c r="VPP795" s="14"/>
      <c r="VPQ795" s="14"/>
      <c r="VPR795" s="14"/>
      <c r="VPS795" s="14"/>
      <c r="VPT795" s="14"/>
      <c r="VPU795" s="14"/>
      <c r="VPV795" s="14"/>
      <c r="VPW795" s="14"/>
      <c r="VPX795" s="14"/>
      <c r="VPY795" s="14"/>
      <c r="VPZ795" s="14"/>
      <c r="VQA795" s="14"/>
      <c r="VQB795" s="14"/>
      <c r="VQC795" s="14"/>
      <c r="VQD795" s="14"/>
      <c r="VQE795" s="14"/>
      <c r="VQF795" s="14"/>
      <c r="VQG795" s="14"/>
      <c r="VQH795" s="14"/>
      <c r="VQI795" s="14"/>
      <c r="VQJ795" s="14"/>
      <c r="VQK795" s="14"/>
      <c r="VQL795" s="14"/>
      <c r="VQM795" s="14"/>
      <c r="VQN795" s="14"/>
      <c r="VQO795" s="14"/>
      <c r="VQP795" s="14"/>
      <c r="VQQ795" s="14"/>
      <c r="VQR795" s="14"/>
      <c r="VQS795" s="14"/>
      <c r="VQT795" s="14"/>
      <c r="VQU795" s="14"/>
      <c r="VQV795" s="14"/>
      <c r="VQW795" s="14"/>
      <c r="VQX795" s="14"/>
      <c r="VQY795" s="14"/>
      <c r="VQZ795" s="14"/>
      <c r="VRA795" s="14"/>
      <c r="VRB795" s="14"/>
      <c r="VRC795" s="14"/>
      <c r="VRD795" s="14"/>
      <c r="VRE795" s="14"/>
      <c r="VRF795" s="14"/>
      <c r="VRG795" s="14"/>
      <c r="VRH795" s="14"/>
      <c r="VRI795" s="14"/>
      <c r="VRJ795" s="14"/>
      <c r="VRK795" s="14"/>
      <c r="VRL795" s="14"/>
      <c r="VRM795" s="14"/>
      <c r="VRN795" s="14"/>
      <c r="VRO795" s="14"/>
      <c r="VRP795" s="14"/>
      <c r="VRQ795" s="14"/>
      <c r="VRR795" s="14"/>
      <c r="VRS795" s="14"/>
      <c r="VRT795" s="14"/>
      <c r="VRU795" s="14"/>
      <c r="VRV795" s="14"/>
      <c r="VRW795" s="14"/>
      <c r="VRX795" s="14"/>
      <c r="VRY795" s="14"/>
      <c r="VRZ795" s="14"/>
      <c r="VSA795" s="14"/>
      <c r="VSB795" s="14"/>
      <c r="VSC795" s="14"/>
      <c r="VSD795" s="14"/>
      <c r="VSE795" s="14"/>
      <c r="VSF795" s="14"/>
      <c r="VSG795" s="14"/>
      <c r="VSH795" s="14"/>
      <c r="VSI795" s="14"/>
      <c r="VSJ795" s="14"/>
      <c r="VSK795" s="14"/>
      <c r="VSL795" s="14"/>
      <c r="VSM795" s="14"/>
      <c r="VSN795" s="14"/>
      <c r="VSO795" s="14"/>
      <c r="VSP795" s="14"/>
      <c r="VSQ795" s="14"/>
      <c r="VSR795" s="14"/>
      <c r="VSS795" s="14"/>
      <c r="VST795" s="14"/>
      <c r="VSU795" s="14"/>
      <c r="VSV795" s="14"/>
      <c r="VSW795" s="14"/>
      <c r="VSX795" s="14"/>
      <c r="VSY795" s="14"/>
      <c r="VSZ795" s="14"/>
      <c r="VTA795" s="14"/>
      <c r="VTB795" s="14"/>
      <c r="VTC795" s="14"/>
      <c r="VTD795" s="14"/>
      <c r="VTE795" s="14"/>
      <c r="VTF795" s="14"/>
      <c r="VTG795" s="14"/>
      <c r="VTH795" s="14"/>
      <c r="VTI795" s="14"/>
      <c r="VTJ795" s="14"/>
      <c r="VTK795" s="14"/>
      <c r="VTL795" s="14"/>
      <c r="VTM795" s="14"/>
      <c r="VTN795" s="14"/>
      <c r="VTO795" s="14"/>
      <c r="VTP795" s="14"/>
      <c r="VTQ795" s="14"/>
      <c r="VTR795" s="14"/>
      <c r="VTS795" s="14"/>
      <c r="VTT795" s="14"/>
      <c r="VTU795" s="14"/>
      <c r="VTV795" s="14"/>
      <c r="VTW795" s="14"/>
      <c r="VTX795" s="14"/>
      <c r="VTY795" s="14"/>
      <c r="VTZ795" s="14"/>
      <c r="VUA795" s="14"/>
      <c r="VUB795" s="14"/>
      <c r="VUC795" s="14"/>
      <c r="VUD795" s="14"/>
      <c r="VUE795" s="14"/>
      <c r="VUF795" s="14"/>
      <c r="VUG795" s="14"/>
      <c r="VUH795" s="14"/>
      <c r="VUI795" s="14"/>
      <c r="VUJ795" s="14"/>
      <c r="VUK795" s="14"/>
      <c r="VUL795" s="14"/>
      <c r="VUM795" s="14"/>
      <c r="VUN795" s="14"/>
      <c r="VUO795" s="14"/>
      <c r="VUP795" s="14"/>
      <c r="VUQ795" s="14"/>
      <c r="VUR795" s="14"/>
      <c r="VUS795" s="14"/>
      <c r="VUT795" s="14"/>
      <c r="VUU795" s="14"/>
      <c r="VUV795" s="14"/>
      <c r="VUW795" s="14"/>
      <c r="VUX795" s="14"/>
      <c r="VUY795" s="14"/>
      <c r="VUZ795" s="14"/>
      <c r="VVA795" s="14"/>
      <c r="VVB795" s="14"/>
      <c r="VVC795" s="14"/>
      <c r="VVD795" s="14"/>
      <c r="VVE795" s="14"/>
      <c r="VVF795" s="14"/>
      <c r="VVG795" s="14"/>
      <c r="VVH795" s="14"/>
      <c r="VVI795" s="14"/>
      <c r="VVJ795" s="14"/>
      <c r="VVK795" s="14"/>
      <c r="VVL795" s="14"/>
      <c r="VVM795" s="14"/>
      <c r="VVN795" s="14"/>
      <c r="VVO795" s="14"/>
      <c r="VVP795" s="14"/>
      <c r="VVQ795" s="14"/>
      <c r="VVR795" s="14"/>
      <c r="VVS795" s="14"/>
      <c r="VVT795" s="14"/>
      <c r="VVU795" s="14"/>
      <c r="VVV795" s="14"/>
      <c r="VVW795" s="14"/>
      <c r="VVX795" s="14"/>
      <c r="VVY795" s="14"/>
      <c r="VVZ795" s="14"/>
      <c r="VWA795" s="14"/>
      <c r="VWB795" s="14"/>
      <c r="VWC795" s="14"/>
      <c r="VWD795" s="14"/>
      <c r="VWE795" s="14"/>
      <c r="VWF795" s="14"/>
      <c r="VWG795" s="14"/>
      <c r="VWH795" s="14"/>
      <c r="VWI795" s="14"/>
      <c r="VWJ795" s="14"/>
      <c r="VWK795" s="14"/>
      <c r="VWL795" s="14"/>
      <c r="VWM795" s="14"/>
      <c r="VWN795" s="14"/>
      <c r="VWO795" s="14"/>
      <c r="VWP795" s="14"/>
      <c r="VWQ795" s="14"/>
      <c r="VWR795" s="14"/>
      <c r="VWS795" s="14"/>
      <c r="VWT795" s="14"/>
      <c r="VWU795" s="14"/>
      <c r="VWV795" s="14"/>
      <c r="VWW795" s="14"/>
      <c r="VWX795" s="14"/>
      <c r="VWY795" s="14"/>
      <c r="VWZ795" s="14"/>
      <c r="VXA795" s="14"/>
      <c r="VXB795" s="14"/>
      <c r="VXC795" s="14"/>
      <c r="VXD795" s="14"/>
      <c r="VXE795" s="14"/>
      <c r="VXF795" s="14"/>
      <c r="VXG795" s="14"/>
      <c r="VXH795" s="14"/>
      <c r="VXI795" s="14"/>
      <c r="VXJ795" s="14"/>
      <c r="VXK795" s="14"/>
      <c r="VXL795" s="14"/>
      <c r="VXM795" s="14"/>
      <c r="VXN795" s="14"/>
      <c r="VXO795" s="14"/>
      <c r="VXP795" s="14"/>
      <c r="VXQ795" s="14"/>
      <c r="VXR795" s="14"/>
      <c r="VXS795" s="14"/>
      <c r="VXT795" s="14"/>
      <c r="VXU795" s="14"/>
      <c r="VXV795" s="14"/>
      <c r="VXW795" s="14"/>
      <c r="VXX795" s="14"/>
      <c r="VXY795" s="14"/>
      <c r="VXZ795" s="14"/>
      <c r="VYA795" s="14"/>
      <c r="VYB795" s="14"/>
      <c r="VYC795" s="14"/>
      <c r="VYD795" s="14"/>
      <c r="VYE795" s="14"/>
      <c r="VYF795" s="14"/>
      <c r="VYG795" s="14"/>
      <c r="VYH795" s="14"/>
      <c r="VYI795" s="14"/>
      <c r="VYJ795" s="14"/>
      <c r="VYK795" s="14"/>
      <c r="VYL795" s="14"/>
      <c r="VYM795" s="14"/>
      <c r="VYN795" s="14"/>
      <c r="VYO795" s="14"/>
      <c r="VYP795" s="14"/>
      <c r="VYQ795" s="14"/>
      <c r="VYR795" s="14"/>
      <c r="VYS795" s="14"/>
      <c r="VYT795" s="14"/>
      <c r="VYU795" s="14"/>
      <c r="VYV795" s="14"/>
      <c r="VYW795" s="14"/>
      <c r="VYX795" s="14"/>
      <c r="VYY795" s="14"/>
      <c r="VYZ795" s="14"/>
      <c r="VZA795" s="14"/>
      <c r="VZB795" s="14"/>
      <c r="VZC795" s="14"/>
      <c r="VZD795" s="14"/>
      <c r="VZE795" s="14"/>
      <c r="VZF795" s="14"/>
      <c r="VZG795" s="14"/>
      <c r="VZH795" s="14"/>
      <c r="VZI795" s="14"/>
      <c r="VZJ795" s="14"/>
      <c r="VZK795" s="14"/>
      <c r="VZL795" s="14"/>
      <c r="VZM795" s="14"/>
      <c r="VZN795" s="14"/>
      <c r="VZO795" s="14"/>
      <c r="VZP795" s="14"/>
      <c r="VZQ795" s="14"/>
      <c r="VZR795" s="14"/>
      <c r="VZS795" s="14"/>
      <c r="VZT795" s="14"/>
      <c r="VZU795" s="14"/>
      <c r="VZV795" s="14"/>
      <c r="VZW795" s="14"/>
      <c r="VZX795" s="14"/>
      <c r="VZY795" s="14"/>
      <c r="VZZ795" s="14"/>
      <c r="WAA795" s="14"/>
      <c r="WAB795" s="14"/>
      <c r="WAC795" s="14"/>
      <c r="WAD795" s="14"/>
      <c r="WAE795" s="14"/>
      <c r="WAF795" s="14"/>
      <c r="WAG795" s="14"/>
      <c r="WAH795" s="14"/>
      <c r="WAI795" s="14"/>
      <c r="WAJ795" s="14"/>
      <c r="WAK795" s="14"/>
      <c r="WAL795" s="14"/>
      <c r="WAM795" s="14"/>
      <c r="WAN795" s="14"/>
      <c r="WAO795" s="14"/>
      <c r="WAP795" s="14"/>
      <c r="WAQ795" s="14"/>
      <c r="WAR795" s="14"/>
      <c r="WAS795" s="14"/>
      <c r="WAT795" s="14"/>
      <c r="WAU795" s="14"/>
      <c r="WAV795" s="14"/>
      <c r="WAW795" s="14"/>
      <c r="WAX795" s="14"/>
      <c r="WAY795" s="14"/>
      <c r="WAZ795" s="14"/>
      <c r="WBA795" s="14"/>
      <c r="WBB795" s="14"/>
      <c r="WBC795" s="14"/>
      <c r="WBD795" s="14"/>
      <c r="WBE795" s="14"/>
      <c r="WBF795" s="14"/>
      <c r="WBG795" s="14"/>
      <c r="WBH795" s="14"/>
      <c r="WBI795" s="14"/>
      <c r="WBJ795" s="14"/>
      <c r="WBK795" s="14"/>
      <c r="WBL795" s="14"/>
      <c r="WBM795" s="14"/>
      <c r="WBN795" s="14"/>
      <c r="WBO795" s="14"/>
      <c r="WBP795" s="14"/>
      <c r="WBQ795" s="14"/>
      <c r="WBR795" s="14"/>
      <c r="WBS795" s="14"/>
      <c r="WBT795" s="14"/>
      <c r="WBU795" s="14"/>
      <c r="WBV795" s="14"/>
      <c r="WBW795" s="14"/>
      <c r="WBX795" s="14"/>
      <c r="WBY795" s="14"/>
      <c r="WBZ795" s="14"/>
      <c r="WCA795" s="14"/>
      <c r="WCB795" s="14"/>
      <c r="WCC795" s="14"/>
      <c r="WCD795" s="14"/>
      <c r="WCE795" s="14"/>
      <c r="WCF795" s="14"/>
      <c r="WCG795" s="14"/>
      <c r="WCH795" s="14"/>
      <c r="WCI795" s="14"/>
      <c r="WCJ795" s="14"/>
      <c r="WCK795" s="14"/>
      <c r="WCL795" s="14"/>
      <c r="WCM795" s="14"/>
      <c r="WCN795" s="14"/>
      <c r="WCO795" s="14"/>
      <c r="WCP795" s="14"/>
      <c r="WCQ795" s="14"/>
      <c r="WCR795" s="14"/>
      <c r="WCS795" s="14"/>
      <c r="WCT795" s="14"/>
      <c r="WCU795" s="14"/>
      <c r="WCV795" s="14"/>
      <c r="WCW795" s="14"/>
      <c r="WCX795" s="14"/>
      <c r="WCY795" s="14"/>
      <c r="WCZ795" s="14"/>
      <c r="WDA795" s="14"/>
      <c r="WDB795" s="14"/>
      <c r="WDC795" s="14"/>
      <c r="WDD795" s="14"/>
      <c r="WDE795" s="14"/>
      <c r="WDF795" s="14"/>
      <c r="WDG795" s="14"/>
      <c r="WDH795" s="14"/>
      <c r="WDI795" s="14"/>
      <c r="WDJ795" s="14"/>
      <c r="WDK795" s="14"/>
      <c r="WDL795" s="14"/>
      <c r="WDM795" s="14"/>
      <c r="WDN795" s="14"/>
      <c r="WDO795" s="14"/>
      <c r="WDP795" s="14"/>
      <c r="WDQ795" s="14"/>
      <c r="WDR795" s="14"/>
      <c r="WDS795" s="14"/>
      <c r="WDT795" s="14"/>
      <c r="WDU795" s="14"/>
      <c r="WDV795" s="14"/>
      <c r="WDW795" s="14"/>
      <c r="WDX795" s="14"/>
      <c r="WDY795" s="14"/>
      <c r="WDZ795" s="14"/>
      <c r="WEA795" s="14"/>
      <c r="WEB795" s="14"/>
      <c r="WEC795" s="14"/>
      <c r="WED795" s="14"/>
      <c r="WEE795" s="14"/>
      <c r="WEF795" s="14"/>
      <c r="WEG795" s="14"/>
      <c r="WEH795" s="14"/>
      <c r="WEI795" s="14"/>
      <c r="WEJ795" s="14"/>
      <c r="WEK795" s="14"/>
      <c r="WEL795" s="14"/>
      <c r="WEM795" s="14"/>
      <c r="WEN795" s="14"/>
      <c r="WEO795" s="14"/>
      <c r="WEP795" s="14"/>
      <c r="WEQ795" s="14"/>
      <c r="WER795" s="14"/>
      <c r="WES795" s="14"/>
      <c r="WET795" s="14"/>
      <c r="WEU795" s="14"/>
      <c r="WEV795" s="14"/>
      <c r="WEW795" s="14"/>
      <c r="WEX795" s="14"/>
      <c r="WEY795" s="14"/>
      <c r="WEZ795" s="14"/>
      <c r="WFA795" s="14"/>
      <c r="WFB795" s="14"/>
      <c r="WFC795" s="14"/>
      <c r="WFD795" s="14"/>
      <c r="WFE795" s="14"/>
      <c r="WFF795" s="14"/>
      <c r="WFG795" s="14"/>
      <c r="WFH795" s="14"/>
      <c r="WFI795" s="14"/>
      <c r="WFJ795" s="14"/>
      <c r="WFK795" s="14"/>
      <c r="WFL795" s="14"/>
      <c r="WFM795" s="14"/>
      <c r="WFN795" s="14"/>
      <c r="WFO795" s="14"/>
      <c r="WFP795" s="14"/>
      <c r="WFQ795" s="14"/>
      <c r="WFR795" s="14"/>
      <c r="WFS795" s="14"/>
      <c r="WFT795" s="14"/>
      <c r="WFU795" s="14"/>
      <c r="WFV795" s="14"/>
      <c r="WFW795" s="14"/>
      <c r="WFX795" s="14"/>
      <c r="WFY795" s="14"/>
      <c r="WFZ795" s="14"/>
      <c r="WGA795" s="14"/>
      <c r="WGB795" s="14"/>
      <c r="WGC795" s="14"/>
      <c r="WGD795" s="14"/>
      <c r="WGE795" s="14"/>
      <c r="WGF795" s="14"/>
      <c r="WGG795" s="14"/>
      <c r="WGH795" s="14"/>
      <c r="WGI795" s="14"/>
      <c r="WGJ795" s="14"/>
      <c r="WGK795" s="14"/>
      <c r="WGL795" s="14"/>
      <c r="WGM795" s="14"/>
      <c r="WGN795" s="14"/>
      <c r="WGO795" s="14"/>
      <c r="WGP795" s="14"/>
      <c r="WGQ795" s="14"/>
      <c r="WGR795" s="14"/>
      <c r="WGS795" s="14"/>
      <c r="WGT795" s="14"/>
      <c r="WGU795" s="14"/>
      <c r="WGV795" s="14"/>
      <c r="WGW795" s="14"/>
      <c r="WGX795" s="14"/>
      <c r="WGY795" s="14"/>
      <c r="WGZ795" s="14"/>
      <c r="WHA795" s="14"/>
      <c r="WHB795" s="14"/>
      <c r="WHC795" s="14"/>
      <c r="WHD795" s="14"/>
      <c r="WHE795" s="14"/>
      <c r="WHF795" s="14"/>
      <c r="WHG795" s="14"/>
      <c r="WHH795" s="14"/>
      <c r="WHI795" s="14"/>
      <c r="WHJ795" s="14"/>
      <c r="WHK795" s="14"/>
      <c r="WHL795" s="14"/>
      <c r="WHM795" s="14"/>
      <c r="WHN795" s="14"/>
      <c r="WHO795" s="14"/>
      <c r="WHP795" s="14"/>
      <c r="WHQ795" s="14"/>
      <c r="WHR795" s="14"/>
      <c r="WHS795" s="14"/>
      <c r="WHT795" s="14"/>
      <c r="WHU795" s="14"/>
      <c r="WHV795" s="14"/>
      <c r="WHW795" s="14"/>
      <c r="WHX795" s="14"/>
      <c r="WHY795" s="14"/>
      <c r="WHZ795" s="14"/>
      <c r="WIA795" s="14"/>
      <c r="WIB795" s="14"/>
      <c r="WIC795" s="14"/>
      <c r="WID795" s="14"/>
      <c r="WIE795" s="14"/>
      <c r="WIF795" s="14"/>
      <c r="WIG795" s="14"/>
      <c r="WIH795" s="14"/>
      <c r="WII795" s="14"/>
      <c r="WIJ795" s="14"/>
      <c r="WIK795" s="14"/>
      <c r="WIL795" s="14"/>
      <c r="WIM795" s="14"/>
      <c r="WIN795" s="14"/>
      <c r="WIO795" s="14"/>
      <c r="WIP795" s="14"/>
      <c r="WIQ795" s="14"/>
      <c r="WIR795" s="14"/>
      <c r="WIS795" s="14"/>
      <c r="WIT795" s="14"/>
      <c r="WIU795" s="14"/>
      <c r="WIV795" s="14"/>
      <c r="WIW795" s="14"/>
      <c r="WIX795" s="14"/>
      <c r="WIY795" s="14"/>
      <c r="WIZ795" s="14"/>
      <c r="WJA795" s="14"/>
      <c r="WJB795" s="14"/>
      <c r="WJC795" s="14"/>
      <c r="WJD795" s="14"/>
      <c r="WJE795" s="14"/>
      <c r="WJF795" s="14"/>
      <c r="WJG795" s="14"/>
      <c r="WJH795" s="14"/>
      <c r="WJI795" s="14"/>
      <c r="WJJ795" s="14"/>
      <c r="WJK795" s="14"/>
      <c r="WJL795" s="14"/>
      <c r="WJM795" s="14"/>
      <c r="WJN795" s="14"/>
      <c r="WJO795" s="14"/>
      <c r="WJP795" s="14"/>
      <c r="WJQ795" s="14"/>
      <c r="WJR795" s="14"/>
      <c r="WJS795" s="14"/>
      <c r="WJT795" s="14"/>
      <c r="WJU795" s="14"/>
      <c r="WJV795" s="14"/>
      <c r="WJW795" s="14"/>
      <c r="WJX795" s="14"/>
      <c r="WJY795" s="14"/>
      <c r="WJZ795" s="14"/>
      <c r="WKA795" s="14"/>
      <c r="WKB795" s="14"/>
      <c r="WKC795" s="14"/>
      <c r="WKD795" s="14"/>
      <c r="WKE795" s="14"/>
      <c r="WKF795" s="14"/>
      <c r="WKG795" s="14"/>
      <c r="WKH795" s="14"/>
      <c r="WKI795" s="14"/>
      <c r="WKJ795" s="14"/>
      <c r="WKK795" s="14"/>
      <c r="WKL795" s="14"/>
      <c r="WKM795" s="14"/>
      <c r="WKN795" s="14"/>
      <c r="WKO795" s="14"/>
      <c r="WKP795" s="14"/>
      <c r="WKQ795" s="14"/>
      <c r="WKR795" s="14"/>
      <c r="WKS795" s="14"/>
      <c r="WKT795" s="14"/>
      <c r="WKU795" s="14"/>
      <c r="WKV795" s="14"/>
      <c r="WKW795" s="14"/>
      <c r="WKX795" s="14"/>
      <c r="WKY795" s="14"/>
      <c r="WKZ795" s="14"/>
      <c r="WLA795" s="14"/>
      <c r="WLB795" s="14"/>
      <c r="WLC795" s="14"/>
      <c r="WLD795" s="14"/>
      <c r="WLE795" s="14"/>
      <c r="WLF795" s="14"/>
      <c r="WLG795" s="14"/>
      <c r="WLH795" s="14"/>
      <c r="WLI795" s="14"/>
      <c r="WLJ795" s="14"/>
      <c r="WLK795" s="14"/>
      <c r="WLL795" s="14"/>
      <c r="WLM795" s="14"/>
      <c r="WLN795" s="14"/>
      <c r="WLO795" s="14"/>
      <c r="WLP795" s="14"/>
      <c r="WLQ795" s="14"/>
      <c r="WLR795" s="14"/>
      <c r="WLS795" s="14"/>
      <c r="WLT795" s="14"/>
      <c r="WLU795" s="14"/>
      <c r="WLV795" s="14"/>
      <c r="WLW795" s="14"/>
      <c r="WLX795" s="14"/>
      <c r="WLY795" s="14"/>
      <c r="WLZ795" s="14"/>
      <c r="WMA795" s="14"/>
      <c r="WMB795" s="14"/>
      <c r="WMC795" s="14"/>
      <c r="WMD795" s="14"/>
      <c r="WME795" s="14"/>
      <c r="WMF795" s="14"/>
      <c r="WMG795" s="14"/>
      <c r="WMH795" s="14"/>
      <c r="WMI795" s="14"/>
      <c r="WMJ795" s="14"/>
      <c r="WMK795" s="14"/>
      <c r="WML795" s="14"/>
      <c r="WMM795" s="14"/>
      <c r="WMN795" s="14"/>
      <c r="WMO795" s="14"/>
      <c r="WMP795" s="14"/>
      <c r="WMQ795" s="14"/>
      <c r="WMR795" s="14"/>
      <c r="WMS795" s="14"/>
      <c r="WMT795" s="14"/>
      <c r="WMU795" s="14"/>
      <c r="WMV795" s="14"/>
      <c r="WMW795" s="14"/>
      <c r="WMX795" s="14"/>
      <c r="WMY795" s="14"/>
      <c r="WMZ795" s="14"/>
      <c r="WNA795" s="14"/>
      <c r="WNB795" s="14"/>
      <c r="WNC795" s="14"/>
      <c r="WND795" s="14"/>
      <c r="WNE795" s="14"/>
      <c r="WNF795" s="14"/>
      <c r="WNG795" s="14"/>
      <c r="WNH795" s="14"/>
      <c r="WNI795" s="14"/>
      <c r="WNJ795" s="14"/>
      <c r="WNK795" s="14"/>
      <c r="WNL795" s="14"/>
      <c r="WNM795" s="14"/>
      <c r="WNN795" s="14"/>
      <c r="WNO795" s="14"/>
      <c r="WNP795" s="14"/>
      <c r="WNQ795" s="14"/>
      <c r="WNR795" s="14"/>
      <c r="WNS795" s="14"/>
      <c r="WNT795" s="14"/>
      <c r="WNU795" s="14"/>
      <c r="WNV795" s="14"/>
      <c r="WNW795" s="14"/>
      <c r="WNX795" s="14"/>
      <c r="WNY795" s="14"/>
      <c r="WNZ795" s="14"/>
      <c r="WOA795" s="14"/>
      <c r="WOB795" s="14"/>
      <c r="WOC795" s="14"/>
      <c r="WOD795" s="14"/>
      <c r="WOE795" s="14"/>
      <c r="WOF795" s="14"/>
      <c r="WOG795" s="14"/>
      <c r="WOH795" s="14"/>
      <c r="WOI795" s="14"/>
      <c r="WOJ795" s="14"/>
      <c r="WOK795" s="14"/>
      <c r="WOL795" s="14"/>
      <c r="WOM795" s="14"/>
      <c r="WON795" s="14"/>
      <c r="WOO795" s="14"/>
      <c r="WOP795" s="14"/>
      <c r="WOQ795" s="14"/>
      <c r="WOR795" s="14"/>
      <c r="WOS795" s="14"/>
      <c r="WOT795" s="14"/>
      <c r="WOU795" s="14"/>
      <c r="WOV795" s="14"/>
      <c r="WOW795" s="14"/>
      <c r="WOX795" s="14"/>
      <c r="WOY795" s="14"/>
      <c r="WOZ795" s="14"/>
      <c r="WPA795" s="14"/>
      <c r="WPB795" s="14"/>
      <c r="WPC795" s="14"/>
      <c r="WPD795" s="14"/>
      <c r="WPE795" s="14"/>
      <c r="WPF795" s="14"/>
      <c r="WPG795" s="14"/>
      <c r="WPH795" s="14"/>
      <c r="WPI795" s="14"/>
      <c r="WPJ795" s="14"/>
      <c r="WPK795" s="14"/>
      <c r="WPL795" s="14"/>
      <c r="WPM795" s="14"/>
      <c r="WPN795" s="14"/>
      <c r="WPO795" s="14"/>
      <c r="WPP795" s="14"/>
      <c r="WPQ795" s="14"/>
      <c r="WPR795" s="14"/>
      <c r="WPS795" s="14"/>
      <c r="WPT795" s="14"/>
      <c r="WPU795" s="14"/>
      <c r="WPV795" s="14"/>
      <c r="WPW795" s="14"/>
      <c r="WPX795" s="14"/>
      <c r="WPY795" s="14"/>
      <c r="WPZ795" s="14"/>
      <c r="WQA795" s="14"/>
      <c r="WQB795" s="14"/>
      <c r="WQC795" s="14"/>
      <c r="WQD795" s="14"/>
      <c r="WQE795" s="14"/>
      <c r="WQF795" s="14"/>
      <c r="WQG795" s="14"/>
      <c r="WQH795" s="14"/>
      <c r="WQI795" s="14"/>
      <c r="WQJ795" s="14"/>
      <c r="WQK795" s="14"/>
      <c r="WQL795" s="14"/>
      <c r="WQM795" s="14"/>
      <c r="WQN795" s="14"/>
      <c r="WQO795" s="14"/>
      <c r="WQP795" s="14"/>
      <c r="WQQ795" s="14"/>
      <c r="WQR795" s="14"/>
      <c r="WQS795" s="14"/>
      <c r="WQT795" s="14"/>
      <c r="WQU795" s="14"/>
      <c r="WQV795" s="14"/>
      <c r="WQW795" s="14"/>
      <c r="WQX795" s="14"/>
      <c r="WQY795" s="14"/>
      <c r="WQZ795" s="14"/>
      <c r="WRA795" s="14"/>
      <c r="WRB795" s="14"/>
      <c r="WRC795" s="14"/>
      <c r="WRD795" s="14"/>
      <c r="WRE795" s="14"/>
      <c r="WRF795" s="14"/>
      <c r="WRG795" s="14"/>
      <c r="WRH795" s="14"/>
      <c r="WRI795" s="14"/>
      <c r="WRJ795" s="14"/>
      <c r="WRK795" s="14"/>
      <c r="WRL795" s="14"/>
      <c r="WRM795" s="14"/>
      <c r="WRN795" s="14"/>
      <c r="WRO795" s="14"/>
      <c r="WRP795" s="14"/>
      <c r="WRQ795" s="14"/>
      <c r="WRR795" s="14"/>
      <c r="WRS795" s="14"/>
      <c r="WRT795" s="14"/>
      <c r="WRU795" s="14"/>
      <c r="WRV795" s="14"/>
      <c r="WRW795" s="14"/>
      <c r="WRX795" s="14"/>
      <c r="WRY795" s="14"/>
      <c r="WRZ795" s="14"/>
      <c r="WSA795" s="14"/>
      <c r="WSB795" s="14"/>
      <c r="WSC795" s="14"/>
      <c r="WSD795" s="14"/>
      <c r="WSE795" s="14"/>
      <c r="WSF795" s="14"/>
      <c r="WSG795" s="14"/>
      <c r="WSH795" s="14"/>
      <c r="WSI795" s="14"/>
      <c r="WSJ795" s="14"/>
      <c r="WSK795" s="14"/>
      <c r="WSL795" s="14"/>
      <c r="WSM795" s="14"/>
      <c r="WSN795" s="14"/>
      <c r="WSO795" s="14"/>
      <c r="WSP795" s="14"/>
      <c r="WSQ795" s="14"/>
      <c r="WSR795" s="14"/>
      <c r="WSS795" s="14"/>
      <c r="WST795" s="14"/>
      <c r="WSU795" s="14"/>
      <c r="WSV795" s="14"/>
      <c r="WSW795" s="14"/>
      <c r="WSX795" s="14"/>
      <c r="WSY795" s="14"/>
      <c r="WSZ795" s="14"/>
      <c r="WTA795" s="14"/>
      <c r="WTB795" s="14"/>
      <c r="WTC795" s="14"/>
      <c r="WTD795" s="14"/>
      <c r="WTE795" s="14"/>
      <c r="WTF795" s="14"/>
      <c r="WTG795" s="14"/>
      <c r="WTH795" s="14"/>
      <c r="WTI795" s="14"/>
      <c r="WTJ795" s="14"/>
      <c r="WTK795" s="14"/>
      <c r="WTL795" s="14"/>
      <c r="WTM795" s="14"/>
      <c r="WTN795" s="14"/>
      <c r="WTO795" s="14"/>
      <c r="WTP795" s="14"/>
      <c r="WTQ795" s="14"/>
      <c r="WTR795" s="14"/>
      <c r="WTS795" s="14"/>
      <c r="WTT795" s="14"/>
      <c r="WTU795" s="14"/>
      <c r="WTV795" s="14"/>
      <c r="WTW795" s="14"/>
      <c r="WTX795" s="14"/>
      <c r="WTY795" s="14"/>
      <c r="WTZ795" s="14"/>
      <c r="WUA795" s="14"/>
      <c r="WUB795" s="14"/>
      <c r="WUC795" s="14"/>
      <c r="WUD795" s="14"/>
      <c r="WUE795" s="14"/>
      <c r="WUF795" s="14"/>
      <c r="WUG795" s="14"/>
      <c r="WUH795" s="14"/>
      <c r="WUI795" s="14"/>
      <c r="WUJ795" s="14"/>
      <c r="WUK795" s="14"/>
      <c r="WUL795" s="14"/>
      <c r="WUM795" s="14"/>
      <c r="WUN795" s="14"/>
      <c r="WUO795" s="14"/>
      <c r="WUP795" s="14"/>
      <c r="WUQ795" s="14"/>
      <c r="WUR795" s="14"/>
      <c r="WUS795" s="14"/>
      <c r="WUT795" s="14"/>
      <c r="WUU795" s="14"/>
      <c r="WUV795" s="14"/>
      <c r="WUW795" s="14"/>
      <c r="WUX795" s="14"/>
      <c r="WUY795" s="14"/>
      <c r="WUZ795" s="14"/>
      <c r="WVA795" s="14"/>
      <c r="WVB795" s="14"/>
      <c r="WVC795" s="14"/>
      <c r="WVD795" s="14"/>
      <c r="WVE795" s="14"/>
      <c r="WVF795" s="14"/>
      <c r="WVG795" s="14"/>
      <c r="WVH795" s="14"/>
      <c r="WVI795" s="14"/>
      <c r="WVJ795" s="14"/>
      <c r="WVK795" s="14"/>
      <c r="WVL795" s="14"/>
      <c r="WVM795" s="14"/>
      <c r="WVN795" s="14"/>
      <c r="WVO795" s="14"/>
      <c r="WVP795" s="14"/>
      <c r="WVQ795" s="14"/>
      <c r="WVR795" s="14"/>
      <c r="WVS795" s="14"/>
      <c r="WVT795" s="14"/>
      <c r="WVU795" s="14"/>
      <c r="WVV795" s="14"/>
      <c r="WVW795" s="14"/>
      <c r="WVX795" s="14"/>
      <c r="WVY795" s="14"/>
      <c r="WVZ795" s="14"/>
      <c r="WWA795" s="14"/>
      <c r="WWB795" s="14"/>
      <c r="WWC795" s="14"/>
      <c r="WWD795" s="14"/>
      <c r="WWE795" s="14"/>
      <c r="WWF795" s="14"/>
      <c r="WWG795" s="14"/>
      <c r="WWH795" s="14"/>
      <c r="WWI795" s="14"/>
      <c r="WWJ795" s="14"/>
      <c r="WWK795" s="14"/>
      <c r="WWL795" s="14"/>
      <c r="WWM795" s="14"/>
      <c r="WWN795" s="14"/>
      <c r="WWO795" s="14"/>
      <c r="WWP795" s="14"/>
      <c r="WWQ795" s="14"/>
      <c r="WWR795" s="14"/>
      <c r="WWS795" s="14"/>
      <c r="WWT795" s="14"/>
      <c r="WWU795" s="14"/>
      <c r="WWV795" s="14"/>
      <c r="WWW795" s="14"/>
      <c r="WWX795" s="14"/>
      <c r="WWY795" s="14"/>
      <c r="WWZ795" s="14"/>
      <c r="WXA795" s="14"/>
      <c r="WXB795" s="14"/>
      <c r="WXC795" s="14"/>
      <c r="WXD795" s="14"/>
      <c r="WXE795" s="14"/>
      <c r="WXF795" s="14"/>
      <c r="WXG795" s="14"/>
      <c r="WXH795" s="14"/>
      <c r="WXI795" s="14"/>
      <c r="WXJ795" s="14"/>
      <c r="WXK795" s="14"/>
      <c r="WXL795" s="14"/>
      <c r="WXM795" s="14"/>
      <c r="WXN795" s="14"/>
      <c r="WXO795" s="14"/>
      <c r="WXP795" s="14"/>
      <c r="WXQ795" s="14"/>
      <c r="WXR795" s="14"/>
      <c r="WXS795" s="14"/>
      <c r="WXT795" s="14"/>
      <c r="WXU795" s="14"/>
      <c r="WXV795" s="14"/>
      <c r="WXW795" s="14"/>
      <c r="WXX795" s="14"/>
      <c r="WXY795" s="14"/>
      <c r="WXZ795" s="14"/>
      <c r="WYA795" s="14"/>
      <c r="WYB795" s="14"/>
      <c r="WYC795" s="14"/>
      <c r="WYD795" s="14"/>
      <c r="WYE795" s="14"/>
      <c r="WYF795" s="14"/>
      <c r="WYG795" s="14"/>
      <c r="WYH795" s="14"/>
      <c r="WYI795" s="14"/>
      <c r="WYJ795" s="14"/>
      <c r="WYK795" s="14"/>
      <c r="WYL795" s="14"/>
      <c r="WYM795" s="14"/>
      <c r="WYN795" s="14"/>
      <c r="WYO795" s="14"/>
      <c r="WYP795" s="14"/>
      <c r="WYQ795" s="14"/>
      <c r="WYR795" s="14"/>
      <c r="WYS795" s="14"/>
      <c r="WYT795" s="14"/>
      <c r="WYU795" s="14"/>
      <c r="WYV795" s="14"/>
      <c r="WYW795" s="14"/>
      <c r="WYX795" s="14"/>
      <c r="WYY795" s="14"/>
      <c r="WYZ795" s="14"/>
      <c r="WZA795" s="14"/>
      <c r="WZB795" s="14"/>
      <c r="WZC795" s="14"/>
      <c r="WZD795" s="14"/>
      <c r="WZE795" s="14"/>
      <c r="WZF795" s="14"/>
      <c r="WZG795" s="14"/>
      <c r="WZH795" s="14"/>
      <c r="WZI795" s="14"/>
      <c r="WZJ795" s="14"/>
      <c r="WZK795" s="14"/>
      <c r="WZL795" s="14"/>
      <c r="WZM795" s="14"/>
      <c r="WZN795" s="14"/>
      <c r="WZO795" s="14"/>
      <c r="WZP795" s="14"/>
      <c r="WZQ795" s="14"/>
      <c r="WZR795" s="14"/>
      <c r="WZS795" s="14"/>
      <c r="WZT795" s="14"/>
      <c r="WZU795" s="14"/>
      <c r="WZV795" s="14"/>
      <c r="WZW795" s="14"/>
      <c r="WZX795" s="14"/>
      <c r="WZY795" s="14"/>
      <c r="WZZ795" s="14"/>
      <c r="XAA795" s="14"/>
      <c r="XAB795" s="14"/>
      <c r="XAC795" s="14"/>
      <c r="XAD795" s="14"/>
      <c r="XAE795" s="14"/>
      <c r="XAF795" s="14"/>
      <c r="XAG795" s="14"/>
      <c r="XAH795" s="14"/>
      <c r="XAI795" s="14"/>
      <c r="XAJ795" s="14"/>
      <c r="XAK795" s="14"/>
      <c r="XAL795" s="14"/>
      <c r="XAM795" s="14"/>
      <c r="XAN795" s="14"/>
      <c r="XAO795" s="14"/>
      <c r="XAP795" s="14"/>
      <c r="XAQ795" s="14"/>
      <c r="XAR795" s="14"/>
      <c r="XAS795" s="14"/>
      <c r="XAT795" s="14"/>
      <c r="XAU795" s="14"/>
      <c r="XAV795" s="14"/>
      <c r="XAW795" s="14"/>
      <c r="XAX795" s="14"/>
      <c r="XAY795" s="14"/>
      <c r="XAZ795" s="14"/>
      <c r="XBA795" s="14"/>
      <c r="XBB795" s="14"/>
      <c r="XBC795" s="14"/>
      <c r="XBD795" s="14"/>
      <c r="XBE795" s="14"/>
      <c r="XBF795" s="14"/>
      <c r="XBG795" s="14"/>
      <c r="XBH795" s="14"/>
      <c r="XBI795" s="14"/>
      <c r="XBJ795" s="14"/>
      <c r="XBK795" s="14"/>
      <c r="XBL795" s="14"/>
      <c r="XBM795" s="14"/>
      <c r="XBN795" s="14"/>
      <c r="XBO795" s="14"/>
      <c r="XBP795" s="14"/>
      <c r="XBQ795" s="14"/>
      <c r="XBR795" s="14"/>
      <c r="XBS795" s="14"/>
      <c r="XBT795" s="14"/>
      <c r="XBU795" s="14"/>
      <c r="XBV795" s="14"/>
      <c r="XBW795" s="14"/>
      <c r="XBX795" s="14"/>
      <c r="XBY795" s="14"/>
      <c r="XBZ795" s="14"/>
      <c r="XCA795" s="14"/>
      <c r="XCB795" s="14"/>
      <c r="XCC795" s="14"/>
      <c r="XCD795" s="14"/>
      <c r="XCE795" s="14"/>
      <c r="XCF795" s="14"/>
      <c r="XCG795" s="14"/>
      <c r="XCH795" s="14"/>
      <c r="XCI795" s="14"/>
      <c r="XCJ795" s="14"/>
      <c r="XCK795" s="14"/>
      <c r="XCL795" s="14"/>
      <c r="XCM795" s="14"/>
      <c r="XCN795" s="14"/>
      <c r="XCO795" s="14"/>
      <c r="XCP795" s="14"/>
      <c r="XCQ795" s="14"/>
      <c r="XCR795" s="14"/>
      <c r="XCS795" s="14"/>
      <c r="XCT795" s="14"/>
      <c r="XCU795" s="14"/>
      <c r="XCV795" s="14"/>
      <c r="XCW795" s="14"/>
      <c r="XCX795" s="14"/>
      <c r="XCY795" s="14"/>
      <c r="XCZ795" s="14"/>
      <c r="XDA795" s="14"/>
      <c r="XDB795" s="14"/>
      <c r="XDC795" s="14"/>
      <c r="XDD795" s="14"/>
      <c r="XDE795" s="14"/>
      <c r="XDF795" s="14"/>
      <c r="XDG795" s="14"/>
      <c r="XDH795" s="14"/>
      <c r="XDI795" s="14"/>
      <c r="XDJ795" s="14"/>
      <c r="XDK795" s="14"/>
      <c r="XDL795" s="14"/>
      <c r="XDM795" s="14"/>
      <c r="XDN795" s="14"/>
      <c r="XDO795" s="14"/>
      <c r="XDP795" s="14"/>
      <c r="XDQ795" s="14"/>
      <c r="XDR795" s="14"/>
      <c r="XDS795" s="14"/>
      <c r="XDT795" s="14"/>
      <c r="XDU795" s="14"/>
      <c r="XDV795" s="14"/>
      <c r="XDW795" s="14"/>
      <c r="XDX795" s="14"/>
      <c r="XDY795" s="14"/>
      <c r="XDZ795" s="14"/>
      <c r="XEA795" s="14"/>
      <c r="XEB795" s="14"/>
      <c r="XEC795" s="14"/>
      <c r="XED795" s="14"/>
      <c r="XEE795" s="14"/>
      <c r="XEF795" s="14"/>
      <c r="XEG795" s="14"/>
      <c r="XEH795" s="14"/>
      <c r="XEI795" s="14"/>
      <c r="XEJ795" s="14"/>
      <c r="XEK795" s="14"/>
      <c r="XEL795" s="14"/>
      <c r="XEM795" s="14"/>
      <c r="XEN795" s="14"/>
      <c r="XEO795" s="14"/>
      <c r="XEP795" s="14"/>
    </row>
    <row r="796" spans="1:16370" ht="15.75" x14ac:dyDescent="0.25">
      <c r="A796" s="229" t="s">
        <v>25</v>
      </c>
      <c r="B796" s="227" t="s">
        <v>74</v>
      </c>
      <c r="C796" s="227" t="s">
        <v>70</v>
      </c>
      <c r="D796" s="151" t="s">
        <v>861</v>
      </c>
      <c r="E796" s="37" t="s">
        <v>26</v>
      </c>
      <c r="F796" s="143">
        <f>F797</f>
        <v>126.81</v>
      </c>
    </row>
    <row r="797" spans="1:16370" ht="15.75" x14ac:dyDescent="0.25">
      <c r="A797" s="229" t="s">
        <v>152</v>
      </c>
      <c r="B797" s="227" t="s">
        <v>74</v>
      </c>
      <c r="C797" s="227" t="s">
        <v>70</v>
      </c>
      <c r="D797" s="151" t="s">
        <v>861</v>
      </c>
      <c r="E797" s="37" t="s">
        <v>159</v>
      </c>
      <c r="F797" s="143">
        <v>126.81</v>
      </c>
    </row>
    <row r="798" spans="1:16370" ht="31.5" x14ac:dyDescent="0.25">
      <c r="A798" s="49" t="s">
        <v>508</v>
      </c>
      <c r="B798" s="20" t="s">
        <v>74</v>
      </c>
      <c r="C798" s="152" t="s">
        <v>70</v>
      </c>
      <c r="D798" s="20" t="s">
        <v>375</v>
      </c>
      <c r="E798" s="20"/>
      <c r="F798" s="63">
        <f>F799</f>
        <v>3472</v>
      </c>
    </row>
    <row r="799" spans="1:16370" ht="31.5" x14ac:dyDescent="0.25">
      <c r="A799" s="49" t="s">
        <v>376</v>
      </c>
      <c r="B799" s="20" t="s">
        <v>74</v>
      </c>
      <c r="C799" s="20" t="s">
        <v>70</v>
      </c>
      <c r="D799" s="20" t="s">
        <v>377</v>
      </c>
      <c r="E799" s="25"/>
      <c r="F799" s="62">
        <f>F800+F804</f>
        <v>3472</v>
      </c>
    </row>
    <row r="800" spans="1:16370" ht="31.5" x14ac:dyDescent="0.25">
      <c r="A800" s="48" t="s">
        <v>378</v>
      </c>
      <c r="B800" s="25" t="s">
        <v>74</v>
      </c>
      <c r="C800" s="25" t="s">
        <v>70</v>
      </c>
      <c r="D800" s="25" t="s">
        <v>379</v>
      </c>
      <c r="E800" s="25"/>
      <c r="F800" s="62">
        <f>F801</f>
        <v>842</v>
      </c>
    </row>
    <row r="801" spans="1:6" ht="31.5" x14ac:dyDescent="0.25">
      <c r="A801" s="44" t="s">
        <v>18</v>
      </c>
      <c r="B801" s="227" t="s">
        <v>74</v>
      </c>
      <c r="C801" s="227" t="s">
        <v>70</v>
      </c>
      <c r="D801" s="227" t="s">
        <v>379</v>
      </c>
      <c r="E801" s="227" t="s">
        <v>20</v>
      </c>
      <c r="F801" s="115">
        <f>F802</f>
        <v>842</v>
      </c>
    </row>
    <row r="802" spans="1:6" ht="15.75" x14ac:dyDescent="0.25">
      <c r="A802" s="44" t="s">
        <v>25</v>
      </c>
      <c r="B802" s="227" t="s">
        <v>74</v>
      </c>
      <c r="C802" s="227" t="s">
        <v>70</v>
      </c>
      <c r="D802" s="227" t="s">
        <v>379</v>
      </c>
      <c r="E802" s="227" t="s">
        <v>26</v>
      </c>
      <c r="F802" s="115">
        <f>F803</f>
        <v>842</v>
      </c>
    </row>
    <row r="803" spans="1:6" ht="15.75" x14ac:dyDescent="0.25">
      <c r="A803" s="44" t="s">
        <v>152</v>
      </c>
      <c r="B803" s="227" t="s">
        <v>74</v>
      </c>
      <c r="C803" s="227" t="s">
        <v>70</v>
      </c>
      <c r="D803" s="227" t="s">
        <v>379</v>
      </c>
      <c r="E803" s="227" t="s">
        <v>159</v>
      </c>
      <c r="F803" s="115">
        <v>842</v>
      </c>
    </row>
    <row r="804" spans="1:6" ht="47.25" x14ac:dyDescent="0.25">
      <c r="A804" s="93" t="s">
        <v>380</v>
      </c>
      <c r="B804" s="40" t="s">
        <v>74</v>
      </c>
      <c r="C804" s="40" t="s">
        <v>70</v>
      </c>
      <c r="D804" s="40" t="s">
        <v>381</v>
      </c>
      <c r="E804" s="40"/>
      <c r="F804" s="114">
        <f>F805</f>
        <v>2630</v>
      </c>
    </row>
    <row r="805" spans="1:6" ht="31.5" x14ac:dyDescent="0.25">
      <c r="A805" s="44" t="s">
        <v>18</v>
      </c>
      <c r="B805" s="227" t="s">
        <v>74</v>
      </c>
      <c r="C805" s="227" t="s">
        <v>70</v>
      </c>
      <c r="D805" s="227" t="s">
        <v>381</v>
      </c>
      <c r="E805" s="227" t="s">
        <v>20</v>
      </c>
      <c r="F805" s="115">
        <f>F806</f>
        <v>2630</v>
      </c>
    </row>
    <row r="806" spans="1:6" ht="15.75" x14ac:dyDescent="0.25">
      <c r="A806" s="44" t="s">
        <v>25</v>
      </c>
      <c r="B806" s="227" t="s">
        <v>74</v>
      </c>
      <c r="C806" s="227" t="s">
        <v>70</v>
      </c>
      <c r="D806" s="227" t="s">
        <v>381</v>
      </c>
      <c r="E806" s="227" t="s">
        <v>26</v>
      </c>
      <c r="F806" s="115">
        <f>F807</f>
        <v>2630</v>
      </c>
    </row>
    <row r="807" spans="1:6" ht="15.75" x14ac:dyDescent="0.25">
      <c r="A807" s="44" t="s">
        <v>152</v>
      </c>
      <c r="B807" s="227" t="s">
        <v>74</v>
      </c>
      <c r="C807" s="227" t="s">
        <v>70</v>
      </c>
      <c r="D807" s="227" t="s">
        <v>381</v>
      </c>
      <c r="E807" s="227" t="s">
        <v>159</v>
      </c>
      <c r="F807" s="115">
        <f>2530+100</f>
        <v>2630</v>
      </c>
    </row>
    <row r="808" spans="1:6" ht="37.5" x14ac:dyDescent="0.3">
      <c r="A808" s="107" t="s">
        <v>510</v>
      </c>
      <c r="B808" s="89" t="s">
        <v>74</v>
      </c>
      <c r="C808" s="89" t="s">
        <v>70</v>
      </c>
      <c r="D808" s="89" t="s">
        <v>250</v>
      </c>
      <c r="E808" s="108"/>
      <c r="F808" s="90">
        <f>F809</f>
        <v>445</v>
      </c>
    </row>
    <row r="809" spans="1:6" ht="15.75" x14ac:dyDescent="0.25">
      <c r="A809" s="60" t="s">
        <v>245</v>
      </c>
      <c r="B809" s="20" t="s">
        <v>74</v>
      </c>
      <c r="C809" s="20" t="s">
        <v>70</v>
      </c>
      <c r="D809" s="21" t="s">
        <v>247</v>
      </c>
      <c r="E809" s="21"/>
      <c r="F809" s="22">
        <f>F810</f>
        <v>445</v>
      </c>
    </row>
    <row r="810" spans="1:6" ht="15.75" x14ac:dyDescent="0.25">
      <c r="A810" s="153" t="s">
        <v>246</v>
      </c>
      <c r="B810" s="25" t="s">
        <v>74</v>
      </c>
      <c r="C810" s="25" t="s">
        <v>70</v>
      </c>
      <c r="D810" s="46" t="s">
        <v>249</v>
      </c>
      <c r="E810" s="46"/>
      <c r="F810" s="27">
        <f>F811</f>
        <v>445</v>
      </c>
    </row>
    <row r="811" spans="1:6" ht="31.5" x14ac:dyDescent="0.25">
      <c r="A811" s="28" t="s">
        <v>18</v>
      </c>
      <c r="B811" s="227" t="s">
        <v>74</v>
      </c>
      <c r="C811" s="227" t="s">
        <v>70</v>
      </c>
      <c r="D811" s="232" t="s">
        <v>249</v>
      </c>
      <c r="E811" s="109">
        <v>600</v>
      </c>
      <c r="F811" s="35">
        <f>F812</f>
        <v>445</v>
      </c>
    </row>
    <row r="812" spans="1:6" ht="15.75" x14ac:dyDescent="0.25">
      <c r="A812" s="28" t="s">
        <v>25</v>
      </c>
      <c r="B812" s="227" t="s">
        <v>74</v>
      </c>
      <c r="C812" s="227" t="s">
        <v>70</v>
      </c>
      <c r="D812" s="232" t="s">
        <v>249</v>
      </c>
      <c r="E812" s="109">
        <v>610</v>
      </c>
      <c r="F812" s="30">
        <f>F813</f>
        <v>445</v>
      </c>
    </row>
    <row r="813" spans="1:6" ht="15.75" x14ac:dyDescent="0.25">
      <c r="A813" s="228" t="s">
        <v>152</v>
      </c>
      <c r="B813" s="227" t="s">
        <v>74</v>
      </c>
      <c r="C813" s="227" t="s">
        <v>70</v>
      </c>
      <c r="D813" s="232" t="s">
        <v>249</v>
      </c>
      <c r="E813" s="109">
        <v>612</v>
      </c>
      <c r="F813" s="30">
        <v>445</v>
      </c>
    </row>
    <row r="814" spans="1:6" ht="15.75" x14ac:dyDescent="0.25">
      <c r="A814" s="38" t="s">
        <v>111</v>
      </c>
      <c r="B814" s="20" t="s">
        <v>74</v>
      </c>
      <c r="C814" s="20" t="s">
        <v>70</v>
      </c>
      <c r="D814" s="20" t="s">
        <v>236</v>
      </c>
      <c r="E814" s="61"/>
      <c r="F814" s="22">
        <f>F815</f>
        <v>100</v>
      </c>
    </row>
    <row r="815" spans="1:6" ht="15.75" x14ac:dyDescent="0.25">
      <c r="A815" s="24" t="s">
        <v>51</v>
      </c>
      <c r="B815" s="25" t="s">
        <v>74</v>
      </c>
      <c r="C815" s="25" t="s">
        <v>70</v>
      </c>
      <c r="D815" s="25" t="s">
        <v>430</v>
      </c>
      <c r="E815" s="46"/>
      <c r="F815" s="27">
        <f>F816</f>
        <v>100</v>
      </c>
    </row>
    <row r="816" spans="1:6" ht="15.75" x14ac:dyDescent="0.25">
      <c r="A816" s="228" t="s">
        <v>23</v>
      </c>
      <c r="B816" s="137" t="s">
        <v>74</v>
      </c>
      <c r="C816" s="137" t="s">
        <v>70</v>
      </c>
      <c r="D816" s="227" t="s">
        <v>430</v>
      </c>
      <c r="E816" s="232" t="s">
        <v>24</v>
      </c>
      <c r="F816" s="30">
        <f>F817</f>
        <v>100</v>
      </c>
    </row>
    <row r="817" spans="1:6" ht="15.75" x14ac:dyDescent="0.25">
      <c r="A817" s="228" t="s">
        <v>188</v>
      </c>
      <c r="B817" s="227" t="s">
        <v>74</v>
      </c>
      <c r="C817" s="227" t="s">
        <v>70</v>
      </c>
      <c r="D817" s="227" t="s">
        <v>430</v>
      </c>
      <c r="E817" s="232" t="s">
        <v>126</v>
      </c>
      <c r="F817" s="30">
        <v>100</v>
      </c>
    </row>
    <row r="818" spans="1:6" ht="17.25" x14ac:dyDescent="0.3">
      <c r="A818" s="154" t="s">
        <v>100</v>
      </c>
      <c r="B818" s="155" t="s">
        <v>74</v>
      </c>
      <c r="C818" s="155" t="s">
        <v>60</v>
      </c>
      <c r="D818" s="156" t="s">
        <v>101</v>
      </c>
      <c r="E818" s="157"/>
      <c r="F818" s="158">
        <f>F819+F927+F993+F946+F977+F941</f>
        <v>3161848.86</v>
      </c>
    </row>
    <row r="819" spans="1:6" ht="31.5" x14ac:dyDescent="0.25">
      <c r="A819" s="45" t="s">
        <v>507</v>
      </c>
      <c r="B819" s="46" t="s">
        <v>74</v>
      </c>
      <c r="C819" s="46" t="s">
        <v>60</v>
      </c>
      <c r="D819" s="46" t="s">
        <v>304</v>
      </c>
      <c r="E819" s="46"/>
      <c r="F819" s="62">
        <f>F820+F900+F920</f>
        <v>2489185.06</v>
      </c>
    </row>
    <row r="820" spans="1:6" ht="15.75" x14ac:dyDescent="0.25">
      <c r="A820" s="129" t="s">
        <v>7</v>
      </c>
      <c r="B820" s="25" t="s">
        <v>74</v>
      </c>
      <c r="C820" s="25" t="s">
        <v>60</v>
      </c>
      <c r="D820" s="25" t="s">
        <v>398</v>
      </c>
      <c r="E820" s="46"/>
      <c r="F820" s="62">
        <f>F821+F891</f>
        <v>2479103.06</v>
      </c>
    </row>
    <row r="821" spans="1:6" ht="63" x14ac:dyDescent="0.25">
      <c r="A821" s="49" t="s">
        <v>399</v>
      </c>
      <c r="B821" s="20" t="s">
        <v>74</v>
      </c>
      <c r="C821" s="20" t="s">
        <v>60</v>
      </c>
      <c r="D821" s="26" t="s">
        <v>400</v>
      </c>
      <c r="E821" s="61"/>
      <c r="F821" s="63">
        <f>F822+F826+F830+F853+F857+F861++F865+F869+F875+F879+F883+F887</f>
        <v>2478793.56</v>
      </c>
    </row>
    <row r="822" spans="1:6" ht="31.5" x14ac:dyDescent="0.25">
      <c r="A822" s="139" t="s">
        <v>788</v>
      </c>
      <c r="B822" s="46" t="s">
        <v>74</v>
      </c>
      <c r="C822" s="46" t="s">
        <v>60</v>
      </c>
      <c r="D822" s="25" t="s">
        <v>789</v>
      </c>
      <c r="E822" s="46"/>
      <c r="F822" s="159">
        <f t="shared" ref="F822:F824" si="3">F823</f>
        <v>1500</v>
      </c>
    </row>
    <row r="823" spans="1:6" ht="31.5" x14ac:dyDescent="0.25">
      <c r="A823" s="55" t="s">
        <v>18</v>
      </c>
      <c r="B823" s="227" t="s">
        <v>74</v>
      </c>
      <c r="C823" s="227" t="s">
        <v>60</v>
      </c>
      <c r="D823" s="227" t="s">
        <v>789</v>
      </c>
      <c r="E823" s="232" t="s">
        <v>20</v>
      </c>
      <c r="F823" s="112">
        <f t="shared" si="3"/>
        <v>1500</v>
      </c>
    </row>
    <row r="824" spans="1:6" ht="15.75" x14ac:dyDescent="0.25">
      <c r="A824" s="95" t="s">
        <v>25</v>
      </c>
      <c r="B824" s="227" t="s">
        <v>74</v>
      </c>
      <c r="C824" s="227" t="s">
        <v>60</v>
      </c>
      <c r="D824" s="227" t="s">
        <v>789</v>
      </c>
      <c r="E824" s="232" t="s">
        <v>26</v>
      </c>
      <c r="F824" s="112">
        <f t="shared" si="3"/>
        <v>1500</v>
      </c>
    </row>
    <row r="825" spans="1:6" ht="15.75" x14ac:dyDescent="0.25">
      <c r="A825" s="55" t="s">
        <v>152</v>
      </c>
      <c r="B825" s="227" t="s">
        <v>74</v>
      </c>
      <c r="C825" s="227" t="s">
        <v>60</v>
      </c>
      <c r="D825" s="227" t="s">
        <v>789</v>
      </c>
      <c r="E825" s="37" t="s">
        <v>159</v>
      </c>
      <c r="F825" s="112">
        <f>0+1500</f>
        <v>1500</v>
      </c>
    </row>
    <row r="826" spans="1:6" ht="15.75" x14ac:dyDescent="0.25">
      <c r="A826" s="48" t="s">
        <v>51</v>
      </c>
      <c r="B826" s="46" t="s">
        <v>74</v>
      </c>
      <c r="C826" s="46" t="s">
        <v>60</v>
      </c>
      <c r="D826" s="25" t="s">
        <v>295</v>
      </c>
      <c r="E826" s="46"/>
      <c r="F826" s="62">
        <f>F827</f>
        <v>6950</v>
      </c>
    </row>
    <row r="827" spans="1:6" ht="31.5" x14ac:dyDescent="0.25">
      <c r="A827" s="44" t="s">
        <v>18</v>
      </c>
      <c r="B827" s="227" t="s">
        <v>74</v>
      </c>
      <c r="C827" s="227" t="s">
        <v>60</v>
      </c>
      <c r="D827" s="227" t="s">
        <v>295</v>
      </c>
      <c r="E827" s="232" t="s">
        <v>20</v>
      </c>
      <c r="F827" s="115">
        <f>F828</f>
        <v>6950</v>
      </c>
    </row>
    <row r="828" spans="1:6" ht="40.5" customHeight="1" x14ac:dyDescent="0.25">
      <c r="A828" s="95" t="s">
        <v>25</v>
      </c>
      <c r="B828" s="227" t="s">
        <v>74</v>
      </c>
      <c r="C828" s="227" t="s">
        <v>60</v>
      </c>
      <c r="D828" s="227" t="s">
        <v>295</v>
      </c>
      <c r="E828" s="232" t="s">
        <v>26</v>
      </c>
      <c r="F828" s="115">
        <f>F829</f>
        <v>6950</v>
      </c>
    </row>
    <row r="829" spans="1:6" ht="15.75" x14ac:dyDescent="0.25">
      <c r="A829" s="55" t="s">
        <v>152</v>
      </c>
      <c r="B829" s="227" t="s">
        <v>74</v>
      </c>
      <c r="C829" s="227" t="s">
        <v>60</v>
      </c>
      <c r="D829" s="227" t="s">
        <v>295</v>
      </c>
      <c r="E829" s="37" t="s">
        <v>159</v>
      </c>
      <c r="F829" s="115">
        <v>6950</v>
      </c>
    </row>
    <row r="830" spans="1:6" ht="15.75" x14ac:dyDescent="0.25">
      <c r="A830" s="118" t="s">
        <v>172</v>
      </c>
      <c r="B830" s="46" t="s">
        <v>74</v>
      </c>
      <c r="C830" s="46" t="s">
        <v>60</v>
      </c>
      <c r="D830" s="58" t="s">
        <v>401</v>
      </c>
      <c r="E830" s="46"/>
      <c r="F830" s="62">
        <f>F831+F835+F839+F843</f>
        <v>149949</v>
      </c>
    </row>
    <row r="831" spans="1:6" ht="31.5" x14ac:dyDescent="0.25">
      <c r="A831" s="68" t="s">
        <v>173</v>
      </c>
      <c r="B831" s="40" t="s">
        <v>74</v>
      </c>
      <c r="C831" s="40" t="s">
        <v>60</v>
      </c>
      <c r="D831" s="33" t="s">
        <v>402</v>
      </c>
      <c r="E831" s="233"/>
      <c r="F831" s="114">
        <f>F832</f>
        <v>78422</v>
      </c>
    </row>
    <row r="832" spans="1:6" ht="31.5" x14ac:dyDescent="0.25">
      <c r="A832" s="44" t="s">
        <v>18</v>
      </c>
      <c r="B832" s="227" t="s">
        <v>74</v>
      </c>
      <c r="C832" s="227" t="s">
        <v>60</v>
      </c>
      <c r="D832" s="29" t="s">
        <v>402</v>
      </c>
      <c r="E832" s="232" t="s">
        <v>20</v>
      </c>
      <c r="F832" s="115">
        <f>F833</f>
        <v>78422</v>
      </c>
    </row>
    <row r="833" spans="1:6" ht="15.75" x14ac:dyDescent="0.25">
      <c r="A833" s="55" t="s">
        <v>25</v>
      </c>
      <c r="B833" s="227" t="s">
        <v>74</v>
      </c>
      <c r="C833" s="227" t="s">
        <v>60</v>
      </c>
      <c r="D833" s="151" t="s">
        <v>402</v>
      </c>
      <c r="E833" s="37" t="s">
        <v>26</v>
      </c>
      <c r="F833" s="143">
        <f>F834</f>
        <v>78422</v>
      </c>
    </row>
    <row r="834" spans="1:6" ht="15.75" x14ac:dyDescent="0.25">
      <c r="A834" s="55" t="s">
        <v>152</v>
      </c>
      <c r="B834" s="227" t="s">
        <v>74</v>
      </c>
      <c r="C834" s="227" t="s">
        <v>60</v>
      </c>
      <c r="D834" s="151" t="s">
        <v>402</v>
      </c>
      <c r="E834" s="37" t="s">
        <v>159</v>
      </c>
      <c r="F834" s="143">
        <f>35202+16098+10090+264+14768+2000+27438-27438</f>
        <v>78422</v>
      </c>
    </row>
    <row r="835" spans="1:6" ht="15.75" x14ac:dyDescent="0.25">
      <c r="A835" s="93" t="s">
        <v>174</v>
      </c>
      <c r="B835" s="233" t="s">
        <v>74</v>
      </c>
      <c r="C835" s="233" t="s">
        <v>60</v>
      </c>
      <c r="D835" s="33" t="s">
        <v>403</v>
      </c>
      <c r="E835" s="233"/>
      <c r="F835" s="114">
        <f>F836</f>
        <v>17033</v>
      </c>
    </row>
    <row r="836" spans="1:6" ht="31.5" x14ac:dyDescent="0.25">
      <c r="A836" s="44" t="s">
        <v>18</v>
      </c>
      <c r="B836" s="227" t="s">
        <v>74</v>
      </c>
      <c r="C836" s="227" t="s">
        <v>60</v>
      </c>
      <c r="D836" s="29" t="s">
        <v>403</v>
      </c>
      <c r="E836" s="232" t="s">
        <v>20</v>
      </c>
      <c r="F836" s="115">
        <f>F837</f>
        <v>17033</v>
      </c>
    </row>
    <row r="837" spans="1:6" ht="15.75" x14ac:dyDescent="0.25">
      <c r="A837" s="55" t="s">
        <v>25</v>
      </c>
      <c r="B837" s="227" t="s">
        <v>74</v>
      </c>
      <c r="C837" s="227" t="s">
        <v>60</v>
      </c>
      <c r="D837" s="151" t="s">
        <v>403</v>
      </c>
      <c r="E837" s="37" t="s">
        <v>26</v>
      </c>
      <c r="F837" s="143">
        <f>F838</f>
        <v>17033</v>
      </c>
    </row>
    <row r="838" spans="1:6" ht="15.75" x14ac:dyDescent="0.25">
      <c r="A838" s="55" t="s">
        <v>152</v>
      </c>
      <c r="B838" s="232" t="s">
        <v>74</v>
      </c>
      <c r="C838" s="232" t="s">
        <v>60</v>
      </c>
      <c r="D838" s="151" t="s">
        <v>403</v>
      </c>
      <c r="E838" s="37" t="s">
        <v>159</v>
      </c>
      <c r="F838" s="143">
        <f>39033-15000-2000-5000</f>
        <v>17033</v>
      </c>
    </row>
    <row r="839" spans="1:6" ht="31.5" x14ac:dyDescent="0.25">
      <c r="A839" s="68" t="s">
        <v>885</v>
      </c>
      <c r="B839" s="233" t="s">
        <v>74</v>
      </c>
      <c r="C839" s="233" t="s">
        <v>60</v>
      </c>
      <c r="D839" s="33" t="s">
        <v>875</v>
      </c>
      <c r="E839" s="233"/>
      <c r="F839" s="166">
        <f>F840</f>
        <v>27438</v>
      </c>
    </row>
    <row r="840" spans="1:6" ht="31.5" x14ac:dyDescent="0.25">
      <c r="A840" s="55" t="s">
        <v>18</v>
      </c>
      <c r="B840" s="227" t="s">
        <v>74</v>
      </c>
      <c r="C840" s="227" t="s">
        <v>60</v>
      </c>
      <c r="D840" s="151" t="s">
        <v>875</v>
      </c>
      <c r="E840" s="37" t="s">
        <v>20</v>
      </c>
      <c r="F840" s="143">
        <f>F841</f>
        <v>27438</v>
      </c>
    </row>
    <row r="841" spans="1:6" ht="15.75" x14ac:dyDescent="0.25">
      <c r="A841" s="55" t="s">
        <v>25</v>
      </c>
      <c r="B841" s="227" t="s">
        <v>74</v>
      </c>
      <c r="C841" s="227" t="s">
        <v>60</v>
      </c>
      <c r="D841" s="151" t="s">
        <v>875</v>
      </c>
      <c r="E841" s="37" t="s">
        <v>26</v>
      </c>
      <c r="F841" s="143">
        <f>F842</f>
        <v>27438</v>
      </c>
    </row>
    <row r="842" spans="1:6" ht="15.75" x14ac:dyDescent="0.25">
      <c r="A842" s="55" t="s">
        <v>152</v>
      </c>
      <c r="B842" s="232" t="s">
        <v>74</v>
      </c>
      <c r="C842" s="232" t="s">
        <v>60</v>
      </c>
      <c r="D842" s="151" t="s">
        <v>875</v>
      </c>
      <c r="E842" s="37" t="s">
        <v>159</v>
      </c>
      <c r="F842" s="143">
        <f>0+27438</f>
        <v>27438</v>
      </c>
    </row>
    <row r="843" spans="1:6" ht="15.75" x14ac:dyDescent="0.25">
      <c r="A843" s="68" t="s">
        <v>175</v>
      </c>
      <c r="B843" s="233" t="s">
        <v>74</v>
      </c>
      <c r="C843" s="233" t="s">
        <v>60</v>
      </c>
      <c r="D843" s="33" t="s">
        <v>404</v>
      </c>
      <c r="E843" s="233"/>
      <c r="F843" s="114">
        <f>F844+F848+F850</f>
        <v>27056</v>
      </c>
    </row>
    <row r="844" spans="1:6" ht="15.75" x14ac:dyDescent="0.25">
      <c r="A844" s="55" t="s">
        <v>22</v>
      </c>
      <c r="B844" s="232" t="s">
        <v>74</v>
      </c>
      <c r="C844" s="232" t="s">
        <v>60</v>
      </c>
      <c r="D844" s="151" t="s">
        <v>404</v>
      </c>
      <c r="E844" s="37" t="s">
        <v>15</v>
      </c>
      <c r="F844" s="143">
        <f>F845</f>
        <v>11146</v>
      </c>
    </row>
    <row r="845" spans="1:6" ht="31.5" x14ac:dyDescent="0.25">
      <c r="A845" s="55" t="s">
        <v>17</v>
      </c>
      <c r="B845" s="227" t="s">
        <v>74</v>
      </c>
      <c r="C845" s="227" t="s">
        <v>60</v>
      </c>
      <c r="D845" s="151" t="s">
        <v>404</v>
      </c>
      <c r="E845" s="37" t="s">
        <v>16</v>
      </c>
      <c r="F845" s="143">
        <f>F847+F846</f>
        <v>11146</v>
      </c>
    </row>
    <row r="846" spans="1:6" ht="31.5" x14ac:dyDescent="0.25">
      <c r="A846" s="55" t="s">
        <v>571</v>
      </c>
      <c r="B846" s="227" t="s">
        <v>74</v>
      </c>
      <c r="C846" s="227" t="s">
        <v>60</v>
      </c>
      <c r="D846" s="29" t="s">
        <v>825</v>
      </c>
      <c r="E846" s="232" t="s">
        <v>572</v>
      </c>
      <c r="F846" s="148">
        <v>10526</v>
      </c>
    </row>
    <row r="847" spans="1:6" ht="31.5" x14ac:dyDescent="0.25">
      <c r="A847" s="44" t="s">
        <v>140</v>
      </c>
      <c r="B847" s="227" t="s">
        <v>74</v>
      </c>
      <c r="C847" s="227" t="s">
        <v>60</v>
      </c>
      <c r="D847" s="151" t="s">
        <v>404</v>
      </c>
      <c r="E847" s="232" t="s">
        <v>141</v>
      </c>
      <c r="F847" s="143">
        <f>620-10537+10537</f>
        <v>620</v>
      </c>
    </row>
    <row r="848" spans="1:6" ht="15.75" x14ac:dyDescent="0.25">
      <c r="A848" s="228" t="s">
        <v>23</v>
      </c>
      <c r="B848" s="227" t="s">
        <v>74</v>
      </c>
      <c r="C848" s="227" t="s">
        <v>60</v>
      </c>
      <c r="D848" s="151" t="s">
        <v>404</v>
      </c>
      <c r="E848" s="232" t="s">
        <v>24</v>
      </c>
      <c r="F848" s="143">
        <f>F849</f>
        <v>830</v>
      </c>
    </row>
    <row r="849" spans="1:9" ht="15.75" x14ac:dyDescent="0.25">
      <c r="A849" s="44" t="s">
        <v>739</v>
      </c>
      <c r="B849" s="227" t="s">
        <v>74</v>
      </c>
      <c r="C849" s="227" t="s">
        <v>60</v>
      </c>
      <c r="D849" s="151" t="s">
        <v>404</v>
      </c>
      <c r="E849" s="232" t="s">
        <v>740</v>
      </c>
      <c r="F849" s="143">
        <f>0+650+180</f>
        <v>830</v>
      </c>
    </row>
    <row r="850" spans="1:9" ht="31.5" x14ac:dyDescent="0.25">
      <c r="A850" s="55" t="s">
        <v>18</v>
      </c>
      <c r="B850" s="232" t="s">
        <v>74</v>
      </c>
      <c r="C850" s="232" t="s">
        <v>60</v>
      </c>
      <c r="D850" s="151" t="s">
        <v>404</v>
      </c>
      <c r="E850" s="37" t="s">
        <v>20</v>
      </c>
      <c r="F850" s="143">
        <f>F851</f>
        <v>15080</v>
      </c>
    </row>
    <row r="851" spans="1:9" ht="15.75" x14ac:dyDescent="0.25">
      <c r="A851" s="55" t="s">
        <v>25</v>
      </c>
      <c r="B851" s="227" t="s">
        <v>74</v>
      </c>
      <c r="C851" s="227" t="s">
        <v>60</v>
      </c>
      <c r="D851" s="151" t="s">
        <v>404</v>
      </c>
      <c r="E851" s="37" t="s">
        <v>26</v>
      </c>
      <c r="F851" s="143">
        <f>F852</f>
        <v>15080</v>
      </c>
    </row>
    <row r="852" spans="1:9" ht="15.75" x14ac:dyDescent="0.25">
      <c r="A852" s="55" t="s">
        <v>152</v>
      </c>
      <c r="B852" s="227" t="s">
        <v>74</v>
      </c>
      <c r="C852" s="227" t="s">
        <v>60</v>
      </c>
      <c r="D852" s="151" t="s">
        <v>404</v>
      </c>
      <c r="E852" s="37" t="s">
        <v>159</v>
      </c>
      <c r="F852" s="143">
        <f>13144+1836+100</f>
        <v>15080</v>
      </c>
    </row>
    <row r="853" spans="1:9" ht="31.5" x14ac:dyDescent="0.25">
      <c r="A853" s="160" t="s">
        <v>210</v>
      </c>
      <c r="B853" s="46" t="s">
        <v>74</v>
      </c>
      <c r="C853" s="46" t="s">
        <v>60</v>
      </c>
      <c r="D853" s="131" t="s">
        <v>405</v>
      </c>
      <c r="E853" s="21"/>
      <c r="F853" s="161">
        <f>F854</f>
        <v>73424.000000000015</v>
      </c>
      <c r="I853" s="76"/>
    </row>
    <row r="854" spans="1:9" ht="31.5" x14ac:dyDescent="0.25">
      <c r="A854" s="229" t="s">
        <v>216</v>
      </c>
      <c r="B854" s="227" t="s">
        <v>74</v>
      </c>
      <c r="C854" s="227" t="s">
        <v>60</v>
      </c>
      <c r="D854" s="151" t="s">
        <v>405</v>
      </c>
      <c r="E854" s="37" t="s">
        <v>37</v>
      </c>
      <c r="F854" s="115">
        <f>F855</f>
        <v>73424.000000000015</v>
      </c>
      <c r="I854" s="76"/>
    </row>
    <row r="855" spans="1:9" ht="15.75" x14ac:dyDescent="0.25">
      <c r="A855" s="95" t="s">
        <v>36</v>
      </c>
      <c r="B855" s="227" t="s">
        <v>74</v>
      </c>
      <c r="C855" s="227" t="s">
        <v>60</v>
      </c>
      <c r="D855" s="151" t="s">
        <v>405</v>
      </c>
      <c r="E855" s="37">
        <v>410</v>
      </c>
      <c r="F855" s="115">
        <f>F856</f>
        <v>73424.000000000015</v>
      </c>
      <c r="I855" s="76"/>
    </row>
    <row r="856" spans="1:9" ht="31.5" x14ac:dyDescent="0.25">
      <c r="A856" s="95" t="s">
        <v>155</v>
      </c>
      <c r="B856" s="227" t="s">
        <v>74</v>
      </c>
      <c r="C856" s="227" t="s">
        <v>60</v>
      </c>
      <c r="D856" s="151" t="s">
        <v>405</v>
      </c>
      <c r="E856" s="37" t="s">
        <v>160</v>
      </c>
      <c r="F856" s="115">
        <f>192305+15020.85+1000-4896.86-130004.99</f>
        <v>73424.000000000015</v>
      </c>
      <c r="I856" s="76"/>
    </row>
    <row r="857" spans="1:9" ht="78.75" x14ac:dyDescent="0.25">
      <c r="A857" s="24" t="s">
        <v>860</v>
      </c>
      <c r="B857" s="46" t="s">
        <v>74</v>
      </c>
      <c r="C857" s="46" t="s">
        <v>60</v>
      </c>
      <c r="D857" s="58" t="s">
        <v>861</v>
      </c>
      <c r="E857" s="46"/>
      <c r="F857" s="62">
        <f>F858</f>
        <v>957.62</v>
      </c>
      <c r="I857" s="76"/>
    </row>
    <row r="858" spans="1:9" ht="31.5" x14ac:dyDescent="0.25">
      <c r="A858" s="229" t="s">
        <v>18</v>
      </c>
      <c r="B858" s="227" t="s">
        <v>74</v>
      </c>
      <c r="C858" s="227" t="s">
        <v>60</v>
      </c>
      <c r="D858" s="151" t="s">
        <v>861</v>
      </c>
      <c r="E858" s="37" t="s">
        <v>20</v>
      </c>
      <c r="F858" s="143">
        <f>F859</f>
        <v>957.62</v>
      </c>
    </row>
    <row r="859" spans="1:9" ht="15.75" x14ac:dyDescent="0.25">
      <c r="A859" s="229" t="s">
        <v>25</v>
      </c>
      <c r="B859" s="227" t="s">
        <v>74</v>
      </c>
      <c r="C859" s="227" t="s">
        <v>60</v>
      </c>
      <c r="D859" s="151" t="s">
        <v>861</v>
      </c>
      <c r="E859" s="37" t="s">
        <v>26</v>
      </c>
      <c r="F859" s="143">
        <f>F860</f>
        <v>957.62</v>
      </c>
    </row>
    <row r="860" spans="1:9" ht="15.75" x14ac:dyDescent="0.25">
      <c r="A860" s="229" t="s">
        <v>152</v>
      </c>
      <c r="B860" s="227" t="s">
        <v>74</v>
      </c>
      <c r="C860" s="227" t="s">
        <v>60</v>
      </c>
      <c r="D860" s="151" t="s">
        <v>861</v>
      </c>
      <c r="E860" s="37" t="s">
        <v>159</v>
      </c>
      <c r="F860" s="143">
        <f>0+957.62</f>
        <v>957.62</v>
      </c>
    </row>
    <row r="861" spans="1:9" ht="110.25" x14ac:dyDescent="0.25">
      <c r="A861" s="48" t="s">
        <v>214</v>
      </c>
      <c r="B861" s="46" t="s">
        <v>74</v>
      </c>
      <c r="C861" s="46" t="s">
        <v>60</v>
      </c>
      <c r="D861" s="58" t="s">
        <v>406</v>
      </c>
      <c r="E861" s="162"/>
      <c r="F861" s="163">
        <f>F862</f>
        <v>1584038</v>
      </c>
    </row>
    <row r="862" spans="1:9" ht="31.5" x14ac:dyDescent="0.25">
      <c r="A862" s="44" t="s">
        <v>18</v>
      </c>
      <c r="B862" s="227" t="s">
        <v>74</v>
      </c>
      <c r="C862" s="227" t="s">
        <v>60</v>
      </c>
      <c r="D862" s="29" t="s">
        <v>406</v>
      </c>
      <c r="E862" s="232" t="s">
        <v>20</v>
      </c>
      <c r="F862" s="43">
        <f>F864</f>
        <v>1584038</v>
      </c>
    </row>
    <row r="863" spans="1:9" ht="15.75" x14ac:dyDescent="0.25">
      <c r="A863" s="55" t="s">
        <v>25</v>
      </c>
      <c r="B863" s="227" t="s">
        <v>74</v>
      </c>
      <c r="C863" s="227" t="s">
        <v>60</v>
      </c>
      <c r="D863" s="29" t="s">
        <v>406</v>
      </c>
      <c r="E863" s="37" t="s">
        <v>26</v>
      </c>
      <c r="F863" s="43">
        <f>F864</f>
        <v>1584038</v>
      </c>
    </row>
    <row r="864" spans="1:9" ht="47.25" x14ac:dyDescent="0.25">
      <c r="A864" s="69" t="s">
        <v>158</v>
      </c>
      <c r="B864" s="227" t="s">
        <v>74</v>
      </c>
      <c r="C864" s="227" t="s">
        <v>60</v>
      </c>
      <c r="D864" s="29" t="s">
        <v>406</v>
      </c>
      <c r="E864" s="232" t="s">
        <v>161</v>
      </c>
      <c r="F864" s="115">
        <f>1432011+61654+90373</f>
        <v>1584038</v>
      </c>
    </row>
    <row r="865" spans="1:9" ht="126" x14ac:dyDescent="0.25">
      <c r="A865" s="48" t="s">
        <v>176</v>
      </c>
      <c r="B865" s="25" t="s">
        <v>74</v>
      </c>
      <c r="C865" s="25" t="s">
        <v>60</v>
      </c>
      <c r="D865" s="58" t="s">
        <v>407</v>
      </c>
      <c r="E865" s="162"/>
      <c r="F865" s="163">
        <f>F866</f>
        <v>190170</v>
      </c>
    </row>
    <row r="866" spans="1:9" ht="31.5" x14ac:dyDescent="0.25">
      <c r="A866" s="55" t="s">
        <v>18</v>
      </c>
      <c r="B866" s="227" t="s">
        <v>74</v>
      </c>
      <c r="C866" s="227" t="s">
        <v>60</v>
      </c>
      <c r="D866" s="29" t="s">
        <v>407</v>
      </c>
      <c r="E866" s="57">
        <v>600</v>
      </c>
      <c r="F866" s="43">
        <f>F867</f>
        <v>190170</v>
      </c>
    </row>
    <row r="867" spans="1:9" ht="31.5" x14ac:dyDescent="0.25">
      <c r="A867" s="95" t="s">
        <v>28</v>
      </c>
      <c r="B867" s="227" t="s">
        <v>74</v>
      </c>
      <c r="C867" s="227" t="s">
        <v>60</v>
      </c>
      <c r="D867" s="29" t="s">
        <v>407</v>
      </c>
      <c r="E867" s="57">
        <v>630</v>
      </c>
      <c r="F867" s="43">
        <f>F868</f>
        <v>190170</v>
      </c>
    </row>
    <row r="868" spans="1:9" ht="31.5" x14ac:dyDescent="0.25">
      <c r="A868" s="120" t="s">
        <v>747</v>
      </c>
      <c r="B868" s="227" t="s">
        <v>74</v>
      </c>
      <c r="C868" s="227" t="s">
        <v>60</v>
      </c>
      <c r="D868" s="29" t="s">
        <v>407</v>
      </c>
      <c r="E868" s="57">
        <v>634</v>
      </c>
      <c r="F868" s="43">
        <f>166380+14238+9552</f>
        <v>190170</v>
      </c>
    </row>
    <row r="869" spans="1:9" ht="78.75" x14ac:dyDescent="0.25">
      <c r="A869" s="48" t="s">
        <v>177</v>
      </c>
      <c r="B869" s="25" t="s">
        <v>74</v>
      </c>
      <c r="C869" s="25" t="s">
        <v>60</v>
      </c>
      <c r="D869" s="58" t="s">
        <v>408</v>
      </c>
      <c r="E869" s="46"/>
      <c r="F869" s="62">
        <f>F870</f>
        <v>110638</v>
      </c>
    </row>
    <row r="870" spans="1:9" ht="31.5" x14ac:dyDescent="0.25">
      <c r="A870" s="55" t="s">
        <v>18</v>
      </c>
      <c r="B870" s="232" t="s">
        <v>74</v>
      </c>
      <c r="C870" s="232" t="s">
        <v>60</v>
      </c>
      <c r="D870" s="151" t="s">
        <v>408</v>
      </c>
      <c r="E870" s="37" t="s">
        <v>20</v>
      </c>
      <c r="F870" s="115">
        <f>F871+F873</f>
        <v>110638</v>
      </c>
    </row>
    <row r="871" spans="1:9" ht="15.75" x14ac:dyDescent="0.25">
      <c r="A871" s="55" t="s">
        <v>25</v>
      </c>
      <c r="B871" s="232" t="s">
        <v>74</v>
      </c>
      <c r="C871" s="232" t="s">
        <v>60</v>
      </c>
      <c r="D871" s="151" t="s">
        <v>408</v>
      </c>
      <c r="E871" s="37" t="s">
        <v>26</v>
      </c>
      <c r="F871" s="115">
        <f>F872</f>
        <v>103638</v>
      </c>
    </row>
    <row r="872" spans="1:9" s="13" customFormat="1" ht="15.75" x14ac:dyDescent="0.25">
      <c r="A872" s="55" t="s">
        <v>152</v>
      </c>
      <c r="B872" s="227" t="s">
        <v>74</v>
      </c>
      <c r="C872" s="227" t="s">
        <v>60</v>
      </c>
      <c r="D872" s="151" t="s">
        <v>408</v>
      </c>
      <c r="E872" s="37" t="s">
        <v>159</v>
      </c>
      <c r="F872" s="115">
        <v>103638</v>
      </c>
      <c r="I872" s="23"/>
    </row>
    <row r="873" spans="1:9" ht="31.5" x14ac:dyDescent="0.25">
      <c r="A873" s="95" t="s">
        <v>28</v>
      </c>
      <c r="B873" s="227" t="s">
        <v>74</v>
      </c>
      <c r="C873" s="227" t="s">
        <v>60</v>
      </c>
      <c r="D873" s="151" t="s">
        <v>408</v>
      </c>
      <c r="E873" s="37" t="s">
        <v>0</v>
      </c>
      <c r="F873" s="115">
        <f>F874</f>
        <v>7000</v>
      </c>
    </row>
    <row r="874" spans="1:9" ht="31.5" x14ac:dyDescent="0.25">
      <c r="A874" s="120" t="s">
        <v>747</v>
      </c>
      <c r="B874" s="227" t="s">
        <v>74</v>
      </c>
      <c r="C874" s="227" t="s">
        <v>60</v>
      </c>
      <c r="D874" s="151" t="s">
        <v>408</v>
      </c>
      <c r="E874" s="37" t="s">
        <v>746</v>
      </c>
      <c r="F874" s="115">
        <v>7000</v>
      </c>
    </row>
    <row r="875" spans="1:9" ht="47.25" x14ac:dyDescent="0.25">
      <c r="A875" s="118" t="s">
        <v>494</v>
      </c>
      <c r="B875" s="25" t="s">
        <v>74</v>
      </c>
      <c r="C875" s="25" t="s">
        <v>60</v>
      </c>
      <c r="D875" s="58" t="s">
        <v>495</v>
      </c>
      <c r="E875" s="46"/>
      <c r="F875" s="62">
        <f>F876</f>
        <v>22</v>
      </c>
    </row>
    <row r="876" spans="1:9" ht="15.75" x14ac:dyDescent="0.25">
      <c r="A876" s="55" t="s">
        <v>23</v>
      </c>
      <c r="B876" s="232" t="s">
        <v>74</v>
      </c>
      <c r="C876" s="232" t="s">
        <v>60</v>
      </c>
      <c r="D876" s="29" t="s">
        <v>495</v>
      </c>
      <c r="E876" s="37" t="s">
        <v>24</v>
      </c>
      <c r="F876" s="43">
        <f>F877</f>
        <v>22</v>
      </c>
    </row>
    <row r="877" spans="1:9" ht="31.5" x14ac:dyDescent="0.25">
      <c r="A877" s="55" t="s">
        <v>133</v>
      </c>
      <c r="B877" s="232" t="s">
        <v>74</v>
      </c>
      <c r="C877" s="232" t="s">
        <v>60</v>
      </c>
      <c r="D877" s="29" t="s">
        <v>495</v>
      </c>
      <c r="E877" s="37" t="s">
        <v>132</v>
      </c>
      <c r="F877" s="43">
        <f>F878</f>
        <v>22</v>
      </c>
    </row>
    <row r="878" spans="1:9" ht="31.5" x14ac:dyDescent="0.25">
      <c r="A878" s="55" t="s">
        <v>217</v>
      </c>
      <c r="B878" s="227" t="s">
        <v>74</v>
      </c>
      <c r="C878" s="227" t="s">
        <v>60</v>
      </c>
      <c r="D878" s="29" t="s">
        <v>495</v>
      </c>
      <c r="E878" s="37" t="s">
        <v>194</v>
      </c>
      <c r="F878" s="115">
        <f>1731-1709</f>
        <v>22</v>
      </c>
    </row>
    <row r="879" spans="1:9" ht="31.5" x14ac:dyDescent="0.25">
      <c r="A879" s="48" t="s">
        <v>824</v>
      </c>
      <c r="B879" s="25" t="s">
        <v>74</v>
      </c>
      <c r="C879" s="25" t="s">
        <v>60</v>
      </c>
      <c r="D879" s="58" t="s">
        <v>825</v>
      </c>
      <c r="E879" s="164"/>
      <c r="F879" s="159">
        <f>F880</f>
        <v>17030</v>
      </c>
    </row>
    <row r="880" spans="1:9" ht="15.75" x14ac:dyDescent="0.25">
      <c r="A880" s="55" t="s">
        <v>22</v>
      </c>
      <c r="B880" s="232" t="s">
        <v>74</v>
      </c>
      <c r="C880" s="232" t="s">
        <v>60</v>
      </c>
      <c r="D880" s="29" t="s">
        <v>825</v>
      </c>
      <c r="E880" s="37" t="s">
        <v>15</v>
      </c>
      <c r="F880" s="112">
        <f>F881</f>
        <v>17030</v>
      </c>
    </row>
    <row r="881" spans="1:6" ht="31.5" x14ac:dyDescent="0.25">
      <c r="A881" s="55" t="s">
        <v>17</v>
      </c>
      <c r="B881" s="232" t="s">
        <v>74</v>
      </c>
      <c r="C881" s="232" t="s">
        <v>60</v>
      </c>
      <c r="D881" s="29" t="s">
        <v>825</v>
      </c>
      <c r="E881" s="37" t="s">
        <v>16</v>
      </c>
      <c r="F881" s="112">
        <f>F882</f>
        <v>17030</v>
      </c>
    </row>
    <row r="882" spans="1:6" ht="31.5" x14ac:dyDescent="0.25">
      <c r="A882" s="55" t="s">
        <v>571</v>
      </c>
      <c r="B882" s="227" t="s">
        <v>74</v>
      </c>
      <c r="C882" s="227" t="s">
        <v>60</v>
      </c>
      <c r="D882" s="29" t="s">
        <v>825</v>
      </c>
      <c r="E882" s="232" t="s">
        <v>572</v>
      </c>
      <c r="F882" s="112">
        <v>17030</v>
      </c>
    </row>
    <row r="883" spans="1:6" ht="31.5" x14ac:dyDescent="0.25">
      <c r="A883" s="118" t="s">
        <v>763</v>
      </c>
      <c r="B883" s="25" t="s">
        <v>74</v>
      </c>
      <c r="C883" s="25" t="s">
        <v>60</v>
      </c>
      <c r="D883" s="58" t="s">
        <v>764</v>
      </c>
      <c r="E883" s="46"/>
      <c r="F883" s="62">
        <f t="shared" ref="F883:F884" si="4">F884</f>
        <v>1731.9400000000005</v>
      </c>
    </row>
    <row r="884" spans="1:6" ht="23.25" customHeight="1" x14ac:dyDescent="0.25">
      <c r="A884" s="165" t="s">
        <v>491</v>
      </c>
      <c r="B884" s="232" t="s">
        <v>74</v>
      </c>
      <c r="C884" s="232" t="s">
        <v>60</v>
      </c>
      <c r="D884" s="151" t="s">
        <v>764</v>
      </c>
      <c r="E884" s="37" t="s">
        <v>37</v>
      </c>
      <c r="F884" s="115">
        <f t="shared" si="4"/>
        <v>1731.9400000000005</v>
      </c>
    </row>
    <row r="885" spans="1:6" ht="15.75" x14ac:dyDescent="0.25">
      <c r="A885" s="95" t="s">
        <v>36</v>
      </c>
      <c r="B885" s="232" t="s">
        <v>74</v>
      </c>
      <c r="C885" s="232" t="s">
        <v>60</v>
      </c>
      <c r="D885" s="151" t="s">
        <v>764</v>
      </c>
      <c r="E885" s="37">
        <v>410</v>
      </c>
      <c r="F885" s="115">
        <f>F886</f>
        <v>1731.9400000000005</v>
      </c>
    </row>
    <row r="886" spans="1:6" ht="31.5" x14ac:dyDescent="0.25">
      <c r="A886" s="95" t="s">
        <v>155</v>
      </c>
      <c r="B886" s="227" t="s">
        <v>74</v>
      </c>
      <c r="C886" s="227" t="s">
        <v>60</v>
      </c>
      <c r="D886" s="151" t="s">
        <v>764</v>
      </c>
      <c r="E886" s="37" t="s">
        <v>160</v>
      </c>
      <c r="F886" s="115">
        <f>0+17319.41-15587.47</f>
        <v>1731.9400000000005</v>
      </c>
    </row>
    <row r="887" spans="1:6" ht="31.5" x14ac:dyDescent="0.25">
      <c r="A887" s="48" t="s">
        <v>178</v>
      </c>
      <c r="B887" s="46" t="s">
        <v>74</v>
      </c>
      <c r="C887" s="46" t="s">
        <v>60</v>
      </c>
      <c r="D887" s="25" t="s">
        <v>409</v>
      </c>
      <c r="E887" s="46"/>
      <c r="F887" s="62">
        <f>F888</f>
        <v>342383</v>
      </c>
    </row>
    <row r="888" spans="1:6" ht="31.5" x14ac:dyDescent="0.25">
      <c r="A888" s="55" t="s">
        <v>18</v>
      </c>
      <c r="B888" s="227" t="s">
        <v>74</v>
      </c>
      <c r="C888" s="227" t="s">
        <v>60</v>
      </c>
      <c r="D888" s="227" t="s">
        <v>409</v>
      </c>
      <c r="E888" s="232" t="s">
        <v>20</v>
      </c>
      <c r="F888" s="115">
        <f>F889</f>
        <v>342383</v>
      </c>
    </row>
    <row r="889" spans="1:6" ht="15.75" x14ac:dyDescent="0.25">
      <c r="A889" s="44" t="s">
        <v>25</v>
      </c>
      <c r="B889" s="227" t="s">
        <v>74</v>
      </c>
      <c r="C889" s="227" t="s">
        <v>60</v>
      </c>
      <c r="D889" s="227" t="s">
        <v>409</v>
      </c>
      <c r="E889" s="232" t="s">
        <v>26</v>
      </c>
      <c r="F889" s="115">
        <f>F890</f>
        <v>342383</v>
      </c>
    </row>
    <row r="890" spans="1:6" ht="47.25" x14ac:dyDescent="0.25">
      <c r="A890" s="69" t="s">
        <v>158</v>
      </c>
      <c r="B890" s="227" t="s">
        <v>74</v>
      </c>
      <c r="C890" s="227" t="s">
        <v>60</v>
      </c>
      <c r="D890" s="227" t="s">
        <v>409</v>
      </c>
      <c r="E890" s="232" t="s">
        <v>161</v>
      </c>
      <c r="F890" s="115">
        <f>337483+4900</f>
        <v>342383</v>
      </c>
    </row>
    <row r="891" spans="1:6" ht="15.75" x14ac:dyDescent="0.25">
      <c r="A891" s="49" t="s">
        <v>593</v>
      </c>
      <c r="B891" s="25" t="s">
        <v>74</v>
      </c>
      <c r="C891" s="25" t="s">
        <v>60</v>
      </c>
      <c r="D891" s="26" t="s">
        <v>410</v>
      </c>
      <c r="E891" s="61"/>
      <c r="F891" s="63">
        <f>F892</f>
        <v>309.5</v>
      </c>
    </row>
    <row r="892" spans="1:6" ht="15.75" x14ac:dyDescent="0.25">
      <c r="A892" s="118" t="s">
        <v>172</v>
      </c>
      <c r="B892" s="25" t="s">
        <v>74</v>
      </c>
      <c r="C892" s="25" t="s">
        <v>60</v>
      </c>
      <c r="D892" s="58" t="s">
        <v>411</v>
      </c>
      <c r="E892" s="46"/>
      <c r="F892" s="62">
        <f>F893</f>
        <v>309.5</v>
      </c>
    </row>
    <row r="893" spans="1:6" ht="15.75" x14ac:dyDescent="0.25">
      <c r="A893" s="68" t="s">
        <v>175</v>
      </c>
      <c r="B893" s="40" t="s">
        <v>74</v>
      </c>
      <c r="C893" s="40" t="s">
        <v>60</v>
      </c>
      <c r="D893" s="33" t="s">
        <v>412</v>
      </c>
      <c r="E893" s="233"/>
      <c r="F893" s="166">
        <f>F894+F897</f>
        <v>309.5</v>
      </c>
    </row>
    <row r="894" spans="1:6" ht="15.75" x14ac:dyDescent="0.25">
      <c r="A894" s="55" t="s">
        <v>22</v>
      </c>
      <c r="B894" s="227" t="s">
        <v>74</v>
      </c>
      <c r="C894" s="227" t="s">
        <v>60</v>
      </c>
      <c r="D894" s="151" t="s">
        <v>412</v>
      </c>
      <c r="E894" s="37" t="s">
        <v>15</v>
      </c>
      <c r="F894" s="143">
        <f>F895</f>
        <v>100</v>
      </c>
    </row>
    <row r="895" spans="1:6" ht="31.5" x14ac:dyDescent="0.25">
      <c r="A895" s="55" t="s">
        <v>17</v>
      </c>
      <c r="B895" s="227" t="s">
        <v>74</v>
      </c>
      <c r="C895" s="227" t="s">
        <v>60</v>
      </c>
      <c r="D895" s="151" t="s">
        <v>412</v>
      </c>
      <c r="E895" s="37" t="s">
        <v>16</v>
      </c>
      <c r="F895" s="143">
        <f>F896</f>
        <v>100</v>
      </c>
    </row>
    <row r="896" spans="1:6" ht="31.5" x14ac:dyDescent="0.25">
      <c r="A896" s="44" t="s">
        <v>140</v>
      </c>
      <c r="B896" s="227" t="s">
        <v>74</v>
      </c>
      <c r="C896" s="227" t="s">
        <v>60</v>
      </c>
      <c r="D896" s="151" t="s">
        <v>412</v>
      </c>
      <c r="E896" s="232" t="s">
        <v>141</v>
      </c>
      <c r="F896" s="143">
        <v>100</v>
      </c>
    </row>
    <row r="897" spans="1:6" ht="31.5" x14ac:dyDescent="0.25">
      <c r="A897" s="55" t="s">
        <v>18</v>
      </c>
      <c r="B897" s="227" t="s">
        <v>74</v>
      </c>
      <c r="C897" s="227" t="s">
        <v>60</v>
      </c>
      <c r="D897" s="151" t="s">
        <v>412</v>
      </c>
      <c r="E897" s="37" t="s">
        <v>20</v>
      </c>
      <c r="F897" s="143">
        <f>F898</f>
        <v>209.5</v>
      </c>
    </row>
    <row r="898" spans="1:6" ht="15.75" x14ac:dyDescent="0.25">
      <c r="A898" s="55" t="s">
        <v>25</v>
      </c>
      <c r="B898" s="227" t="s">
        <v>74</v>
      </c>
      <c r="C898" s="227" t="s">
        <v>60</v>
      </c>
      <c r="D898" s="151" t="s">
        <v>412</v>
      </c>
      <c r="E898" s="37" t="s">
        <v>26</v>
      </c>
      <c r="F898" s="143">
        <f>F899</f>
        <v>209.5</v>
      </c>
    </row>
    <row r="899" spans="1:6" ht="15.75" x14ac:dyDescent="0.25">
      <c r="A899" s="55" t="s">
        <v>152</v>
      </c>
      <c r="B899" s="227" t="s">
        <v>74</v>
      </c>
      <c r="C899" s="227" t="s">
        <v>60</v>
      </c>
      <c r="D899" s="151" t="s">
        <v>412</v>
      </c>
      <c r="E899" s="37" t="s">
        <v>159</v>
      </c>
      <c r="F899" s="143">
        <f>223.8-2.3-12</f>
        <v>209.5</v>
      </c>
    </row>
    <row r="900" spans="1:6" ht="31.5" x14ac:dyDescent="0.25">
      <c r="A900" s="129" t="s">
        <v>163</v>
      </c>
      <c r="B900" s="25" t="s">
        <v>74</v>
      </c>
      <c r="C900" s="25" t="s">
        <v>60</v>
      </c>
      <c r="D900" s="25" t="s">
        <v>413</v>
      </c>
      <c r="E900" s="46"/>
      <c r="F900" s="27">
        <f>F901+F914</f>
        <v>10072</v>
      </c>
    </row>
    <row r="901" spans="1:6" ht="47.25" x14ac:dyDescent="0.25">
      <c r="A901" s="49" t="s">
        <v>414</v>
      </c>
      <c r="B901" s="20" t="s">
        <v>74</v>
      </c>
      <c r="C901" s="20" t="s">
        <v>60</v>
      </c>
      <c r="D901" s="26" t="s">
        <v>415</v>
      </c>
      <c r="E901" s="61"/>
      <c r="F901" s="63">
        <f>F902</f>
        <v>9782</v>
      </c>
    </row>
    <row r="902" spans="1:6" ht="15.75" x14ac:dyDescent="0.25">
      <c r="A902" s="118" t="s">
        <v>179</v>
      </c>
      <c r="B902" s="25" t="s">
        <v>74</v>
      </c>
      <c r="C902" s="25" t="s">
        <v>60</v>
      </c>
      <c r="D902" s="58" t="s">
        <v>417</v>
      </c>
      <c r="E902" s="46"/>
      <c r="F902" s="62">
        <f>F903+F907</f>
        <v>9782</v>
      </c>
    </row>
    <row r="903" spans="1:6" ht="15.75" x14ac:dyDescent="0.25">
      <c r="A903" s="68" t="s">
        <v>180</v>
      </c>
      <c r="B903" s="40" t="s">
        <v>74</v>
      </c>
      <c r="C903" s="40" t="s">
        <v>60</v>
      </c>
      <c r="D903" s="33" t="s">
        <v>418</v>
      </c>
      <c r="E903" s="233"/>
      <c r="F903" s="114">
        <f>F904</f>
        <v>560</v>
      </c>
    </row>
    <row r="904" spans="1:6" ht="31.5" x14ac:dyDescent="0.25">
      <c r="A904" s="55" t="s">
        <v>18</v>
      </c>
      <c r="B904" s="227" t="s">
        <v>74</v>
      </c>
      <c r="C904" s="227" t="s">
        <v>60</v>
      </c>
      <c r="D904" s="151" t="s">
        <v>418</v>
      </c>
      <c r="E904" s="37" t="s">
        <v>20</v>
      </c>
      <c r="F904" s="143">
        <f>F905</f>
        <v>560</v>
      </c>
    </row>
    <row r="905" spans="1:6" ht="15.75" x14ac:dyDescent="0.25">
      <c r="A905" s="55" t="s">
        <v>25</v>
      </c>
      <c r="B905" s="40" t="s">
        <v>74</v>
      </c>
      <c r="C905" s="40" t="s">
        <v>60</v>
      </c>
      <c r="D905" s="151" t="s">
        <v>418</v>
      </c>
      <c r="E905" s="37" t="s">
        <v>26</v>
      </c>
      <c r="F905" s="143">
        <f>F906</f>
        <v>560</v>
      </c>
    </row>
    <row r="906" spans="1:6" ht="15.75" x14ac:dyDescent="0.25">
      <c r="A906" s="55" t="s">
        <v>152</v>
      </c>
      <c r="B906" s="227" t="s">
        <v>74</v>
      </c>
      <c r="C906" s="227" t="s">
        <v>60</v>
      </c>
      <c r="D906" s="151" t="s">
        <v>418</v>
      </c>
      <c r="E906" s="37" t="s">
        <v>159</v>
      </c>
      <c r="F906" s="143">
        <f>610-50</f>
        <v>560</v>
      </c>
    </row>
    <row r="907" spans="1:6" ht="31.5" x14ac:dyDescent="0.25">
      <c r="A907" s="93" t="s">
        <v>877</v>
      </c>
      <c r="B907" s="40" t="s">
        <v>74</v>
      </c>
      <c r="C907" s="40" t="s">
        <v>60</v>
      </c>
      <c r="D907" s="33" t="s">
        <v>865</v>
      </c>
      <c r="E907" s="233"/>
      <c r="F907" s="148">
        <f>F908+F911</f>
        <v>9222</v>
      </c>
    </row>
    <row r="908" spans="1:6" ht="15.75" x14ac:dyDescent="0.25">
      <c r="A908" s="55" t="s">
        <v>23</v>
      </c>
      <c r="B908" s="227" t="s">
        <v>74</v>
      </c>
      <c r="C908" s="227" t="s">
        <v>60</v>
      </c>
      <c r="D908" s="29" t="s">
        <v>865</v>
      </c>
      <c r="E908" s="32" t="s">
        <v>24</v>
      </c>
      <c r="F908" s="148">
        <f t="shared" ref="F908:F909" si="5">F909</f>
        <v>4125</v>
      </c>
    </row>
    <row r="909" spans="1:6" ht="31.5" x14ac:dyDescent="0.25">
      <c r="A909" s="55" t="s">
        <v>133</v>
      </c>
      <c r="B909" s="227" t="s">
        <v>74</v>
      </c>
      <c r="C909" s="227" t="s">
        <v>60</v>
      </c>
      <c r="D909" s="29" t="s">
        <v>865</v>
      </c>
      <c r="E909" s="32" t="s">
        <v>132</v>
      </c>
      <c r="F909" s="148">
        <f t="shared" si="5"/>
        <v>4125</v>
      </c>
    </row>
    <row r="910" spans="1:6" ht="31.5" x14ac:dyDescent="0.25">
      <c r="A910" s="55" t="s">
        <v>217</v>
      </c>
      <c r="B910" s="227" t="s">
        <v>74</v>
      </c>
      <c r="C910" s="227" t="s">
        <v>60</v>
      </c>
      <c r="D910" s="29" t="s">
        <v>865</v>
      </c>
      <c r="E910" s="227" t="s">
        <v>194</v>
      </c>
      <c r="F910" s="148">
        <v>4125</v>
      </c>
    </row>
    <row r="911" spans="1:6" ht="31.5" x14ac:dyDescent="0.25">
      <c r="A911" s="55" t="s">
        <v>18</v>
      </c>
      <c r="B911" s="227" t="s">
        <v>74</v>
      </c>
      <c r="C911" s="227" t="s">
        <v>60</v>
      </c>
      <c r="D911" s="151" t="s">
        <v>865</v>
      </c>
      <c r="E911" s="37" t="s">
        <v>20</v>
      </c>
      <c r="F911" s="148">
        <f t="shared" ref="F911:F912" si="6">F912</f>
        <v>5097</v>
      </c>
    </row>
    <row r="912" spans="1:6" ht="15.75" x14ac:dyDescent="0.25">
      <c r="A912" s="55" t="s">
        <v>25</v>
      </c>
      <c r="B912" s="227" t="s">
        <v>74</v>
      </c>
      <c r="C912" s="227" t="s">
        <v>60</v>
      </c>
      <c r="D912" s="151" t="s">
        <v>865</v>
      </c>
      <c r="E912" s="37" t="s">
        <v>26</v>
      </c>
      <c r="F912" s="148">
        <f t="shared" si="6"/>
        <v>5097</v>
      </c>
    </row>
    <row r="913" spans="1:16372" ht="15.75" x14ac:dyDescent="0.25">
      <c r="A913" s="55" t="s">
        <v>152</v>
      </c>
      <c r="B913" s="227" t="s">
        <v>74</v>
      </c>
      <c r="C913" s="227" t="s">
        <v>60</v>
      </c>
      <c r="D913" s="151" t="s">
        <v>865</v>
      </c>
      <c r="E913" s="37" t="s">
        <v>159</v>
      </c>
      <c r="F913" s="148">
        <v>5097</v>
      </c>
    </row>
    <row r="914" spans="1:16372" ht="47.25" x14ac:dyDescent="0.25">
      <c r="A914" s="49" t="s">
        <v>414</v>
      </c>
      <c r="B914" s="40" t="s">
        <v>74</v>
      </c>
      <c r="C914" s="40" t="s">
        <v>60</v>
      </c>
      <c r="D914" s="26" t="s">
        <v>426</v>
      </c>
      <c r="E914" s="61"/>
      <c r="F914" s="63">
        <f>F915</f>
        <v>290</v>
      </c>
    </row>
    <row r="915" spans="1:16372" ht="15.75" x14ac:dyDescent="0.25">
      <c r="A915" s="118" t="s">
        <v>179</v>
      </c>
      <c r="B915" s="25" t="s">
        <v>74</v>
      </c>
      <c r="C915" s="25" t="s">
        <v>60</v>
      </c>
      <c r="D915" s="58" t="s">
        <v>427</v>
      </c>
      <c r="E915" s="46"/>
      <c r="F915" s="62">
        <f>F916</f>
        <v>290</v>
      </c>
    </row>
    <row r="916" spans="1:16372" ht="15.75" x14ac:dyDescent="0.25">
      <c r="A916" s="69" t="s">
        <v>180</v>
      </c>
      <c r="B916" s="227" t="s">
        <v>74</v>
      </c>
      <c r="C916" s="227" t="s">
        <v>60</v>
      </c>
      <c r="D916" s="29" t="s">
        <v>428</v>
      </c>
      <c r="E916" s="232"/>
      <c r="F916" s="115">
        <f>F917</f>
        <v>290</v>
      </c>
    </row>
    <row r="917" spans="1:16372" ht="31.5" x14ac:dyDescent="0.25">
      <c r="A917" s="55" t="s">
        <v>18</v>
      </c>
      <c r="B917" s="227" t="s">
        <v>74</v>
      </c>
      <c r="C917" s="227" t="s">
        <v>60</v>
      </c>
      <c r="D917" s="151" t="s">
        <v>428</v>
      </c>
      <c r="E917" s="37" t="s">
        <v>20</v>
      </c>
      <c r="F917" s="143">
        <f>F918</f>
        <v>290</v>
      </c>
    </row>
    <row r="918" spans="1:16372" ht="15.75" x14ac:dyDescent="0.25">
      <c r="A918" s="55" t="s">
        <v>25</v>
      </c>
      <c r="B918" s="227" t="s">
        <v>74</v>
      </c>
      <c r="C918" s="227" t="s">
        <v>60</v>
      </c>
      <c r="D918" s="151" t="s">
        <v>428</v>
      </c>
      <c r="E918" s="37" t="s">
        <v>26</v>
      </c>
      <c r="F918" s="143">
        <f>F919</f>
        <v>290</v>
      </c>
    </row>
    <row r="919" spans="1:16372" ht="15.75" x14ac:dyDescent="0.25">
      <c r="A919" s="55" t="s">
        <v>152</v>
      </c>
      <c r="B919" s="227" t="s">
        <v>74</v>
      </c>
      <c r="C919" s="227" t="s">
        <v>60</v>
      </c>
      <c r="D919" s="151" t="s">
        <v>428</v>
      </c>
      <c r="E919" s="37" t="s">
        <v>159</v>
      </c>
      <c r="F919" s="143">
        <v>290</v>
      </c>
    </row>
    <row r="920" spans="1:16372" ht="15.75" x14ac:dyDescent="0.25">
      <c r="A920" s="129" t="s">
        <v>182</v>
      </c>
      <c r="B920" s="25" t="s">
        <v>74</v>
      </c>
      <c r="C920" s="25" t="s">
        <v>60</v>
      </c>
      <c r="D920" s="25" t="s">
        <v>393</v>
      </c>
      <c r="E920" s="46"/>
      <c r="F920" s="27">
        <f t="shared" ref="F920:F925" si="7">F921</f>
        <v>10</v>
      </c>
    </row>
    <row r="921" spans="1:16372" ht="31.5" x14ac:dyDescent="0.25">
      <c r="A921" s="121" t="s">
        <v>392</v>
      </c>
      <c r="B921" s="25" t="s">
        <v>74</v>
      </c>
      <c r="C921" s="25" t="s">
        <v>60</v>
      </c>
      <c r="D921" s="26" t="s">
        <v>459</v>
      </c>
      <c r="E921" s="232"/>
      <c r="F921" s="167">
        <f t="shared" si="7"/>
        <v>10</v>
      </c>
    </row>
    <row r="922" spans="1:16372" ht="15.75" x14ac:dyDescent="0.25">
      <c r="A922" s="118" t="s">
        <v>183</v>
      </c>
      <c r="B922" s="40" t="s">
        <v>74</v>
      </c>
      <c r="C922" s="40" t="s">
        <v>60</v>
      </c>
      <c r="D922" s="58" t="s">
        <v>394</v>
      </c>
      <c r="E922" s="21"/>
      <c r="F922" s="166">
        <f t="shared" si="7"/>
        <v>10</v>
      </c>
    </row>
    <row r="923" spans="1:16372" ht="15.75" x14ac:dyDescent="0.25">
      <c r="A923" s="69" t="s">
        <v>154</v>
      </c>
      <c r="B923" s="227" t="s">
        <v>74</v>
      </c>
      <c r="C923" s="227" t="s">
        <v>60</v>
      </c>
      <c r="D923" s="29" t="s">
        <v>395</v>
      </c>
      <c r="E923" s="232"/>
      <c r="F923" s="115">
        <f t="shared" si="7"/>
        <v>10</v>
      </c>
    </row>
    <row r="924" spans="1:16372" ht="31.5" x14ac:dyDescent="0.25">
      <c r="A924" s="55" t="s">
        <v>18</v>
      </c>
      <c r="B924" s="227" t="s">
        <v>74</v>
      </c>
      <c r="C924" s="227" t="s">
        <v>60</v>
      </c>
      <c r="D924" s="151" t="s">
        <v>395</v>
      </c>
      <c r="E924" s="37" t="s">
        <v>20</v>
      </c>
      <c r="F924" s="143">
        <f t="shared" si="7"/>
        <v>10</v>
      </c>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BI924" s="14"/>
      <c r="BJ924" s="14"/>
      <c r="BK924" s="14"/>
      <c r="BL924" s="14"/>
      <c r="BM924" s="14"/>
      <c r="BN924" s="14"/>
      <c r="BO924" s="14"/>
      <c r="BP924" s="14"/>
      <c r="BQ924" s="14"/>
      <c r="BR924" s="14"/>
      <c r="BS924" s="14"/>
      <c r="BT924" s="14"/>
      <c r="BU924" s="14"/>
      <c r="BV924" s="14"/>
      <c r="BW924" s="14"/>
      <c r="BX924" s="14"/>
      <c r="BY924" s="14"/>
      <c r="BZ924" s="14"/>
      <c r="CA924" s="14"/>
      <c r="CB924" s="14"/>
      <c r="CC924" s="14"/>
      <c r="CD924" s="14"/>
      <c r="CE924" s="14"/>
      <c r="CF924" s="14"/>
      <c r="CG924" s="14"/>
      <c r="CH924" s="14"/>
      <c r="CI924" s="14"/>
      <c r="CJ924" s="14"/>
      <c r="CK924" s="14"/>
      <c r="CL924" s="14"/>
      <c r="CM924" s="14"/>
      <c r="CN924" s="14"/>
      <c r="CO924" s="14"/>
      <c r="CP924" s="14"/>
      <c r="CQ924" s="14"/>
      <c r="CR924" s="14"/>
      <c r="CS924" s="14"/>
      <c r="CT924" s="14"/>
      <c r="CU924" s="14"/>
      <c r="CV924" s="14"/>
      <c r="CW924" s="14"/>
      <c r="CX924" s="14"/>
      <c r="CY924" s="14"/>
      <c r="CZ924" s="14"/>
      <c r="DA924" s="14"/>
      <c r="DB924" s="14"/>
      <c r="DC924" s="14"/>
      <c r="DD924" s="14"/>
      <c r="DE924" s="14"/>
      <c r="DF924" s="14"/>
      <c r="DG924" s="14"/>
      <c r="DH924" s="14"/>
      <c r="DI924" s="14"/>
      <c r="DJ924" s="14"/>
      <c r="DK924" s="14"/>
      <c r="DL924" s="14"/>
      <c r="DM924" s="14"/>
      <c r="DN924" s="14"/>
      <c r="DO924" s="14"/>
      <c r="DP924" s="14"/>
      <c r="DQ924" s="14"/>
      <c r="DR924" s="14"/>
      <c r="DS924" s="14"/>
      <c r="DT924" s="14"/>
      <c r="DU924" s="14"/>
      <c r="DV924" s="14"/>
      <c r="DW924" s="14"/>
      <c r="DX924" s="14"/>
      <c r="DY924" s="14"/>
      <c r="DZ924" s="14"/>
      <c r="EA924" s="14"/>
      <c r="EB924" s="14"/>
      <c r="EC924" s="14"/>
      <c r="ED924" s="14"/>
      <c r="EE924" s="14"/>
      <c r="EF924" s="14"/>
      <c r="EG924" s="14"/>
      <c r="EH924" s="14"/>
      <c r="EI924" s="14"/>
      <c r="EJ924" s="14"/>
      <c r="EK924" s="14"/>
      <c r="EL924" s="14"/>
      <c r="EM924" s="14"/>
      <c r="EN924" s="14"/>
      <c r="EO924" s="14"/>
      <c r="EP924" s="14"/>
      <c r="EQ924" s="14"/>
      <c r="ER924" s="14"/>
      <c r="ES924" s="14"/>
      <c r="ET924" s="14"/>
      <c r="EU924" s="14"/>
      <c r="EV924" s="14"/>
      <c r="EW924" s="14"/>
      <c r="EX924" s="14"/>
      <c r="EY924" s="14"/>
      <c r="EZ924" s="14"/>
      <c r="FA924" s="14"/>
      <c r="FB924" s="14"/>
      <c r="FC924" s="14"/>
      <c r="FD924" s="14"/>
      <c r="FE924" s="14"/>
      <c r="FF924" s="14"/>
      <c r="FG924" s="14"/>
      <c r="FH924" s="14"/>
      <c r="FI924" s="14"/>
      <c r="FJ924" s="14"/>
      <c r="FK924" s="14"/>
      <c r="FL924" s="14"/>
      <c r="FM924" s="14"/>
      <c r="FN924" s="14"/>
      <c r="FO924" s="14"/>
      <c r="FP924" s="14"/>
      <c r="FQ924" s="14"/>
      <c r="FR924" s="14"/>
      <c r="FS924" s="14"/>
      <c r="FT924" s="14"/>
      <c r="FU924" s="14"/>
      <c r="FV924" s="14"/>
      <c r="FW924" s="14"/>
      <c r="FX924" s="14"/>
      <c r="FY924" s="14"/>
      <c r="FZ924" s="14"/>
      <c r="GA924" s="14"/>
      <c r="GB924" s="14"/>
      <c r="GC924" s="14"/>
      <c r="GD924" s="14"/>
      <c r="GE924" s="14"/>
      <c r="GF924" s="14"/>
      <c r="GG924" s="14"/>
      <c r="GH924" s="14"/>
      <c r="GI924" s="14"/>
      <c r="GJ924" s="14"/>
      <c r="GK924" s="14"/>
      <c r="GL924" s="14"/>
      <c r="GM924" s="14"/>
      <c r="GN924" s="14"/>
      <c r="GO924" s="14"/>
      <c r="GP924" s="14"/>
      <c r="GQ924" s="14"/>
      <c r="GR924" s="14"/>
      <c r="GS924" s="14"/>
      <c r="GT924" s="14"/>
      <c r="GU924" s="14"/>
      <c r="GV924" s="14"/>
      <c r="GW924" s="14"/>
      <c r="GX924" s="14"/>
      <c r="GY924" s="14"/>
      <c r="GZ924" s="14"/>
      <c r="HA924" s="14"/>
      <c r="HB924" s="14"/>
      <c r="HC924" s="14"/>
      <c r="HD924" s="14"/>
      <c r="HE924" s="14"/>
      <c r="HF924" s="14"/>
      <c r="HG924" s="14"/>
      <c r="HH924" s="14"/>
      <c r="HI924" s="14"/>
      <c r="HJ924" s="14"/>
      <c r="HK924" s="14"/>
      <c r="HL924" s="14"/>
      <c r="HM924" s="14"/>
      <c r="HN924" s="14"/>
      <c r="HO924" s="14"/>
      <c r="HP924" s="14"/>
      <c r="HQ924" s="14"/>
      <c r="HR924" s="14"/>
      <c r="HS924" s="14"/>
      <c r="HT924" s="14"/>
      <c r="HU924" s="14"/>
      <c r="HV924" s="14"/>
      <c r="HW924" s="14"/>
      <c r="HX924" s="14"/>
      <c r="HY924" s="14"/>
      <c r="HZ924" s="14"/>
      <c r="IA924" s="14"/>
      <c r="IB924" s="14"/>
      <c r="IC924" s="14"/>
      <c r="ID924" s="14"/>
      <c r="IE924" s="14"/>
      <c r="IF924" s="14"/>
      <c r="IG924" s="14"/>
      <c r="IH924" s="14"/>
      <c r="II924" s="14"/>
      <c r="IJ924" s="14"/>
      <c r="IK924" s="14"/>
      <c r="IL924" s="14"/>
      <c r="IM924" s="14"/>
      <c r="IN924" s="14"/>
      <c r="IO924" s="14"/>
      <c r="IP924" s="14"/>
      <c r="IQ924" s="14"/>
      <c r="IR924" s="14"/>
      <c r="IS924" s="14"/>
      <c r="IT924" s="14"/>
      <c r="IU924" s="14"/>
      <c r="IV924" s="14"/>
      <c r="IW924" s="14"/>
      <c r="IX924" s="14"/>
      <c r="IY924" s="14"/>
      <c r="IZ924" s="14"/>
      <c r="JA924" s="14"/>
      <c r="JB924" s="14"/>
      <c r="JC924" s="14"/>
      <c r="JD924" s="14"/>
      <c r="JE924" s="14"/>
      <c r="JF924" s="14"/>
      <c r="JG924" s="14"/>
      <c r="JH924" s="14"/>
      <c r="JI924" s="14"/>
      <c r="JJ924" s="14"/>
      <c r="JK924" s="14"/>
      <c r="JL924" s="14"/>
      <c r="JM924" s="14"/>
      <c r="JN924" s="14"/>
      <c r="JO924" s="14"/>
      <c r="JP924" s="14"/>
      <c r="JQ924" s="14"/>
      <c r="JR924" s="14"/>
      <c r="JS924" s="14"/>
      <c r="JT924" s="14"/>
      <c r="JU924" s="14"/>
      <c r="JV924" s="14"/>
      <c r="JW924" s="14"/>
      <c r="JX924" s="14"/>
      <c r="JY924" s="14"/>
      <c r="JZ924" s="14"/>
      <c r="KA924" s="14"/>
      <c r="KB924" s="14"/>
      <c r="KC924" s="14"/>
      <c r="KD924" s="14"/>
      <c r="KE924" s="14"/>
      <c r="KF924" s="14"/>
      <c r="KG924" s="14"/>
      <c r="KH924" s="14"/>
      <c r="KI924" s="14"/>
      <c r="KJ924" s="14"/>
      <c r="KK924" s="14"/>
      <c r="KL924" s="14"/>
      <c r="KM924" s="14"/>
      <c r="KN924" s="14"/>
      <c r="KO924" s="14"/>
      <c r="KP924" s="14"/>
      <c r="KQ924" s="14"/>
      <c r="KR924" s="14"/>
      <c r="KS924" s="14"/>
      <c r="KT924" s="14"/>
      <c r="KU924" s="14"/>
      <c r="KV924" s="14"/>
      <c r="KW924" s="14"/>
      <c r="KX924" s="14"/>
      <c r="KY924" s="14"/>
      <c r="KZ924" s="14"/>
      <c r="LA924" s="14"/>
      <c r="LB924" s="14"/>
      <c r="LC924" s="14"/>
      <c r="LD924" s="14"/>
      <c r="LE924" s="14"/>
      <c r="LF924" s="14"/>
      <c r="LG924" s="14"/>
      <c r="LH924" s="14"/>
      <c r="LI924" s="14"/>
      <c r="LJ924" s="14"/>
      <c r="LK924" s="14"/>
      <c r="LL924" s="14"/>
      <c r="LM924" s="14"/>
      <c r="LN924" s="14"/>
      <c r="LO924" s="14"/>
      <c r="LP924" s="14"/>
      <c r="LQ924" s="14"/>
      <c r="LR924" s="14"/>
      <c r="LS924" s="14"/>
      <c r="LT924" s="14"/>
      <c r="LU924" s="14"/>
      <c r="LV924" s="14"/>
      <c r="LW924" s="14"/>
      <c r="LX924" s="14"/>
      <c r="LY924" s="14"/>
      <c r="LZ924" s="14"/>
      <c r="MA924" s="14"/>
      <c r="MB924" s="14"/>
      <c r="MC924" s="14"/>
      <c r="MD924" s="14"/>
      <c r="ME924" s="14"/>
      <c r="MF924" s="14"/>
      <c r="MG924" s="14"/>
      <c r="MH924" s="14"/>
      <c r="MI924" s="14"/>
      <c r="MJ924" s="14"/>
      <c r="MK924" s="14"/>
      <c r="ML924" s="14"/>
      <c r="MM924" s="14"/>
      <c r="MN924" s="14"/>
      <c r="MO924" s="14"/>
      <c r="MP924" s="14"/>
      <c r="MQ924" s="14"/>
      <c r="MR924" s="14"/>
      <c r="MS924" s="14"/>
      <c r="MT924" s="14"/>
      <c r="MU924" s="14"/>
      <c r="MV924" s="14"/>
      <c r="MW924" s="14"/>
      <c r="MX924" s="14"/>
      <c r="MY924" s="14"/>
      <c r="MZ924" s="14"/>
      <c r="NA924" s="14"/>
      <c r="NB924" s="14"/>
      <c r="NC924" s="14"/>
      <c r="ND924" s="14"/>
      <c r="NE924" s="14"/>
      <c r="NF924" s="14"/>
      <c r="NG924" s="14"/>
      <c r="NH924" s="14"/>
      <c r="NI924" s="14"/>
      <c r="NJ924" s="14"/>
      <c r="NK924" s="14"/>
      <c r="NL924" s="14"/>
      <c r="NM924" s="14"/>
      <c r="NN924" s="14"/>
      <c r="NO924" s="14"/>
      <c r="NP924" s="14"/>
      <c r="NQ924" s="14"/>
      <c r="NR924" s="14"/>
      <c r="NS924" s="14"/>
      <c r="NT924" s="14"/>
      <c r="NU924" s="14"/>
      <c r="NV924" s="14"/>
      <c r="NW924" s="14"/>
      <c r="NX924" s="14"/>
      <c r="NY924" s="14"/>
      <c r="NZ924" s="14"/>
      <c r="OA924" s="14"/>
      <c r="OB924" s="14"/>
      <c r="OC924" s="14"/>
      <c r="OD924" s="14"/>
      <c r="OE924" s="14"/>
      <c r="OF924" s="14"/>
      <c r="OG924" s="14"/>
      <c r="OH924" s="14"/>
      <c r="OI924" s="14"/>
      <c r="OJ924" s="14"/>
      <c r="OK924" s="14"/>
      <c r="OL924" s="14"/>
      <c r="OM924" s="14"/>
      <c r="ON924" s="14"/>
      <c r="OO924" s="14"/>
      <c r="OP924" s="14"/>
      <c r="OQ924" s="14"/>
      <c r="OR924" s="14"/>
      <c r="OS924" s="14"/>
      <c r="OT924" s="14"/>
      <c r="OU924" s="14"/>
      <c r="OV924" s="14"/>
      <c r="OW924" s="14"/>
      <c r="OX924" s="14"/>
      <c r="OY924" s="14"/>
      <c r="OZ924" s="14"/>
      <c r="PA924" s="14"/>
      <c r="PB924" s="14"/>
      <c r="PC924" s="14"/>
      <c r="PD924" s="14"/>
      <c r="PE924" s="14"/>
      <c r="PF924" s="14"/>
      <c r="PG924" s="14"/>
      <c r="PH924" s="14"/>
      <c r="PI924" s="14"/>
      <c r="PJ924" s="14"/>
      <c r="PK924" s="14"/>
      <c r="PL924" s="14"/>
      <c r="PM924" s="14"/>
      <c r="PN924" s="14"/>
      <c r="PO924" s="14"/>
      <c r="PP924" s="14"/>
      <c r="PQ924" s="14"/>
      <c r="PR924" s="14"/>
      <c r="PS924" s="14"/>
      <c r="PT924" s="14"/>
      <c r="PU924" s="14"/>
      <c r="PV924" s="14"/>
      <c r="PW924" s="14"/>
      <c r="PX924" s="14"/>
      <c r="PY924" s="14"/>
      <c r="PZ924" s="14"/>
      <c r="QA924" s="14"/>
      <c r="QB924" s="14"/>
      <c r="QC924" s="14"/>
      <c r="QD924" s="14"/>
      <c r="QE924" s="14"/>
      <c r="QF924" s="14"/>
      <c r="QG924" s="14"/>
      <c r="QH924" s="14"/>
      <c r="QI924" s="14"/>
      <c r="QJ924" s="14"/>
      <c r="QK924" s="14"/>
      <c r="QL924" s="14"/>
      <c r="QM924" s="14"/>
      <c r="QN924" s="14"/>
      <c r="QO924" s="14"/>
      <c r="QP924" s="14"/>
      <c r="QQ924" s="14"/>
      <c r="QR924" s="14"/>
      <c r="QS924" s="14"/>
      <c r="QT924" s="14"/>
      <c r="QU924" s="14"/>
      <c r="QV924" s="14"/>
      <c r="QW924" s="14"/>
      <c r="QX924" s="14"/>
      <c r="QY924" s="14"/>
      <c r="QZ924" s="14"/>
      <c r="RA924" s="14"/>
      <c r="RB924" s="14"/>
      <c r="RC924" s="14"/>
      <c r="RD924" s="14"/>
      <c r="RE924" s="14"/>
      <c r="RF924" s="14"/>
      <c r="RG924" s="14"/>
      <c r="RH924" s="14"/>
      <c r="RI924" s="14"/>
      <c r="RJ924" s="14"/>
      <c r="RK924" s="14"/>
      <c r="RL924" s="14"/>
      <c r="RM924" s="14"/>
      <c r="RN924" s="14"/>
      <c r="RO924" s="14"/>
      <c r="RP924" s="14"/>
      <c r="RQ924" s="14"/>
      <c r="RR924" s="14"/>
      <c r="RS924" s="14"/>
      <c r="RT924" s="14"/>
      <c r="RU924" s="14"/>
      <c r="RV924" s="14"/>
      <c r="RW924" s="14"/>
      <c r="RX924" s="14"/>
      <c r="RY924" s="14"/>
      <c r="RZ924" s="14"/>
      <c r="SA924" s="14"/>
      <c r="SB924" s="14"/>
      <c r="SC924" s="14"/>
      <c r="SD924" s="14"/>
      <c r="SE924" s="14"/>
      <c r="SF924" s="14"/>
      <c r="SG924" s="14"/>
      <c r="SH924" s="14"/>
      <c r="SI924" s="14"/>
      <c r="SJ924" s="14"/>
      <c r="SK924" s="14"/>
      <c r="SL924" s="14"/>
      <c r="SM924" s="14"/>
      <c r="SN924" s="14"/>
      <c r="SO924" s="14"/>
      <c r="SP924" s="14"/>
      <c r="SQ924" s="14"/>
      <c r="SR924" s="14"/>
      <c r="SS924" s="14"/>
      <c r="ST924" s="14"/>
      <c r="SU924" s="14"/>
      <c r="SV924" s="14"/>
      <c r="SW924" s="14"/>
      <c r="SX924" s="14"/>
      <c r="SY924" s="14"/>
      <c r="SZ924" s="14"/>
      <c r="TA924" s="14"/>
      <c r="TB924" s="14"/>
      <c r="TC924" s="14"/>
      <c r="TD924" s="14"/>
      <c r="TE924" s="14"/>
      <c r="TF924" s="14"/>
      <c r="TG924" s="14"/>
      <c r="TH924" s="14"/>
      <c r="TI924" s="14"/>
      <c r="TJ924" s="14"/>
      <c r="TK924" s="14"/>
      <c r="TL924" s="14"/>
      <c r="TM924" s="14"/>
      <c r="TN924" s="14"/>
      <c r="TO924" s="14"/>
      <c r="TP924" s="14"/>
      <c r="TQ924" s="14"/>
      <c r="TR924" s="14"/>
      <c r="TS924" s="14"/>
      <c r="TT924" s="14"/>
      <c r="TU924" s="14"/>
      <c r="TV924" s="14"/>
      <c r="TW924" s="14"/>
      <c r="TX924" s="14"/>
      <c r="TY924" s="14"/>
      <c r="TZ924" s="14"/>
      <c r="UA924" s="14"/>
      <c r="UB924" s="14"/>
      <c r="UC924" s="14"/>
      <c r="UD924" s="14"/>
      <c r="UE924" s="14"/>
      <c r="UF924" s="14"/>
      <c r="UG924" s="14"/>
      <c r="UH924" s="14"/>
      <c r="UI924" s="14"/>
      <c r="UJ924" s="14"/>
      <c r="UK924" s="14"/>
      <c r="UL924" s="14"/>
      <c r="UM924" s="14"/>
      <c r="UN924" s="14"/>
      <c r="UO924" s="14"/>
      <c r="UP924" s="14"/>
      <c r="UQ924" s="14"/>
      <c r="UR924" s="14"/>
      <c r="US924" s="14"/>
      <c r="UT924" s="14"/>
      <c r="UU924" s="14"/>
      <c r="UV924" s="14"/>
      <c r="UW924" s="14"/>
      <c r="UX924" s="14"/>
      <c r="UY924" s="14"/>
      <c r="UZ924" s="14"/>
      <c r="VA924" s="14"/>
      <c r="VB924" s="14"/>
      <c r="VC924" s="14"/>
      <c r="VD924" s="14"/>
      <c r="VE924" s="14"/>
      <c r="VF924" s="14"/>
      <c r="VG924" s="14"/>
      <c r="VH924" s="14"/>
      <c r="VI924" s="14"/>
      <c r="VJ924" s="14"/>
      <c r="VK924" s="14"/>
      <c r="VL924" s="14"/>
      <c r="VM924" s="14"/>
      <c r="VN924" s="14"/>
      <c r="VO924" s="14"/>
      <c r="VP924" s="14"/>
      <c r="VQ924" s="14"/>
      <c r="VR924" s="14"/>
      <c r="VS924" s="14"/>
      <c r="VT924" s="14"/>
      <c r="VU924" s="14"/>
      <c r="VV924" s="14"/>
      <c r="VW924" s="14"/>
      <c r="VX924" s="14"/>
      <c r="VY924" s="14"/>
      <c r="VZ924" s="14"/>
      <c r="WA924" s="14"/>
      <c r="WB924" s="14"/>
      <c r="WC924" s="14"/>
      <c r="WD924" s="14"/>
      <c r="WE924" s="14"/>
      <c r="WF924" s="14"/>
      <c r="WG924" s="14"/>
      <c r="WH924" s="14"/>
      <c r="WI924" s="14"/>
      <c r="WJ924" s="14"/>
      <c r="WK924" s="14"/>
      <c r="WL924" s="14"/>
      <c r="WM924" s="14"/>
      <c r="WN924" s="14"/>
      <c r="WO924" s="14"/>
      <c r="WP924" s="14"/>
      <c r="WQ924" s="14"/>
      <c r="WR924" s="14"/>
      <c r="WS924" s="14"/>
      <c r="WT924" s="14"/>
      <c r="WU924" s="14"/>
      <c r="WV924" s="14"/>
      <c r="WW924" s="14"/>
      <c r="WX924" s="14"/>
      <c r="WY924" s="14"/>
      <c r="WZ924" s="14"/>
      <c r="XA924" s="14"/>
      <c r="XB924" s="14"/>
      <c r="XC924" s="14"/>
      <c r="XD924" s="14"/>
      <c r="XE924" s="14"/>
      <c r="XF924" s="14"/>
      <c r="XG924" s="14"/>
      <c r="XH924" s="14"/>
      <c r="XI924" s="14"/>
      <c r="XJ924" s="14"/>
      <c r="XK924" s="14"/>
      <c r="XL924" s="14"/>
      <c r="XM924" s="14"/>
      <c r="XN924" s="14"/>
      <c r="XO924" s="14"/>
      <c r="XP924" s="14"/>
      <c r="XQ924" s="14"/>
      <c r="XR924" s="14"/>
      <c r="XS924" s="14"/>
      <c r="XT924" s="14"/>
      <c r="XU924" s="14"/>
      <c r="XV924" s="14"/>
      <c r="XW924" s="14"/>
      <c r="XX924" s="14"/>
      <c r="XY924" s="14"/>
      <c r="XZ924" s="14"/>
      <c r="YA924" s="14"/>
      <c r="YB924" s="14"/>
      <c r="YC924" s="14"/>
      <c r="YD924" s="14"/>
      <c r="YE924" s="14"/>
      <c r="YF924" s="14"/>
      <c r="YG924" s="14"/>
      <c r="YH924" s="14"/>
      <c r="YI924" s="14"/>
      <c r="YJ924" s="14"/>
      <c r="YK924" s="14"/>
      <c r="YL924" s="14"/>
      <c r="YM924" s="14"/>
      <c r="YN924" s="14"/>
      <c r="YO924" s="14"/>
      <c r="YP924" s="14"/>
      <c r="YQ924" s="14"/>
      <c r="YR924" s="14"/>
      <c r="YS924" s="14"/>
      <c r="YT924" s="14"/>
      <c r="YU924" s="14"/>
      <c r="YV924" s="14"/>
      <c r="YW924" s="14"/>
      <c r="YX924" s="14"/>
      <c r="YY924" s="14"/>
      <c r="YZ924" s="14"/>
      <c r="ZA924" s="14"/>
      <c r="ZB924" s="14"/>
      <c r="ZC924" s="14"/>
      <c r="ZD924" s="14"/>
      <c r="ZE924" s="14"/>
      <c r="ZF924" s="14"/>
      <c r="ZG924" s="14"/>
      <c r="ZH924" s="14"/>
      <c r="ZI924" s="14"/>
      <c r="ZJ924" s="14"/>
      <c r="ZK924" s="14"/>
      <c r="ZL924" s="14"/>
      <c r="ZM924" s="14"/>
      <c r="ZN924" s="14"/>
      <c r="ZO924" s="14"/>
      <c r="ZP924" s="14"/>
      <c r="ZQ924" s="14"/>
      <c r="ZR924" s="14"/>
      <c r="ZS924" s="14"/>
      <c r="ZT924" s="14"/>
      <c r="ZU924" s="14"/>
      <c r="ZV924" s="14"/>
      <c r="ZW924" s="14"/>
      <c r="ZX924" s="14"/>
      <c r="ZY924" s="14"/>
      <c r="ZZ924" s="14"/>
      <c r="AAA924" s="14"/>
      <c r="AAB924" s="14"/>
      <c r="AAC924" s="14"/>
      <c r="AAD924" s="14"/>
      <c r="AAE924" s="14"/>
      <c r="AAF924" s="14"/>
      <c r="AAG924" s="14"/>
      <c r="AAH924" s="14"/>
      <c r="AAI924" s="14"/>
      <c r="AAJ924" s="14"/>
      <c r="AAK924" s="14"/>
      <c r="AAL924" s="14"/>
      <c r="AAM924" s="14"/>
      <c r="AAN924" s="14"/>
      <c r="AAO924" s="14"/>
      <c r="AAP924" s="14"/>
      <c r="AAQ924" s="14"/>
      <c r="AAR924" s="14"/>
      <c r="AAS924" s="14"/>
      <c r="AAT924" s="14"/>
      <c r="AAU924" s="14"/>
      <c r="AAV924" s="14"/>
      <c r="AAW924" s="14"/>
      <c r="AAX924" s="14"/>
      <c r="AAY924" s="14"/>
      <c r="AAZ924" s="14"/>
      <c r="ABA924" s="14"/>
      <c r="ABB924" s="14"/>
      <c r="ABC924" s="14"/>
      <c r="ABD924" s="14"/>
      <c r="ABE924" s="14"/>
      <c r="ABF924" s="14"/>
      <c r="ABG924" s="14"/>
      <c r="ABH924" s="14"/>
      <c r="ABI924" s="14"/>
      <c r="ABJ924" s="14"/>
      <c r="ABK924" s="14"/>
      <c r="ABL924" s="14"/>
      <c r="ABM924" s="14"/>
      <c r="ABN924" s="14"/>
      <c r="ABO924" s="14"/>
      <c r="ABP924" s="14"/>
      <c r="ABQ924" s="14"/>
      <c r="ABR924" s="14"/>
      <c r="ABS924" s="14"/>
      <c r="ABT924" s="14"/>
      <c r="ABU924" s="14"/>
      <c r="ABV924" s="14"/>
      <c r="ABW924" s="14"/>
      <c r="ABX924" s="14"/>
      <c r="ABY924" s="14"/>
      <c r="ABZ924" s="14"/>
      <c r="ACA924" s="14"/>
      <c r="ACB924" s="14"/>
      <c r="ACC924" s="14"/>
      <c r="ACD924" s="14"/>
      <c r="ACE924" s="14"/>
      <c r="ACF924" s="14"/>
      <c r="ACG924" s="14"/>
      <c r="ACH924" s="14"/>
      <c r="ACI924" s="14"/>
      <c r="ACJ924" s="14"/>
      <c r="ACK924" s="14"/>
      <c r="ACL924" s="14"/>
      <c r="ACM924" s="14"/>
      <c r="ACN924" s="14"/>
      <c r="ACO924" s="14"/>
      <c r="ACP924" s="14"/>
      <c r="ACQ924" s="14"/>
      <c r="ACR924" s="14"/>
      <c r="ACS924" s="14"/>
      <c r="ACT924" s="14"/>
      <c r="ACU924" s="14"/>
      <c r="ACV924" s="14"/>
      <c r="ACW924" s="14"/>
      <c r="ACX924" s="14"/>
      <c r="ACY924" s="14"/>
      <c r="ACZ924" s="14"/>
      <c r="ADA924" s="14"/>
      <c r="ADB924" s="14"/>
      <c r="ADC924" s="14"/>
      <c r="ADD924" s="14"/>
      <c r="ADE924" s="14"/>
      <c r="ADF924" s="14"/>
      <c r="ADG924" s="14"/>
      <c r="ADH924" s="14"/>
      <c r="ADI924" s="14"/>
      <c r="ADJ924" s="14"/>
      <c r="ADK924" s="14"/>
      <c r="ADL924" s="14"/>
      <c r="ADM924" s="14"/>
      <c r="ADN924" s="14"/>
      <c r="ADO924" s="14"/>
      <c r="ADP924" s="14"/>
      <c r="ADQ924" s="14"/>
      <c r="ADR924" s="14"/>
      <c r="ADS924" s="14"/>
      <c r="ADT924" s="14"/>
      <c r="ADU924" s="14"/>
      <c r="ADV924" s="14"/>
      <c r="ADW924" s="14"/>
      <c r="ADX924" s="14"/>
      <c r="ADY924" s="14"/>
      <c r="ADZ924" s="14"/>
      <c r="AEA924" s="14"/>
      <c r="AEB924" s="14"/>
      <c r="AEC924" s="14"/>
      <c r="AED924" s="14"/>
      <c r="AEE924" s="14"/>
      <c r="AEF924" s="14"/>
      <c r="AEG924" s="14"/>
      <c r="AEH924" s="14"/>
      <c r="AEI924" s="14"/>
      <c r="AEJ924" s="14"/>
      <c r="AEK924" s="14"/>
      <c r="AEL924" s="14"/>
      <c r="AEM924" s="14"/>
      <c r="AEN924" s="14"/>
      <c r="AEO924" s="14"/>
      <c r="AEP924" s="14"/>
      <c r="AEQ924" s="14"/>
      <c r="AER924" s="14"/>
      <c r="AES924" s="14"/>
      <c r="AET924" s="14"/>
      <c r="AEU924" s="14"/>
      <c r="AEV924" s="14"/>
      <c r="AEW924" s="14"/>
      <c r="AEX924" s="14"/>
      <c r="AEY924" s="14"/>
      <c r="AEZ924" s="14"/>
      <c r="AFA924" s="14"/>
      <c r="AFB924" s="14"/>
      <c r="AFC924" s="14"/>
      <c r="AFD924" s="14"/>
      <c r="AFE924" s="14"/>
      <c r="AFF924" s="14"/>
      <c r="AFG924" s="14"/>
      <c r="AFH924" s="14"/>
      <c r="AFI924" s="14"/>
      <c r="AFJ924" s="14"/>
      <c r="AFK924" s="14"/>
      <c r="AFL924" s="14"/>
      <c r="AFM924" s="14"/>
      <c r="AFN924" s="14"/>
      <c r="AFO924" s="14"/>
      <c r="AFP924" s="14"/>
      <c r="AFQ924" s="14"/>
      <c r="AFR924" s="14"/>
      <c r="AFS924" s="14"/>
      <c r="AFT924" s="14"/>
      <c r="AFU924" s="14"/>
      <c r="AFV924" s="14"/>
      <c r="AFW924" s="14"/>
      <c r="AFX924" s="14"/>
      <c r="AFY924" s="14"/>
      <c r="AFZ924" s="14"/>
      <c r="AGA924" s="14"/>
      <c r="AGB924" s="14"/>
      <c r="AGC924" s="14"/>
      <c r="AGD924" s="14"/>
      <c r="AGE924" s="14"/>
      <c r="AGF924" s="14"/>
      <c r="AGG924" s="14"/>
      <c r="AGH924" s="14"/>
      <c r="AGI924" s="14"/>
      <c r="AGJ924" s="14"/>
      <c r="AGK924" s="14"/>
      <c r="AGL924" s="14"/>
      <c r="AGM924" s="14"/>
      <c r="AGN924" s="14"/>
      <c r="AGO924" s="14"/>
      <c r="AGP924" s="14"/>
      <c r="AGQ924" s="14"/>
      <c r="AGR924" s="14"/>
      <c r="AGS924" s="14"/>
      <c r="AGT924" s="14"/>
      <c r="AGU924" s="14"/>
      <c r="AGV924" s="14"/>
      <c r="AGW924" s="14"/>
      <c r="AGX924" s="14"/>
      <c r="AGY924" s="14"/>
      <c r="AGZ924" s="14"/>
      <c r="AHA924" s="14"/>
      <c r="AHB924" s="14"/>
      <c r="AHC924" s="14"/>
      <c r="AHD924" s="14"/>
      <c r="AHE924" s="14"/>
      <c r="AHF924" s="14"/>
      <c r="AHG924" s="14"/>
      <c r="AHH924" s="14"/>
      <c r="AHI924" s="14"/>
      <c r="AHJ924" s="14"/>
      <c r="AHK924" s="14"/>
      <c r="AHL924" s="14"/>
      <c r="AHM924" s="14"/>
      <c r="AHN924" s="14"/>
      <c r="AHO924" s="14"/>
      <c r="AHP924" s="14"/>
      <c r="AHQ924" s="14"/>
      <c r="AHR924" s="14"/>
      <c r="AHS924" s="14"/>
      <c r="AHT924" s="14"/>
      <c r="AHU924" s="14"/>
      <c r="AHV924" s="14"/>
      <c r="AHW924" s="14"/>
      <c r="AHX924" s="14"/>
      <c r="AHY924" s="14"/>
      <c r="AHZ924" s="14"/>
      <c r="AIA924" s="14"/>
      <c r="AIB924" s="14"/>
      <c r="AIC924" s="14"/>
      <c r="AID924" s="14"/>
      <c r="AIE924" s="14"/>
      <c r="AIF924" s="14"/>
      <c r="AIG924" s="14"/>
      <c r="AIH924" s="14"/>
      <c r="AII924" s="14"/>
      <c r="AIJ924" s="14"/>
      <c r="AIK924" s="14"/>
      <c r="AIL924" s="14"/>
      <c r="AIM924" s="14"/>
      <c r="AIN924" s="14"/>
      <c r="AIO924" s="14"/>
      <c r="AIP924" s="14"/>
      <c r="AIQ924" s="14"/>
      <c r="AIR924" s="14"/>
      <c r="AIS924" s="14"/>
      <c r="AIT924" s="14"/>
      <c r="AIU924" s="14"/>
      <c r="AIV924" s="14"/>
      <c r="AIW924" s="14"/>
      <c r="AIX924" s="14"/>
      <c r="AIY924" s="14"/>
      <c r="AIZ924" s="14"/>
      <c r="AJA924" s="14"/>
      <c r="AJB924" s="14"/>
      <c r="AJC924" s="14"/>
      <c r="AJD924" s="14"/>
      <c r="AJE924" s="14"/>
      <c r="AJF924" s="14"/>
      <c r="AJG924" s="14"/>
      <c r="AJH924" s="14"/>
      <c r="AJI924" s="14"/>
      <c r="AJJ924" s="14"/>
      <c r="AJK924" s="14"/>
      <c r="AJL924" s="14"/>
      <c r="AJM924" s="14"/>
      <c r="AJN924" s="14"/>
      <c r="AJO924" s="14"/>
      <c r="AJP924" s="14"/>
      <c r="AJQ924" s="14"/>
      <c r="AJR924" s="14"/>
      <c r="AJS924" s="14"/>
      <c r="AJT924" s="14"/>
      <c r="AJU924" s="14"/>
      <c r="AJV924" s="14"/>
      <c r="AJW924" s="14"/>
      <c r="AJX924" s="14"/>
      <c r="AJY924" s="14"/>
      <c r="AJZ924" s="14"/>
      <c r="AKA924" s="14"/>
      <c r="AKB924" s="14"/>
      <c r="AKC924" s="14"/>
      <c r="AKD924" s="14"/>
      <c r="AKE924" s="14"/>
      <c r="AKF924" s="14"/>
      <c r="AKG924" s="14"/>
      <c r="AKH924" s="14"/>
      <c r="AKI924" s="14"/>
      <c r="AKJ924" s="14"/>
      <c r="AKK924" s="14"/>
      <c r="AKL924" s="14"/>
      <c r="AKM924" s="14"/>
      <c r="AKN924" s="14"/>
      <c r="AKO924" s="14"/>
      <c r="AKP924" s="14"/>
      <c r="AKQ924" s="14"/>
      <c r="AKR924" s="14"/>
      <c r="AKS924" s="14"/>
      <c r="AKT924" s="14"/>
      <c r="AKU924" s="14"/>
      <c r="AKV924" s="14"/>
      <c r="AKW924" s="14"/>
      <c r="AKX924" s="14"/>
      <c r="AKY924" s="14"/>
      <c r="AKZ924" s="14"/>
      <c r="ALA924" s="14"/>
      <c r="ALB924" s="14"/>
      <c r="ALC924" s="14"/>
      <c r="ALD924" s="14"/>
      <c r="ALE924" s="14"/>
      <c r="ALF924" s="14"/>
      <c r="ALG924" s="14"/>
      <c r="ALH924" s="14"/>
      <c r="ALI924" s="14"/>
      <c r="ALJ924" s="14"/>
      <c r="ALK924" s="14"/>
      <c r="ALL924" s="14"/>
      <c r="ALM924" s="14"/>
      <c r="ALN924" s="14"/>
      <c r="ALO924" s="14"/>
      <c r="ALP924" s="14"/>
      <c r="ALQ924" s="14"/>
      <c r="ALR924" s="14"/>
      <c r="ALS924" s="14"/>
      <c r="ALT924" s="14"/>
      <c r="ALU924" s="14"/>
      <c r="ALV924" s="14"/>
      <c r="ALW924" s="14"/>
      <c r="ALX924" s="14"/>
      <c r="ALY924" s="14"/>
      <c r="ALZ924" s="14"/>
      <c r="AMA924" s="14"/>
      <c r="AMB924" s="14"/>
      <c r="AMC924" s="14"/>
      <c r="AMD924" s="14"/>
      <c r="AME924" s="14"/>
      <c r="AMF924" s="14"/>
      <c r="AMG924" s="14"/>
      <c r="AMH924" s="14"/>
      <c r="AMI924" s="14"/>
      <c r="AMJ924" s="14"/>
      <c r="AMK924" s="14"/>
      <c r="AML924" s="14"/>
      <c r="AMM924" s="14"/>
      <c r="AMN924" s="14"/>
      <c r="AMO924" s="14"/>
      <c r="AMP924" s="14"/>
      <c r="AMQ924" s="14"/>
      <c r="AMR924" s="14"/>
      <c r="AMS924" s="14"/>
      <c r="AMT924" s="14"/>
      <c r="AMU924" s="14"/>
      <c r="AMV924" s="14"/>
      <c r="AMW924" s="14"/>
      <c r="AMX924" s="14"/>
      <c r="AMY924" s="14"/>
      <c r="AMZ924" s="14"/>
      <c r="ANA924" s="14"/>
      <c r="ANB924" s="14"/>
      <c r="ANC924" s="14"/>
      <c r="AND924" s="14"/>
      <c r="ANE924" s="14"/>
      <c r="ANF924" s="14"/>
      <c r="ANG924" s="14"/>
      <c r="ANH924" s="14"/>
      <c r="ANI924" s="14"/>
      <c r="ANJ924" s="14"/>
      <c r="ANK924" s="14"/>
      <c r="ANL924" s="14"/>
      <c r="ANM924" s="14"/>
      <c r="ANN924" s="14"/>
      <c r="ANO924" s="14"/>
      <c r="ANP924" s="14"/>
      <c r="ANQ924" s="14"/>
      <c r="ANR924" s="14"/>
      <c r="ANS924" s="14"/>
      <c r="ANT924" s="14"/>
      <c r="ANU924" s="14"/>
      <c r="ANV924" s="14"/>
      <c r="ANW924" s="14"/>
      <c r="ANX924" s="14"/>
      <c r="ANY924" s="14"/>
      <c r="ANZ924" s="14"/>
      <c r="AOA924" s="14"/>
      <c r="AOB924" s="14"/>
      <c r="AOC924" s="14"/>
      <c r="AOD924" s="14"/>
      <c r="AOE924" s="14"/>
      <c r="AOF924" s="14"/>
      <c r="AOG924" s="14"/>
      <c r="AOH924" s="14"/>
      <c r="AOI924" s="14"/>
      <c r="AOJ924" s="14"/>
      <c r="AOK924" s="14"/>
      <c r="AOL924" s="14"/>
      <c r="AOM924" s="14"/>
      <c r="AON924" s="14"/>
      <c r="AOO924" s="14"/>
      <c r="AOP924" s="14"/>
      <c r="AOQ924" s="14"/>
      <c r="AOR924" s="14"/>
      <c r="AOS924" s="14"/>
      <c r="AOT924" s="14"/>
      <c r="AOU924" s="14"/>
      <c r="AOV924" s="14"/>
      <c r="AOW924" s="14"/>
      <c r="AOX924" s="14"/>
      <c r="AOY924" s="14"/>
      <c r="AOZ924" s="14"/>
      <c r="APA924" s="14"/>
      <c r="APB924" s="14"/>
      <c r="APC924" s="14"/>
      <c r="APD924" s="14"/>
      <c r="APE924" s="14"/>
      <c r="APF924" s="14"/>
      <c r="APG924" s="14"/>
      <c r="APH924" s="14"/>
      <c r="API924" s="14"/>
      <c r="APJ924" s="14"/>
      <c r="APK924" s="14"/>
      <c r="APL924" s="14"/>
      <c r="APM924" s="14"/>
      <c r="APN924" s="14"/>
      <c r="APO924" s="14"/>
      <c r="APP924" s="14"/>
      <c r="APQ924" s="14"/>
      <c r="APR924" s="14"/>
      <c r="APS924" s="14"/>
      <c r="APT924" s="14"/>
      <c r="APU924" s="14"/>
      <c r="APV924" s="14"/>
      <c r="APW924" s="14"/>
      <c r="APX924" s="14"/>
      <c r="APY924" s="14"/>
      <c r="APZ924" s="14"/>
      <c r="AQA924" s="14"/>
      <c r="AQB924" s="14"/>
      <c r="AQC924" s="14"/>
      <c r="AQD924" s="14"/>
      <c r="AQE924" s="14"/>
      <c r="AQF924" s="14"/>
      <c r="AQG924" s="14"/>
      <c r="AQH924" s="14"/>
      <c r="AQI924" s="14"/>
      <c r="AQJ924" s="14"/>
      <c r="AQK924" s="14"/>
      <c r="AQL924" s="14"/>
      <c r="AQM924" s="14"/>
      <c r="AQN924" s="14"/>
      <c r="AQO924" s="14"/>
      <c r="AQP924" s="14"/>
      <c r="AQQ924" s="14"/>
      <c r="AQR924" s="14"/>
      <c r="AQS924" s="14"/>
      <c r="AQT924" s="14"/>
      <c r="AQU924" s="14"/>
      <c r="AQV924" s="14"/>
      <c r="AQW924" s="14"/>
      <c r="AQX924" s="14"/>
      <c r="AQY924" s="14"/>
      <c r="AQZ924" s="14"/>
      <c r="ARA924" s="14"/>
      <c r="ARB924" s="14"/>
      <c r="ARC924" s="14"/>
      <c r="ARD924" s="14"/>
      <c r="ARE924" s="14"/>
      <c r="ARF924" s="14"/>
      <c r="ARG924" s="14"/>
      <c r="ARH924" s="14"/>
      <c r="ARI924" s="14"/>
      <c r="ARJ924" s="14"/>
      <c r="ARK924" s="14"/>
      <c r="ARL924" s="14"/>
      <c r="ARM924" s="14"/>
      <c r="ARN924" s="14"/>
      <c r="ARO924" s="14"/>
      <c r="ARP924" s="14"/>
      <c r="ARQ924" s="14"/>
      <c r="ARR924" s="14"/>
      <c r="ARS924" s="14"/>
      <c r="ART924" s="14"/>
      <c r="ARU924" s="14"/>
      <c r="ARV924" s="14"/>
      <c r="ARW924" s="14"/>
      <c r="ARX924" s="14"/>
      <c r="ARY924" s="14"/>
      <c r="ARZ924" s="14"/>
      <c r="ASA924" s="14"/>
      <c r="ASB924" s="14"/>
      <c r="ASC924" s="14"/>
      <c r="ASD924" s="14"/>
      <c r="ASE924" s="14"/>
      <c r="ASF924" s="14"/>
      <c r="ASG924" s="14"/>
      <c r="ASH924" s="14"/>
      <c r="ASI924" s="14"/>
      <c r="ASJ924" s="14"/>
      <c r="ASK924" s="14"/>
      <c r="ASL924" s="14"/>
      <c r="ASM924" s="14"/>
      <c r="ASN924" s="14"/>
      <c r="ASO924" s="14"/>
      <c r="ASP924" s="14"/>
      <c r="ASQ924" s="14"/>
      <c r="ASR924" s="14"/>
      <c r="ASS924" s="14"/>
      <c r="AST924" s="14"/>
      <c r="ASU924" s="14"/>
      <c r="ASV924" s="14"/>
      <c r="ASW924" s="14"/>
      <c r="ASX924" s="14"/>
      <c r="ASY924" s="14"/>
      <c r="ASZ924" s="14"/>
      <c r="ATA924" s="14"/>
      <c r="ATB924" s="14"/>
      <c r="ATC924" s="14"/>
      <c r="ATD924" s="14"/>
      <c r="ATE924" s="14"/>
      <c r="ATF924" s="14"/>
      <c r="ATG924" s="14"/>
      <c r="ATH924" s="14"/>
      <c r="ATI924" s="14"/>
      <c r="ATJ924" s="14"/>
      <c r="ATK924" s="14"/>
      <c r="ATL924" s="14"/>
      <c r="ATM924" s="14"/>
      <c r="ATN924" s="14"/>
      <c r="ATO924" s="14"/>
      <c r="ATP924" s="14"/>
      <c r="ATQ924" s="14"/>
      <c r="ATR924" s="14"/>
      <c r="ATS924" s="14"/>
      <c r="ATT924" s="14"/>
      <c r="ATU924" s="14"/>
      <c r="ATV924" s="14"/>
      <c r="ATW924" s="14"/>
      <c r="ATX924" s="14"/>
      <c r="ATY924" s="14"/>
      <c r="ATZ924" s="14"/>
      <c r="AUA924" s="14"/>
      <c r="AUB924" s="14"/>
      <c r="AUC924" s="14"/>
      <c r="AUD924" s="14"/>
      <c r="AUE924" s="14"/>
      <c r="AUF924" s="14"/>
      <c r="AUG924" s="14"/>
      <c r="AUH924" s="14"/>
      <c r="AUI924" s="14"/>
      <c r="AUJ924" s="14"/>
      <c r="AUK924" s="14"/>
      <c r="AUL924" s="14"/>
      <c r="AUM924" s="14"/>
      <c r="AUN924" s="14"/>
      <c r="AUO924" s="14"/>
      <c r="AUP924" s="14"/>
      <c r="AUQ924" s="14"/>
      <c r="AUR924" s="14"/>
      <c r="AUS924" s="14"/>
      <c r="AUT924" s="14"/>
      <c r="AUU924" s="14"/>
      <c r="AUV924" s="14"/>
      <c r="AUW924" s="14"/>
      <c r="AUX924" s="14"/>
      <c r="AUY924" s="14"/>
      <c r="AUZ924" s="14"/>
      <c r="AVA924" s="14"/>
      <c r="AVB924" s="14"/>
      <c r="AVC924" s="14"/>
      <c r="AVD924" s="14"/>
      <c r="AVE924" s="14"/>
      <c r="AVF924" s="14"/>
      <c r="AVG924" s="14"/>
      <c r="AVH924" s="14"/>
      <c r="AVI924" s="14"/>
      <c r="AVJ924" s="14"/>
      <c r="AVK924" s="14"/>
      <c r="AVL924" s="14"/>
      <c r="AVM924" s="14"/>
      <c r="AVN924" s="14"/>
      <c r="AVO924" s="14"/>
      <c r="AVP924" s="14"/>
      <c r="AVQ924" s="14"/>
      <c r="AVR924" s="14"/>
      <c r="AVS924" s="14"/>
      <c r="AVT924" s="14"/>
      <c r="AVU924" s="14"/>
      <c r="AVV924" s="14"/>
      <c r="AVW924" s="14"/>
      <c r="AVX924" s="14"/>
      <c r="AVY924" s="14"/>
      <c r="AVZ924" s="14"/>
      <c r="AWA924" s="14"/>
      <c r="AWB924" s="14"/>
      <c r="AWC924" s="14"/>
      <c r="AWD924" s="14"/>
      <c r="AWE924" s="14"/>
      <c r="AWF924" s="14"/>
      <c r="AWG924" s="14"/>
      <c r="AWH924" s="14"/>
      <c r="AWI924" s="14"/>
      <c r="AWJ924" s="14"/>
      <c r="AWK924" s="14"/>
      <c r="AWL924" s="14"/>
      <c r="AWM924" s="14"/>
      <c r="AWN924" s="14"/>
      <c r="AWO924" s="14"/>
      <c r="AWP924" s="14"/>
      <c r="AWQ924" s="14"/>
      <c r="AWR924" s="14"/>
      <c r="AWS924" s="14"/>
      <c r="AWT924" s="14"/>
      <c r="AWU924" s="14"/>
      <c r="AWV924" s="14"/>
      <c r="AWW924" s="14"/>
      <c r="AWX924" s="14"/>
      <c r="AWY924" s="14"/>
      <c r="AWZ924" s="14"/>
      <c r="AXA924" s="14"/>
      <c r="AXB924" s="14"/>
      <c r="AXC924" s="14"/>
      <c r="AXD924" s="14"/>
      <c r="AXE924" s="14"/>
      <c r="AXF924" s="14"/>
      <c r="AXG924" s="14"/>
      <c r="AXH924" s="14"/>
      <c r="AXI924" s="14"/>
      <c r="AXJ924" s="14"/>
      <c r="AXK924" s="14"/>
      <c r="AXL924" s="14"/>
      <c r="AXM924" s="14"/>
      <c r="AXN924" s="14"/>
      <c r="AXO924" s="14"/>
      <c r="AXP924" s="14"/>
      <c r="AXQ924" s="14"/>
      <c r="AXR924" s="14"/>
      <c r="AXS924" s="14"/>
      <c r="AXT924" s="14"/>
      <c r="AXU924" s="14"/>
      <c r="AXV924" s="14"/>
      <c r="AXW924" s="14"/>
      <c r="AXX924" s="14"/>
      <c r="AXY924" s="14"/>
      <c r="AXZ924" s="14"/>
      <c r="AYA924" s="14"/>
      <c r="AYB924" s="14"/>
      <c r="AYC924" s="14"/>
      <c r="AYD924" s="14"/>
      <c r="AYE924" s="14"/>
      <c r="AYF924" s="14"/>
      <c r="AYG924" s="14"/>
      <c r="AYH924" s="14"/>
      <c r="AYI924" s="14"/>
      <c r="AYJ924" s="14"/>
      <c r="AYK924" s="14"/>
      <c r="AYL924" s="14"/>
      <c r="AYM924" s="14"/>
      <c r="AYN924" s="14"/>
      <c r="AYO924" s="14"/>
      <c r="AYP924" s="14"/>
      <c r="AYQ924" s="14"/>
      <c r="AYR924" s="14"/>
      <c r="AYS924" s="14"/>
      <c r="AYT924" s="14"/>
      <c r="AYU924" s="14"/>
      <c r="AYV924" s="14"/>
      <c r="AYW924" s="14"/>
      <c r="AYX924" s="14"/>
      <c r="AYY924" s="14"/>
      <c r="AYZ924" s="14"/>
      <c r="AZA924" s="14"/>
      <c r="AZB924" s="14"/>
      <c r="AZC924" s="14"/>
      <c r="AZD924" s="14"/>
      <c r="AZE924" s="14"/>
      <c r="AZF924" s="14"/>
      <c r="AZG924" s="14"/>
      <c r="AZH924" s="14"/>
      <c r="AZI924" s="14"/>
      <c r="AZJ924" s="14"/>
      <c r="AZK924" s="14"/>
      <c r="AZL924" s="14"/>
      <c r="AZM924" s="14"/>
      <c r="AZN924" s="14"/>
      <c r="AZO924" s="14"/>
      <c r="AZP924" s="14"/>
      <c r="AZQ924" s="14"/>
      <c r="AZR924" s="14"/>
      <c r="AZS924" s="14"/>
      <c r="AZT924" s="14"/>
      <c r="AZU924" s="14"/>
      <c r="AZV924" s="14"/>
      <c r="AZW924" s="14"/>
      <c r="AZX924" s="14"/>
      <c r="AZY924" s="14"/>
      <c r="AZZ924" s="14"/>
      <c r="BAA924" s="14"/>
      <c r="BAB924" s="14"/>
      <c r="BAC924" s="14"/>
      <c r="BAD924" s="14"/>
      <c r="BAE924" s="14"/>
      <c r="BAF924" s="14"/>
      <c r="BAG924" s="14"/>
      <c r="BAH924" s="14"/>
      <c r="BAI924" s="14"/>
      <c r="BAJ924" s="14"/>
      <c r="BAK924" s="14"/>
      <c r="BAL924" s="14"/>
      <c r="BAM924" s="14"/>
      <c r="BAN924" s="14"/>
      <c r="BAO924" s="14"/>
      <c r="BAP924" s="14"/>
      <c r="BAQ924" s="14"/>
      <c r="BAR924" s="14"/>
      <c r="BAS924" s="14"/>
      <c r="BAT924" s="14"/>
      <c r="BAU924" s="14"/>
      <c r="BAV924" s="14"/>
      <c r="BAW924" s="14"/>
      <c r="BAX924" s="14"/>
      <c r="BAY924" s="14"/>
      <c r="BAZ924" s="14"/>
      <c r="BBA924" s="14"/>
      <c r="BBB924" s="14"/>
      <c r="BBC924" s="14"/>
      <c r="BBD924" s="14"/>
      <c r="BBE924" s="14"/>
      <c r="BBF924" s="14"/>
      <c r="BBG924" s="14"/>
      <c r="BBH924" s="14"/>
      <c r="BBI924" s="14"/>
      <c r="BBJ924" s="14"/>
      <c r="BBK924" s="14"/>
      <c r="BBL924" s="14"/>
      <c r="BBM924" s="14"/>
      <c r="BBN924" s="14"/>
      <c r="BBO924" s="14"/>
      <c r="BBP924" s="14"/>
      <c r="BBQ924" s="14"/>
      <c r="BBR924" s="14"/>
      <c r="BBS924" s="14"/>
      <c r="BBT924" s="14"/>
      <c r="BBU924" s="14"/>
      <c r="BBV924" s="14"/>
      <c r="BBW924" s="14"/>
      <c r="BBX924" s="14"/>
      <c r="BBY924" s="14"/>
      <c r="BBZ924" s="14"/>
      <c r="BCA924" s="14"/>
      <c r="BCB924" s="14"/>
      <c r="BCC924" s="14"/>
      <c r="BCD924" s="14"/>
      <c r="BCE924" s="14"/>
      <c r="BCF924" s="14"/>
      <c r="BCG924" s="14"/>
      <c r="BCH924" s="14"/>
      <c r="BCI924" s="14"/>
      <c r="BCJ924" s="14"/>
      <c r="BCK924" s="14"/>
      <c r="BCL924" s="14"/>
      <c r="BCM924" s="14"/>
      <c r="BCN924" s="14"/>
      <c r="BCO924" s="14"/>
      <c r="BCP924" s="14"/>
      <c r="BCQ924" s="14"/>
      <c r="BCR924" s="14"/>
      <c r="BCS924" s="14"/>
      <c r="BCT924" s="14"/>
      <c r="BCU924" s="14"/>
      <c r="BCV924" s="14"/>
      <c r="BCW924" s="14"/>
      <c r="BCX924" s="14"/>
      <c r="BCY924" s="14"/>
      <c r="BCZ924" s="14"/>
      <c r="BDA924" s="14"/>
      <c r="BDB924" s="14"/>
      <c r="BDC924" s="14"/>
      <c r="BDD924" s="14"/>
      <c r="BDE924" s="14"/>
      <c r="BDF924" s="14"/>
      <c r="BDG924" s="14"/>
      <c r="BDH924" s="14"/>
      <c r="BDI924" s="14"/>
      <c r="BDJ924" s="14"/>
      <c r="BDK924" s="14"/>
      <c r="BDL924" s="14"/>
      <c r="BDM924" s="14"/>
      <c r="BDN924" s="14"/>
      <c r="BDO924" s="14"/>
      <c r="BDP924" s="14"/>
      <c r="BDQ924" s="14"/>
      <c r="BDR924" s="14"/>
      <c r="BDS924" s="14"/>
      <c r="BDT924" s="14"/>
      <c r="BDU924" s="14"/>
      <c r="BDV924" s="14"/>
      <c r="BDW924" s="14"/>
      <c r="BDX924" s="14"/>
      <c r="BDY924" s="14"/>
      <c r="BDZ924" s="14"/>
      <c r="BEA924" s="14"/>
      <c r="BEB924" s="14"/>
      <c r="BEC924" s="14"/>
      <c r="BED924" s="14"/>
      <c r="BEE924" s="14"/>
      <c r="BEF924" s="14"/>
      <c r="BEG924" s="14"/>
      <c r="BEH924" s="14"/>
      <c r="BEI924" s="14"/>
      <c r="BEJ924" s="14"/>
      <c r="BEK924" s="14"/>
      <c r="BEL924" s="14"/>
      <c r="BEM924" s="14"/>
      <c r="BEN924" s="14"/>
      <c r="BEO924" s="14"/>
      <c r="BEP924" s="14"/>
      <c r="BEQ924" s="14"/>
      <c r="BER924" s="14"/>
      <c r="BES924" s="14"/>
      <c r="BET924" s="14"/>
      <c r="BEU924" s="14"/>
      <c r="BEV924" s="14"/>
      <c r="BEW924" s="14"/>
      <c r="BEX924" s="14"/>
      <c r="BEY924" s="14"/>
      <c r="BEZ924" s="14"/>
      <c r="BFA924" s="14"/>
      <c r="BFB924" s="14"/>
      <c r="BFC924" s="14"/>
      <c r="BFD924" s="14"/>
      <c r="BFE924" s="14"/>
      <c r="BFF924" s="14"/>
      <c r="BFG924" s="14"/>
      <c r="BFH924" s="14"/>
      <c r="BFI924" s="14"/>
      <c r="BFJ924" s="14"/>
      <c r="BFK924" s="14"/>
      <c r="BFL924" s="14"/>
      <c r="BFM924" s="14"/>
      <c r="BFN924" s="14"/>
      <c r="BFO924" s="14"/>
      <c r="BFP924" s="14"/>
      <c r="BFQ924" s="14"/>
      <c r="BFR924" s="14"/>
      <c r="BFS924" s="14"/>
      <c r="BFT924" s="14"/>
      <c r="BFU924" s="14"/>
      <c r="BFV924" s="14"/>
      <c r="BFW924" s="14"/>
      <c r="BFX924" s="14"/>
      <c r="BFY924" s="14"/>
      <c r="BFZ924" s="14"/>
      <c r="BGA924" s="14"/>
      <c r="BGB924" s="14"/>
      <c r="BGC924" s="14"/>
      <c r="BGD924" s="14"/>
      <c r="BGE924" s="14"/>
      <c r="BGF924" s="14"/>
      <c r="BGG924" s="14"/>
      <c r="BGH924" s="14"/>
      <c r="BGI924" s="14"/>
      <c r="BGJ924" s="14"/>
      <c r="BGK924" s="14"/>
      <c r="BGL924" s="14"/>
      <c r="BGM924" s="14"/>
      <c r="BGN924" s="14"/>
      <c r="BGO924" s="14"/>
      <c r="BGP924" s="14"/>
      <c r="BGQ924" s="14"/>
      <c r="BGR924" s="14"/>
      <c r="BGS924" s="14"/>
      <c r="BGT924" s="14"/>
      <c r="BGU924" s="14"/>
      <c r="BGV924" s="14"/>
      <c r="BGW924" s="14"/>
      <c r="BGX924" s="14"/>
      <c r="BGY924" s="14"/>
      <c r="BGZ924" s="14"/>
      <c r="BHA924" s="14"/>
      <c r="BHB924" s="14"/>
      <c r="BHC924" s="14"/>
      <c r="BHD924" s="14"/>
      <c r="BHE924" s="14"/>
      <c r="BHF924" s="14"/>
      <c r="BHG924" s="14"/>
      <c r="BHH924" s="14"/>
      <c r="BHI924" s="14"/>
      <c r="BHJ924" s="14"/>
      <c r="BHK924" s="14"/>
      <c r="BHL924" s="14"/>
      <c r="BHM924" s="14"/>
      <c r="BHN924" s="14"/>
      <c r="BHO924" s="14"/>
      <c r="BHP924" s="14"/>
      <c r="BHQ924" s="14"/>
      <c r="BHR924" s="14"/>
      <c r="BHS924" s="14"/>
      <c r="BHT924" s="14"/>
      <c r="BHU924" s="14"/>
      <c r="BHV924" s="14"/>
      <c r="BHW924" s="14"/>
      <c r="BHX924" s="14"/>
      <c r="BHY924" s="14"/>
      <c r="BHZ924" s="14"/>
      <c r="BIA924" s="14"/>
      <c r="BIB924" s="14"/>
      <c r="BIC924" s="14"/>
      <c r="BID924" s="14"/>
      <c r="BIE924" s="14"/>
      <c r="BIF924" s="14"/>
      <c r="BIG924" s="14"/>
      <c r="BIH924" s="14"/>
      <c r="BII924" s="14"/>
      <c r="BIJ924" s="14"/>
      <c r="BIK924" s="14"/>
      <c r="BIL924" s="14"/>
      <c r="BIM924" s="14"/>
      <c r="BIN924" s="14"/>
      <c r="BIO924" s="14"/>
      <c r="BIP924" s="14"/>
      <c r="BIQ924" s="14"/>
      <c r="BIR924" s="14"/>
      <c r="BIS924" s="14"/>
      <c r="BIT924" s="14"/>
      <c r="BIU924" s="14"/>
      <c r="BIV924" s="14"/>
      <c r="BIW924" s="14"/>
      <c r="BIX924" s="14"/>
      <c r="BIY924" s="14"/>
      <c r="BIZ924" s="14"/>
      <c r="BJA924" s="14"/>
      <c r="BJB924" s="14"/>
      <c r="BJC924" s="14"/>
      <c r="BJD924" s="14"/>
      <c r="BJE924" s="14"/>
      <c r="BJF924" s="14"/>
      <c r="BJG924" s="14"/>
      <c r="BJH924" s="14"/>
      <c r="BJI924" s="14"/>
      <c r="BJJ924" s="14"/>
      <c r="BJK924" s="14"/>
      <c r="BJL924" s="14"/>
      <c r="BJM924" s="14"/>
      <c r="BJN924" s="14"/>
      <c r="BJO924" s="14"/>
      <c r="BJP924" s="14"/>
      <c r="BJQ924" s="14"/>
      <c r="BJR924" s="14"/>
      <c r="BJS924" s="14"/>
      <c r="BJT924" s="14"/>
      <c r="BJU924" s="14"/>
      <c r="BJV924" s="14"/>
      <c r="BJW924" s="14"/>
      <c r="BJX924" s="14"/>
      <c r="BJY924" s="14"/>
      <c r="BJZ924" s="14"/>
      <c r="BKA924" s="14"/>
      <c r="BKB924" s="14"/>
      <c r="BKC924" s="14"/>
      <c r="BKD924" s="14"/>
      <c r="BKE924" s="14"/>
      <c r="BKF924" s="14"/>
      <c r="BKG924" s="14"/>
      <c r="BKH924" s="14"/>
      <c r="BKI924" s="14"/>
      <c r="BKJ924" s="14"/>
      <c r="BKK924" s="14"/>
      <c r="BKL924" s="14"/>
      <c r="BKM924" s="14"/>
      <c r="BKN924" s="14"/>
      <c r="BKO924" s="14"/>
      <c r="BKP924" s="14"/>
      <c r="BKQ924" s="14"/>
      <c r="BKR924" s="14"/>
      <c r="BKS924" s="14"/>
      <c r="BKT924" s="14"/>
      <c r="BKU924" s="14"/>
      <c r="BKV924" s="14"/>
      <c r="BKW924" s="14"/>
      <c r="BKX924" s="14"/>
      <c r="BKY924" s="14"/>
      <c r="BKZ924" s="14"/>
      <c r="BLA924" s="14"/>
      <c r="BLB924" s="14"/>
      <c r="BLC924" s="14"/>
      <c r="BLD924" s="14"/>
      <c r="BLE924" s="14"/>
      <c r="BLF924" s="14"/>
      <c r="BLG924" s="14"/>
      <c r="BLH924" s="14"/>
      <c r="BLI924" s="14"/>
      <c r="BLJ924" s="14"/>
      <c r="BLK924" s="14"/>
      <c r="BLL924" s="14"/>
      <c r="BLM924" s="14"/>
      <c r="BLN924" s="14"/>
      <c r="BLO924" s="14"/>
      <c r="BLP924" s="14"/>
      <c r="BLQ924" s="14"/>
      <c r="BLR924" s="14"/>
      <c r="BLS924" s="14"/>
      <c r="BLT924" s="14"/>
      <c r="BLU924" s="14"/>
      <c r="BLV924" s="14"/>
      <c r="BLW924" s="14"/>
      <c r="BLX924" s="14"/>
      <c r="BLY924" s="14"/>
      <c r="BLZ924" s="14"/>
      <c r="BMA924" s="14"/>
      <c r="BMB924" s="14"/>
      <c r="BMC924" s="14"/>
      <c r="BMD924" s="14"/>
      <c r="BME924" s="14"/>
      <c r="BMF924" s="14"/>
      <c r="BMG924" s="14"/>
      <c r="BMH924" s="14"/>
      <c r="BMI924" s="14"/>
      <c r="BMJ924" s="14"/>
      <c r="BMK924" s="14"/>
      <c r="BML924" s="14"/>
      <c r="BMM924" s="14"/>
      <c r="BMN924" s="14"/>
      <c r="BMO924" s="14"/>
      <c r="BMP924" s="14"/>
      <c r="BMQ924" s="14"/>
      <c r="BMR924" s="14"/>
      <c r="BMS924" s="14"/>
      <c r="BMT924" s="14"/>
      <c r="BMU924" s="14"/>
      <c r="BMV924" s="14"/>
      <c r="BMW924" s="14"/>
      <c r="BMX924" s="14"/>
      <c r="BMY924" s="14"/>
      <c r="BMZ924" s="14"/>
      <c r="BNA924" s="14"/>
      <c r="BNB924" s="14"/>
      <c r="BNC924" s="14"/>
      <c r="BND924" s="14"/>
      <c r="BNE924" s="14"/>
      <c r="BNF924" s="14"/>
      <c r="BNG924" s="14"/>
      <c r="BNH924" s="14"/>
      <c r="BNI924" s="14"/>
      <c r="BNJ924" s="14"/>
      <c r="BNK924" s="14"/>
      <c r="BNL924" s="14"/>
      <c r="BNM924" s="14"/>
      <c r="BNN924" s="14"/>
      <c r="BNO924" s="14"/>
      <c r="BNP924" s="14"/>
      <c r="BNQ924" s="14"/>
      <c r="BNR924" s="14"/>
      <c r="BNS924" s="14"/>
      <c r="BNT924" s="14"/>
      <c r="BNU924" s="14"/>
      <c r="BNV924" s="14"/>
      <c r="BNW924" s="14"/>
      <c r="BNX924" s="14"/>
      <c r="BNY924" s="14"/>
      <c r="BNZ924" s="14"/>
      <c r="BOA924" s="14"/>
      <c r="BOB924" s="14"/>
      <c r="BOC924" s="14"/>
      <c r="BOD924" s="14"/>
      <c r="BOE924" s="14"/>
      <c r="BOF924" s="14"/>
      <c r="BOG924" s="14"/>
      <c r="BOH924" s="14"/>
      <c r="BOI924" s="14"/>
      <c r="BOJ924" s="14"/>
      <c r="BOK924" s="14"/>
      <c r="BOL924" s="14"/>
      <c r="BOM924" s="14"/>
      <c r="BON924" s="14"/>
      <c r="BOO924" s="14"/>
      <c r="BOP924" s="14"/>
      <c r="BOQ924" s="14"/>
      <c r="BOR924" s="14"/>
      <c r="BOS924" s="14"/>
      <c r="BOT924" s="14"/>
      <c r="BOU924" s="14"/>
      <c r="BOV924" s="14"/>
      <c r="BOW924" s="14"/>
      <c r="BOX924" s="14"/>
      <c r="BOY924" s="14"/>
      <c r="BOZ924" s="14"/>
      <c r="BPA924" s="14"/>
      <c r="BPB924" s="14"/>
      <c r="BPC924" s="14"/>
      <c r="BPD924" s="14"/>
      <c r="BPE924" s="14"/>
      <c r="BPF924" s="14"/>
      <c r="BPG924" s="14"/>
      <c r="BPH924" s="14"/>
      <c r="BPI924" s="14"/>
      <c r="BPJ924" s="14"/>
      <c r="BPK924" s="14"/>
      <c r="BPL924" s="14"/>
      <c r="BPM924" s="14"/>
      <c r="BPN924" s="14"/>
      <c r="BPO924" s="14"/>
      <c r="BPP924" s="14"/>
      <c r="BPQ924" s="14"/>
      <c r="BPR924" s="14"/>
      <c r="BPS924" s="14"/>
      <c r="BPT924" s="14"/>
      <c r="BPU924" s="14"/>
      <c r="BPV924" s="14"/>
      <c r="BPW924" s="14"/>
      <c r="BPX924" s="14"/>
      <c r="BPY924" s="14"/>
      <c r="BPZ924" s="14"/>
      <c r="BQA924" s="14"/>
      <c r="BQB924" s="14"/>
      <c r="BQC924" s="14"/>
      <c r="BQD924" s="14"/>
      <c r="BQE924" s="14"/>
      <c r="BQF924" s="14"/>
      <c r="BQG924" s="14"/>
      <c r="BQH924" s="14"/>
      <c r="BQI924" s="14"/>
      <c r="BQJ924" s="14"/>
      <c r="BQK924" s="14"/>
      <c r="BQL924" s="14"/>
      <c r="BQM924" s="14"/>
      <c r="BQN924" s="14"/>
      <c r="BQO924" s="14"/>
      <c r="BQP924" s="14"/>
      <c r="BQQ924" s="14"/>
      <c r="BQR924" s="14"/>
      <c r="BQS924" s="14"/>
      <c r="BQT924" s="14"/>
      <c r="BQU924" s="14"/>
      <c r="BQV924" s="14"/>
      <c r="BQW924" s="14"/>
      <c r="BQX924" s="14"/>
      <c r="BQY924" s="14"/>
      <c r="BQZ924" s="14"/>
      <c r="BRA924" s="14"/>
      <c r="BRB924" s="14"/>
      <c r="BRC924" s="14"/>
      <c r="BRD924" s="14"/>
      <c r="BRE924" s="14"/>
      <c r="BRF924" s="14"/>
      <c r="BRG924" s="14"/>
      <c r="BRH924" s="14"/>
      <c r="BRI924" s="14"/>
      <c r="BRJ924" s="14"/>
      <c r="BRK924" s="14"/>
      <c r="BRL924" s="14"/>
      <c r="BRM924" s="14"/>
      <c r="BRN924" s="14"/>
      <c r="BRO924" s="14"/>
      <c r="BRP924" s="14"/>
      <c r="BRQ924" s="14"/>
      <c r="BRR924" s="14"/>
      <c r="BRS924" s="14"/>
      <c r="BRT924" s="14"/>
      <c r="BRU924" s="14"/>
      <c r="BRV924" s="14"/>
      <c r="BRW924" s="14"/>
      <c r="BRX924" s="14"/>
      <c r="BRY924" s="14"/>
      <c r="BRZ924" s="14"/>
      <c r="BSA924" s="14"/>
      <c r="BSB924" s="14"/>
      <c r="BSC924" s="14"/>
      <c r="BSD924" s="14"/>
      <c r="BSE924" s="14"/>
      <c r="BSF924" s="14"/>
      <c r="BSG924" s="14"/>
      <c r="BSH924" s="14"/>
      <c r="BSI924" s="14"/>
      <c r="BSJ924" s="14"/>
      <c r="BSK924" s="14"/>
      <c r="BSL924" s="14"/>
      <c r="BSM924" s="14"/>
      <c r="BSN924" s="14"/>
      <c r="BSO924" s="14"/>
      <c r="BSP924" s="14"/>
      <c r="BSQ924" s="14"/>
      <c r="BSR924" s="14"/>
      <c r="BSS924" s="14"/>
      <c r="BST924" s="14"/>
      <c r="BSU924" s="14"/>
      <c r="BSV924" s="14"/>
      <c r="BSW924" s="14"/>
      <c r="BSX924" s="14"/>
      <c r="BSY924" s="14"/>
      <c r="BSZ924" s="14"/>
      <c r="BTA924" s="14"/>
      <c r="BTB924" s="14"/>
      <c r="BTC924" s="14"/>
      <c r="BTD924" s="14"/>
      <c r="BTE924" s="14"/>
      <c r="BTF924" s="14"/>
      <c r="BTG924" s="14"/>
      <c r="BTH924" s="14"/>
      <c r="BTI924" s="14"/>
      <c r="BTJ924" s="14"/>
      <c r="BTK924" s="14"/>
      <c r="BTL924" s="14"/>
      <c r="BTM924" s="14"/>
      <c r="BTN924" s="14"/>
      <c r="BTO924" s="14"/>
      <c r="BTP924" s="14"/>
      <c r="BTQ924" s="14"/>
      <c r="BTR924" s="14"/>
      <c r="BTS924" s="14"/>
      <c r="BTT924" s="14"/>
      <c r="BTU924" s="14"/>
      <c r="BTV924" s="14"/>
      <c r="BTW924" s="14"/>
      <c r="BTX924" s="14"/>
      <c r="BTY924" s="14"/>
      <c r="BTZ924" s="14"/>
      <c r="BUA924" s="14"/>
      <c r="BUB924" s="14"/>
      <c r="BUC924" s="14"/>
      <c r="BUD924" s="14"/>
      <c r="BUE924" s="14"/>
      <c r="BUF924" s="14"/>
      <c r="BUG924" s="14"/>
      <c r="BUH924" s="14"/>
      <c r="BUI924" s="14"/>
      <c r="BUJ924" s="14"/>
      <c r="BUK924" s="14"/>
      <c r="BUL924" s="14"/>
      <c r="BUM924" s="14"/>
      <c r="BUN924" s="14"/>
      <c r="BUO924" s="14"/>
      <c r="BUP924" s="14"/>
      <c r="BUQ924" s="14"/>
      <c r="BUR924" s="14"/>
      <c r="BUS924" s="14"/>
      <c r="BUT924" s="14"/>
      <c r="BUU924" s="14"/>
      <c r="BUV924" s="14"/>
      <c r="BUW924" s="14"/>
      <c r="BUX924" s="14"/>
      <c r="BUY924" s="14"/>
      <c r="BUZ924" s="14"/>
      <c r="BVA924" s="14"/>
      <c r="BVB924" s="14"/>
      <c r="BVC924" s="14"/>
      <c r="BVD924" s="14"/>
      <c r="BVE924" s="14"/>
      <c r="BVF924" s="14"/>
      <c r="BVG924" s="14"/>
      <c r="BVH924" s="14"/>
      <c r="BVI924" s="14"/>
      <c r="BVJ924" s="14"/>
      <c r="BVK924" s="14"/>
      <c r="BVL924" s="14"/>
      <c r="BVM924" s="14"/>
      <c r="BVN924" s="14"/>
      <c r="BVO924" s="14"/>
      <c r="BVP924" s="14"/>
      <c r="BVQ924" s="14"/>
      <c r="BVR924" s="14"/>
      <c r="BVS924" s="14"/>
      <c r="BVT924" s="14"/>
      <c r="BVU924" s="14"/>
      <c r="BVV924" s="14"/>
      <c r="BVW924" s="14"/>
      <c r="BVX924" s="14"/>
      <c r="BVY924" s="14"/>
      <c r="BVZ924" s="14"/>
      <c r="BWA924" s="14"/>
      <c r="BWB924" s="14"/>
      <c r="BWC924" s="14"/>
      <c r="BWD924" s="14"/>
      <c r="BWE924" s="14"/>
      <c r="BWF924" s="14"/>
      <c r="BWG924" s="14"/>
      <c r="BWH924" s="14"/>
      <c r="BWI924" s="14"/>
      <c r="BWJ924" s="14"/>
      <c r="BWK924" s="14"/>
      <c r="BWL924" s="14"/>
      <c r="BWM924" s="14"/>
      <c r="BWN924" s="14"/>
      <c r="BWO924" s="14"/>
      <c r="BWP924" s="14"/>
      <c r="BWQ924" s="14"/>
      <c r="BWR924" s="14"/>
      <c r="BWS924" s="14"/>
      <c r="BWT924" s="14"/>
      <c r="BWU924" s="14"/>
      <c r="BWV924" s="14"/>
      <c r="BWW924" s="14"/>
      <c r="BWX924" s="14"/>
      <c r="BWY924" s="14"/>
      <c r="BWZ924" s="14"/>
      <c r="BXA924" s="14"/>
      <c r="BXB924" s="14"/>
      <c r="BXC924" s="14"/>
      <c r="BXD924" s="14"/>
      <c r="BXE924" s="14"/>
      <c r="BXF924" s="14"/>
      <c r="BXG924" s="14"/>
      <c r="BXH924" s="14"/>
      <c r="BXI924" s="14"/>
      <c r="BXJ924" s="14"/>
      <c r="BXK924" s="14"/>
      <c r="BXL924" s="14"/>
      <c r="BXM924" s="14"/>
      <c r="BXN924" s="14"/>
      <c r="BXO924" s="14"/>
      <c r="BXP924" s="14"/>
      <c r="BXQ924" s="14"/>
      <c r="BXR924" s="14"/>
      <c r="BXS924" s="14"/>
      <c r="BXT924" s="14"/>
      <c r="BXU924" s="14"/>
      <c r="BXV924" s="14"/>
      <c r="BXW924" s="14"/>
      <c r="BXX924" s="14"/>
      <c r="BXY924" s="14"/>
      <c r="BXZ924" s="14"/>
      <c r="BYA924" s="14"/>
      <c r="BYB924" s="14"/>
      <c r="BYC924" s="14"/>
      <c r="BYD924" s="14"/>
      <c r="BYE924" s="14"/>
      <c r="BYF924" s="14"/>
      <c r="BYG924" s="14"/>
      <c r="BYH924" s="14"/>
      <c r="BYI924" s="14"/>
      <c r="BYJ924" s="14"/>
      <c r="BYK924" s="14"/>
      <c r="BYL924" s="14"/>
      <c r="BYM924" s="14"/>
      <c r="BYN924" s="14"/>
      <c r="BYO924" s="14"/>
      <c r="BYP924" s="14"/>
      <c r="BYQ924" s="14"/>
      <c r="BYR924" s="14"/>
      <c r="BYS924" s="14"/>
      <c r="BYT924" s="14"/>
      <c r="BYU924" s="14"/>
      <c r="BYV924" s="14"/>
      <c r="BYW924" s="14"/>
      <c r="BYX924" s="14"/>
      <c r="BYY924" s="14"/>
      <c r="BYZ924" s="14"/>
      <c r="BZA924" s="14"/>
      <c r="BZB924" s="14"/>
      <c r="BZC924" s="14"/>
      <c r="BZD924" s="14"/>
      <c r="BZE924" s="14"/>
      <c r="BZF924" s="14"/>
      <c r="BZG924" s="14"/>
      <c r="BZH924" s="14"/>
      <c r="BZI924" s="14"/>
      <c r="BZJ924" s="14"/>
      <c r="BZK924" s="14"/>
      <c r="BZL924" s="14"/>
      <c r="BZM924" s="14"/>
      <c r="BZN924" s="14"/>
      <c r="BZO924" s="14"/>
      <c r="BZP924" s="14"/>
      <c r="BZQ924" s="14"/>
      <c r="BZR924" s="14"/>
      <c r="BZS924" s="14"/>
      <c r="BZT924" s="14"/>
      <c r="BZU924" s="14"/>
      <c r="BZV924" s="14"/>
      <c r="BZW924" s="14"/>
      <c r="BZX924" s="14"/>
      <c r="BZY924" s="14"/>
      <c r="BZZ924" s="14"/>
      <c r="CAA924" s="14"/>
      <c r="CAB924" s="14"/>
      <c r="CAC924" s="14"/>
      <c r="CAD924" s="14"/>
      <c r="CAE924" s="14"/>
      <c r="CAF924" s="14"/>
      <c r="CAG924" s="14"/>
      <c r="CAH924" s="14"/>
      <c r="CAI924" s="14"/>
      <c r="CAJ924" s="14"/>
      <c r="CAK924" s="14"/>
      <c r="CAL924" s="14"/>
      <c r="CAM924" s="14"/>
      <c r="CAN924" s="14"/>
      <c r="CAO924" s="14"/>
      <c r="CAP924" s="14"/>
      <c r="CAQ924" s="14"/>
      <c r="CAR924" s="14"/>
      <c r="CAS924" s="14"/>
      <c r="CAT924" s="14"/>
      <c r="CAU924" s="14"/>
      <c r="CAV924" s="14"/>
      <c r="CAW924" s="14"/>
      <c r="CAX924" s="14"/>
      <c r="CAY924" s="14"/>
      <c r="CAZ924" s="14"/>
      <c r="CBA924" s="14"/>
      <c r="CBB924" s="14"/>
      <c r="CBC924" s="14"/>
      <c r="CBD924" s="14"/>
      <c r="CBE924" s="14"/>
      <c r="CBF924" s="14"/>
      <c r="CBG924" s="14"/>
      <c r="CBH924" s="14"/>
      <c r="CBI924" s="14"/>
      <c r="CBJ924" s="14"/>
      <c r="CBK924" s="14"/>
      <c r="CBL924" s="14"/>
      <c r="CBM924" s="14"/>
      <c r="CBN924" s="14"/>
      <c r="CBO924" s="14"/>
      <c r="CBP924" s="14"/>
      <c r="CBQ924" s="14"/>
      <c r="CBR924" s="14"/>
      <c r="CBS924" s="14"/>
      <c r="CBT924" s="14"/>
      <c r="CBU924" s="14"/>
      <c r="CBV924" s="14"/>
      <c r="CBW924" s="14"/>
      <c r="CBX924" s="14"/>
      <c r="CBY924" s="14"/>
      <c r="CBZ924" s="14"/>
      <c r="CCA924" s="14"/>
      <c r="CCB924" s="14"/>
      <c r="CCC924" s="14"/>
      <c r="CCD924" s="14"/>
      <c r="CCE924" s="14"/>
      <c r="CCF924" s="14"/>
      <c r="CCG924" s="14"/>
      <c r="CCH924" s="14"/>
      <c r="CCI924" s="14"/>
      <c r="CCJ924" s="14"/>
      <c r="CCK924" s="14"/>
      <c r="CCL924" s="14"/>
      <c r="CCM924" s="14"/>
      <c r="CCN924" s="14"/>
      <c r="CCO924" s="14"/>
      <c r="CCP924" s="14"/>
      <c r="CCQ924" s="14"/>
      <c r="CCR924" s="14"/>
      <c r="CCS924" s="14"/>
      <c r="CCT924" s="14"/>
      <c r="CCU924" s="14"/>
      <c r="CCV924" s="14"/>
      <c r="CCW924" s="14"/>
      <c r="CCX924" s="14"/>
      <c r="CCY924" s="14"/>
      <c r="CCZ924" s="14"/>
      <c r="CDA924" s="14"/>
      <c r="CDB924" s="14"/>
      <c r="CDC924" s="14"/>
      <c r="CDD924" s="14"/>
      <c r="CDE924" s="14"/>
      <c r="CDF924" s="14"/>
      <c r="CDG924" s="14"/>
      <c r="CDH924" s="14"/>
      <c r="CDI924" s="14"/>
      <c r="CDJ924" s="14"/>
      <c r="CDK924" s="14"/>
      <c r="CDL924" s="14"/>
      <c r="CDM924" s="14"/>
      <c r="CDN924" s="14"/>
      <c r="CDO924" s="14"/>
      <c r="CDP924" s="14"/>
      <c r="CDQ924" s="14"/>
      <c r="CDR924" s="14"/>
      <c r="CDS924" s="14"/>
      <c r="CDT924" s="14"/>
      <c r="CDU924" s="14"/>
      <c r="CDV924" s="14"/>
      <c r="CDW924" s="14"/>
      <c r="CDX924" s="14"/>
      <c r="CDY924" s="14"/>
      <c r="CDZ924" s="14"/>
      <c r="CEA924" s="14"/>
      <c r="CEB924" s="14"/>
      <c r="CEC924" s="14"/>
      <c r="CED924" s="14"/>
      <c r="CEE924" s="14"/>
      <c r="CEF924" s="14"/>
      <c r="CEG924" s="14"/>
      <c r="CEH924" s="14"/>
      <c r="CEI924" s="14"/>
      <c r="CEJ924" s="14"/>
      <c r="CEK924" s="14"/>
      <c r="CEL924" s="14"/>
      <c r="CEM924" s="14"/>
      <c r="CEN924" s="14"/>
      <c r="CEO924" s="14"/>
      <c r="CEP924" s="14"/>
      <c r="CEQ924" s="14"/>
      <c r="CER924" s="14"/>
      <c r="CES924" s="14"/>
      <c r="CET924" s="14"/>
      <c r="CEU924" s="14"/>
      <c r="CEV924" s="14"/>
      <c r="CEW924" s="14"/>
      <c r="CEX924" s="14"/>
      <c r="CEY924" s="14"/>
      <c r="CEZ924" s="14"/>
      <c r="CFA924" s="14"/>
      <c r="CFB924" s="14"/>
      <c r="CFC924" s="14"/>
      <c r="CFD924" s="14"/>
      <c r="CFE924" s="14"/>
      <c r="CFF924" s="14"/>
      <c r="CFG924" s="14"/>
      <c r="CFH924" s="14"/>
      <c r="CFI924" s="14"/>
      <c r="CFJ924" s="14"/>
      <c r="CFK924" s="14"/>
      <c r="CFL924" s="14"/>
      <c r="CFM924" s="14"/>
      <c r="CFN924" s="14"/>
      <c r="CFO924" s="14"/>
      <c r="CFP924" s="14"/>
      <c r="CFQ924" s="14"/>
      <c r="CFR924" s="14"/>
      <c r="CFS924" s="14"/>
      <c r="CFT924" s="14"/>
      <c r="CFU924" s="14"/>
      <c r="CFV924" s="14"/>
      <c r="CFW924" s="14"/>
      <c r="CFX924" s="14"/>
      <c r="CFY924" s="14"/>
      <c r="CFZ924" s="14"/>
      <c r="CGA924" s="14"/>
      <c r="CGB924" s="14"/>
      <c r="CGC924" s="14"/>
      <c r="CGD924" s="14"/>
      <c r="CGE924" s="14"/>
      <c r="CGF924" s="14"/>
      <c r="CGG924" s="14"/>
      <c r="CGH924" s="14"/>
      <c r="CGI924" s="14"/>
      <c r="CGJ924" s="14"/>
      <c r="CGK924" s="14"/>
      <c r="CGL924" s="14"/>
      <c r="CGM924" s="14"/>
      <c r="CGN924" s="14"/>
      <c r="CGO924" s="14"/>
      <c r="CGP924" s="14"/>
      <c r="CGQ924" s="14"/>
      <c r="CGR924" s="14"/>
      <c r="CGS924" s="14"/>
      <c r="CGT924" s="14"/>
      <c r="CGU924" s="14"/>
      <c r="CGV924" s="14"/>
      <c r="CGW924" s="14"/>
      <c r="CGX924" s="14"/>
      <c r="CGY924" s="14"/>
      <c r="CGZ924" s="14"/>
      <c r="CHA924" s="14"/>
      <c r="CHB924" s="14"/>
      <c r="CHC924" s="14"/>
      <c r="CHD924" s="14"/>
      <c r="CHE924" s="14"/>
      <c r="CHF924" s="14"/>
      <c r="CHG924" s="14"/>
      <c r="CHH924" s="14"/>
      <c r="CHI924" s="14"/>
      <c r="CHJ924" s="14"/>
      <c r="CHK924" s="14"/>
      <c r="CHL924" s="14"/>
      <c r="CHM924" s="14"/>
      <c r="CHN924" s="14"/>
      <c r="CHO924" s="14"/>
      <c r="CHP924" s="14"/>
      <c r="CHQ924" s="14"/>
      <c r="CHR924" s="14"/>
      <c r="CHS924" s="14"/>
      <c r="CHT924" s="14"/>
      <c r="CHU924" s="14"/>
      <c r="CHV924" s="14"/>
      <c r="CHW924" s="14"/>
      <c r="CHX924" s="14"/>
      <c r="CHY924" s="14"/>
      <c r="CHZ924" s="14"/>
      <c r="CIA924" s="14"/>
      <c r="CIB924" s="14"/>
      <c r="CIC924" s="14"/>
      <c r="CID924" s="14"/>
      <c r="CIE924" s="14"/>
      <c r="CIF924" s="14"/>
      <c r="CIG924" s="14"/>
      <c r="CIH924" s="14"/>
      <c r="CII924" s="14"/>
      <c r="CIJ924" s="14"/>
      <c r="CIK924" s="14"/>
      <c r="CIL924" s="14"/>
      <c r="CIM924" s="14"/>
      <c r="CIN924" s="14"/>
      <c r="CIO924" s="14"/>
      <c r="CIP924" s="14"/>
      <c r="CIQ924" s="14"/>
      <c r="CIR924" s="14"/>
      <c r="CIS924" s="14"/>
      <c r="CIT924" s="14"/>
      <c r="CIU924" s="14"/>
      <c r="CIV924" s="14"/>
      <c r="CIW924" s="14"/>
      <c r="CIX924" s="14"/>
      <c r="CIY924" s="14"/>
      <c r="CIZ924" s="14"/>
      <c r="CJA924" s="14"/>
      <c r="CJB924" s="14"/>
      <c r="CJC924" s="14"/>
      <c r="CJD924" s="14"/>
      <c r="CJE924" s="14"/>
      <c r="CJF924" s="14"/>
      <c r="CJG924" s="14"/>
      <c r="CJH924" s="14"/>
      <c r="CJI924" s="14"/>
      <c r="CJJ924" s="14"/>
      <c r="CJK924" s="14"/>
      <c r="CJL924" s="14"/>
      <c r="CJM924" s="14"/>
      <c r="CJN924" s="14"/>
      <c r="CJO924" s="14"/>
      <c r="CJP924" s="14"/>
      <c r="CJQ924" s="14"/>
      <c r="CJR924" s="14"/>
      <c r="CJS924" s="14"/>
      <c r="CJT924" s="14"/>
      <c r="CJU924" s="14"/>
      <c r="CJV924" s="14"/>
      <c r="CJW924" s="14"/>
      <c r="CJX924" s="14"/>
      <c r="CJY924" s="14"/>
      <c r="CJZ924" s="14"/>
      <c r="CKA924" s="14"/>
      <c r="CKB924" s="14"/>
      <c r="CKC924" s="14"/>
      <c r="CKD924" s="14"/>
      <c r="CKE924" s="14"/>
      <c r="CKF924" s="14"/>
      <c r="CKG924" s="14"/>
      <c r="CKH924" s="14"/>
      <c r="CKI924" s="14"/>
      <c r="CKJ924" s="14"/>
      <c r="CKK924" s="14"/>
      <c r="CKL924" s="14"/>
      <c r="CKM924" s="14"/>
      <c r="CKN924" s="14"/>
      <c r="CKO924" s="14"/>
      <c r="CKP924" s="14"/>
      <c r="CKQ924" s="14"/>
      <c r="CKR924" s="14"/>
      <c r="CKS924" s="14"/>
      <c r="CKT924" s="14"/>
      <c r="CKU924" s="14"/>
      <c r="CKV924" s="14"/>
      <c r="CKW924" s="14"/>
      <c r="CKX924" s="14"/>
      <c r="CKY924" s="14"/>
      <c r="CKZ924" s="14"/>
      <c r="CLA924" s="14"/>
      <c r="CLB924" s="14"/>
      <c r="CLC924" s="14"/>
      <c r="CLD924" s="14"/>
      <c r="CLE924" s="14"/>
      <c r="CLF924" s="14"/>
      <c r="CLG924" s="14"/>
      <c r="CLH924" s="14"/>
      <c r="CLI924" s="14"/>
      <c r="CLJ924" s="14"/>
      <c r="CLK924" s="14"/>
      <c r="CLL924" s="14"/>
      <c r="CLM924" s="14"/>
      <c r="CLN924" s="14"/>
      <c r="CLO924" s="14"/>
      <c r="CLP924" s="14"/>
      <c r="CLQ924" s="14"/>
      <c r="CLR924" s="14"/>
      <c r="CLS924" s="14"/>
      <c r="CLT924" s="14"/>
      <c r="CLU924" s="14"/>
      <c r="CLV924" s="14"/>
      <c r="CLW924" s="14"/>
      <c r="CLX924" s="14"/>
      <c r="CLY924" s="14"/>
      <c r="CLZ924" s="14"/>
      <c r="CMA924" s="14"/>
      <c r="CMB924" s="14"/>
      <c r="CMC924" s="14"/>
      <c r="CMD924" s="14"/>
      <c r="CME924" s="14"/>
      <c r="CMF924" s="14"/>
      <c r="CMG924" s="14"/>
      <c r="CMH924" s="14"/>
      <c r="CMI924" s="14"/>
      <c r="CMJ924" s="14"/>
      <c r="CMK924" s="14"/>
      <c r="CML924" s="14"/>
      <c r="CMM924" s="14"/>
      <c r="CMN924" s="14"/>
      <c r="CMO924" s="14"/>
      <c r="CMP924" s="14"/>
      <c r="CMQ924" s="14"/>
      <c r="CMR924" s="14"/>
      <c r="CMS924" s="14"/>
      <c r="CMT924" s="14"/>
      <c r="CMU924" s="14"/>
      <c r="CMV924" s="14"/>
      <c r="CMW924" s="14"/>
      <c r="CMX924" s="14"/>
      <c r="CMY924" s="14"/>
      <c r="CMZ924" s="14"/>
      <c r="CNA924" s="14"/>
      <c r="CNB924" s="14"/>
      <c r="CNC924" s="14"/>
      <c r="CND924" s="14"/>
      <c r="CNE924" s="14"/>
      <c r="CNF924" s="14"/>
      <c r="CNG924" s="14"/>
      <c r="CNH924" s="14"/>
      <c r="CNI924" s="14"/>
      <c r="CNJ924" s="14"/>
      <c r="CNK924" s="14"/>
      <c r="CNL924" s="14"/>
      <c r="CNM924" s="14"/>
      <c r="CNN924" s="14"/>
      <c r="CNO924" s="14"/>
      <c r="CNP924" s="14"/>
      <c r="CNQ924" s="14"/>
      <c r="CNR924" s="14"/>
      <c r="CNS924" s="14"/>
      <c r="CNT924" s="14"/>
      <c r="CNU924" s="14"/>
      <c r="CNV924" s="14"/>
      <c r="CNW924" s="14"/>
      <c r="CNX924" s="14"/>
      <c r="CNY924" s="14"/>
      <c r="CNZ924" s="14"/>
      <c r="COA924" s="14"/>
      <c r="COB924" s="14"/>
      <c r="COC924" s="14"/>
      <c r="COD924" s="14"/>
      <c r="COE924" s="14"/>
      <c r="COF924" s="14"/>
      <c r="COG924" s="14"/>
      <c r="COH924" s="14"/>
      <c r="COI924" s="14"/>
      <c r="COJ924" s="14"/>
      <c r="COK924" s="14"/>
      <c r="COL924" s="14"/>
      <c r="COM924" s="14"/>
      <c r="CON924" s="14"/>
      <c r="COO924" s="14"/>
      <c r="COP924" s="14"/>
      <c r="COQ924" s="14"/>
      <c r="COR924" s="14"/>
      <c r="COS924" s="14"/>
      <c r="COT924" s="14"/>
      <c r="COU924" s="14"/>
      <c r="COV924" s="14"/>
      <c r="COW924" s="14"/>
      <c r="COX924" s="14"/>
      <c r="COY924" s="14"/>
      <c r="COZ924" s="14"/>
      <c r="CPA924" s="14"/>
      <c r="CPB924" s="14"/>
      <c r="CPC924" s="14"/>
      <c r="CPD924" s="14"/>
      <c r="CPE924" s="14"/>
      <c r="CPF924" s="14"/>
      <c r="CPG924" s="14"/>
      <c r="CPH924" s="14"/>
      <c r="CPI924" s="14"/>
      <c r="CPJ924" s="14"/>
      <c r="CPK924" s="14"/>
      <c r="CPL924" s="14"/>
      <c r="CPM924" s="14"/>
      <c r="CPN924" s="14"/>
      <c r="CPO924" s="14"/>
      <c r="CPP924" s="14"/>
      <c r="CPQ924" s="14"/>
      <c r="CPR924" s="14"/>
      <c r="CPS924" s="14"/>
      <c r="CPT924" s="14"/>
      <c r="CPU924" s="14"/>
      <c r="CPV924" s="14"/>
      <c r="CPW924" s="14"/>
      <c r="CPX924" s="14"/>
      <c r="CPY924" s="14"/>
      <c r="CPZ924" s="14"/>
      <c r="CQA924" s="14"/>
      <c r="CQB924" s="14"/>
      <c r="CQC924" s="14"/>
      <c r="CQD924" s="14"/>
      <c r="CQE924" s="14"/>
      <c r="CQF924" s="14"/>
      <c r="CQG924" s="14"/>
      <c r="CQH924" s="14"/>
      <c r="CQI924" s="14"/>
      <c r="CQJ924" s="14"/>
      <c r="CQK924" s="14"/>
      <c r="CQL924" s="14"/>
      <c r="CQM924" s="14"/>
      <c r="CQN924" s="14"/>
      <c r="CQO924" s="14"/>
      <c r="CQP924" s="14"/>
      <c r="CQQ924" s="14"/>
      <c r="CQR924" s="14"/>
      <c r="CQS924" s="14"/>
      <c r="CQT924" s="14"/>
      <c r="CQU924" s="14"/>
      <c r="CQV924" s="14"/>
      <c r="CQW924" s="14"/>
      <c r="CQX924" s="14"/>
      <c r="CQY924" s="14"/>
      <c r="CQZ924" s="14"/>
      <c r="CRA924" s="14"/>
      <c r="CRB924" s="14"/>
      <c r="CRC924" s="14"/>
      <c r="CRD924" s="14"/>
      <c r="CRE924" s="14"/>
      <c r="CRF924" s="14"/>
      <c r="CRG924" s="14"/>
      <c r="CRH924" s="14"/>
      <c r="CRI924" s="14"/>
      <c r="CRJ924" s="14"/>
      <c r="CRK924" s="14"/>
      <c r="CRL924" s="14"/>
      <c r="CRM924" s="14"/>
      <c r="CRN924" s="14"/>
      <c r="CRO924" s="14"/>
      <c r="CRP924" s="14"/>
      <c r="CRQ924" s="14"/>
      <c r="CRR924" s="14"/>
      <c r="CRS924" s="14"/>
      <c r="CRT924" s="14"/>
      <c r="CRU924" s="14"/>
      <c r="CRV924" s="14"/>
      <c r="CRW924" s="14"/>
      <c r="CRX924" s="14"/>
      <c r="CRY924" s="14"/>
      <c r="CRZ924" s="14"/>
      <c r="CSA924" s="14"/>
      <c r="CSB924" s="14"/>
      <c r="CSC924" s="14"/>
      <c r="CSD924" s="14"/>
      <c r="CSE924" s="14"/>
      <c r="CSF924" s="14"/>
      <c r="CSG924" s="14"/>
      <c r="CSH924" s="14"/>
      <c r="CSI924" s="14"/>
      <c r="CSJ924" s="14"/>
      <c r="CSK924" s="14"/>
      <c r="CSL924" s="14"/>
      <c r="CSM924" s="14"/>
      <c r="CSN924" s="14"/>
      <c r="CSO924" s="14"/>
      <c r="CSP924" s="14"/>
      <c r="CSQ924" s="14"/>
      <c r="CSR924" s="14"/>
      <c r="CSS924" s="14"/>
      <c r="CST924" s="14"/>
      <c r="CSU924" s="14"/>
      <c r="CSV924" s="14"/>
      <c r="CSW924" s="14"/>
      <c r="CSX924" s="14"/>
      <c r="CSY924" s="14"/>
      <c r="CSZ924" s="14"/>
      <c r="CTA924" s="14"/>
      <c r="CTB924" s="14"/>
      <c r="CTC924" s="14"/>
      <c r="CTD924" s="14"/>
      <c r="CTE924" s="14"/>
      <c r="CTF924" s="14"/>
      <c r="CTG924" s="14"/>
      <c r="CTH924" s="14"/>
      <c r="CTI924" s="14"/>
      <c r="CTJ924" s="14"/>
      <c r="CTK924" s="14"/>
      <c r="CTL924" s="14"/>
      <c r="CTM924" s="14"/>
      <c r="CTN924" s="14"/>
      <c r="CTO924" s="14"/>
      <c r="CTP924" s="14"/>
      <c r="CTQ924" s="14"/>
      <c r="CTR924" s="14"/>
      <c r="CTS924" s="14"/>
      <c r="CTT924" s="14"/>
      <c r="CTU924" s="14"/>
      <c r="CTV924" s="14"/>
      <c r="CTW924" s="14"/>
      <c r="CTX924" s="14"/>
      <c r="CTY924" s="14"/>
      <c r="CTZ924" s="14"/>
      <c r="CUA924" s="14"/>
      <c r="CUB924" s="14"/>
      <c r="CUC924" s="14"/>
      <c r="CUD924" s="14"/>
      <c r="CUE924" s="14"/>
      <c r="CUF924" s="14"/>
      <c r="CUG924" s="14"/>
      <c r="CUH924" s="14"/>
      <c r="CUI924" s="14"/>
      <c r="CUJ924" s="14"/>
      <c r="CUK924" s="14"/>
      <c r="CUL924" s="14"/>
      <c r="CUM924" s="14"/>
      <c r="CUN924" s="14"/>
      <c r="CUO924" s="14"/>
      <c r="CUP924" s="14"/>
      <c r="CUQ924" s="14"/>
      <c r="CUR924" s="14"/>
      <c r="CUS924" s="14"/>
      <c r="CUT924" s="14"/>
      <c r="CUU924" s="14"/>
      <c r="CUV924" s="14"/>
      <c r="CUW924" s="14"/>
      <c r="CUX924" s="14"/>
      <c r="CUY924" s="14"/>
      <c r="CUZ924" s="14"/>
      <c r="CVA924" s="14"/>
      <c r="CVB924" s="14"/>
      <c r="CVC924" s="14"/>
      <c r="CVD924" s="14"/>
      <c r="CVE924" s="14"/>
      <c r="CVF924" s="14"/>
      <c r="CVG924" s="14"/>
      <c r="CVH924" s="14"/>
      <c r="CVI924" s="14"/>
      <c r="CVJ924" s="14"/>
      <c r="CVK924" s="14"/>
      <c r="CVL924" s="14"/>
      <c r="CVM924" s="14"/>
      <c r="CVN924" s="14"/>
      <c r="CVO924" s="14"/>
      <c r="CVP924" s="14"/>
      <c r="CVQ924" s="14"/>
      <c r="CVR924" s="14"/>
      <c r="CVS924" s="14"/>
      <c r="CVT924" s="14"/>
      <c r="CVU924" s="14"/>
      <c r="CVV924" s="14"/>
      <c r="CVW924" s="14"/>
      <c r="CVX924" s="14"/>
      <c r="CVY924" s="14"/>
      <c r="CVZ924" s="14"/>
      <c r="CWA924" s="14"/>
      <c r="CWB924" s="14"/>
      <c r="CWC924" s="14"/>
      <c r="CWD924" s="14"/>
      <c r="CWE924" s="14"/>
      <c r="CWF924" s="14"/>
      <c r="CWG924" s="14"/>
      <c r="CWH924" s="14"/>
      <c r="CWI924" s="14"/>
      <c r="CWJ924" s="14"/>
      <c r="CWK924" s="14"/>
      <c r="CWL924" s="14"/>
      <c r="CWM924" s="14"/>
      <c r="CWN924" s="14"/>
      <c r="CWO924" s="14"/>
      <c r="CWP924" s="14"/>
      <c r="CWQ924" s="14"/>
      <c r="CWR924" s="14"/>
      <c r="CWS924" s="14"/>
      <c r="CWT924" s="14"/>
      <c r="CWU924" s="14"/>
      <c r="CWV924" s="14"/>
      <c r="CWW924" s="14"/>
      <c r="CWX924" s="14"/>
      <c r="CWY924" s="14"/>
      <c r="CWZ924" s="14"/>
      <c r="CXA924" s="14"/>
      <c r="CXB924" s="14"/>
      <c r="CXC924" s="14"/>
      <c r="CXD924" s="14"/>
      <c r="CXE924" s="14"/>
      <c r="CXF924" s="14"/>
      <c r="CXG924" s="14"/>
      <c r="CXH924" s="14"/>
      <c r="CXI924" s="14"/>
      <c r="CXJ924" s="14"/>
      <c r="CXK924" s="14"/>
      <c r="CXL924" s="14"/>
      <c r="CXM924" s="14"/>
      <c r="CXN924" s="14"/>
      <c r="CXO924" s="14"/>
      <c r="CXP924" s="14"/>
      <c r="CXQ924" s="14"/>
      <c r="CXR924" s="14"/>
      <c r="CXS924" s="14"/>
      <c r="CXT924" s="14"/>
      <c r="CXU924" s="14"/>
      <c r="CXV924" s="14"/>
      <c r="CXW924" s="14"/>
      <c r="CXX924" s="14"/>
      <c r="CXY924" s="14"/>
      <c r="CXZ924" s="14"/>
      <c r="CYA924" s="14"/>
      <c r="CYB924" s="14"/>
      <c r="CYC924" s="14"/>
      <c r="CYD924" s="14"/>
      <c r="CYE924" s="14"/>
      <c r="CYF924" s="14"/>
      <c r="CYG924" s="14"/>
      <c r="CYH924" s="14"/>
      <c r="CYI924" s="14"/>
      <c r="CYJ924" s="14"/>
      <c r="CYK924" s="14"/>
      <c r="CYL924" s="14"/>
      <c r="CYM924" s="14"/>
      <c r="CYN924" s="14"/>
      <c r="CYO924" s="14"/>
      <c r="CYP924" s="14"/>
      <c r="CYQ924" s="14"/>
      <c r="CYR924" s="14"/>
      <c r="CYS924" s="14"/>
      <c r="CYT924" s="14"/>
      <c r="CYU924" s="14"/>
      <c r="CYV924" s="14"/>
      <c r="CYW924" s="14"/>
      <c r="CYX924" s="14"/>
      <c r="CYY924" s="14"/>
      <c r="CYZ924" s="14"/>
      <c r="CZA924" s="14"/>
      <c r="CZB924" s="14"/>
      <c r="CZC924" s="14"/>
      <c r="CZD924" s="14"/>
      <c r="CZE924" s="14"/>
      <c r="CZF924" s="14"/>
      <c r="CZG924" s="14"/>
      <c r="CZH924" s="14"/>
      <c r="CZI924" s="14"/>
      <c r="CZJ924" s="14"/>
      <c r="CZK924" s="14"/>
      <c r="CZL924" s="14"/>
      <c r="CZM924" s="14"/>
      <c r="CZN924" s="14"/>
      <c r="CZO924" s="14"/>
      <c r="CZP924" s="14"/>
      <c r="CZQ924" s="14"/>
      <c r="CZR924" s="14"/>
      <c r="CZS924" s="14"/>
      <c r="CZT924" s="14"/>
      <c r="CZU924" s="14"/>
      <c r="CZV924" s="14"/>
      <c r="CZW924" s="14"/>
      <c r="CZX924" s="14"/>
      <c r="CZY924" s="14"/>
      <c r="CZZ924" s="14"/>
      <c r="DAA924" s="14"/>
      <c r="DAB924" s="14"/>
      <c r="DAC924" s="14"/>
      <c r="DAD924" s="14"/>
      <c r="DAE924" s="14"/>
      <c r="DAF924" s="14"/>
      <c r="DAG924" s="14"/>
      <c r="DAH924" s="14"/>
      <c r="DAI924" s="14"/>
      <c r="DAJ924" s="14"/>
      <c r="DAK924" s="14"/>
      <c r="DAL924" s="14"/>
      <c r="DAM924" s="14"/>
      <c r="DAN924" s="14"/>
      <c r="DAO924" s="14"/>
      <c r="DAP924" s="14"/>
      <c r="DAQ924" s="14"/>
      <c r="DAR924" s="14"/>
      <c r="DAS924" s="14"/>
      <c r="DAT924" s="14"/>
      <c r="DAU924" s="14"/>
      <c r="DAV924" s="14"/>
      <c r="DAW924" s="14"/>
      <c r="DAX924" s="14"/>
      <c r="DAY924" s="14"/>
      <c r="DAZ924" s="14"/>
      <c r="DBA924" s="14"/>
      <c r="DBB924" s="14"/>
      <c r="DBC924" s="14"/>
      <c r="DBD924" s="14"/>
      <c r="DBE924" s="14"/>
      <c r="DBF924" s="14"/>
      <c r="DBG924" s="14"/>
      <c r="DBH924" s="14"/>
      <c r="DBI924" s="14"/>
      <c r="DBJ924" s="14"/>
      <c r="DBK924" s="14"/>
      <c r="DBL924" s="14"/>
      <c r="DBM924" s="14"/>
      <c r="DBN924" s="14"/>
      <c r="DBO924" s="14"/>
      <c r="DBP924" s="14"/>
      <c r="DBQ924" s="14"/>
      <c r="DBR924" s="14"/>
      <c r="DBS924" s="14"/>
      <c r="DBT924" s="14"/>
      <c r="DBU924" s="14"/>
      <c r="DBV924" s="14"/>
      <c r="DBW924" s="14"/>
      <c r="DBX924" s="14"/>
      <c r="DBY924" s="14"/>
      <c r="DBZ924" s="14"/>
      <c r="DCA924" s="14"/>
      <c r="DCB924" s="14"/>
      <c r="DCC924" s="14"/>
      <c r="DCD924" s="14"/>
      <c r="DCE924" s="14"/>
      <c r="DCF924" s="14"/>
      <c r="DCG924" s="14"/>
      <c r="DCH924" s="14"/>
      <c r="DCI924" s="14"/>
      <c r="DCJ924" s="14"/>
      <c r="DCK924" s="14"/>
      <c r="DCL924" s="14"/>
      <c r="DCM924" s="14"/>
      <c r="DCN924" s="14"/>
      <c r="DCO924" s="14"/>
      <c r="DCP924" s="14"/>
      <c r="DCQ924" s="14"/>
      <c r="DCR924" s="14"/>
      <c r="DCS924" s="14"/>
      <c r="DCT924" s="14"/>
      <c r="DCU924" s="14"/>
      <c r="DCV924" s="14"/>
      <c r="DCW924" s="14"/>
      <c r="DCX924" s="14"/>
      <c r="DCY924" s="14"/>
      <c r="DCZ924" s="14"/>
      <c r="DDA924" s="14"/>
      <c r="DDB924" s="14"/>
      <c r="DDC924" s="14"/>
      <c r="DDD924" s="14"/>
      <c r="DDE924" s="14"/>
      <c r="DDF924" s="14"/>
      <c r="DDG924" s="14"/>
      <c r="DDH924" s="14"/>
      <c r="DDI924" s="14"/>
      <c r="DDJ924" s="14"/>
      <c r="DDK924" s="14"/>
      <c r="DDL924" s="14"/>
      <c r="DDM924" s="14"/>
      <c r="DDN924" s="14"/>
      <c r="DDO924" s="14"/>
      <c r="DDP924" s="14"/>
      <c r="DDQ924" s="14"/>
      <c r="DDR924" s="14"/>
      <c r="DDS924" s="14"/>
      <c r="DDT924" s="14"/>
      <c r="DDU924" s="14"/>
      <c r="DDV924" s="14"/>
      <c r="DDW924" s="14"/>
      <c r="DDX924" s="14"/>
      <c r="DDY924" s="14"/>
      <c r="DDZ924" s="14"/>
      <c r="DEA924" s="14"/>
      <c r="DEB924" s="14"/>
      <c r="DEC924" s="14"/>
      <c r="DED924" s="14"/>
      <c r="DEE924" s="14"/>
      <c r="DEF924" s="14"/>
      <c r="DEG924" s="14"/>
      <c r="DEH924" s="14"/>
      <c r="DEI924" s="14"/>
      <c r="DEJ924" s="14"/>
      <c r="DEK924" s="14"/>
      <c r="DEL924" s="14"/>
      <c r="DEM924" s="14"/>
      <c r="DEN924" s="14"/>
      <c r="DEO924" s="14"/>
      <c r="DEP924" s="14"/>
      <c r="DEQ924" s="14"/>
      <c r="DER924" s="14"/>
      <c r="DES924" s="14"/>
      <c r="DET924" s="14"/>
      <c r="DEU924" s="14"/>
      <c r="DEV924" s="14"/>
      <c r="DEW924" s="14"/>
      <c r="DEX924" s="14"/>
      <c r="DEY924" s="14"/>
      <c r="DEZ924" s="14"/>
      <c r="DFA924" s="14"/>
      <c r="DFB924" s="14"/>
      <c r="DFC924" s="14"/>
      <c r="DFD924" s="14"/>
      <c r="DFE924" s="14"/>
      <c r="DFF924" s="14"/>
      <c r="DFG924" s="14"/>
      <c r="DFH924" s="14"/>
      <c r="DFI924" s="14"/>
      <c r="DFJ924" s="14"/>
      <c r="DFK924" s="14"/>
      <c r="DFL924" s="14"/>
      <c r="DFM924" s="14"/>
      <c r="DFN924" s="14"/>
      <c r="DFO924" s="14"/>
      <c r="DFP924" s="14"/>
      <c r="DFQ924" s="14"/>
      <c r="DFR924" s="14"/>
      <c r="DFS924" s="14"/>
      <c r="DFT924" s="14"/>
      <c r="DFU924" s="14"/>
      <c r="DFV924" s="14"/>
      <c r="DFW924" s="14"/>
      <c r="DFX924" s="14"/>
      <c r="DFY924" s="14"/>
      <c r="DFZ924" s="14"/>
      <c r="DGA924" s="14"/>
      <c r="DGB924" s="14"/>
      <c r="DGC924" s="14"/>
      <c r="DGD924" s="14"/>
      <c r="DGE924" s="14"/>
      <c r="DGF924" s="14"/>
      <c r="DGG924" s="14"/>
      <c r="DGH924" s="14"/>
      <c r="DGI924" s="14"/>
      <c r="DGJ924" s="14"/>
      <c r="DGK924" s="14"/>
      <c r="DGL924" s="14"/>
      <c r="DGM924" s="14"/>
      <c r="DGN924" s="14"/>
      <c r="DGO924" s="14"/>
      <c r="DGP924" s="14"/>
      <c r="DGQ924" s="14"/>
      <c r="DGR924" s="14"/>
      <c r="DGS924" s="14"/>
      <c r="DGT924" s="14"/>
      <c r="DGU924" s="14"/>
      <c r="DGV924" s="14"/>
      <c r="DGW924" s="14"/>
      <c r="DGX924" s="14"/>
      <c r="DGY924" s="14"/>
      <c r="DGZ924" s="14"/>
      <c r="DHA924" s="14"/>
      <c r="DHB924" s="14"/>
      <c r="DHC924" s="14"/>
      <c r="DHD924" s="14"/>
      <c r="DHE924" s="14"/>
      <c r="DHF924" s="14"/>
      <c r="DHG924" s="14"/>
      <c r="DHH924" s="14"/>
      <c r="DHI924" s="14"/>
      <c r="DHJ924" s="14"/>
      <c r="DHK924" s="14"/>
      <c r="DHL924" s="14"/>
      <c r="DHM924" s="14"/>
      <c r="DHN924" s="14"/>
      <c r="DHO924" s="14"/>
      <c r="DHP924" s="14"/>
      <c r="DHQ924" s="14"/>
      <c r="DHR924" s="14"/>
      <c r="DHS924" s="14"/>
      <c r="DHT924" s="14"/>
      <c r="DHU924" s="14"/>
      <c r="DHV924" s="14"/>
      <c r="DHW924" s="14"/>
      <c r="DHX924" s="14"/>
      <c r="DHY924" s="14"/>
      <c r="DHZ924" s="14"/>
      <c r="DIA924" s="14"/>
      <c r="DIB924" s="14"/>
      <c r="DIC924" s="14"/>
      <c r="DID924" s="14"/>
      <c r="DIE924" s="14"/>
      <c r="DIF924" s="14"/>
      <c r="DIG924" s="14"/>
      <c r="DIH924" s="14"/>
      <c r="DII924" s="14"/>
      <c r="DIJ924" s="14"/>
      <c r="DIK924" s="14"/>
      <c r="DIL924" s="14"/>
      <c r="DIM924" s="14"/>
      <c r="DIN924" s="14"/>
      <c r="DIO924" s="14"/>
      <c r="DIP924" s="14"/>
      <c r="DIQ924" s="14"/>
      <c r="DIR924" s="14"/>
      <c r="DIS924" s="14"/>
      <c r="DIT924" s="14"/>
      <c r="DIU924" s="14"/>
      <c r="DIV924" s="14"/>
      <c r="DIW924" s="14"/>
      <c r="DIX924" s="14"/>
      <c r="DIY924" s="14"/>
      <c r="DIZ924" s="14"/>
      <c r="DJA924" s="14"/>
      <c r="DJB924" s="14"/>
      <c r="DJC924" s="14"/>
      <c r="DJD924" s="14"/>
      <c r="DJE924" s="14"/>
      <c r="DJF924" s="14"/>
      <c r="DJG924" s="14"/>
      <c r="DJH924" s="14"/>
      <c r="DJI924" s="14"/>
      <c r="DJJ924" s="14"/>
      <c r="DJK924" s="14"/>
      <c r="DJL924" s="14"/>
      <c r="DJM924" s="14"/>
      <c r="DJN924" s="14"/>
      <c r="DJO924" s="14"/>
      <c r="DJP924" s="14"/>
      <c r="DJQ924" s="14"/>
      <c r="DJR924" s="14"/>
      <c r="DJS924" s="14"/>
      <c r="DJT924" s="14"/>
      <c r="DJU924" s="14"/>
      <c r="DJV924" s="14"/>
      <c r="DJW924" s="14"/>
      <c r="DJX924" s="14"/>
      <c r="DJY924" s="14"/>
      <c r="DJZ924" s="14"/>
      <c r="DKA924" s="14"/>
      <c r="DKB924" s="14"/>
      <c r="DKC924" s="14"/>
      <c r="DKD924" s="14"/>
      <c r="DKE924" s="14"/>
      <c r="DKF924" s="14"/>
      <c r="DKG924" s="14"/>
      <c r="DKH924" s="14"/>
      <c r="DKI924" s="14"/>
      <c r="DKJ924" s="14"/>
      <c r="DKK924" s="14"/>
      <c r="DKL924" s="14"/>
      <c r="DKM924" s="14"/>
      <c r="DKN924" s="14"/>
      <c r="DKO924" s="14"/>
      <c r="DKP924" s="14"/>
      <c r="DKQ924" s="14"/>
      <c r="DKR924" s="14"/>
      <c r="DKS924" s="14"/>
      <c r="DKT924" s="14"/>
      <c r="DKU924" s="14"/>
      <c r="DKV924" s="14"/>
      <c r="DKW924" s="14"/>
      <c r="DKX924" s="14"/>
      <c r="DKY924" s="14"/>
      <c r="DKZ924" s="14"/>
      <c r="DLA924" s="14"/>
      <c r="DLB924" s="14"/>
      <c r="DLC924" s="14"/>
      <c r="DLD924" s="14"/>
      <c r="DLE924" s="14"/>
      <c r="DLF924" s="14"/>
      <c r="DLG924" s="14"/>
      <c r="DLH924" s="14"/>
      <c r="DLI924" s="14"/>
      <c r="DLJ924" s="14"/>
      <c r="DLK924" s="14"/>
      <c r="DLL924" s="14"/>
      <c r="DLM924" s="14"/>
      <c r="DLN924" s="14"/>
      <c r="DLO924" s="14"/>
      <c r="DLP924" s="14"/>
      <c r="DLQ924" s="14"/>
      <c r="DLR924" s="14"/>
      <c r="DLS924" s="14"/>
      <c r="DLT924" s="14"/>
      <c r="DLU924" s="14"/>
      <c r="DLV924" s="14"/>
      <c r="DLW924" s="14"/>
      <c r="DLX924" s="14"/>
      <c r="DLY924" s="14"/>
      <c r="DLZ924" s="14"/>
      <c r="DMA924" s="14"/>
      <c r="DMB924" s="14"/>
      <c r="DMC924" s="14"/>
      <c r="DMD924" s="14"/>
      <c r="DME924" s="14"/>
      <c r="DMF924" s="14"/>
      <c r="DMG924" s="14"/>
      <c r="DMH924" s="14"/>
      <c r="DMI924" s="14"/>
      <c r="DMJ924" s="14"/>
      <c r="DMK924" s="14"/>
      <c r="DML924" s="14"/>
      <c r="DMM924" s="14"/>
      <c r="DMN924" s="14"/>
      <c r="DMO924" s="14"/>
      <c r="DMP924" s="14"/>
      <c r="DMQ924" s="14"/>
      <c r="DMR924" s="14"/>
      <c r="DMS924" s="14"/>
      <c r="DMT924" s="14"/>
      <c r="DMU924" s="14"/>
      <c r="DMV924" s="14"/>
      <c r="DMW924" s="14"/>
      <c r="DMX924" s="14"/>
      <c r="DMY924" s="14"/>
      <c r="DMZ924" s="14"/>
      <c r="DNA924" s="14"/>
      <c r="DNB924" s="14"/>
      <c r="DNC924" s="14"/>
      <c r="DND924" s="14"/>
      <c r="DNE924" s="14"/>
      <c r="DNF924" s="14"/>
      <c r="DNG924" s="14"/>
      <c r="DNH924" s="14"/>
      <c r="DNI924" s="14"/>
      <c r="DNJ924" s="14"/>
      <c r="DNK924" s="14"/>
      <c r="DNL924" s="14"/>
      <c r="DNM924" s="14"/>
      <c r="DNN924" s="14"/>
      <c r="DNO924" s="14"/>
      <c r="DNP924" s="14"/>
      <c r="DNQ924" s="14"/>
      <c r="DNR924" s="14"/>
      <c r="DNS924" s="14"/>
      <c r="DNT924" s="14"/>
      <c r="DNU924" s="14"/>
      <c r="DNV924" s="14"/>
      <c r="DNW924" s="14"/>
      <c r="DNX924" s="14"/>
      <c r="DNY924" s="14"/>
      <c r="DNZ924" s="14"/>
      <c r="DOA924" s="14"/>
      <c r="DOB924" s="14"/>
      <c r="DOC924" s="14"/>
      <c r="DOD924" s="14"/>
      <c r="DOE924" s="14"/>
      <c r="DOF924" s="14"/>
      <c r="DOG924" s="14"/>
      <c r="DOH924" s="14"/>
      <c r="DOI924" s="14"/>
      <c r="DOJ924" s="14"/>
      <c r="DOK924" s="14"/>
      <c r="DOL924" s="14"/>
      <c r="DOM924" s="14"/>
      <c r="DON924" s="14"/>
      <c r="DOO924" s="14"/>
      <c r="DOP924" s="14"/>
      <c r="DOQ924" s="14"/>
      <c r="DOR924" s="14"/>
      <c r="DOS924" s="14"/>
      <c r="DOT924" s="14"/>
      <c r="DOU924" s="14"/>
      <c r="DOV924" s="14"/>
      <c r="DOW924" s="14"/>
      <c r="DOX924" s="14"/>
      <c r="DOY924" s="14"/>
      <c r="DOZ924" s="14"/>
      <c r="DPA924" s="14"/>
      <c r="DPB924" s="14"/>
      <c r="DPC924" s="14"/>
      <c r="DPD924" s="14"/>
      <c r="DPE924" s="14"/>
      <c r="DPF924" s="14"/>
      <c r="DPG924" s="14"/>
      <c r="DPH924" s="14"/>
      <c r="DPI924" s="14"/>
      <c r="DPJ924" s="14"/>
      <c r="DPK924" s="14"/>
      <c r="DPL924" s="14"/>
      <c r="DPM924" s="14"/>
      <c r="DPN924" s="14"/>
      <c r="DPO924" s="14"/>
      <c r="DPP924" s="14"/>
      <c r="DPQ924" s="14"/>
      <c r="DPR924" s="14"/>
      <c r="DPS924" s="14"/>
      <c r="DPT924" s="14"/>
      <c r="DPU924" s="14"/>
      <c r="DPV924" s="14"/>
      <c r="DPW924" s="14"/>
      <c r="DPX924" s="14"/>
      <c r="DPY924" s="14"/>
      <c r="DPZ924" s="14"/>
      <c r="DQA924" s="14"/>
      <c r="DQB924" s="14"/>
      <c r="DQC924" s="14"/>
      <c r="DQD924" s="14"/>
      <c r="DQE924" s="14"/>
      <c r="DQF924" s="14"/>
      <c r="DQG924" s="14"/>
      <c r="DQH924" s="14"/>
      <c r="DQI924" s="14"/>
      <c r="DQJ924" s="14"/>
      <c r="DQK924" s="14"/>
      <c r="DQL924" s="14"/>
      <c r="DQM924" s="14"/>
      <c r="DQN924" s="14"/>
      <c r="DQO924" s="14"/>
      <c r="DQP924" s="14"/>
      <c r="DQQ924" s="14"/>
      <c r="DQR924" s="14"/>
      <c r="DQS924" s="14"/>
      <c r="DQT924" s="14"/>
      <c r="DQU924" s="14"/>
      <c r="DQV924" s="14"/>
      <c r="DQW924" s="14"/>
      <c r="DQX924" s="14"/>
      <c r="DQY924" s="14"/>
      <c r="DQZ924" s="14"/>
      <c r="DRA924" s="14"/>
      <c r="DRB924" s="14"/>
      <c r="DRC924" s="14"/>
      <c r="DRD924" s="14"/>
      <c r="DRE924" s="14"/>
      <c r="DRF924" s="14"/>
      <c r="DRG924" s="14"/>
      <c r="DRH924" s="14"/>
      <c r="DRI924" s="14"/>
      <c r="DRJ924" s="14"/>
      <c r="DRK924" s="14"/>
      <c r="DRL924" s="14"/>
      <c r="DRM924" s="14"/>
      <c r="DRN924" s="14"/>
      <c r="DRO924" s="14"/>
      <c r="DRP924" s="14"/>
      <c r="DRQ924" s="14"/>
      <c r="DRR924" s="14"/>
      <c r="DRS924" s="14"/>
      <c r="DRT924" s="14"/>
      <c r="DRU924" s="14"/>
      <c r="DRV924" s="14"/>
      <c r="DRW924" s="14"/>
      <c r="DRX924" s="14"/>
      <c r="DRY924" s="14"/>
      <c r="DRZ924" s="14"/>
      <c r="DSA924" s="14"/>
      <c r="DSB924" s="14"/>
      <c r="DSC924" s="14"/>
      <c r="DSD924" s="14"/>
      <c r="DSE924" s="14"/>
      <c r="DSF924" s="14"/>
      <c r="DSG924" s="14"/>
      <c r="DSH924" s="14"/>
      <c r="DSI924" s="14"/>
      <c r="DSJ924" s="14"/>
      <c r="DSK924" s="14"/>
      <c r="DSL924" s="14"/>
      <c r="DSM924" s="14"/>
      <c r="DSN924" s="14"/>
      <c r="DSO924" s="14"/>
      <c r="DSP924" s="14"/>
      <c r="DSQ924" s="14"/>
      <c r="DSR924" s="14"/>
      <c r="DSS924" s="14"/>
      <c r="DST924" s="14"/>
      <c r="DSU924" s="14"/>
      <c r="DSV924" s="14"/>
      <c r="DSW924" s="14"/>
      <c r="DSX924" s="14"/>
      <c r="DSY924" s="14"/>
      <c r="DSZ924" s="14"/>
      <c r="DTA924" s="14"/>
      <c r="DTB924" s="14"/>
      <c r="DTC924" s="14"/>
      <c r="DTD924" s="14"/>
      <c r="DTE924" s="14"/>
      <c r="DTF924" s="14"/>
      <c r="DTG924" s="14"/>
      <c r="DTH924" s="14"/>
      <c r="DTI924" s="14"/>
      <c r="DTJ924" s="14"/>
      <c r="DTK924" s="14"/>
      <c r="DTL924" s="14"/>
      <c r="DTM924" s="14"/>
      <c r="DTN924" s="14"/>
      <c r="DTO924" s="14"/>
      <c r="DTP924" s="14"/>
      <c r="DTQ924" s="14"/>
      <c r="DTR924" s="14"/>
      <c r="DTS924" s="14"/>
      <c r="DTT924" s="14"/>
      <c r="DTU924" s="14"/>
      <c r="DTV924" s="14"/>
      <c r="DTW924" s="14"/>
      <c r="DTX924" s="14"/>
      <c r="DTY924" s="14"/>
      <c r="DTZ924" s="14"/>
      <c r="DUA924" s="14"/>
      <c r="DUB924" s="14"/>
      <c r="DUC924" s="14"/>
      <c r="DUD924" s="14"/>
      <c r="DUE924" s="14"/>
      <c r="DUF924" s="14"/>
      <c r="DUG924" s="14"/>
      <c r="DUH924" s="14"/>
      <c r="DUI924" s="14"/>
      <c r="DUJ924" s="14"/>
      <c r="DUK924" s="14"/>
      <c r="DUL924" s="14"/>
      <c r="DUM924" s="14"/>
      <c r="DUN924" s="14"/>
      <c r="DUO924" s="14"/>
      <c r="DUP924" s="14"/>
      <c r="DUQ924" s="14"/>
      <c r="DUR924" s="14"/>
      <c r="DUS924" s="14"/>
      <c r="DUT924" s="14"/>
      <c r="DUU924" s="14"/>
      <c r="DUV924" s="14"/>
      <c r="DUW924" s="14"/>
      <c r="DUX924" s="14"/>
      <c r="DUY924" s="14"/>
      <c r="DUZ924" s="14"/>
      <c r="DVA924" s="14"/>
      <c r="DVB924" s="14"/>
      <c r="DVC924" s="14"/>
      <c r="DVD924" s="14"/>
      <c r="DVE924" s="14"/>
      <c r="DVF924" s="14"/>
      <c r="DVG924" s="14"/>
      <c r="DVH924" s="14"/>
      <c r="DVI924" s="14"/>
      <c r="DVJ924" s="14"/>
      <c r="DVK924" s="14"/>
      <c r="DVL924" s="14"/>
      <c r="DVM924" s="14"/>
      <c r="DVN924" s="14"/>
      <c r="DVO924" s="14"/>
      <c r="DVP924" s="14"/>
      <c r="DVQ924" s="14"/>
      <c r="DVR924" s="14"/>
      <c r="DVS924" s="14"/>
      <c r="DVT924" s="14"/>
      <c r="DVU924" s="14"/>
      <c r="DVV924" s="14"/>
      <c r="DVW924" s="14"/>
      <c r="DVX924" s="14"/>
      <c r="DVY924" s="14"/>
      <c r="DVZ924" s="14"/>
      <c r="DWA924" s="14"/>
      <c r="DWB924" s="14"/>
      <c r="DWC924" s="14"/>
      <c r="DWD924" s="14"/>
      <c r="DWE924" s="14"/>
      <c r="DWF924" s="14"/>
      <c r="DWG924" s="14"/>
      <c r="DWH924" s="14"/>
      <c r="DWI924" s="14"/>
      <c r="DWJ924" s="14"/>
      <c r="DWK924" s="14"/>
      <c r="DWL924" s="14"/>
      <c r="DWM924" s="14"/>
      <c r="DWN924" s="14"/>
      <c r="DWO924" s="14"/>
      <c r="DWP924" s="14"/>
      <c r="DWQ924" s="14"/>
      <c r="DWR924" s="14"/>
      <c r="DWS924" s="14"/>
      <c r="DWT924" s="14"/>
      <c r="DWU924" s="14"/>
      <c r="DWV924" s="14"/>
      <c r="DWW924" s="14"/>
      <c r="DWX924" s="14"/>
      <c r="DWY924" s="14"/>
      <c r="DWZ924" s="14"/>
      <c r="DXA924" s="14"/>
      <c r="DXB924" s="14"/>
      <c r="DXC924" s="14"/>
      <c r="DXD924" s="14"/>
      <c r="DXE924" s="14"/>
      <c r="DXF924" s="14"/>
      <c r="DXG924" s="14"/>
      <c r="DXH924" s="14"/>
      <c r="DXI924" s="14"/>
      <c r="DXJ924" s="14"/>
      <c r="DXK924" s="14"/>
      <c r="DXL924" s="14"/>
      <c r="DXM924" s="14"/>
      <c r="DXN924" s="14"/>
      <c r="DXO924" s="14"/>
      <c r="DXP924" s="14"/>
      <c r="DXQ924" s="14"/>
      <c r="DXR924" s="14"/>
      <c r="DXS924" s="14"/>
      <c r="DXT924" s="14"/>
      <c r="DXU924" s="14"/>
      <c r="DXV924" s="14"/>
      <c r="DXW924" s="14"/>
      <c r="DXX924" s="14"/>
      <c r="DXY924" s="14"/>
      <c r="DXZ924" s="14"/>
      <c r="DYA924" s="14"/>
      <c r="DYB924" s="14"/>
      <c r="DYC924" s="14"/>
      <c r="DYD924" s="14"/>
      <c r="DYE924" s="14"/>
      <c r="DYF924" s="14"/>
      <c r="DYG924" s="14"/>
      <c r="DYH924" s="14"/>
      <c r="DYI924" s="14"/>
      <c r="DYJ924" s="14"/>
      <c r="DYK924" s="14"/>
      <c r="DYL924" s="14"/>
      <c r="DYM924" s="14"/>
      <c r="DYN924" s="14"/>
      <c r="DYO924" s="14"/>
      <c r="DYP924" s="14"/>
      <c r="DYQ924" s="14"/>
      <c r="DYR924" s="14"/>
      <c r="DYS924" s="14"/>
      <c r="DYT924" s="14"/>
      <c r="DYU924" s="14"/>
      <c r="DYV924" s="14"/>
      <c r="DYW924" s="14"/>
      <c r="DYX924" s="14"/>
      <c r="DYY924" s="14"/>
      <c r="DYZ924" s="14"/>
      <c r="DZA924" s="14"/>
      <c r="DZB924" s="14"/>
      <c r="DZC924" s="14"/>
      <c r="DZD924" s="14"/>
      <c r="DZE924" s="14"/>
      <c r="DZF924" s="14"/>
      <c r="DZG924" s="14"/>
      <c r="DZH924" s="14"/>
      <c r="DZI924" s="14"/>
      <c r="DZJ924" s="14"/>
      <c r="DZK924" s="14"/>
      <c r="DZL924" s="14"/>
      <c r="DZM924" s="14"/>
      <c r="DZN924" s="14"/>
      <c r="DZO924" s="14"/>
      <c r="DZP924" s="14"/>
      <c r="DZQ924" s="14"/>
      <c r="DZR924" s="14"/>
      <c r="DZS924" s="14"/>
      <c r="DZT924" s="14"/>
      <c r="DZU924" s="14"/>
      <c r="DZV924" s="14"/>
      <c r="DZW924" s="14"/>
      <c r="DZX924" s="14"/>
      <c r="DZY924" s="14"/>
      <c r="DZZ924" s="14"/>
      <c r="EAA924" s="14"/>
      <c r="EAB924" s="14"/>
      <c r="EAC924" s="14"/>
      <c r="EAD924" s="14"/>
      <c r="EAE924" s="14"/>
      <c r="EAF924" s="14"/>
      <c r="EAG924" s="14"/>
      <c r="EAH924" s="14"/>
      <c r="EAI924" s="14"/>
      <c r="EAJ924" s="14"/>
      <c r="EAK924" s="14"/>
      <c r="EAL924" s="14"/>
      <c r="EAM924" s="14"/>
      <c r="EAN924" s="14"/>
      <c r="EAO924" s="14"/>
      <c r="EAP924" s="14"/>
      <c r="EAQ924" s="14"/>
      <c r="EAR924" s="14"/>
      <c r="EAS924" s="14"/>
      <c r="EAT924" s="14"/>
      <c r="EAU924" s="14"/>
      <c r="EAV924" s="14"/>
      <c r="EAW924" s="14"/>
      <c r="EAX924" s="14"/>
      <c r="EAY924" s="14"/>
      <c r="EAZ924" s="14"/>
      <c r="EBA924" s="14"/>
      <c r="EBB924" s="14"/>
      <c r="EBC924" s="14"/>
      <c r="EBD924" s="14"/>
      <c r="EBE924" s="14"/>
      <c r="EBF924" s="14"/>
      <c r="EBG924" s="14"/>
      <c r="EBH924" s="14"/>
      <c r="EBI924" s="14"/>
      <c r="EBJ924" s="14"/>
      <c r="EBK924" s="14"/>
      <c r="EBL924" s="14"/>
      <c r="EBM924" s="14"/>
      <c r="EBN924" s="14"/>
      <c r="EBO924" s="14"/>
      <c r="EBP924" s="14"/>
      <c r="EBQ924" s="14"/>
      <c r="EBR924" s="14"/>
      <c r="EBS924" s="14"/>
      <c r="EBT924" s="14"/>
      <c r="EBU924" s="14"/>
      <c r="EBV924" s="14"/>
      <c r="EBW924" s="14"/>
      <c r="EBX924" s="14"/>
      <c r="EBY924" s="14"/>
      <c r="EBZ924" s="14"/>
      <c r="ECA924" s="14"/>
      <c r="ECB924" s="14"/>
      <c r="ECC924" s="14"/>
      <c r="ECD924" s="14"/>
      <c r="ECE924" s="14"/>
      <c r="ECF924" s="14"/>
      <c r="ECG924" s="14"/>
      <c r="ECH924" s="14"/>
      <c r="ECI924" s="14"/>
      <c r="ECJ924" s="14"/>
      <c r="ECK924" s="14"/>
      <c r="ECL924" s="14"/>
      <c r="ECM924" s="14"/>
      <c r="ECN924" s="14"/>
      <c r="ECO924" s="14"/>
      <c r="ECP924" s="14"/>
      <c r="ECQ924" s="14"/>
      <c r="ECR924" s="14"/>
      <c r="ECS924" s="14"/>
      <c r="ECT924" s="14"/>
      <c r="ECU924" s="14"/>
      <c r="ECV924" s="14"/>
      <c r="ECW924" s="14"/>
      <c r="ECX924" s="14"/>
      <c r="ECY924" s="14"/>
      <c r="ECZ924" s="14"/>
      <c r="EDA924" s="14"/>
      <c r="EDB924" s="14"/>
      <c r="EDC924" s="14"/>
      <c r="EDD924" s="14"/>
      <c r="EDE924" s="14"/>
      <c r="EDF924" s="14"/>
      <c r="EDG924" s="14"/>
      <c r="EDH924" s="14"/>
      <c r="EDI924" s="14"/>
      <c r="EDJ924" s="14"/>
      <c r="EDK924" s="14"/>
      <c r="EDL924" s="14"/>
      <c r="EDM924" s="14"/>
      <c r="EDN924" s="14"/>
      <c r="EDO924" s="14"/>
      <c r="EDP924" s="14"/>
      <c r="EDQ924" s="14"/>
      <c r="EDR924" s="14"/>
      <c r="EDS924" s="14"/>
      <c r="EDT924" s="14"/>
      <c r="EDU924" s="14"/>
      <c r="EDV924" s="14"/>
      <c r="EDW924" s="14"/>
      <c r="EDX924" s="14"/>
      <c r="EDY924" s="14"/>
      <c r="EDZ924" s="14"/>
      <c r="EEA924" s="14"/>
      <c r="EEB924" s="14"/>
      <c r="EEC924" s="14"/>
      <c r="EED924" s="14"/>
      <c r="EEE924" s="14"/>
      <c r="EEF924" s="14"/>
      <c r="EEG924" s="14"/>
      <c r="EEH924" s="14"/>
      <c r="EEI924" s="14"/>
      <c r="EEJ924" s="14"/>
      <c r="EEK924" s="14"/>
      <c r="EEL924" s="14"/>
      <c r="EEM924" s="14"/>
      <c r="EEN924" s="14"/>
      <c r="EEO924" s="14"/>
      <c r="EEP924" s="14"/>
      <c r="EEQ924" s="14"/>
      <c r="EER924" s="14"/>
      <c r="EES924" s="14"/>
      <c r="EET924" s="14"/>
      <c r="EEU924" s="14"/>
      <c r="EEV924" s="14"/>
      <c r="EEW924" s="14"/>
      <c r="EEX924" s="14"/>
      <c r="EEY924" s="14"/>
      <c r="EEZ924" s="14"/>
      <c r="EFA924" s="14"/>
      <c r="EFB924" s="14"/>
      <c r="EFC924" s="14"/>
      <c r="EFD924" s="14"/>
      <c r="EFE924" s="14"/>
      <c r="EFF924" s="14"/>
      <c r="EFG924" s="14"/>
      <c r="EFH924" s="14"/>
      <c r="EFI924" s="14"/>
      <c r="EFJ924" s="14"/>
      <c r="EFK924" s="14"/>
      <c r="EFL924" s="14"/>
      <c r="EFM924" s="14"/>
      <c r="EFN924" s="14"/>
      <c r="EFO924" s="14"/>
      <c r="EFP924" s="14"/>
      <c r="EFQ924" s="14"/>
      <c r="EFR924" s="14"/>
      <c r="EFS924" s="14"/>
      <c r="EFT924" s="14"/>
      <c r="EFU924" s="14"/>
      <c r="EFV924" s="14"/>
      <c r="EFW924" s="14"/>
      <c r="EFX924" s="14"/>
      <c r="EFY924" s="14"/>
      <c r="EFZ924" s="14"/>
      <c r="EGA924" s="14"/>
      <c r="EGB924" s="14"/>
      <c r="EGC924" s="14"/>
      <c r="EGD924" s="14"/>
      <c r="EGE924" s="14"/>
      <c r="EGF924" s="14"/>
      <c r="EGG924" s="14"/>
      <c r="EGH924" s="14"/>
      <c r="EGI924" s="14"/>
      <c r="EGJ924" s="14"/>
      <c r="EGK924" s="14"/>
      <c r="EGL924" s="14"/>
      <c r="EGM924" s="14"/>
      <c r="EGN924" s="14"/>
      <c r="EGO924" s="14"/>
      <c r="EGP924" s="14"/>
      <c r="EGQ924" s="14"/>
      <c r="EGR924" s="14"/>
      <c r="EGS924" s="14"/>
      <c r="EGT924" s="14"/>
      <c r="EGU924" s="14"/>
      <c r="EGV924" s="14"/>
      <c r="EGW924" s="14"/>
      <c r="EGX924" s="14"/>
      <c r="EGY924" s="14"/>
      <c r="EGZ924" s="14"/>
      <c r="EHA924" s="14"/>
      <c r="EHB924" s="14"/>
      <c r="EHC924" s="14"/>
      <c r="EHD924" s="14"/>
      <c r="EHE924" s="14"/>
      <c r="EHF924" s="14"/>
      <c r="EHG924" s="14"/>
      <c r="EHH924" s="14"/>
      <c r="EHI924" s="14"/>
      <c r="EHJ924" s="14"/>
      <c r="EHK924" s="14"/>
      <c r="EHL924" s="14"/>
      <c r="EHM924" s="14"/>
      <c r="EHN924" s="14"/>
      <c r="EHO924" s="14"/>
      <c r="EHP924" s="14"/>
      <c r="EHQ924" s="14"/>
      <c r="EHR924" s="14"/>
      <c r="EHS924" s="14"/>
      <c r="EHT924" s="14"/>
      <c r="EHU924" s="14"/>
      <c r="EHV924" s="14"/>
      <c r="EHW924" s="14"/>
      <c r="EHX924" s="14"/>
      <c r="EHY924" s="14"/>
      <c r="EHZ924" s="14"/>
      <c r="EIA924" s="14"/>
      <c r="EIB924" s="14"/>
      <c r="EIC924" s="14"/>
      <c r="EID924" s="14"/>
      <c r="EIE924" s="14"/>
      <c r="EIF924" s="14"/>
      <c r="EIG924" s="14"/>
      <c r="EIH924" s="14"/>
      <c r="EII924" s="14"/>
      <c r="EIJ924" s="14"/>
      <c r="EIK924" s="14"/>
      <c r="EIL924" s="14"/>
      <c r="EIM924" s="14"/>
      <c r="EIN924" s="14"/>
      <c r="EIO924" s="14"/>
      <c r="EIP924" s="14"/>
      <c r="EIQ924" s="14"/>
      <c r="EIR924" s="14"/>
      <c r="EIS924" s="14"/>
      <c r="EIT924" s="14"/>
      <c r="EIU924" s="14"/>
      <c r="EIV924" s="14"/>
      <c r="EIW924" s="14"/>
      <c r="EIX924" s="14"/>
      <c r="EIY924" s="14"/>
      <c r="EIZ924" s="14"/>
      <c r="EJA924" s="14"/>
      <c r="EJB924" s="14"/>
      <c r="EJC924" s="14"/>
      <c r="EJD924" s="14"/>
      <c r="EJE924" s="14"/>
      <c r="EJF924" s="14"/>
      <c r="EJG924" s="14"/>
      <c r="EJH924" s="14"/>
      <c r="EJI924" s="14"/>
      <c r="EJJ924" s="14"/>
      <c r="EJK924" s="14"/>
      <c r="EJL924" s="14"/>
      <c r="EJM924" s="14"/>
      <c r="EJN924" s="14"/>
      <c r="EJO924" s="14"/>
      <c r="EJP924" s="14"/>
      <c r="EJQ924" s="14"/>
      <c r="EJR924" s="14"/>
      <c r="EJS924" s="14"/>
      <c r="EJT924" s="14"/>
      <c r="EJU924" s="14"/>
      <c r="EJV924" s="14"/>
      <c r="EJW924" s="14"/>
      <c r="EJX924" s="14"/>
      <c r="EJY924" s="14"/>
      <c r="EJZ924" s="14"/>
      <c r="EKA924" s="14"/>
      <c r="EKB924" s="14"/>
      <c r="EKC924" s="14"/>
      <c r="EKD924" s="14"/>
      <c r="EKE924" s="14"/>
      <c r="EKF924" s="14"/>
      <c r="EKG924" s="14"/>
      <c r="EKH924" s="14"/>
      <c r="EKI924" s="14"/>
      <c r="EKJ924" s="14"/>
      <c r="EKK924" s="14"/>
      <c r="EKL924" s="14"/>
      <c r="EKM924" s="14"/>
      <c r="EKN924" s="14"/>
      <c r="EKO924" s="14"/>
      <c r="EKP924" s="14"/>
      <c r="EKQ924" s="14"/>
      <c r="EKR924" s="14"/>
      <c r="EKS924" s="14"/>
      <c r="EKT924" s="14"/>
      <c r="EKU924" s="14"/>
      <c r="EKV924" s="14"/>
      <c r="EKW924" s="14"/>
      <c r="EKX924" s="14"/>
      <c r="EKY924" s="14"/>
      <c r="EKZ924" s="14"/>
      <c r="ELA924" s="14"/>
      <c r="ELB924" s="14"/>
      <c r="ELC924" s="14"/>
      <c r="ELD924" s="14"/>
      <c r="ELE924" s="14"/>
      <c r="ELF924" s="14"/>
      <c r="ELG924" s="14"/>
      <c r="ELH924" s="14"/>
      <c r="ELI924" s="14"/>
      <c r="ELJ924" s="14"/>
      <c r="ELK924" s="14"/>
      <c r="ELL924" s="14"/>
      <c r="ELM924" s="14"/>
      <c r="ELN924" s="14"/>
      <c r="ELO924" s="14"/>
      <c r="ELP924" s="14"/>
      <c r="ELQ924" s="14"/>
      <c r="ELR924" s="14"/>
      <c r="ELS924" s="14"/>
      <c r="ELT924" s="14"/>
      <c r="ELU924" s="14"/>
      <c r="ELV924" s="14"/>
      <c r="ELW924" s="14"/>
      <c r="ELX924" s="14"/>
      <c r="ELY924" s="14"/>
      <c r="ELZ924" s="14"/>
      <c r="EMA924" s="14"/>
      <c r="EMB924" s="14"/>
      <c r="EMC924" s="14"/>
      <c r="EMD924" s="14"/>
      <c r="EME924" s="14"/>
      <c r="EMF924" s="14"/>
      <c r="EMG924" s="14"/>
      <c r="EMH924" s="14"/>
      <c r="EMI924" s="14"/>
      <c r="EMJ924" s="14"/>
      <c r="EMK924" s="14"/>
      <c r="EML924" s="14"/>
      <c r="EMM924" s="14"/>
      <c r="EMN924" s="14"/>
      <c r="EMO924" s="14"/>
      <c r="EMP924" s="14"/>
      <c r="EMQ924" s="14"/>
      <c r="EMR924" s="14"/>
      <c r="EMS924" s="14"/>
      <c r="EMT924" s="14"/>
      <c r="EMU924" s="14"/>
      <c r="EMV924" s="14"/>
      <c r="EMW924" s="14"/>
      <c r="EMX924" s="14"/>
      <c r="EMY924" s="14"/>
      <c r="EMZ924" s="14"/>
      <c r="ENA924" s="14"/>
      <c r="ENB924" s="14"/>
      <c r="ENC924" s="14"/>
      <c r="END924" s="14"/>
      <c r="ENE924" s="14"/>
      <c r="ENF924" s="14"/>
      <c r="ENG924" s="14"/>
      <c r="ENH924" s="14"/>
      <c r="ENI924" s="14"/>
      <c r="ENJ924" s="14"/>
      <c r="ENK924" s="14"/>
      <c r="ENL924" s="14"/>
      <c r="ENM924" s="14"/>
      <c r="ENN924" s="14"/>
      <c r="ENO924" s="14"/>
      <c r="ENP924" s="14"/>
      <c r="ENQ924" s="14"/>
      <c r="ENR924" s="14"/>
      <c r="ENS924" s="14"/>
      <c r="ENT924" s="14"/>
      <c r="ENU924" s="14"/>
      <c r="ENV924" s="14"/>
      <c r="ENW924" s="14"/>
      <c r="ENX924" s="14"/>
      <c r="ENY924" s="14"/>
      <c r="ENZ924" s="14"/>
      <c r="EOA924" s="14"/>
      <c r="EOB924" s="14"/>
      <c r="EOC924" s="14"/>
      <c r="EOD924" s="14"/>
      <c r="EOE924" s="14"/>
      <c r="EOF924" s="14"/>
      <c r="EOG924" s="14"/>
      <c r="EOH924" s="14"/>
      <c r="EOI924" s="14"/>
      <c r="EOJ924" s="14"/>
      <c r="EOK924" s="14"/>
      <c r="EOL924" s="14"/>
      <c r="EOM924" s="14"/>
      <c r="EON924" s="14"/>
      <c r="EOO924" s="14"/>
      <c r="EOP924" s="14"/>
      <c r="EOQ924" s="14"/>
      <c r="EOR924" s="14"/>
      <c r="EOS924" s="14"/>
      <c r="EOT924" s="14"/>
      <c r="EOU924" s="14"/>
      <c r="EOV924" s="14"/>
      <c r="EOW924" s="14"/>
      <c r="EOX924" s="14"/>
      <c r="EOY924" s="14"/>
      <c r="EOZ924" s="14"/>
      <c r="EPA924" s="14"/>
      <c r="EPB924" s="14"/>
      <c r="EPC924" s="14"/>
      <c r="EPD924" s="14"/>
      <c r="EPE924" s="14"/>
      <c r="EPF924" s="14"/>
      <c r="EPG924" s="14"/>
      <c r="EPH924" s="14"/>
      <c r="EPI924" s="14"/>
      <c r="EPJ924" s="14"/>
      <c r="EPK924" s="14"/>
      <c r="EPL924" s="14"/>
      <c r="EPM924" s="14"/>
      <c r="EPN924" s="14"/>
      <c r="EPO924" s="14"/>
      <c r="EPP924" s="14"/>
      <c r="EPQ924" s="14"/>
      <c r="EPR924" s="14"/>
      <c r="EPS924" s="14"/>
      <c r="EPT924" s="14"/>
      <c r="EPU924" s="14"/>
      <c r="EPV924" s="14"/>
      <c r="EPW924" s="14"/>
      <c r="EPX924" s="14"/>
      <c r="EPY924" s="14"/>
      <c r="EPZ924" s="14"/>
      <c r="EQA924" s="14"/>
      <c r="EQB924" s="14"/>
      <c r="EQC924" s="14"/>
      <c r="EQD924" s="14"/>
      <c r="EQE924" s="14"/>
      <c r="EQF924" s="14"/>
      <c r="EQG924" s="14"/>
      <c r="EQH924" s="14"/>
      <c r="EQI924" s="14"/>
      <c r="EQJ924" s="14"/>
      <c r="EQK924" s="14"/>
      <c r="EQL924" s="14"/>
      <c r="EQM924" s="14"/>
      <c r="EQN924" s="14"/>
      <c r="EQO924" s="14"/>
      <c r="EQP924" s="14"/>
      <c r="EQQ924" s="14"/>
      <c r="EQR924" s="14"/>
      <c r="EQS924" s="14"/>
      <c r="EQT924" s="14"/>
      <c r="EQU924" s="14"/>
      <c r="EQV924" s="14"/>
      <c r="EQW924" s="14"/>
      <c r="EQX924" s="14"/>
      <c r="EQY924" s="14"/>
      <c r="EQZ924" s="14"/>
      <c r="ERA924" s="14"/>
      <c r="ERB924" s="14"/>
      <c r="ERC924" s="14"/>
      <c r="ERD924" s="14"/>
      <c r="ERE924" s="14"/>
      <c r="ERF924" s="14"/>
      <c r="ERG924" s="14"/>
      <c r="ERH924" s="14"/>
      <c r="ERI924" s="14"/>
      <c r="ERJ924" s="14"/>
      <c r="ERK924" s="14"/>
      <c r="ERL924" s="14"/>
      <c r="ERM924" s="14"/>
      <c r="ERN924" s="14"/>
      <c r="ERO924" s="14"/>
      <c r="ERP924" s="14"/>
      <c r="ERQ924" s="14"/>
      <c r="ERR924" s="14"/>
      <c r="ERS924" s="14"/>
      <c r="ERT924" s="14"/>
      <c r="ERU924" s="14"/>
      <c r="ERV924" s="14"/>
      <c r="ERW924" s="14"/>
      <c r="ERX924" s="14"/>
      <c r="ERY924" s="14"/>
      <c r="ERZ924" s="14"/>
      <c r="ESA924" s="14"/>
      <c r="ESB924" s="14"/>
      <c r="ESC924" s="14"/>
      <c r="ESD924" s="14"/>
      <c r="ESE924" s="14"/>
      <c r="ESF924" s="14"/>
      <c r="ESG924" s="14"/>
      <c r="ESH924" s="14"/>
      <c r="ESI924" s="14"/>
      <c r="ESJ924" s="14"/>
      <c r="ESK924" s="14"/>
      <c r="ESL924" s="14"/>
      <c r="ESM924" s="14"/>
      <c r="ESN924" s="14"/>
      <c r="ESO924" s="14"/>
      <c r="ESP924" s="14"/>
      <c r="ESQ924" s="14"/>
      <c r="ESR924" s="14"/>
      <c r="ESS924" s="14"/>
      <c r="EST924" s="14"/>
      <c r="ESU924" s="14"/>
      <c r="ESV924" s="14"/>
      <c r="ESW924" s="14"/>
      <c r="ESX924" s="14"/>
      <c r="ESY924" s="14"/>
      <c r="ESZ924" s="14"/>
      <c r="ETA924" s="14"/>
      <c r="ETB924" s="14"/>
      <c r="ETC924" s="14"/>
      <c r="ETD924" s="14"/>
      <c r="ETE924" s="14"/>
      <c r="ETF924" s="14"/>
      <c r="ETG924" s="14"/>
      <c r="ETH924" s="14"/>
      <c r="ETI924" s="14"/>
      <c r="ETJ924" s="14"/>
      <c r="ETK924" s="14"/>
      <c r="ETL924" s="14"/>
      <c r="ETM924" s="14"/>
      <c r="ETN924" s="14"/>
      <c r="ETO924" s="14"/>
      <c r="ETP924" s="14"/>
      <c r="ETQ924" s="14"/>
      <c r="ETR924" s="14"/>
      <c r="ETS924" s="14"/>
      <c r="ETT924" s="14"/>
      <c r="ETU924" s="14"/>
      <c r="ETV924" s="14"/>
      <c r="ETW924" s="14"/>
      <c r="ETX924" s="14"/>
      <c r="ETY924" s="14"/>
      <c r="ETZ924" s="14"/>
      <c r="EUA924" s="14"/>
      <c r="EUB924" s="14"/>
      <c r="EUC924" s="14"/>
      <c r="EUD924" s="14"/>
      <c r="EUE924" s="14"/>
      <c r="EUF924" s="14"/>
      <c r="EUG924" s="14"/>
      <c r="EUH924" s="14"/>
      <c r="EUI924" s="14"/>
      <c r="EUJ924" s="14"/>
      <c r="EUK924" s="14"/>
      <c r="EUL924" s="14"/>
      <c r="EUM924" s="14"/>
      <c r="EUN924" s="14"/>
      <c r="EUO924" s="14"/>
      <c r="EUP924" s="14"/>
      <c r="EUQ924" s="14"/>
      <c r="EUR924" s="14"/>
      <c r="EUS924" s="14"/>
      <c r="EUT924" s="14"/>
      <c r="EUU924" s="14"/>
      <c r="EUV924" s="14"/>
      <c r="EUW924" s="14"/>
      <c r="EUX924" s="14"/>
      <c r="EUY924" s="14"/>
      <c r="EUZ924" s="14"/>
      <c r="EVA924" s="14"/>
      <c r="EVB924" s="14"/>
      <c r="EVC924" s="14"/>
      <c r="EVD924" s="14"/>
      <c r="EVE924" s="14"/>
      <c r="EVF924" s="14"/>
      <c r="EVG924" s="14"/>
      <c r="EVH924" s="14"/>
      <c r="EVI924" s="14"/>
      <c r="EVJ924" s="14"/>
      <c r="EVK924" s="14"/>
      <c r="EVL924" s="14"/>
      <c r="EVM924" s="14"/>
      <c r="EVN924" s="14"/>
      <c r="EVO924" s="14"/>
      <c r="EVP924" s="14"/>
      <c r="EVQ924" s="14"/>
      <c r="EVR924" s="14"/>
      <c r="EVS924" s="14"/>
      <c r="EVT924" s="14"/>
      <c r="EVU924" s="14"/>
      <c r="EVV924" s="14"/>
      <c r="EVW924" s="14"/>
      <c r="EVX924" s="14"/>
      <c r="EVY924" s="14"/>
      <c r="EVZ924" s="14"/>
      <c r="EWA924" s="14"/>
      <c r="EWB924" s="14"/>
      <c r="EWC924" s="14"/>
      <c r="EWD924" s="14"/>
      <c r="EWE924" s="14"/>
      <c r="EWF924" s="14"/>
      <c r="EWG924" s="14"/>
      <c r="EWH924" s="14"/>
      <c r="EWI924" s="14"/>
      <c r="EWJ924" s="14"/>
      <c r="EWK924" s="14"/>
      <c r="EWL924" s="14"/>
      <c r="EWM924" s="14"/>
      <c r="EWN924" s="14"/>
      <c r="EWO924" s="14"/>
      <c r="EWP924" s="14"/>
      <c r="EWQ924" s="14"/>
      <c r="EWR924" s="14"/>
      <c r="EWS924" s="14"/>
      <c r="EWT924" s="14"/>
      <c r="EWU924" s="14"/>
      <c r="EWV924" s="14"/>
      <c r="EWW924" s="14"/>
      <c r="EWX924" s="14"/>
      <c r="EWY924" s="14"/>
      <c r="EWZ924" s="14"/>
      <c r="EXA924" s="14"/>
      <c r="EXB924" s="14"/>
      <c r="EXC924" s="14"/>
      <c r="EXD924" s="14"/>
      <c r="EXE924" s="14"/>
      <c r="EXF924" s="14"/>
      <c r="EXG924" s="14"/>
      <c r="EXH924" s="14"/>
      <c r="EXI924" s="14"/>
      <c r="EXJ924" s="14"/>
      <c r="EXK924" s="14"/>
      <c r="EXL924" s="14"/>
      <c r="EXM924" s="14"/>
      <c r="EXN924" s="14"/>
      <c r="EXO924" s="14"/>
      <c r="EXP924" s="14"/>
      <c r="EXQ924" s="14"/>
      <c r="EXR924" s="14"/>
      <c r="EXS924" s="14"/>
      <c r="EXT924" s="14"/>
      <c r="EXU924" s="14"/>
      <c r="EXV924" s="14"/>
      <c r="EXW924" s="14"/>
      <c r="EXX924" s="14"/>
      <c r="EXY924" s="14"/>
      <c r="EXZ924" s="14"/>
      <c r="EYA924" s="14"/>
      <c r="EYB924" s="14"/>
      <c r="EYC924" s="14"/>
      <c r="EYD924" s="14"/>
      <c r="EYE924" s="14"/>
      <c r="EYF924" s="14"/>
      <c r="EYG924" s="14"/>
      <c r="EYH924" s="14"/>
      <c r="EYI924" s="14"/>
      <c r="EYJ924" s="14"/>
      <c r="EYK924" s="14"/>
      <c r="EYL924" s="14"/>
      <c r="EYM924" s="14"/>
      <c r="EYN924" s="14"/>
      <c r="EYO924" s="14"/>
      <c r="EYP924" s="14"/>
      <c r="EYQ924" s="14"/>
      <c r="EYR924" s="14"/>
      <c r="EYS924" s="14"/>
      <c r="EYT924" s="14"/>
      <c r="EYU924" s="14"/>
      <c r="EYV924" s="14"/>
      <c r="EYW924" s="14"/>
      <c r="EYX924" s="14"/>
      <c r="EYY924" s="14"/>
      <c r="EYZ924" s="14"/>
      <c r="EZA924" s="14"/>
      <c r="EZB924" s="14"/>
      <c r="EZC924" s="14"/>
      <c r="EZD924" s="14"/>
      <c r="EZE924" s="14"/>
      <c r="EZF924" s="14"/>
      <c r="EZG924" s="14"/>
      <c r="EZH924" s="14"/>
      <c r="EZI924" s="14"/>
      <c r="EZJ924" s="14"/>
      <c r="EZK924" s="14"/>
      <c r="EZL924" s="14"/>
      <c r="EZM924" s="14"/>
      <c r="EZN924" s="14"/>
      <c r="EZO924" s="14"/>
      <c r="EZP924" s="14"/>
      <c r="EZQ924" s="14"/>
      <c r="EZR924" s="14"/>
      <c r="EZS924" s="14"/>
      <c r="EZT924" s="14"/>
      <c r="EZU924" s="14"/>
      <c r="EZV924" s="14"/>
      <c r="EZW924" s="14"/>
      <c r="EZX924" s="14"/>
      <c r="EZY924" s="14"/>
      <c r="EZZ924" s="14"/>
      <c r="FAA924" s="14"/>
      <c r="FAB924" s="14"/>
      <c r="FAC924" s="14"/>
      <c r="FAD924" s="14"/>
      <c r="FAE924" s="14"/>
      <c r="FAF924" s="14"/>
      <c r="FAG924" s="14"/>
      <c r="FAH924" s="14"/>
      <c r="FAI924" s="14"/>
      <c r="FAJ924" s="14"/>
      <c r="FAK924" s="14"/>
      <c r="FAL924" s="14"/>
      <c r="FAM924" s="14"/>
      <c r="FAN924" s="14"/>
      <c r="FAO924" s="14"/>
      <c r="FAP924" s="14"/>
      <c r="FAQ924" s="14"/>
      <c r="FAR924" s="14"/>
      <c r="FAS924" s="14"/>
      <c r="FAT924" s="14"/>
      <c r="FAU924" s="14"/>
      <c r="FAV924" s="14"/>
      <c r="FAW924" s="14"/>
      <c r="FAX924" s="14"/>
      <c r="FAY924" s="14"/>
      <c r="FAZ924" s="14"/>
      <c r="FBA924" s="14"/>
      <c r="FBB924" s="14"/>
      <c r="FBC924" s="14"/>
      <c r="FBD924" s="14"/>
      <c r="FBE924" s="14"/>
      <c r="FBF924" s="14"/>
      <c r="FBG924" s="14"/>
      <c r="FBH924" s="14"/>
      <c r="FBI924" s="14"/>
      <c r="FBJ924" s="14"/>
      <c r="FBK924" s="14"/>
      <c r="FBL924" s="14"/>
      <c r="FBM924" s="14"/>
      <c r="FBN924" s="14"/>
      <c r="FBO924" s="14"/>
      <c r="FBP924" s="14"/>
      <c r="FBQ924" s="14"/>
      <c r="FBR924" s="14"/>
      <c r="FBS924" s="14"/>
      <c r="FBT924" s="14"/>
      <c r="FBU924" s="14"/>
      <c r="FBV924" s="14"/>
      <c r="FBW924" s="14"/>
      <c r="FBX924" s="14"/>
      <c r="FBY924" s="14"/>
      <c r="FBZ924" s="14"/>
      <c r="FCA924" s="14"/>
      <c r="FCB924" s="14"/>
      <c r="FCC924" s="14"/>
      <c r="FCD924" s="14"/>
      <c r="FCE924" s="14"/>
      <c r="FCF924" s="14"/>
      <c r="FCG924" s="14"/>
      <c r="FCH924" s="14"/>
      <c r="FCI924" s="14"/>
      <c r="FCJ924" s="14"/>
      <c r="FCK924" s="14"/>
      <c r="FCL924" s="14"/>
      <c r="FCM924" s="14"/>
      <c r="FCN924" s="14"/>
      <c r="FCO924" s="14"/>
      <c r="FCP924" s="14"/>
      <c r="FCQ924" s="14"/>
      <c r="FCR924" s="14"/>
      <c r="FCS924" s="14"/>
      <c r="FCT924" s="14"/>
      <c r="FCU924" s="14"/>
      <c r="FCV924" s="14"/>
      <c r="FCW924" s="14"/>
      <c r="FCX924" s="14"/>
      <c r="FCY924" s="14"/>
      <c r="FCZ924" s="14"/>
      <c r="FDA924" s="14"/>
      <c r="FDB924" s="14"/>
      <c r="FDC924" s="14"/>
      <c r="FDD924" s="14"/>
      <c r="FDE924" s="14"/>
      <c r="FDF924" s="14"/>
      <c r="FDG924" s="14"/>
      <c r="FDH924" s="14"/>
      <c r="FDI924" s="14"/>
      <c r="FDJ924" s="14"/>
      <c r="FDK924" s="14"/>
      <c r="FDL924" s="14"/>
      <c r="FDM924" s="14"/>
      <c r="FDN924" s="14"/>
      <c r="FDO924" s="14"/>
      <c r="FDP924" s="14"/>
      <c r="FDQ924" s="14"/>
      <c r="FDR924" s="14"/>
      <c r="FDS924" s="14"/>
      <c r="FDT924" s="14"/>
      <c r="FDU924" s="14"/>
      <c r="FDV924" s="14"/>
      <c r="FDW924" s="14"/>
      <c r="FDX924" s="14"/>
      <c r="FDY924" s="14"/>
      <c r="FDZ924" s="14"/>
      <c r="FEA924" s="14"/>
      <c r="FEB924" s="14"/>
      <c r="FEC924" s="14"/>
      <c r="FED924" s="14"/>
      <c r="FEE924" s="14"/>
      <c r="FEF924" s="14"/>
      <c r="FEG924" s="14"/>
      <c r="FEH924" s="14"/>
      <c r="FEI924" s="14"/>
      <c r="FEJ924" s="14"/>
      <c r="FEK924" s="14"/>
      <c r="FEL924" s="14"/>
      <c r="FEM924" s="14"/>
      <c r="FEN924" s="14"/>
      <c r="FEO924" s="14"/>
      <c r="FEP924" s="14"/>
      <c r="FEQ924" s="14"/>
      <c r="FER924" s="14"/>
      <c r="FES924" s="14"/>
      <c r="FET924" s="14"/>
      <c r="FEU924" s="14"/>
      <c r="FEV924" s="14"/>
      <c r="FEW924" s="14"/>
      <c r="FEX924" s="14"/>
      <c r="FEY924" s="14"/>
      <c r="FEZ924" s="14"/>
      <c r="FFA924" s="14"/>
      <c r="FFB924" s="14"/>
      <c r="FFC924" s="14"/>
      <c r="FFD924" s="14"/>
      <c r="FFE924" s="14"/>
      <c r="FFF924" s="14"/>
      <c r="FFG924" s="14"/>
      <c r="FFH924" s="14"/>
      <c r="FFI924" s="14"/>
      <c r="FFJ924" s="14"/>
      <c r="FFK924" s="14"/>
      <c r="FFL924" s="14"/>
      <c r="FFM924" s="14"/>
      <c r="FFN924" s="14"/>
      <c r="FFO924" s="14"/>
      <c r="FFP924" s="14"/>
      <c r="FFQ924" s="14"/>
      <c r="FFR924" s="14"/>
      <c r="FFS924" s="14"/>
      <c r="FFT924" s="14"/>
      <c r="FFU924" s="14"/>
      <c r="FFV924" s="14"/>
      <c r="FFW924" s="14"/>
      <c r="FFX924" s="14"/>
      <c r="FFY924" s="14"/>
      <c r="FFZ924" s="14"/>
      <c r="FGA924" s="14"/>
      <c r="FGB924" s="14"/>
      <c r="FGC924" s="14"/>
      <c r="FGD924" s="14"/>
      <c r="FGE924" s="14"/>
      <c r="FGF924" s="14"/>
      <c r="FGG924" s="14"/>
      <c r="FGH924" s="14"/>
      <c r="FGI924" s="14"/>
      <c r="FGJ924" s="14"/>
      <c r="FGK924" s="14"/>
      <c r="FGL924" s="14"/>
      <c r="FGM924" s="14"/>
      <c r="FGN924" s="14"/>
      <c r="FGO924" s="14"/>
      <c r="FGP924" s="14"/>
      <c r="FGQ924" s="14"/>
      <c r="FGR924" s="14"/>
      <c r="FGS924" s="14"/>
      <c r="FGT924" s="14"/>
      <c r="FGU924" s="14"/>
      <c r="FGV924" s="14"/>
      <c r="FGW924" s="14"/>
      <c r="FGX924" s="14"/>
      <c r="FGY924" s="14"/>
      <c r="FGZ924" s="14"/>
      <c r="FHA924" s="14"/>
      <c r="FHB924" s="14"/>
      <c r="FHC924" s="14"/>
      <c r="FHD924" s="14"/>
      <c r="FHE924" s="14"/>
      <c r="FHF924" s="14"/>
      <c r="FHG924" s="14"/>
      <c r="FHH924" s="14"/>
      <c r="FHI924" s="14"/>
      <c r="FHJ924" s="14"/>
      <c r="FHK924" s="14"/>
      <c r="FHL924" s="14"/>
      <c r="FHM924" s="14"/>
      <c r="FHN924" s="14"/>
      <c r="FHO924" s="14"/>
      <c r="FHP924" s="14"/>
      <c r="FHQ924" s="14"/>
      <c r="FHR924" s="14"/>
      <c r="FHS924" s="14"/>
      <c r="FHT924" s="14"/>
      <c r="FHU924" s="14"/>
      <c r="FHV924" s="14"/>
      <c r="FHW924" s="14"/>
      <c r="FHX924" s="14"/>
      <c r="FHY924" s="14"/>
      <c r="FHZ924" s="14"/>
      <c r="FIA924" s="14"/>
      <c r="FIB924" s="14"/>
      <c r="FIC924" s="14"/>
      <c r="FID924" s="14"/>
      <c r="FIE924" s="14"/>
      <c r="FIF924" s="14"/>
      <c r="FIG924" s="14"/>
      <c r="FIH924" s="14"/>
      <c r="FII924" s="14"/>
      <c r="FIJ924" s="14"/>
      <c r="FIK924" s="14"/>
      <c r="FIL924" s="14"/>
      <c r="FIM924" s="14"/>
      <c r="FIN924" s="14"/>
      <c r="FIO924" s="14"/>
      <c r="FIP924" s="14"/>
      <c r="FIQ924" s="14"/>
      <c r="FIR924" s="14"/>
      <c r="FIS924" s="14"/>
      <c r="FIT924" s="14"/>
      <c r="FIU924" s="14"/>
      <c r="FIV924" s="14"/>
      <c r="FIW924" s="14"/>
      <c r="FIX924" s="14"/>
      <c r="FIY924" s="14"/>
      <c r="FIZ924" s="14"/>
      <c r="FJA924" s="14"/>
      <c r="FJB924" s="14"/>
      <c r="FJC924" s="14"/>
      <c r="FJD924" s="14"/>
      <c r="FJE924" s="14"/>
      <c r="FJF924" s="14"/>
      <c r="FJG924" s="14"/>
      <c r="FJH924" s="14"/>
      <c r="FJI924" s="14"/>
      <c r="FJJ924" s="14"/>
      <c r="FJK924" s="14"/>
      <c r="FJL924" s="14"/>
      <c r="FJM924" s="14"/>
      <c r="FJN924" s="14"/>
      <c r="FJO924" s="14"/>
      <c r="FJP924" s="14"/>
      <c r="FJQ924" s="14"/>
      <c r="FJR924" s="14"/>
      <c r="FJS924" s="14"/>
      <c r="FJT924" s="14"/>
      <c r="FJU924" s="14"/>
      <c r="FJV924" s="14"/>
      <c r="FJW924" s="14"/>
      <c r="FJX924" s="14"/>
      <c r="FJY924" s="14"/>
      <c r="FJZ924" s="14"/>
      <c r="FKA924" s="14"/>
      <c r="FKB924" s="14"/>
      <c r="FKC924" s="14"/>
      <c r="FKD924" s="14"/>
      <c r="FKE924" s="14"/>
      <c r="FKF924" s="14"/>
      <c r="FKG924" s="14"/>
      <c r="FKH924" s="14"/>
      <c r="FKI924" s="14"/>
      <c r="FKJ924" s="14"/>
      <c r="FKK924" s="14"/>
      <c r="FKL924" s="14"/>
      <c r="FKM924" s="14"/>
      <c r="FKN924" s="14"/>
      <c r="FKO924" s="14"/>
      <c r="FKP924" s="14"/>
      <c r="FKQ924" s="14"/>
      <c r="FKR924" s="14"/>
      <c r="FKS924" s="14"/>
      <c r="FKT924" s="14"/>
      <c r="FKU924" s="14"/>
      <c r="FKV924" s="14"/>
      <c r="FKW924" s="14"/>
      <c r="FKX924" s="14"/>
      <c r="FKY924" s="14"/>
      <c r="FKZ924" s="14"/>
      <c r="FLA924" s="14"/>
      <c r="FLB924" s="14"/>
      <c r="FLC924" s="14"/>
      <c r="FLD924" s="14"/>
      <c r="FLE924" s="14"/>
      <c r="FLF924" s="14"/>
      <c r="FLG924" s="14"/>
      <c r="FLH924" s="14"/>
      <c r="FLI924" s="14"/>
      <c r="FLJ924" s="14"/>
      <c r="FLK924" s="14"/>
      <c r="FLL924" s="14"/>
      <c r="FLM924" s="14"/>
      <c r="FLN924" s="14"/>
      <c r="FLO924" s="14"/>
      <c r="FLP924" s="14"/>
      <c r="FLQ924" s="14"/>
      <c r="FLR924" s="14"/>
      <c r="FLS924" s="14"/>
      <c r="FLT924" s="14"/>
      <c r="FLU924" s="14"/>
      <c r="FLV924" s="14"/>
      <c r="FLW924" s="14"/>
      <c r="FLX924" s="14"/>
      <c r="FLY924" s="14"/>
      <c r="FLZ924" s="14"/>
      <c r="FMA924" s="14"/>
      <c r="FMB924" s="14"/>
      <c r="FMC924" s="14"/>
      <c r="FMD924" s="14"/>
      <c r="FME924" s="14"/>
      <c r="FMF924" s="14"/>
      <c r="FMG924" s="14"/>
      <c r="FMH924" s="14"/>
      <c r="FMI924" s="14"/>
      <c r="FMJ924" s="14"/>
      <c r="FMK924" s="14"/>
      <c r="FML924" s="14"/>
      <c r="FMM924" s="14"/>
      <c r="FMN924" s="14"/>
      <c r="FMO924" s="14"/>
      <c r="FMP924" s="14"/>
      <c r="FMQ924" s="14"/>
      <c r="FMR924" s="14"/>
      <c r="FMS924" s="14"/>
      <c r="FMT924" s="14"/>
      <c r="FMU924" s="14"/>
      <c r="FMV924" s="14"/>
      <c r="FMW924" s="14"/>
      <c r="FMX924" s="14"/>
      <c r="FMY924" s="14"/>
      <c r="FMZ924" s="14"/>
      <c r="FNA924" s="14"/>
      <c r="FNB924" s="14"/>
      <c r="FNC924" s="14"/>
      <c r="FND924" s="14"/>
      <c r="FNE924" s="14"/>
      <c r="FNF924" s="14"/>
      <c r="FNG924" s="14"/>
      <c r="FNH924" s="14"/>
      <c r="FNI924" s="14"/>
      <c r="FNJ924" s="14"/>
      <c r="FNK924" s="14"/>
      <c r="FNL924" s="14"/>
      <c r="FNM924" s="14"/>
      <c r="FNN924" s="14"/>
      <c r="FNO924" s="14"/>
      <c r="FNP924" s="14"/>
      <c r="FNQ924" s="14"/>
      <c r="FNR924" s="14"/>
      <c r="FNS924" s="14"/>
      <c r="FNT924" s="14"/>
      <c r="FNU924" s="14"/>
      <c r="FNV924" s="14"/>
      <c r="FNW924" s="14"/>
      <c r="FNX924" s="14"/>
      <c r="FNY924" s="14"/>
      <c r="FNZ924" s="14"/>
      <c r="FOA924" s="14"/>
      <c r="FOB924" s="14"/>
      <c r="FOC924" s="14"/>
      <c r="FOD924" s="14"/>
      <c r="FOE924" s="14"/>
      <c r="FOF924" s="14"/>
      <c r="FOG924" s="14"/>
      <c r="FOH924" s="14"/>
      <c r="FOI924" s="14"/>
      <c r="FOJ924" s="14"/>
      <c r="FOK924" s="14"/>
      <c r="FOL924" s="14"/>
      <c r="FOM924" s="14"/>
      <c r="FON924" s="14"/>
      <c r="FOO924" s="14"/>
      <c r="FOP924" s="14"/>
      <c r="FOQ924" s="14"/>
      <c r="FOR924" s="14"/>
      <c r="FOS924" s="14"/>
      <c r="FOT924" s="14"/>
      <c r="FOU924" s="14"/>
      <c r="FOV924" s="14"/>
      <c r="FOW924" s="14"/>
      <c r="FOX924" s="14"/>
      <c r="FOY924" s="14"/>
      <c r="FOZ924" s="14"/>
      <c r="FPA924" s="14"/>
      <c r="FPB924" s="14"/>
      <c r="FPC924" s="14"/>
      <c r="FPD924" s="14"/>
      <c r="FPE924" s="14"/>
      <c r="FPF924" s="14"/>
      <c r="FPG924" s="14"/>
      <c r="FPH924" s="14"/>
      <c r="FPI924" s="14"/>
      <c r="FPJ924" s="14"/>
      <c r="FPK924" s="14"/>
      <c r="FPL924" s="14"/>
      <c r="FPM924" s="14"/>
      <c r="FPN924" s="14"/>
      <c r="FPO924" s="14"/>
      <c r="FPP924" s="14"/>
      <c r="FPQ924" s="14"/>
      <c r="FPR924" s="14"/>
      <c r="FPS924" s="14"/>
      <c r="FPT924" s="14"/>
      <c r="FPU924" s="14"/>
      <c r="FPV924" s="14"/>
      <c r="FPW924" s="14"/>
      <c r="FPX924" s="14"/>
      <c r="FPY924" s="14"/>
      <c r="FPZ924" s="14"/>
      <c r="FQA924" s="14"/>
      <c r="FQB924" s="14"/>
      <c r="FQC924" s="14"/>
      <c r="FQD924" s="14"/>
      <c r="FQE924" s="14"/>
      <c r="FQF924" s="14"/>
      <c r="FQG924" s="14"/>
      <c r="FQH924" s="14"/>
      <c r="FQI924" s="14"/>
      <c r="FQJ924" s="14"/>
      <c r="FQK924" s="14"/>
      <c r="FQL924" s="14"/>
      <c r="FQM924" s="14"/>
      <c r="FQN924" s="14"/>
      <c r="FQO924" s="14"/>
      <c r="FQP924" s="14"/>
      <c r="FQQ924" s="14"/>
      <c r="FQR924" s="14"/>
      <c r="FQS924" s="14"/>
      <c r="FQT924" s="14"/>
      <c r="FQU924" s="14"/>
      <c r="FQV924" s="14"/>
      <c r="FQW924" s="14"/>
      <c r="FQX924" s="14"/>
      <c r="FQY924" s="14"/>
      <c r="FQZ924" s="14"/>
      <c r="FRA924" s="14"/>
      <c r="FRB924" s="14"/>
      <c r="FRC924" s="14"/>
      <c r="FRD924" s="14"/>
      <c r="FRE924" s="14"/>
      <c r="FRF924" s="14"/>
      <c r="FRG924" s="14"/>
      <c r="FRH924" s="14"/>
      <c r="FRI924" s="14"/>
      <c r="FRJ924" s="14"/>
      <c r="FRK924" s="14"/>
      <c r="FRL924" s="14"/>
      <c r="FRM924" s="14"/>
      <c r="FRN924" s="14"/>
      <c r="FRO924" s="14"/>
      <c r="FRP924" s="14"/>
      <c r="FRQ924" s="14"/>
      <c r="FRR924" s="14"/>
      <c r="FRS924" s="14"/>
      <c r="FRT924" s="14"/>
      <c r="FRU924" s="14"/>
      <c r="FRV924" s="14"/>
      <c r="FRW924" s="14"/>
      <c r="FRX924" s="14"/>
      <c r="FRY924" s="14"/>
      <c r="FRZ924" s="14"/>
      <c r="FSA924" s="14"/>
      <c r="FSB924" s="14"/>
      <c r="FSC924" s="14"/>
      <c r="FSD924" s="14"/>
      <c r="FSE924" s="14"/>
      <c r="FSF924" s="14"/>
      <c r="FSG924" s="14"/>
      <c r="FSH924" s="14"/>
      <c r="FSI924" s="14"/>
      <c r="FSJ924" s="14"/>
      <c r="FSK924" s="14"/>
      <c r="FSL924" s="14"/>
      <c r="FSM924" s="14"/>
      <c r="FSN924" s="14"/>
      <c r="FSO924" s="14"/>
      <c r="FSP924" s="14"/>
      <c r="FSQ924" s="14"/>
      <c r="FSR924" s="14"/>
      <c r="FSS924" s="14"/>
      <c r="FST924" s="14"/>
      <c r="FSU924" s="14"/>
      <c r="FSV924" s="14"/>
      <c r="FSW924" s="14"/>
      <c r="FSX924" s="14"/>
      <c r="FSY924" s="14"/>
      <c r="FSZ924" s="14"/>
      <c r="FTA924" s="14"/>
      <c r="FTB924" s="14"/>
      <c r="FTC924" s="14"/>
      <c r="FTD924" s="14"/>
      <c r="FTE924" s="14"/>
      <c r="FTF924" s="14"/>
      <c r="FTG924" s="14"/>
      <c r="FTH924" s="14"/>
      <c r="FTI924" s="14"/>
      <c r="FTJ924" s="14"/>
      <c r="FTK924" s="14"/>
      <c r="FTL924" s="14"/>
      <c r="FTM924" s="14"/>
      <c r="FTN924" s="14"/>
      <c r="FTO924" s="14"/>
      <c r="FTP924" s="14"/>
      <c r="FTQ924" s="14"/>
      <c r="FTR924" s="14"/>
      <c r="FTS924" s="14"/>
      <c r="FTT924" s="14"/>
      <c r="FTU924" s="14"/>
      <c r="FTV924" s="14"/>
      <c r="FTW924" s="14"/>
      <c r="FTX924" s="14"/>
      <c r="FTY924" s="14"/>
      <c r="FTZ924" s="14"/>
      <c r="FUA924" s="14"/>
      <c r="FUB924" s="14"/>
      <c r="FUC924" s="14"/>
      <c r="FUD924" s="14"/>
      <c r="FUE924" s="14"/>
      <c r="FUF924" s="14"/>
      <c r="FUG924" s="14"/>
      <c r="FUH924" s="14"/>
      <c r="FUI924" s="14"/>
      <c r="FUJ924" s="14"/>
      <c r="FUK924" s="14"/>
      <c r="FUL924" s="14"/>
      <c r="FUM924" s="14"/>
      <c r="FUN924" s="14"/>
      <c r="FUO924" s="14"/>
      <c r="FUP924" s="14"/>
      <c r="FUQ924" s="14"/>
      <c r="FUR924" s="14"/>
      <c r="FUS924" s="14"/>
      <c r="FUT924" s="14"/>
      <c r="FUU924" s="14"/>
      <c r="FUV924" s="14"/>
      <c r="FUW924" s="14"/>
      <c r="FUX924" s="14"/>
      <c r="FUY924" s="14"/>
      <c r="FUZ924" s="14"/>
      <c r="FVA924" s="14"/>
      <c r="FVB924" s="14"/>
      <c r="FVC924" s="14"/>
      <c r="FVD924" s="14"/>
      <c r="FVE924" s="14"/>
      <c r="FVF924" s="14"/>
      <c r="FVG924" s="14"/>
      <c r="FVH924" s="14"/>
      <c r="FVI924" s="14"/>
      <c r="FVJ924" s="14"/>
      <c r="FVK924" s="14"/>
      <c r="FVL924" s="14"/>
      <c r="FVM924" s="14"/>
      <c r="FVN924" s="14"/>
      <c r="FVO924" s="14"/>
      <c r="FVP924" s="14"/>
      <c r="FVQ924" s="14"/>
      <c r="FVR924" s="14"/>
      <c r="FVS924" s="14"/>
      <c r="FVT924" s="14"/>
      <c r="FVU924" s="14"/>
      <c r="FVV924" s="14"/>
      <c r="FVW924" s="14"/>
      <c r="FVX924" s="14"/>
      <c r="FVY924" s="14"/>
      <c r="FVZ924" s="14"/>
      <c r="FWA924" s="14"/>
      <c r="FWB924" s="14"/>
      <c r="FWC924" s="14"/>
      <c r="FWD924" s="14"/>
      <c r="FWE924" s="14"/>
      <c r="FWF924" s="14"/>
      <c r="FWG924" s="14"/>
      <c r="FWH924" s="14"/>
      <c r="FWI924" s="14"/>
      <c r="FWJ924" s="14"/>
      <c r="FWK924" s="14"/>
      <c r="FWL924" s="14"/>
      <c r="FWM924" s="14"/>
      <c r="FWN924" s="14"/>
      <c r="FWO924" s="14"/>
      <c r="FWP924" s="14"/>
      <c r="FWQ924" s="14"/>
      <c r="FWR924" s="14"/>
      <c r="FWS924" s="14"/>
      <c r="FWT924" s="14"/>
      <c r="FWU924" s="14"/>
      <c r="FWV924" s="14"/>
      <c r="FWW924" s="14"/>
      <c r="FWX924" s="14"/>
      <c r="FWY924" s="14"/>
      <c r="FWZ924" s="14"/>
      <c r="FXA924" s="14"/>
      <c r="FXB924" s="14"/>
      <c r="FXC924" s="14"/>
      <c r="FXD924" s="14"/>
      <c r="FXE924" s="14"/>
      <c r="FXF924" s="14"/>
      <c r="FXG924" s="14"/>
      <c r="FXH924" s="14"/>
      <c r="FXI924" s="14"/>
      <c r="FXJ924" s="14"/>
      <c r="FXK924" s="14"/>
      <c r="FXL924" s="14"/>
      <c r="FXM924" s="14"/>
      <c r="FXN924" s="14"/>
      <c r="FXO924" s="14"/>
      <c r="FXP924" s="14"/>
      <c r="FXQ924" s="14"/>
      <c r="FXR924" s="14"/>
      <c r="FXS924" s="14"/>
      <c r="FXT924" s="14"/>
      <c r="FXU924" s="14"/>
      <c r="FXV924" s="14"/>
      <c r="FXW924" s="14"/>
      <c r="FXX924" s="14"/>
      <c r="FXY924" s="14"/>
      <c r="FXZ924" s="14"/>
      <c r="FYA924" s="14"/>
      <c r="FYB924" s="14"/>
      <c r="FYC924" s="14"/>
      <c r="FYD924" s="14"/>
      <c r="FYE924" s="14"/>
      <c r="FYF924" s="14"/>
      <c r="FYG924" s="14"/>
      <c r="FYH924" s="14"/>
      <c r="FYI924" s="14"/>
      <c r="FYJ924" s="14"/>
      <c r="FYK924" s="14"/>
      <c r="FYL924" s="14"/>
      <c r="FYM924" s="14"/>
      <c r="FYN924" s="14"/>
      <c r="FYO924" s="14"/>
      <c r="FYP924" s="14"/>
      <c r="FYQ924" s="14"/>
      <c r="FYR924" s="14"/>
      <c r="FYS924" s="14"/>
      <c r="FYT924" s="14"/>
      <c r="FYU924" s="14"/>
      <c r="FYV924" s="14"/>
      <c r="FYW924" s="14"/>
      <c r="FYX924" s="14"/>
      <c r="FYY924" s="14"/>
      <c r="FYZ924" s="14"/>
      <c r="FZA924" s="14"/>
      <c r="FZB924" s="14"/>
      <c r="FZC924" s="14"/>
      <c r="FZD924" s="14"/>
      <c r="FZE924" s="14"/>
      <c r="FZF924" s="14"/>
      <c r="FZG924" s="14"/>
      <c r="FZH924" s="14"/>
      <c r="FZI924" s="14"/>
      <c r="FZJ924" s="14"/>
      <c r="FZK924" s="14"/>
      <c r="FZL924" s="14"/>
      <c r="FZM924" s="14"/>
      <c r="FZN924" s="14"/>
      <c r="FZO924" s="14"/>
      <c r="FZP924" s="14"/>
      <c r="FZQ924" s="14"/>
      <c r="FZR924" s="14"/>
      <c r="FZS924" s="14"/>
      <c r="FZT924" s="14"/>
      <c r="FZU924" s="14"/>
      <c r="FZV924" s="14"/>
      <c r="FZW924" s="14"/>
      <c r="FZX924" s="14"/>
      <c r="FZY924" s="14"/>
      <c r="FZZ924" s="14"/>
      <c r="GAA924" s="14"/>
      <c r="GAB924" s="14"/>
      <c r="GAC924" s="14"/>
      <c r="GAD924" s="14"/>
      <c r="GAE924" s="14"/>
      <c r="GAF924" s="14"/>
      <c r="GAG924" s="14"/>
      <c r="GAH924" s="14"/>
      <c r="GAI924" s="14"/>
      <c r="GAJ924" s="14"/>
      <c r="GAK924" s="14"/>
      <c r="GAL924" s="14"/>
      <c r="GAM924" s="14"/>
      <c r="GAN924" s="14"/>
      <c r="GAO924" s="14"/>
      <c r="GAP924" s="14"/>
      <c r="GAQ924" s="14"/>
      <c r="GAR924" s="14"/>
      <c r="GAS924" s="14"/>
      <c r="GAT924" s="14"/>
      <c r="GAU924" s="14"/>
      <c r="GAV924" s="14"/>
      <c r="GAW924" s="14"/>
      <c r="GAX924" s="14"/>
      <c r="GAY924" s="14"/>
      <c r="GAZ924" s="14"/>
      <c r="GBA924" s="14"/>
      <c r="GBB924" s="14"/>
      <c r="GBC924" s="14"/>
      <c r="GBD924" s="14"/>
      <c r="GBE924" s="14"/>
      <c r="GBF924" s="14"/>
      <c r="GBG924" s="14"/>
      <c r="GBH924" s="14"/>
      <c r="GBI924" s="14"/>
      <c r="GBJ924" s="14"/>
      <c r="GBK924" s="14"/>
      <c r="GBL924" s="14"/>
      <c r="GBM924" s="14"/>
      <c r="GBN924" s="14"/>
      <c r="GBO924" s="14"/>
      <c r="GBP924" s="14"/>
      <c r="GBQ924" s="14"/>
      <c r="GBR924" s="14"/>
      <c r="GBS924" s="14"/>
      <c r="GBT924" s="14"/>
      <c r="GBU924" s="14"/>
      <c r="GBV924" s="14"/>
      <c r="GBW924" s="14"/>
      <c r="GBX924" s="14"/>
      <c r="GBY924" s="14"/>
      <c r="GBZ924" s="14"/>
      <c r="GCA924" s="14"/>
      <c r="GCB924" s="14"/>
      <c r="GCC924" s="14"/>
      <c r="GCD924" s="14"/>
      <c r="GCE924" s="14"/>
      <c r="GCF924" s="14"/>
      <c r="GCG924" s="14"/>
      <c r="GCH924" s="14"/>
      <c r="GCI924" s="14"/>
      <c r="GCJ924" s="14"/>
      <c r="GCK924" s="14"/>
      <c r="GCL924" s="14"/>
      <c r="GCM924" s="14"/>
      <c r="GCN924" s="14"/>
      <c r="GCO924" s="14"/>
      <c r="GCP924" s="14"/>
      <c r="GCQ924" s="14"/>
      <c r="GCR924" s="14"/>
      <c r="GCS924" s="14"/>
      <c r="GCT924" s="14"/>
      <c r="GCU924" s="14"/>
      <c r="GCV924" s="14"/>
      <c r="GCW924" s="14"/>
      <c r="GCX924" s="14"/>
      <c r="GCY924" s="14"/>
      <c r="GCZ924" s="14"/>
      <c r="GDA924" s="14"/>
      <c r="GDB924" s="14"/>
      <c r="GDC924" s="14"/>
      <c r="GDD924" s="14"/>
      <c r="GDE924" s="14"/>
      <c r="GDF924" s="14"/>
      <c r="GDG924" s="14"/>
      <c r="GDH924" s="14"/>
      <c r="GDI924" s="14"/>
      <c r="GDJ924" s="14"/>
      <c r="GDK924" s="14"/>
      <c r="GDL924" s="14"/>
      <c r="GDM924" s="14"/>
      <c r="GDN924" s="14"/>
      <c r="GDO924" s="14"/>
      <c r="GDP924" s="14"/>
      <c r="GDQ924" s="14"/>
      <c r="GDR924" s="14"/>
      <c r="GDS924" s="14"/>
      <c r="GDT924" s="14"/>
      <c r="GDU924" s="14"/>
      <c r="GDV924" s="14"/>
      <c r="GDW924" s="14"/>
      <c r="GDX924" s="14"/>
      <c r="GDY924" s="14"/>
      <c r="GDZ924" s="14"/>
      <c r="GEA924" s="14"/>
      <c r="GEB924" s="14"/>
      <c r="GEC924" s="14"/>
      <c r="GED924" s="14"/>
      <c r="GEE924" s="14"/>
      <c r="GEF924" s="14"/>
      <c r="GEG924" s="14"/>
      <c r="GEH924" s="14"/>
      <c r="GEI924" s="14"/>
      <c r="GEJ924" s="14"/>
      <c r="GEK924" s="14"/>
      <c r="GEL924" s="14"/>
      <c r="GEM924" s="14"/>
      <c r="GEN924" s="14"/>
      <c r="GEO924" s="14"/>
      <c r="GEP924" s="14"/>
      <c r="GEQ924" s="14"/>
      <c r="GER924" s="14"/>
      <c r="GES924" s="14"/>
      <c r="GET924" s="14"/>
      <c r="GEU924" s="14"/>
      <c r="GEV924" s="14"/>
      <c r="GEW924" s="14"/>
      <c r="GEX924" s="14"/>
      <c r="GEY924" s="14"/>
      <c r="GEZ924" s="14"/>
      <c r="GFA924" s="14"/>
      <c r="GFB924" s="14"/>
      <c r="GFC924" s="14"/>
      <c r="GFD924" s="14"/>
      <c r="GFE924" s="14"/>
      <c r="GFF924" s="14"/>
      <c r="GFG924" s="14"/>
      <c r="GFH924" s="14"/>
      <c r="GFI924" s="14"/>
      <c r="GFJ924" s="14"/>
      <c r="GFK924" s="14"/>
      <c r="GFL924" s="14"/>
      <c r="GFM924" s="14"/>
      <c r="GFN924" s="14"/>
      <c r="GFO924" s="14"/>
      <c r="GFP924" s="14"/>
      <c r="GFQ924" s="14"/>
      <c r="GFR924" s="14"/>
      <c r="GFS924" s="14"/>
      <c r="GFT924" s="14"/>
      <c r="GFU924" s="14"/>
      <c r="GFV924" s="14"/>
      <c r="GFW924" s="14"/>
      <c r="GFX924" s="14"/>
      <c r="GFY924" s="14"/>
      <c r="GFZ924" s="14"/>
      <c r="GGA924" s="14"/>
      <c r="GGB924" s="14"/>
      <c r="GGC924" s="14"/>
      <c r="GGD924" s="14"/>
      <c r="GGE924" s="14"/>
      <c r="GGF924" s="14"/>
      <c r="GGG924" s="14"/>
      <c r="GGH924" s="14"/>
      <c r="GGI924" s="14"/>
      <c r="GGJ924" s="14"/>
      <c r="GGK924" s="14"/>
      <c r="GGL924" s="14"/>
      <c r="GGM924" s="14"/>
      <c r="GGN924" s="14"/>
      <c r="GGO924" s="14"/>
      <c r="GGP924" s="14"/>
      <c r="GGQ924" s="14"/>
      <c r="GGR924" s="14"/>
      <c r="GGS924" s="14"/>
      <c r="GGT924" s="14"/>
      <c r="GGU924" s="14"/>
      <c r="GGV924" s="14"/>
      <c r="GGW924" s="14"/>
      <c r="GGX924" s="14"/>
      <c r="GGY924" s="14"/>
      <c r="GGZ924" s="14"/>
      <c r="GHA924" s="14"/>
      <c r="GHB924" s="14"/>
      <c r="GHC924" s="14"/>
      <c r="GHD924" s="14"/>
      <c r="GHE924" s="14"/>
      <c r="GHF924" s="14"/>
      <c r="GHG924" s="14"/>
      <c r="GHH924" s="14"/>
      <c r="GHI924" s="14"/>
      <c r="GHJ924" s="14"/>
      <c r="GHK924" s="14"/>
      <c r="GHL924" s="14"/>
      <c r="GHM924" s="14"/>
      <c r="GHN924" s="14"/>
      <c r="GHO924" s="14"/>
      <c r="GHP924" s="14"/>
      <c r="GHQ924" s="14"/>
      <c r="GHR924" s="14"/>
      <c r="GHS924" s="14"/>
      <c r="GHT924" s="14"/>
      <c r="GHU924" s="14"/>
      <c r="GHV924" s="14"/>
      <c r="GHW924" s="14"/>
      <c r="GHX924" s="14"/>
      <c r="GHY924" s="14"/>
      <c r="GHZ924" s="14"/>
      <c r="GIA924" s="14"/>
      <c r="GIB924" s="14"/>
      <c r="GIC924" s="14"/>
      <c r="GID924" s="14"/>
      <c r="GIE924" s="14"/>
      <c r="GIF924" s="14"/>
      <c r="GIG924" s="14"/>
      <c r="GIH924" s="14"/>
      <c r="GII924" s="14"/>
      <c r="GIJ924" s="14"/>
      <c r="GIK924" s="14"/>
      <c r="GIL924" s="14"/>
      <c r="GIM924" s="14"/>
      <c r="GIN924" s="14"/>
      <c r="GIO924" s="14"/>
      <c r="GIP924" s="14"/>
      <c r="GIQ924" s="14"/>
      <c r="GIR924" s="14"/>
      <c r="GIS924" s="14"/>
      <c r="GIT924" s="14"/>
      <c r="GIU924" s="14"/>
      <c r="GIV924" s="14"/>
      <c r="GIW924" s="14"/>
      <c r="GIX924" s="14"/>
      <c r="GIY924" s="14"/>
      <c r="GIZ924" s="14"/>
      <c r="GJA924" s="14"/>
      <c r="GJB924" s="14"/>
      <c r="GJC924" s="14"/>
      <c r="GJD924" s="14"/>
      <c r="GJE924" s="14"/>
      <c r="GJF924" s="14"/>
      <c r="GJG924" s="14"/>
      <c r="GJH924" s="14"/>
      <c r="GJI924" s="14"/>
      <c r="GJJ924" s="14"/>
      <c r="GJK924" s="14"/>
      <c r="GJL924" s="14"/>
      <c r="GJM924" s="14"/>
      <c r="GJN924" s="14"/>
      <c r="GJO924" s="14"/>
      <c r="GJP924" s="14"/>
      <c r="GJQ924" s="14"/>
      <c r="GJR924" s="14"/>
      <c r="GJS924" s="14"/>
      <c r="GJT924" s="14"/>
      <c r="GJU924" s="14"/>
      <c r="GJV924" s="14"/>
      <c r="GJW924" s="14"/>
      <c r="GJX924" s="14"/>
      <c r="GJY924" s="14"/>
      <c r="GJZ924" s="14"/>
      <c r="GKA924" s="14"/>
      <c r="GKB924" s="14"/>
      <c r="GKC924" s="14"/>
      <c r="GKD924" s="14"/>
      <c r="GKE924" s="14"/>
      <c r="GKF924" s="14"/>
      <c r="GKG924" s="14"/>
      <c r="GKH924" s="14"/>
      <c r="GKI924" s="14"/>
      <c r="GKJ924" s="14"/>
      <c r="GKK924" s="14"/>
      <c r="GKL924" s="14"/>
      <c r="GKM924" s="14"/>
      <c r="GKN924" s="14"/>
      <c r="GKO924" s="14"/>
      <c r="GKP924" s="14"/>
      <c r="GKQ924" s="14"/>
      <c r="GKR924" s="14"/>
      <c r="GKS924" s="14"/>
      <c r="GKT924" s="14"/>
      <c r="GKU924" s="14"/>
      <c r="GKV924" s="14"/>
      <c r="GKW924" s="14"/>
      <c r="GKX924" s="14"/>
      <c r="GKY924" s="14"/>
      <c r="GKZ924" s="14"/>
      <c r="GLA924" s="14"/>
      <c r="GLB924" s="14"/>
      <c r="GLC924" s="14"/>
      <c r="GLD924" s="14"/>
      <c r="GLE924" s="14"/>
      <c r="GLF924" s="14"/>
      <c r="GLG924" s="14"/>
      <c r="GLH924" s="14"/>
      <c r="GLI924" s="14"/>
      <c r="GLJ924" s="14"/>
      <c r="GLK924" s="14"/>
      <c r="GLL924" s="14"/>
      <c r="GLM924" s="14"/>
      <c r="GLN924" s="14"/>
      <c r="GLO924" s="14"/>
      <c r="GLP924" s="14"/>
      <c r="GLQ924" s="14"/>
      <c r="GLR924" s="14"/>
      <c r="GLS924" s="14"/>
      <c r="GLT924" s="14"/>
      <c r="GLU924" s="14"/>
      <c r="GLV924" s="14"/>
      <c r="GLW924" s="14"/>
      <c r="GLX924" s="14"/>
      <c r="GLY924" s="14"/>
      <c r="GLZ924" s="14"/>
      <c r="GMA924" s="14"/>
      <c r="GMB924" s="14"/>
      <c r="GMC924" s="14"/>
      <c r="GMD924" s="14"/>
      <c r="GME924" s="14"/>
      <c r="GMF924" s="14"/>
      <c r="GMG924" s="14"/>
      <c r="GMH924" s="14"/>
      <c r="GMI924" s="14"/>
      <c r="GMJ924" s="14"/>
      <c r="GMK924" s="14"/>
      <c r="GML924" s="14"/>
      <c r="GMM924" s="14"/>
      <c r="GMN924" s="14"/>
      <c r="GMO924" s="14"/>
      <c r="GMP924" s="14"/>
      <c r="GMQ924" s="14"/>
      <c r="GMR924" s="14"/>
      <c r="GMS924" s="14"/>
      <c r="GMT924" s="14"/>
      <c r="GMU924" s="14"/>
      <c r="GMV924" s="14"/>
      <c r="GMW924" s="14"/>
      <c r="GMX924" s="14"/>
      <c r="GMY924" s="14"/>
      <c r="GMZ924" s="14"/>
      <c r="GNA924" s="14"/>
      <c r="GNB924" s="14"/>
      <c r="GNC924" s="14"/>
      <c r="GND924" s="14"/>
      <c r="GNE924" s="14"/>
      <c r="GNF924" s="14"/>
      <c r="GNG924" s="14"/>
      <c r="GNH924" s="14"/>
      <c r="GNI924" s="14"/>
      <c r="GNJ924" s="14"/>
      <c r="GNK924" s="14"/>
      <c r="GNL924" s="14"/>
      <c r="GNM924" s="14"/>
      <c r="GNN924" s="14"/>
      <c r="GNO924" s="14"/>
      <c r="GNP924" s="14"/>
      <c r="GNQ924" s="14"/>
      <c r="GNR924" s="14"/>
      <c r="GNS924" s="14"/>
      <c r="GNT924" s="14"/>
      <c r="GNU924" s="14"/>
      <c r="GNV924" s="14"/>
      <c r="GNW924" s="14"/>
      <c r="GNX924" s="14"/>
      <c r="GNY924" s="14"/>
      <c r="GNZ924" s="14"/>
      <c r="GOA924" s="14"/>
      <c r="GOB924" s="14"/>
      <c r="GOC924" s="14"/>
      <c r="GOD924" s="14"/>
      <c r="GOE924" s="14"/>
      <c r="GOF924" s="14"/>
      <c r="GOG924" s="14"/>
      <c r="GOH924" s="14"/>
      <c r="GOI924" s="14"/>
      <c r="GOJ924" s="14"/>
      <c r="GOK924" s="14"/>
      <c r="GOL924" s="14"/>
      <c r="GOM924" s="14"/>
      <c r="GON924" s="14"/>
      <c r="GOO924" s="14"/>
      <c r="GOP924" s="14"/>
      <c r="GOQ924" s="14"/>
      <c r="GOR924" s="14"/>
      <c r="GOS924" s="14"/>
      <c r="GOT924" s="14"/>
      <c r="GOU924" s="14"/>
      <c r="GOV924" s="14"/>
      <c r="GOW924" s="14"/>
      <c r="GOX924" s="14"/>
      <c r="GOY924" s="14"/>
      <c r="GOZ924" s="14"/>
      <c r="GPA924" s="14"/>
      <c r="GPB924" s="14"/>
      <c r="GPC924" s="14"/>
      <c r="GPD924" s="14"/>
      <c r="GPE924" s="14"/>
      <c r="GPF924" s="14"/>
      <c r="GPG924" s="14"/>
      <c r="GPH924" s="14"/>
      <c r="GPI924" s="14"/>
      <c r="GPJ924" s="14"/>
      <c r="GPK924" s="14"/>
      <c r="GPL924" s="14"/>
      <c r="GPM924" s="14"/>
      <c r="GPN924" s="14"/>
      <c r="GPO924" s="14"/>
      <c r="GPP924" s="14"/>
      <c r="GPQ924" s="14"/>
      <c r="GPR924" s="14"/>
      <c r="GPS924" s="14"/>
      <c r="GPT924" s="14"/>
      <c r="GPU924" s="14"/>
      <c r="GPV924" s="14"/>
      <c r="GPW924" s="14"/>
      <c r="GPX924" s="14"/>
      <c r="GPY924" s="14"/>
      <c r="GPZ924" s="14"/>
      <c r="GQA924" s="14"/>
      <c r="GQB924" s="14"/>
      <c r="GQC924" s="14"/>
      <c r="GQD924" s="14"/>
      <c r="GQE924" s="14"/>
      <c r="GQF924" s="14"/>
      <c r="GQG924" s="14"/>
      <c r="GQH924" s="14"/>
      <c r="GQI924" s="14"/>
      <c r="GQJ924" s="14"/>
      <c r="GQK924" s="14"/>
      <c r="GQL924" s="14"/>
      <c r="GQM924" s="14"/>
      <c r="GQN924" s="14"/>
      <c r="GQO924" s="14"/>
      <c r="GQP924" s="14"/>
      <c r="GQQ924" s="14"/>
      <c r="GQR924" s="14"/>
      <c r="GQS924" s="14"/>
      <c r="GQT924" s="14"/>
      <c r="GQU924" s="14"/>
      <c r="GQV924" s="14"/>
      <c r="GQW924" s="14"/>
      <c r="GQX924" s="14"/>
      <c r="GQY924" s="14"/>
      <c r="GQZ924" s="14"/>
      <c r="GRA924" s="14"/>
      <c r="GRB924" s="14"/>
      <c r="GRC924" s="14"/>
      <c r="GRD924" s="14"/>
      <c r="GRE924" s="14"/>
      <c r="GRF924" s="14"/>
      <c r="GRG924" s="14"/>
      <c r="GRH924" s="14"/>
      <c r="GRI924" s="14"/>
      <c r="GRJ924" s="14"/>
      <c r="GRK924" s="14"/>
      <c r="GRL924" s="14"/>
      <c r="GRM924" s="14"/>
      <c r="GRN924" s="14"/>
      <c r="GRO924" s="14"/>
      <c r="GRP924" s="14"/>
      <c r="GRQ924" s="14"/>
      <c r="GRR924" s="14"/>
      <c r="GRS924" s="14"/>
      <c r="GRT924" s="14"/>
      <c r="GRU924" s="14"/>
      <c r="GRV924" s="14"/>
      <c r="GRW924" s="14"/>
      <c r="GRX924" s="14"/>
      <c r="GRY924" s="14"/>
      <c r="GRZ924" s="14"/>
      <c r="GSA924" s="14"/>
      <c r="GSB924" s="14"/>
      <c r="GSC924" s="14"/>
      <c r="GSD924" s="14"/>
      <c r="GSE924" s="14"/>
      <c r="GSF924" s="14"/>
      <c r="GSG924" s="14"/>
      <c r="GSH924" s="14"/>
      <c r="GSI924" s="14"/>
      <c r="GSJ924" s="14"/>
      <c r="GSK924" s="14"/>
      <c r="GSL924" s="14"/>
      <c r="GSM924" s="14"/>
      <c r="GSN924" s="14"/>
      <c r="GSO924" s="14"/>
      <c r="GSP924" s="14"/>
      <c r="GSQ924" s="14"/>
      <c r="GSR924" s="14"/>
      <c r="GSS924" s="14"/>
      <c r="GST924" s="14"/>
      <c r="GSU924" s="14"/>
      <c r="GSV924" s="14"/>
      <c r="GSW924" s="14"/>
      <c r="GSX924" s="14"/>
      <c r="GSY924" s="14"/>
      <c r="GSZ924" s="14"/>
      <c r="GTA924" s="14"/>
      <c r="GTB924" s="14"/>
      <c r="GTC924" s="14"/>
      <c r="GTD924" s="14"/>
      <c r="GTE924" s="14"/>
      <c r="GTF924" s="14"/>
      <c r="GTG924" s="14"/>
      <c r="GTH924" s="14"/>
      <c r="GTI924" s="14"/>
      <c r="GTJ924" s="14"/>
      <c r="GTK924" s="14"/>
      <c r="GTL924" s="14"/>
      <c r="GTM924" s="14"/>
      <c r="GTN924" s="14"/>
      <c r="GTO924" s="14"/>
      <c r="GTP924" s="14"/>
      <c r="GTQ924" s="14"/>
      <c r="GTR924" s="14"/>
      <c r="GTS924" s="14"/>
      <c r="GTT924" s="14"/>
      <c r="GTU924" s="14"/>
      <c r="GTV924" s="14"/>
      <c r="GTW924" s="14"/>
      <c r="GTX924" s="14"/>
      <c r="GTY924" s="14"/>
      <c r="GTZ924" s="14"/>
      <c r="GUA924" s="14"/>
      <c r="GUB924" s="14"/>
      <c r="GUC924" s="14"/>
      <c r="GUD924" s="14"/>
      <c r="GUE924" s="14"/>
      <c r="GUF924" s="14"/>
      <c r="GUG924" s="14"/>
      <c r="GUH924" s="14"/>
      <c r="GUI924" s="14"/>
      <c r="GUJ924" s="14"/>
      <c r="GUK924" s="14"/>
      <c r="GUL924" s="14"/>
      <c r="GUM924" s="14"/>
      <c r="GUN924" s="14"/>
      <c r="GUO924" s="14"/>
      <c r="GUP924" s="14"/>
      <c r="GUQ924" s="14"/>
      <c r="GUR924" s="14"/>
      <c r="GUS924" s="14"/>
      <c r="GUT924" s="14"/>
      <c r="GUU924" s="14"/>
      <c r="GUV924" s="14"/>
      <c r="GUW924" s="14"/>
      <c r="GUX924" s="14"/>
      <c r="GUY924" s="14"/>
      <c r="GUZ924" s="14"/>
      <c r="GVA924" s="14"/>
      <c r="GVB924" s="14"/>
      <c r="GVC924" s="14"/>
      <c r="GVD924" s="14"/>
      <c r="GVE924" s="14"/>
      <c r="GVF924" s="14"/>
      <c r="GVG924" s="14"/>
      <c r="GVH924" s="14"/>
      <c r="GVI924" s="14"/>
      <c r="GVJ924" s="14"/>
      <c r="GVK924" s="14"/>
      <c r="GVL924" s="14"/>
      <c r="GVM924" s="14"/>
      <c r="GVN924" s="14"/>
      <c r="GVO924" s="14"/>
      <c r="GVP924" s="14"/>
      <c r="GVQ924" s="14"/>
      <c r="GVR924" s="14"/>
      <c r="GVS924" s="14"/>
      <c r="GVT924" s="14"/>
      <c r="GVU924" s="14"/>
      <c r="GVV924" s="14"/>
      <c r="GVW924" s="14"/>
      <c r="GVX924" s="14"/>
      <c r="GVY924" s="14"/>
      <c r="GVZ924" s="14"/>
      <c r="GWA924" s="14"/>
      <c r="GWB924" s="14"/>
      <c r="GWC924" s="14"/>
      <c r="GWD924" s="14"/>
      <c r="GWE924" s="14"/>
      <c r="GWF924" s="14"/>
      <c r="GWG924" s="14"/>
      <c r="GWH924" s="14"/>
      <c r="GWI924" s="14"/>
      <c r="GWJ924" s="14"/>
      <c r="GWK924" s="14"/>
      <c r="GWL924" s="14"/>
      <c r="GWM924" s="14"/>
      <c r="GWN924" s="14"/>
      <c r="GWO924" s="14"/>
      <c r="GWP924" s="14"/>
      <c r="GWQ924" s="14"/>
      <c r="GWR924" s="14"/>
      <c r="GWS924" s="14"/>
      <c r="GWT924" s="14"/>
      <c r="GWU924" s="14"/>
      <c r="GWV924" s="14"/>
      <c r="GWW924" s="14"/>
      <c r="GWX924" s="14"/>
      <c r="GWY924" s="14"/>
      <c r="GWZ924" s="14"/>
      <c r="GXA924" s="14"/>
      <c r="GXB924" s="14"/>
      <c r="GXC924" s="14"/>
      <c r="GXD924" s="14"/>
      <c r="GXE924" s="14"/>
      <c r="GXF924" s="14"/>
      <c r="GXG924" s="14"/>
      <c r="GXH924" s="14"/>
      <c r="GXI924" s="14"/>
      <c r="GXJ924" s="14"/>
      <c r="GXK924" s="14"/>
      <c r="GXL924" s="14"/>
      <c r="GXM924" s="14"/>
      <c r="GXN924" s="14"/>
      <c r="GXO924" s="14"/>
      <c r="GXP924" s="14"/>
      <c r="GXQ924" s="14"/>
      <c r="GXR924" s="14"/>
      <c r="GXS924" s="14"/>
      <c r="GXT924" s="14"/>
      <c r="GXU924" s="14"/>
      <c r="GXV924" s="14"/>
      <c r="GXW924" s="14"/>
      <c r="GXX924" s="14"/>
      <c r="GXY924" s="14"/>
      <c r="GXZ924" s="14"/>
      <c r="GYA924" s="14"/>
      <c r="GYB924" s="14"/>
      <c r="GYC924" s="14"/>
      <c r="GYD924" s="14"/>
      <c r="GYE924" s="14"/>
      <c r="GYF924" s="14"/>
      <c r="GYG924" s="14"/>
      <c r="GYH924" s="14"/>
      <c r="GYI924" s="14"/>
      <c r="GYJ924" s="14"/>
      <c r="GYK924" s="14"/>
      <c r="GYL924" s="14"/>
      <c r="GYM924" s="14"/>
      <c r="GYN924" s="14"/>
      <c r="GYO924" s="14"/>
      <c r="GYP924" s="14"/>
      <c r="GYQ924" s="14"/>
      <c r="GYR924" s="14"/>
      <c r="GYS924" s="14"/>
      <c r="GYT924" s="14"/>
      <c r="GYU924" s="14"/>
      <c r="GYV924" s="14"/>
      <c r="GYW924" s="14"/>
      <c r="GYX924" s="14"/>
      <c r="GYY924" s="14"/>
      <c r="GYZ924" s="14"/>
      <c r="GZA924" s="14"/>
      <c r="GZB924" s="14"/>
      <c r="GZC924" s="14"/>
      <c r="GZD924" s="14"/>
      <c r="GZE924" s="14"/>
      <c r="GZF924" s="14"/>
      <c r="GZG924" s="14"/>
      <c r="GZH924" s="14"/>
      <c r="GZI924" s="14"/>
      <c r="GZJ924" s="14"/>
      <c r="GZK924" s="14"/>
      <c r="GZL924" s="14"/>
      <c r="GZM924" s="14"/>
      <c r="GZN924" s="14"/>
      <c r="GZO924" s="14"/>
      <c r="GZP924" s="14"/>
      <c r="GZQ924" s="14"/>
      <c r="GZR924" s="14"/>
      <c r="GZS924" s="14"/>
      <c r="GZT924" s="14"/>
      <c r="GZU924" s="14"/>
      <c r="GZV924" s="14"/>
      <c r="GZW924" s="14"/>
      <c r="GZX924" s="14"/>
      <c r="GZY924" s="14"/>
      <c r="GZZ924" s="14"/>
      <c r="HAA924" s="14"/>
      <c r="HAB924" s="14"/>
      <c r="HAC924" s="14"/>
      <c r="HAD924" s="14"/>
      <c r="HAE924" s="14"/>
      <c r="HAF924" s="14"/>
      <c r="HAG924" s="14"/>
      <c r="HAH924" s="14"/>
      <c r="HAI924" s="14"/>
      <c r="HAJ924" s="14"/>
      <c r="HAK924" s="14"/>
      <c r="HAL924" s="14"/>
      <c r="HAM924" s="14"/>
      <c r="HAN924" s="14"/>
      <c r="HAO924" s="14"/>
      <c r="HAP924" s="14"/>
      <c r="HAQ924" s="14"/>
      <c r="HAR924" s="14"/>
      <c r="HAS924" s="14"/>
      <c r="HAT924" s="14"/>
      <c r="HAU924" s="14"/>
      <c r="HAV924" s="14"/>
      <c r="HAW924" s="14"/>
      <c r="HAX924" s="14"/>
      <c r="HAY924" s="14"/>
      <c r="HAZ924" s="14"/>
      <c r="HBA924" s="14"/>
      <c r="HBB924" s="14"/>
      <c r="HBC924" s="14"/>
      <c r="HBD924" s="14"/>
      <c r="HBE924" s="14"/>
      <c r="HBF924" s="14"/>
      <c r="HBG924" s="14"/>
      <c r="HBH924" s="14"/>
      <c r="HBI924" s="14"/>
      <c r="HBJ924" s="14"/>
      <c r="HBK924" s="14"/>
      <c r="HBL924" s="14"/>
      <c r="HBM924" s="14"/>
      <c r="HBN924" s="14"/>
      <c r="HBO924" s="14"/>
      <c r="HBP924" s="14"/>
      <c r="HBQ924" s="14"/>
      <c r="HBR924" s="14"/>
      <c r="HBS924" s="14"/>
      <c r="HBT924" s="14"/>
      <c r="HBU924" s="14"/>
      <c r="HBV924" s="14"/>
      <c r="HBW924" s="14"/>
      <c r="HBX924" s="14"/>
      <c r="HBY924" s="14"/>
      <c r="HBZ924" s="14"/>
      <c r="HCA924" s="14"/>
      <c r="HCB924" s="14"/>
      <c r="HCC924" s="14"/>
      <c r="HCD924" s="14"/>
      <c r="HCE924" s="14"/>
      <c r="HCF924" s="14"/>
      <c r="HCG924" s="14"/>
      <c r="HCH924" s="14"/>
      <c r="HCI924" s="14"/>
      <c r="HCJ924" s="14"/>
      <c r="HCK924" s="14"/>
      <c r="HCL924" s="14"/>
      <c r="HCM924" s="14"/>
      <c r="HCN924" s="14"/>
      <c r="HCO924" s="14"/>
      <c r="HCP924" s="14"/>
      <c r="HCQ924" s="14"/>
      <c r="HCR924" s="14"/>
      <c r="HCS924" s="14"/>
      <c r="HCT924" s="14"/>
      <c r="HCU924" s="14"/>
      <c r="HCV924" s="14"/>
      <c r="HCW924" s="14"/>
      <c r="HCX924" s="14"/>
      <c r="HCY924" s="14"/>
      <c r="HCZ924" s="14"/>
      <c r="HDA924" s="14"/>
      <c r="HDB924" s="14"/>
      <c r="HDC924" s="14"/>
      <c r="HDD924" s="14"/>
      <c r="HDE924" s="14"/>
      <c r="HDF924" s="14"/>
      <c r="HDG924" s="14"/>
      <c r="HDH924" s="14"/>
      <c r="HDI924" s="14"/>
      <c r="HDJ924" s="14"/>
      <c r="HDK924" s="14"/>
      <c r="HDL924" s="14"/>
      <c r="HDM924" s="14"/>
      <c r="HDN924" s="14"/>
      <c r="HDO924" s="14"/>
      <c r="HDP924" s="14"/>
      <c r="HDQ924" s="14"/>
      <c r="HDR924" s="14"/>
      <c r="HDS924" s="14"/>
      <c r="HDT924" s="14"/>
      <c r="HDU924" s="14"/>
      <c r="HDV924" s="14"/>
      <c r="HDW924" s="14"/>
      <c r="HDX924" s="14"/>
      <c r="HDY924" s="14"/>
      <c r="HDZ924" s="14"/>
      <c r="HEA924" s="14"/>
      <c r="HEB924" s="14"/>
      <c r="HEC924" s="14"/>
      <c r="HED924" s="14"/>
      <c r="HEE924" s="14"/>
      <c r="HEF924" s="14"/>
      <c r="HEG924" s="14"/>
      <c r="HEH924" s="14"/>
      <c r="HEI924" s="14"/>
      <c r="HEJ924" s="14"/>
      <c r="HEK924" s="14"/>
      <c r="HEL924" s="14"/>
      <c r="HEM924" s="14"/>
      <c r="HEN924" s="14"/>
      <c r="HEO924" s="14"/>
      <c r="HEP924" s="14"/>
      <c r="HEQ924" s="14"/>
      <c r="HER924" s="14"/>
      <c r="HES924" s="14"/>
      <c r="HET924" s="14"/>
      <c r="HEU924" s="14"/>
      <c r="HEV924" s="14"/>
      <c r="HEW924" s="14"/>
      <c r="HEX924" s="14"/>
      <c r="HEY924" s="14"/>
      <c r="HEZ924" s="14"/>
      <c r="HFA924" s="14"/>
      <c r="HFB924" s="14"/>
      <c r="HFC924" s="14"/>
      <c r="HFD924" s="14"/>
      <c r="HFE924" s="14"/>
      <c r="HFF924" s="14"/>
      <c r="HFG924" s="14"/>
      <c r="HFH924" s="14"/>
      <c r="HFI924" s="14"/>
      <c r="HFJ924" s="14"/>
      <c r="HFK924" s="14"/>
      <c r="HFL924" s="14"/>
      <c r="HFM924" s="14"/>
      <c r="HFN924" s="14"/>
      <c r="HFO924" s="14"/>
      <c r="HFP924" s="14"/>
      <c r="HFQ924" s="14"/>
      <c r="HFR924" s="14"/>
      <c r="HFS924" s="14"/>
      <c r="HFT924" s="14"/>
      <c r="HFU924" s="14"/>
      <c r="HFV924" s="14"/>
      <c r="HFW924" s="14"/>
      <c r="HFX924" s="14"/>
      <c r="HFY924" s="14"/>
      <c r="HFZ924" s="14"/>
      <c r="HGA924" s="14"/>
      <c r="HGB924" s="14"/>
      <c r="HGC924" s="14"/>
      <c r="HGD924" s="14"/>
      <c r="HGE924" s="14"/>
      <c r="HGF924" s="14"/>
      <c r="HGG924" s="14"/>
      <c r="HGH924" s="14"/>
      <c r="HGI924" s="14"/>
      <c r="HGJ924" s="14"/>
      <c r="HGK924" s="14"/>
      <c r="HGL924" s="14"/>
      <c r="HGM924" s="14"/>
      <c r="HGN924" s="14"/>
      <c r="HGO924" s="14"/>
      <c r="HGP924" s="14"/>
      <c r="HGQ924" s="14"/>
      <c r="HGR924" s="14"/>
      <c r="HGS924" s="14"/>
      <c r="HGT924" s="14"/>
      <c r="HGU924" s="14"/>
      <c r="HGV924" s="14"/>
      <c r="HGW924" s="14"/>
      <c r="HGX924" s="14"/>
      <c r="HGY924" s="14"/>
      <c r="HGZ924" s="14"/>
      <c r="HHA924" s="14"/>
      <c r="HHB924" s="14"/>
      <c r="HHC924" s="14"/>
      <c r="HHD924" s="14"/>
      <c r="HHE924" s="14"/>
      <c r="HHF924" s="14"/>
      <c r="HHG924" s="14"/>
      <c r="HHH924" s="14"/>
      <c r="HHI924" s="14"/>
      <c r="HHJ924" s="14"/>
      <c r="HHK924" s="14"/>
      <c r="HHL924" s="14"/>
      <c r="HHM924" s="14"/>
      <c r="HHN924" s="14"/>
      <c r="HHO924" s="14"/>
      <c r="HHP924" s="14"/>
      <c r="HHQ924" s="14"/>
      <c r="HHR924" s="14"/>
      <c r="HHS924" s="14"/>
      <c r="HHT924" s="14"/>
      <c r="HHU924" s="14"/>
      <c r="HHV924" s="14"/>
      <c r="HHW924" s="14"/>
      <c r="HHX924" s="14"/>
      <c r="HHY924" s="14"/>
      <c r="HHZ924" s="14"/>
      <c r="HIA924" s="14"/>
      <c r="HIB924" s="14"/>
      <c r="HIC924" s="14"/>
      <c r="HID924" s="14"/>
      <c r="HIE924" s="14"/>
      <c r="HIF924" s="14"/>
      <c r="HIG924" s="14"/>
      <c r="HIH924" s="14"/>
      <c r="HII924" s="14"/>
      <c r="HIJ924" s="14"/>
      <c r="HIK924" s="14"/>
      <c r="HIL924" s="14"/>
      <c r="HIM924" s="14"/>
      <c r="HIN924" s="14"/>
      <c r="HIO924" s="14"/>
      <c r="HIP924" s="14"/>
      <c r="HIQ924" s="14"/>
      <c r="HIR924" s="14"/>
      <c r="HIS924" s="14"/>
      <c r="HIT924" s="14"/>
      <c r="HIU924" s="14"/>
      <c r="HIV924" s="14"/>
      <c r="HIW924" s="14"/>
      <c r="HIX924" s="14"/>
      <c r="HIY924" s="14"/>
      <c r="HIZ924" s="14"/>
      <c r="HJA924" s="14"/>
      <c r="HJB924" s="14"/>
      <c r="HJC924" s="14"/>
      <c r="HJD924" s="14"/>
      <c r="HJE924" s="14"/>
      <c r="HJF924" s="14"/>
      <c r="HJG924" s="14"/>
      <c r="HJH924" s="14"/>
      <c r="HJI924" s="14"/>
      <c r="HJJ924" s="14"/>
      <c r="HJK924" s="14"/>
      <c r="HJL924" s="14"/>
      <c r="HJM924" s="14"/>
      <c r="HJN924" s="14"/>
      <c r="HJO924" s="14"/>
      <c r="HJP924" s="14"/>
      <c r="HJQ924" s="14"/>
      <c r="HJR924" s="14"/>
      <c r="HJS924" s="14"/>
      <c r="HJT924" s="14"/>
      <c r="HJU924" s="14"/>
      <c r="HJV924" s="14"/>
      <c r="HJW924" s="14"/>
      <c r="HJX924" s="14"/>
      <c r="HJY924" s="14"/>
      <c r="HJZ924" s="14"/>
      <c r="HKA924" s="14"/>
      <c r="HKB924" s="14"/>
      <c r="HKC924" s="14"/>
      <c r="HKD924" s="14"/>
      <c r="HKE924" s="14"/>
      <c r="HKF924" s="14"/>
      <c r="HKG924" s="14"/>
      <c r="HKH924" s="14"/>
      <c r="HKI924" s="14"/>
      <c r="HKJ924" s="14"/>
      <c r="HKK924" s="14"/>
      <c r="HKL924" s="14"/>
      <c r="HKM924" s="14"/>
      <c r="HKN924" s="14"/>
      <c r="HKO924" s="14"/>
      <c r="HKP924" s="14"/>
      <c r="HKQ924" s="14"/>
      <c r="HKR924" s="14"/>
      <c r="HKS924" s="14"/>
      <c r="HKT924" s="14"/>
      <c r="HKU924" s="14"/>
      <c r="HKV924" s="14"/>
      <c r="HKW924" s="14"/>
      <c r="HKX924" s="14"/>
      <c r="HKY924" s="14"/>
      <c r="HKZ924" s="14"/>
      <c r="HLA924" s="14"/>
      <c r="HLB924" s="14"/>
      <c r="HLC924" s="14"/>
      <c r="HLD924" s="14"/>
      <c r="HLE924" s="14"/>
      <c r="HLF924" s="14"/>
      <c r="HLG924" s="14"/>
      <c r="HLH924" s="14"/>
      <c r="HLI924" s="14"/>
      <c r="HLJ924" s="14"/>
      <c r="HLK924" s="14"/>
      <c r="HLL924" s="14"/>
      <c r="HLM924" s="14"/>
      <c r="HLN924" s="14"/>
      <c r="HLO924" s="14"/>
      <c r="HLP924" s="14"/>
      <c r="HLQ924" s="14"/>
      <c r="HLR924" s="14"/>
      <c r="HLS924" s="14"/>
      <c r="HLT924" s="14"/>
      <c r="HLU924" s="14"/>
      <c r="HLV924" s="14"/>
      <c r="HLW924" s="14"/>
      <c r="HLX924" s="14"/>
      <c r="HLY924" s="14"/>
      <c r="HLZ924" s="14"/>
      <c r="HMA924" s="14"/>
      <c r="HMB924" s="14"/>
      <c r="HMC924" s="14"/>
      <c r="HMD924" s="14"/>
      <c r="HME924" s="14"/>
      <c r="HMF924" s="14"/>
      <c r="HMG924" s="14"/>
      <c r="HMH924" s="14"/>
      <c r="HMI924" s="14"/>
      <c r="HMJ924" s="14"/>
      <c r="HMK924" s="14"/>
      <c r="HML924" s="14"/>
      <c r="HMM924" s="14"/>
      <c r="HMN924" s="14"/>
      <c r="HMO924" s="14"/>
      <c r="HMP924" s="14"/>
      <c r="HMQ924" s="14"/>
      <c r="HMR924" s="14"/>
      <c r="HMS924" s="14"/>
      <c r="HMT924" s="14"/>
      <c r="HMU924" s="14"/>
      <c r="HMV924" s="14"/>
      <c r="HMW924" s="14"/>
      <c r="HMX924" s="14"/>
      <c r="HMY924" s="14"/>
      <c r="HMZ924" s="14"/>
      <c r="HNA924" s="14"/>
      <c r="HNB924" s="14"/>
      <c r="HNC924" s="14"/>
      <c r="HND924" s="14"/>
      <c r="HNE924" s="14"/>
      <c r="HNF924" s="14"/>
      <c r="HNG924" s="14"/>
      <c r="HNH924" s="14"/>
      <c r="HNI924" s="14"/>
      <c r="HNJ924" s="14"/>
      <c r="HNK924" s="14"/>
      <c r="HNL924" s="14"/>
      <c r="HNM924" s="14"/>
      <c r="HNN924" s="14"/>
      <c r="HNO924" s="14"/>
      <c r="HNP924" s="14"/>
      <c r="HNQ924" s="14"/>
      <c r="HNR924" s="14"/>
      <c r="HNS924" s="14"/>
      <c r="HNT924" s="14"/>
      <c r="HNU924" s="14"/>
      <c r="HNV924" s="14"/>
      <c r="HNW924" s="14"/>
      <c r="HNX924" s="14"/>
      <c r="HNY924" s="14"/>
      <c r="HNZ924" s="14"/>
      <c r="HOA924" s="14"/>
      <c r="HOB924" s="14"/>
      <c r="HOC924" s="14"/>
      <c r="HOD924" s="14"/>
      <c r="HOE924" s="14"/>
      <c r="HOF924" s="14"/>
      <c r="HOG924" s="14"/>
      <c r="HOH924" s="14"/>
      <c r="HOI924" s="14"/>
      <c r="HOJ924" s="14"/>
      <c r="HOK924" s="14"/>
      <c r="HOL924" s="14"/>
      <c r="HOM924" s="14"/>
      <c r="HON924" s="14"/>
      <c r="HOO924" s="14"/>
      <c r="HOP924" s="14"/>
      <c r="HOQ924" s="14"/>
      <c r="HOR924" s="14"/>
      <c r="HOS924" s="14"/>
      <c r="HOT924" s="14"/>
      <c r="HOU924" s="14"/>
      <c r="HOV924" s="14"/>
      <c r="HOW924" s="14"/>
      <c r="HOX924" s="14"/>
      <c r="HOY924" s="14"/>
      <c r="HOZ924" s="14"/>
      <c r="HPA924" s="14"/>
      <c r="HPB924" s="14"/>
      <c r="HPC924" s="14"/>
      <c r="HPD924" s="14"/>
      <c r="HPE924" s="14"/>
      <c r="HPF924" s="14"/>
      <c r="HPG924" s="14"/>
      <c r="HPH924" s="14"/>
      <c r="HPI924" s="14"/>
      <c r="HPJ924" s="14"/>
      <c r="HPK924" s="14"/>
      <c r="HPL924" s="14"/>
      <c r="HPM924" s="14"/>
      <c r="HPN924" s="14"/>
      <c r="HPO924" s="14"/>
      <c r="HPP924" s="14"/>
      <c r="HPQ924" s="14"/>
      <c r="HPR924" s="14"/>
      <c r="HPS924" s="14"/>
      <c r="HPT924" s="14"/>
      <c r="HPU924" s="14"/>
      <c r="HPV924" s="14"/>
      <c r="HPW924" s="14"/>
      <c r="HPX924" s="14"/>
      <c r="HPY924" s="14"/>
      <c r="HPZ924" s="14"/>
      <c r="HQA924" s="14"/>
      <c r="HQB924" s="14"/>
      <c r="HQC924" s="14"/>
      <c r="HQD924" s="14"/>
      <c r="HQE924" s="14"/>
      <c r="HQF924" s="14"/>
      <c r="HQG924" s="14"/>
      <c r="HQH924" s="14"/>
      <c r="HQI924" s="14"/>
      <c r="HQJ924" s="14"/>
      <c r="HQK924" s="14"/>
      <c r="HQL924" s="14"/>
      <c r="HQM924" s="14"/>
      <c r="HQN924" s="14"/>
      <c r="HQO924" s="14"/>
      <c r="HQP924" s="14"/>
      <c r="HQQ924" s="14"/>
      <c r="HQR924" s="14"/>
      <c r="HQS924" s="14"/>
      <c r="HQT924" s="14"/>
      <c r="HQU924" s="14"/>
      <c r="HQV924" s="14"/>
      <c r="HQW924" s="14"/>
      <c r="HQX924" s="14"/>
      <c r="HQY924" s="14"/>
      <c r="HQZ924" s="14"/>
      <c r="HRA924" s="14"/>
      <c r="HRB924" s="14"/>
      <c r="HRC924" s="14"/>
      <c r="HRD924" s="14"/>
      <c r="HRE924" s="14"/>
      <c r="HRF924" s="14"/>
      <c r="HRG924" s="14"/>
      <c r="HRH924" s="14"/>
      <c r="HRI924" s="14"/>
      <c r="HRJ924" s="14"/>
      <c r="HRK924" s="14"/>
      <c r="HRL924" s="14"/>
      <c r="HRM924" s="14"/>
      <c r="HRN924" s="14"/>
      <c r="HRO924" s="14"/>
      <c r="HRP924" s="14"/>
      <c r="HRQ924" s="14"/>
      <c r="HRR924" s="14"/>
      <c r="HRS924" s="14"/>
      <c r="HRT924" s="14"/>
      <c r="HRU924" s="14"/>
      <c r="HRV924" s="14"/>
      <c r="HRW924" s="14"/>
      <c r="HRX924" s="14"/>
      <c r="HRY924" s="14"/>
      <c r="HRZ924" s="14"/>
      <c r="HSA924" s="14"/>
      <c r="HSB924" s="14"/>
      <c r="HSC924" s="14"/>
      <c r="HSD924" s="14"/>
      <c r="HSE924" s="14"/>
      <c r="HSF924" s="14"/>
      <c r="HSG924" s="14"/>
      <c r="HSH924" s="14"/>
      <c r="HSI924" s="14"/>
      <c r="HSJ924" s="14"/>
      <c r="HSK924" s="14"/>
      <c r="HSL924" s="14"/>
      <c r="HSM924" s="14"/>
      <c r="HSN924" s="14"/>
      <c r="HSO924" s="14"/>
      <c r="HSP924" s="14"/>
      <c r="HSQ924" s="14"/>
      <c r="HSR924" s="14"/>
      <c r="HSS924" s="14"/>
      <c r="HST924" s="14"/>
      <c r="HSU924" s="14"/>
      <c r="HSV924" s="14"/>
      <c r="HSW924" s="14"/>
      <c r="HSX924" s="14"/>
      <c r="HSY924" s="14"/>
      <c r="HSZ924" s="14"/>
      <c r="HTA924" s="14"/>
      <c r="HTB924" s="14"/>
      <c r="HTC924" s="14"/>
      <c r="HTD924" s="14"/>
      <c r="HTE924" s="14"/>
      <c r="HTF924" s="14"/>
      <c r="HTG924" s="14"/>
      <c r="HTH924" s="14"/>
      <c r="HTI924" s="14"/>
      <c r="HTJ924" s="14"/>
      <c r="HTK924" s="14"/>
      <c r="HTL924" s="14"/>
      <c r="HTM924" s="14"/>
      <c r="HTN924" s="14"/>
      <c r="HTO924" s="14"/>
      <c r="HTP924" s="14"/>
      <c r="HTQ924" s="14"/>
      <c r="HTR924" s="14"/>
      <c r="HTS924" s="14"/>
      <c r="HTT924" s="14"/>
      <c r="HTU924" s="14"/>
      <c r="HTV924" s="14"/>
      <c r="HTW924" s="14"/>
      <c r="HTX924" s="14"/>
      <c r="HTY924" s="14"/>
      <c r="HTZ924" s="14"/>
      <c r="HUA924" s="14"/>
      <c r="HUB924" s="14"/>
      <c r="HUC924" s="14"/>
      <c r="HUD924" s="14"/>
      <c r="HUE924" s="14"/>
      <c r="HUF924" s="14"/>
      <c r="HUG924" s="14"/>
      <c r="HUH924" s="14"/>
      <c r="HUI924" s="14"/>
      <c r="HUJ924" s="14"/>
      <c r="HUK924" s="14"/>
      <c r="HUL924" s="14"/>
      <c r="HUM924" s="14"/>
      <c r="HUN924" s="14"/>
      <c r="HUO924" s="14"/>
      <c r="HUP924" s="14"/>
      <c r="HUQ924" s="14"/>
      <c r="HUR924" s="14"/>
      <c r="HUS924" s="14"/>
      <c r="HUT924" s="14"/>
      <c r="HUU924" s="14"/>
      <c r="HUV924" s="14"/>
      <c r="HUW924" s="14"/>
      <c r="HUX924" s="14"/>
      <c r="HUY924" s="14"/>
      <c r="HUZ924" s="14"/>
      <c r="HVA924" s="14"/>
      <c r="HVB924" s="14"/>
      <c r="HVC924" s="14"/>
      <c r="HVD924" s="14"/>
      <c r="HVE924" s="14"/>
      <c r="HVF924" s="14"/>
      <c r="HVG924" s="14"/>
      <c r="HVH924" s="14"/>
      <c r="HVI924" s="14"/>
      <c r="HVJ924" s="14"/>
      <c r="HVK924" s="14"/>
      <c r="HVL924" s="14"/>
      <c r="HVM924" s="14"/>
      <c r="HVN924" s="14"/>
      <c r="HVO924" s="14"/>
      <c r="HVP924" s="14"/>
      <c r="HVQ924" s="14"/>
      <c r="HVR924" s="14"/>
      <c r="HVS924" s="14"/>
      <c r="HVT924" s="14"/>
      <c r="HVU924" s="14"/>
      <c r="HVV924" s="14"/>
      <c r="HVW924" s="14"/>
      <c r="HVX924" s="14"/>
      <c r="HVY924" s="14"/>
      <c r="HVZ924" s="14"/>
      <c r="HWA924" s="14"/>
      <c r="HWB924" s="14"/>
      <c r="HWC924" s="14"/>
      <c r="HWD924" s="14"/>
      <c r="HWE924" s="14"/>
      <c r="HWF924" s="14"/>
      <c r="HWG924" s="14"/>
      <c r="HWH924" s="14"/>
      <c r="HWI924" s="14"/>
      <c r="HWJ924" s="14"/>
      <c r="HWK924" s="14"/>
      <c r="HWL924" s="14"/>
      <c r="HWM924" s="14"/>
      <c r="HWN924" s="14"/>
      <c r="HWO924" s="14"/>
      <c r="HWP924" s="14"/>
      <c r="HWQ924" s="14"/>
      <c r="HWR924" s="14"/>
      <c r="HWS924" s="14"/>
      <c r="HWT924" s="14"/>
      <c r="HWU924" s="14"/>
      <c r="HWV924" s="14"/>
      <c r="HWW924" s="14"/>
      <c r="HWX924" s="14"/>
      <c r="HWY924" s="14"/>
      <c r="HWZ924" s="14"/>
      <c r="HXA924" s="14"/>
      <c r="HXB924" s="14"/>
      <c r="HXC924" s="14"/>
      <c r="HXD924" s="14"/>
      <c r="HXE924" s="14"/>
      <c r="HXF924" s="14"/>
      <c r="HXG924" s="14"/>
      <c r="HXH924" s="14"/>
      <c r="HXI924" s="14"/>
      <c r="HXJ924" s="14"/>
      <c r="HXK924" s="14"/>
      <c r="HXL924" s="14"/>
      <c r="HXM924" s="14"/>
      <c r="HXN924" s="14"/>
      <c r="HXO924" s="14"/>
      <c r="HXP924" s="14"/>
      <c r="HXQ924" s="14"/>
      <c r="HXR924" s="14"/>
      <c r="HXS924" s="14"/>
      <c r="HXT924" s="14"/>
      <c r="HXU924" s="14"/>
      <c r="HXV924" s="14"/>
      <c r="HXW924" s="14"/>
      <c r="HXX924" s="14"/>
      <c r="HXY924" s="14"/>
      <c r="HXZ924" s="14"/>
      <c r="HYA924" s="14"/>
      <c r="HYB924" s="14"/>
      <c r="HYC924" s="14"/>
      <c r="HYD924" s="14"/>
      <c r="HYE924" s="14"/>
      <c r="HYF924" s="14"/>
      <c r="HYG924" s="14"/>
      <c r="HYH924" s="14"/>
      <c r="HYI924" s="14"/>
      <c r="HYJ924" s="14"/>
      <c r="HYK924" s="14"/>
      <c r="HYL924" s="14"/>
      <c r="HYM924" s="14"/>
      <c r="HYN924" s="14"/>
      <c r="HYO924" s="14"/>
      <c r="HYP924" s="14"/>
      <c r="HYQ924" s="14"/>
      <c r="HYR924" s="14"/>
      <c r="HYS924" s="14"/>
      <c r="HYT924" s="14"/>
      <c r="HYU924" s="14"/>
      <c r="HYV924" s="14"/>
      <c r="HYW924" s="14"/>
      <c r="HYX924" s="14"/>
      <c r="HYY924" s="14"/>
      <c r="HYZ924" s="14"/>
      <c r="HZA924" s="14"/>
      <c r="HZB924" s="14"/>
      <c r="HZC924" s="14"/>
      <c r="HZD924" s="14"/>
      <c r="HZE924" s="14"/>
      <c r="HZF924" s="14"/>
      <c r="HZG924" s="14"/>
      <c r="HZH924" s="14"/>
      <c r="HZI924" s="14"/>
      <c r="HZJ924" s="14"/>
      <c r="HZK924" s="14"/>
      <c r="HZL924" s="14"/>
      <c r="HZM924" s="14"/>
      <c r="HZN924" s="14"/>
      <c r="HZO924" s="14"/>
      <c r="HZP924" s="14"/>
      <c r="HZQ924" s="14"/>
      <c r="HZR924" s="14"/>
      <c r="HZS924" s="14"/>
      <c r="HZT924" s="14"/>
      <c r="HZU924" s="14"/>
      <c r="HZV924" s="14"/>
      <c r="HZW924" s="14"/>
      <c r="HZX924" s="14"/>
      <c r="HZY924" s="14"/>
      <c r="HZZ924" s="14"/>
      <c r="IAA924" s="14"/>
      <c r="IAB924" s="14"/>
      <c r="IAC924" s="14"/>
      <c r="IAD924" s="14"/>
      <c r="IAE924" s="14"/>
      <c r="IAF924" s="14"/>
      <c r="IAG924" s="14"/>
      <c r="IAH924" s="14"/>
      <c r="IAI924" s="14"/>
      <c r="IAJ924" s="14"/>
      <c r="IAK924" s="14"/>
      <c r="IAL924" s="14"/>
      <c r="IAM924" s="14"/>
      <c r="IAN924" s="14"/>
      <c r="IAO924" s="14"/>
      <c r="IAP924" s="14"/>
      <c r="IAQ924" s="14"/>
      <c r="IAR924" s="14"/>
      <c r="IAS924" s="14"/>
      <c r="IAT924" s="14"/>
      <c r="IAU924" s="14"/>
      <c r="IAV924" s="14"/>
      <c r="IAW924" s="14"/>
      <c r="IAX924" s="14"/>
      <c r="IAY924" s="14"/>
      <c r="IAZ924" s="14"/>
      <c r="IBA924" s="14"/>
      <c r="IBB924" s="14"/>
      <c r="IBC924" s="14"/>
      <c r="IBD924" s="14"/>
      <c r="IBE924" s="14"/>
      <c r="IBF924" s="14"/>
      <c r="IBG924" s="14"/>
      <c r="IBH924" s="14"/>
      <c r="IBI924" s="14"/>
      <c r="IBJ924" s="14"/>
      <c r="IBK924" s="14"/>
      <c r="IBL924" s="14"/>
      <c r="IBM924" s="14"/>
      <c r="IBN924" s="14"/>
      <c r="IBO924" s="14"/>
      <c r="IBP924" s="14"/>
      <c r="IBQ924" s="14"/>
      <c r="IBR924" s="14"/>
      <c r="IBS924" s="14"/>
      <c r="IBT924" s="14"/>
      <c r="IBU924" s="14"/>
      <c r="IBV924" s="14"/>
      <c r="IBW924" s="14"/>
      <c r="IBX924" s="14"/>
      <c r="IBY924" s="14"/>
      <c r="IBZ924" s="14"/>
      <c r="ICA924" s="14"/>
      <c r="ICB924" s="14"/>
      <c r="ICC924" s="14"/>
      <c r="ICD924" s="14"/>
      <c r="ICE924" s="14"/>
      <c r="ICF924" s="14"/>
      <c r="ICG924" s="14"/>
      <c r="ICH924" s="14"/>
      <c r="ICI924" s="14"/>
      <c r="ICJ924" s="14"/>
      <c r="ICK924" s="14"/>
      <c r="ICL924" s="14"/>
      <c r="ICM924" s="14"/>
      <c r="ICN924" s="14"/>
      <c r="ICO924" s="14"/>
      <c r="ICP924" s="14"/>
      <c r="ICQ924" s="14"/>
      <c r="ICR924" s="14"/>
      <c r="ICS924" s="14"/>
      <c r="ICT924" s="14"/>
      <c r="ICU924" s="14"/>
      <c r="ICV924" s="14"/>
      <c r="ICW924" s="14"/>
      <c r="ICX924" s="14"/>
      <c r="ICY924" s="14"/>
      <c r="ICZ924" s="14"/>
      <c r="IDA924" s="14"/>
      <c r="IDB924" s="14"/>
      <c r="IDC924" s="14"/>
      <c r="IDD924" s="14"/>
      <c r="IDE924" s="14"/>
      <c r="IDF924" s="14"/>
      <c r="IDG924" s="14"/>
      <c r="IDH924" s="14"/>
      <c r="IDI924" s="14"/>
      <c r="IDJ924" s="14"/>
      <c r="IDK924" s="14"/>
      <c r="IDL924" s="14"/>
      <c r="IDM924" s="14"/>
      <c r="IDN924" s="14"/>
      <c r="IDO924" s="14"/>
      <c r="IDP924" s="14"/>
      <c r="IDQ924" s="14"/>
      <c r="IDR924" s="14"/>
      <c r="IDS924" s="14"/>
      <c r="IDT924" s="14"/>
      <c r="IDU924" s="14"/>
      <c r="IDV924" s="14"/>
      <c r="IDW924" s="14"/>
      <c r="IDX924" s="14"/>
      <c r="IDY924" s="14"/>
      <c r="IDZ924" s="14"/>
      <c r="IEA924" s="14"/>
      <c r="IEB924" s="14"/>
      <c r="IEC924" s="14"/>
      <c r="IED924" s="14"/>
      <c r="IEE924" s="14"/>
      <c r="IEF924" s="14"/>
      <c r="IEG924" s="14"/>
      <c r="IEH924" s="14"/>
      <c r="IEI924" s="14"/>
      <c r="IEJ924" s="14"/>
      <c r="IEK924" s="14"/>
      <c r="IEL924" s="14"/>
      <c r="IEM924" s="14"/>
      <c r="IEN924" s="14"/>
      <c r="IEO924" s="14"/>
      <c r="IEP924" s="14"/>
      <c r="IEQ924" s="14"/>
      <c r="IER924" s="14"/>
      <c r="IES924" s="14"/>
      <c r="IET924" s="14"/>
      <c r="IEU924" s="14"/>
      <c r="IEV924" s="14"/>
      <c r="IEW924" s="14"/>
      <c r="IEX924" s="14"/>
      <c r="IEY924" s="14"/>
      <c r="IEZ924" s="14"/>
      <c r="IFA924" s="14"/>
      <c r="IFB924" s="14"/>
      <c r="IFC924" s="14"/>
      <c r="IFD924" s="14"/>
      <c r="IFE924" s="14"/>
      <c r="IFF924" s="14"/>
      <c r="IFG924" s="14"/>
      <c r="IFH924" s="14"/>
      <c r="IFI924" s="14"/>
      <c r="IFJ924" s="14"/>
      <c r="IFK924" s="14"/>
      <c r="IFL924" s="14"/>
      <c r="IFM924" s="14"/>
      <c r="IFN924" s="14"/>
      <c r="IFO924" s="14"/>
      <c r="IFP924" s="14"/>
      <c r="IFQ924" s="14"/>
      <c r="IFR924" s="14"/>
      <c r="IFS924" s="14"/>
      <c r="IFT924" s="14"/>
      <c r="IFU924" s="14"/>
      <c r="IFV924" s="14"/>
      <c r="IFW924" s="14"/>
      <c r="IFX924" s="14"/>
      <c r="IFY924" s="14"/>
      <c r="IFZ924" s="14"/>
      <c r="IGA924" s="14"/>
      <c r="IGB924" s="14"/>
      <c r="IGC924" s="14"/>
      <c r="IGD924" s="14"/>
      <c r="IGE924" s="14"/>
      <c r="IGF924" s="14"/>
      <c r="IGG924" s="14"/>
      <c r="IGH924" s="14"/>
      <c r="IGI924" s="14"/>
      <c r="IGJ924" s="14"/>
      <c r="IGK924" s="14"/>
      <c r="IGL924" s="14"/>
      <c r="IGM924" s="14"/>
      <c r="IGN924" s="14"/>
      <c r="IGO924" s="14"/>
      <c r="IGP924" s="14"/>
      <c r="IGQ924" s="14"/>
      <c r="IGR924" s="14"/>
      <c r="IGS924" s="14"/>
      <c r="IGT924" s="14"/>
      <c r="IGU924" s="14"/>
      <c r="IGV924" s="14"/>
      <c r="IGW924" s="14"/>
      <c r="IGX924" s="14"/>
      <c r="IGY924" s="14"/>
      <c r="IGZ924" s="14"/>
      <c r="IHA924" s="14"/>
      <c r="IHB924" s="14"/>
      <c r="IHC924" s="14"/>
      <c r="IHD924" s="14"/>
      <c r="IHE924" s="14"/>
      <c r="IHF924" s="14"/>
      <c r="IHG924" s="14"/>
      <c r="IHH924" s="14"/>
      <c r="IHI924" s="14"/>
      <c r="IHJ924" s="14"/>
      <c r="IHK924" s="14"/>
      <c r="IHL924" s="14"/>
      <c r="IHM924" s="14"/>
      <c r="IHN924" s="14"/>
      <c r="IHO924" s="14"/>
      <c r="IHP924" s="14"/>
      <c r="IHQ924" s="14"/>
      <c r="IHR924" s="14"/>
      <c r="IHS924" s="14"/>
      <c r="IHT924" s="14"/>
      <c r="IHU924" s="14"/>
      <c r="IHV924" s="14"/>
      <c r="IHW924" s="14"/>
      <c r="IHX924" s="14"/>
      <c r="IHY924" s="14"/>
      <c r="IHZ924" s="14"/>
      <c r="IIA924" s="14"/>
      <c r="IIB924" s="14"/>
      <c r="IIC924" s="14"/>
      <c r="IID924" s="14"/>
      <c r="IIE924" s="14"/>
      <c r="IIF924" s="14"/>
      <c r="IIG924" s="14"/>
      <c r="IIH924" s="14"/>
      <c r="III924" s="14"/>
      <c r="IIJ924" s="14"/>
      <c r="IIK924" s="14"/>
      <c r="IIL924" s="14"/>
      <c r="IIM924" s="14"/>
      <c r="IIN924" s="14"/>
      <c r="IIO924" s="14"/>
      <c r="IIP924" s="14"/>
      <c r="IIQ924" s="14"/>
      <c r="IIR924" s="14"/>
      <c r="IIS924" s="14"/>
      <c r="IIT924" s="14"/>
      <c r="IIU924" s="14"/>
      <c r="IIV924" s="14"/>
      <c r="IIW924" s="14"/>
      <c r="IIX924" s="14"/>
      <c r="IIY924" s="14"/>
      <c r="IIZ924" s="14"/>
      <c r="IJA924" s="14"/>
      <c r="IJB924" s="14"/>
      <c r="IJC924" s="14"/>
      <c r="IJD924" s="14"/>
      <c r="IJE924" s="14"/>
      <c r="IJF924" s="14"/>
      <c r="IJG924" s="14"/>
      <c r="IJH924" s="14"/>
      <c r="IJI924" s="14"/>
      <c r="IJJ924" s="14"/>
      <c r="IJK924" s="14"/>
      <c r="IJL924" s="14"/>
      <c r="IJM924" s="14"/>
      <c r="IJN924" s="14"/>
      <c r="IJO924" s="14"/>
      <c r="IJP924" s="14"/>
      <c r="IJQ924" s="14"/>
      <c r="IJR924" s="14"/>
      <c r="IJS924" s="14"/>
      <c r="IJT924" s="14"/>
      <c r="IJU924" s="14"/>
      <c r="IJV924" s="14"/>
      <c r="IJW924" s="14"/>
      <c r="IJX924" s="14"/>
      <c r="IJY924" s="14"/>
      <c r="IJZ924" s="14"/>
      <c r="IKA924" s="14"/>
      <c r="IKB924" s="14"/>
      <c r="IKC924" s="14"/>
      <c r="IKD924" s="14"/>
      <c r="IKE924" s="14"/>
      <c r="IKF924" s="14"/>
      <c r="IKG924" s="14"/>
      <c r="IKH924" s="14"/>
      <c r="IKI924" s="14"/>
      <c r="IKJ924" s="14"/>
      <c r="IKK924" s="14"/>
      <c r="IKL924" s="14"/>
      <c r="IKM924" s="14"/>
      <c r="IKN924" s="14"/>
      <c r="IKO924" s="14"/>
      <c r="IKP924" s="14"/>
      <c r="IKQ924" s="14"/>
      <c r="IKR924" s="14"/>
      <c r="IKS924" s="14"/>
      <c r="IKT924" s="14"/>
      <c r="IKU924" s="14"/>
      <c r="IKV924" s="14"/>
      <c r="IKW924" s="14"/>
      <c r="IKX924" s="14"/>
      <c r="IKY924" s="14"/>
      <c r="IKZ924" s="14"/>
      <c r="ILA924" s="14"/>
      <c r="ILB924" s="14"/>
      <c r="ILC924" s="14"/>
      <c r="ILD924" s="14"/>
      <c r="ILE924" s="14"/>
      <c r="ILF924" s="14"/>
      <c r="ILG924" s="14"/>
      <c r="ILH924" s="14"/>
      <c r="ILI924" s="14"/>
      <c r="ILJ924" s="14"/>
      <c r="ILK924" s="14"/>
      <c r="ILL924" s="14"/>
      <c r="ILM924" s="14"/>
      <c r="ILN924" s="14"/>
      <c r="ILO924" s="14"/>
      <c r="ILP924" s="14"/>
      <c r="ILQ924" s="14"/>
      <c r="ILR924" s="14"/>
      <c r="ILS924" s="14"/>
      <c r="ILT924" s="14"/>
      <c r="ILU924" s="14"/>
      <c r="ILV924" s="14"/>
      <c r="ILW924" s="14"/>
      <c r="ILX924" s="14"/>
      <c r="ILY924" s="14"/>
      <c r="ILZ924" s="14"/>
      <c r="IMA924" s="14"/>
      <c r="IMB924" s="14"/>
      <c r="IMC924" s="14"/>
      <c r="IMD924" s="14"/>
      <c r="IME924" s="14"/>
      <c r="IMF924" s="14"/>
      <c r="IMG924" s="14"/>
      <c r="IMH924" s="14"/>
      <c r="IMI924" s="14"/>
      <c r="IMJ924" s="14"/>
      <c r="IMK924" s="14"/>
      <c r="IML924" s="14"/>
      <c r="IMM924" s="14"/>
      <c r="IMN924" s="14"/>
      <c r="IMO924" s="14"/>
      <c r="IMP924" s="14"/>
      <c r="IMQ924" s="14"/>
      <c r="IMR924" s="14"/>
      <c r="IMS924" s="14"/>
      <c r="IMT924" s="14"/>
      <c r="IMU924" s="14"/>
      <c r="IMV924" s="14"/>
      <c r="IMW924" s="14"/>
      <c r="IMX924" s="14"/>
      <c r="IMY924" s="14"/>
      <c r="IMZ924" s="14"/>
      <c r="INA924" s="14"/>
      <c r="INB924" s="14"/>
      <c r="INC924" s="14"/>
      <c r="IND924" s="14"/>
      <c r="INE924" s="14"/>
      <c r="INF924" s="14"/>
      <c r="ING924" s="14"/>
      <c r="INH924" s="14"/>
      <c r="INI924" s="14"/>
      <c r="INJ924" s="14"/>
      <c r="INK924" s="14"/>
      <c r="INL924" s="14"/>
      <c r="INM924" s="14"/>
      <c r="INN924" s="14"/>
      <c r="INO924" s="14"/>
      <c r="INP924" s="14"/>
      <c r="INQ924" s="14"/>
      <c r="INR924" s="14"/>
      <c r="INS924" s="14"/>
      <c r="INT924" s="14"/>
      <c r="INU924" s="14"/>
      <c r="INV924" s="14"/>
      <c r="INW924" s="14"/>
      <c r="INX924" s="14"/>
      <c r="INY924" s="14"/>
      <c r="INZ924" s="14"/>
      <c r="IOA924" s="14"/>
      <c r="IOB924" s="14"/>
      <c r="IOC924" s="14"/>
      <c r="IOD924" s="14"/>
      <c r="IOE924" s="14"/>
      <c r="IOF924" s="14"/>
      <c r="IOG924" s="14"/>
      <c r="IOH924" s="14"/>
      <c r="IOI924" s="14"/>
      <c r="IOJ924" s="14"/>
      <c r="IOK924" s="14"/>
      <c r="IOL924" s="14"/>
      <c r="IOM924" s="14"/>
      <c r="ION924" s="14"/>
      <c r="IOO924" s="14"/>
      <c r="IOP924" s="14"/>
      <c r="IOQ924" s="14"/>
      <c r="IOR924" s="14"/>
      <c r="IOS924" s="14"/>
      <c r="IOT924" s="14"/>
      <c r="IOU924" s="14"/>
      <c r="IOV924" s="14"/>
      <c r="IOW924" s="14"/>
      <c r="IOX924" s="14"/>
      <c r="IOY924" s="14"/>
      <c r="IOZ924" s="14"/>
      <c r="IPA924" s="14"/>
      <c r="IPB924" s="14"/>
      <c r="IPC924" s="14"/>
      <c r="IPD924" s="14"/>
      <c r="IPE924" s="14"/>
      <c r="IPF924" s="14"/>
      <c r="IPG924" s="14"/>
      <c r="IPH924" s="14"/>
      <c r="IPI924" s="14"/>
      <c r="IPJ924" s="14"/>
      <c r="IPK924" s="14"/>
      <c r="IPL924" s="14"/>
      <c r="IPM924" s="14"/>
      <c r="IPN924" s="14"/>
      <c r="IPO924" s="14"/>
      <c r="IPP924" s="14"/>
      <c r="IPQ924" s="14"/>
      <c r="IPR924" s="14"/>
      <c r="IPS924" s="14"/>
      <c r="IPT924" s="14"/>
      <c r="IPU924" s="14"/>
      <c r="IPV924" s="14"/>
      <c r="IPW924" s="14"/>
      <c r="IPX924" s="14"/>
      <c r="IPY924" s="14"/>
      <c r="IPZ924" s="14"/>
      <c r="IQA924" s="14"/>
      <c r="IQB924" s="14"/>
      <c r="IQC924" s="14"/>
      <c r="IQD924" s="14"/>
      <c r="IQE924" s="14"/>
      <c r="IQF924" s="14"/>
      <c r="IQG924" s="14"/>
      <c r="IQH924" s="14"/>
      <c r="IQI924" s="14"/>
      <c r="IQJ924" s="14"/>
      <c r="IQK924" s="14"/>
      <c r="IQL924" s="14"/>
      <c r="IQM924" s="14"/>
      <c r="IQN924" s="14"/>
      <c r="IQO924" s="14"/>
      <c r="IQP924" s="14"/>
      <c r="IQQ924" s="14"/>
      <c r="IQR924" s="14"/>
      <c r="IQS924" s="14"/>
      <c r="IQT924" s="14"/>
      <c r="IQU924" s="14"/>
      <c r="IQV924" s="14"/>
      <c r="IQW924" s="14"/>
      <c r="IQX924" s="14"/>
      <c r="IQY924" s="14"/>
      <c r="IQZ924" s="14"/>
      <c r="IRA924" s="14"/>
      <c r="IRB924" s="14"/>
      <c r="IRC924" s="14"/>
      <c r="IRD924" s="14"/>
      <c r="IRE924" s="14"/>
      <c r="IRF924" s="14"/>
      <c r="IRG924" s="14"/>
      <c r="IRH924" s="14"/>
      <c r="IRI924" s="14"/>
      <c r="IRJ924" s="14"/>
      <c r="IRK924" s="14"/>
      <c r="IRL924" s="14"/>
      <c r="IRM924" s="14"/>
      <c r="IRN924" s="14"/>
      <c r="IRO924" s="14"/>
      <c r="IRP924" s="14"/>
      <c r="IRQ924" s="14"/>
      <c r="IRR924" s="14"/>
      <c r="IRS924" s="14"/>
      <c r="IRT924" s="14"/>
      <c r="IRU924" s="14"/>
      <c r="IRV924" s="14"/>
      <c r="IRW924" s="14"/>
      <c r="IRX924" s="14"/>
      <c r="IRY924" s="14"/>
      <c r="IRZ924" s="14"/>
      <c r="ISA924" s="14"/>
      <c r="ISB924" s="14"/>
      <c r="ISC924" s="14"/>
      <c r="ISD924" s="14"/>
      <c r="ISE924" s="14"/>
      <c r="ISF924" s="14"/>
      <c r="ISG924" s="14"/>
      <c r="ISH924" s="14"/>
      <c r="ISI924" s="14"/>
      <c r="ISJ924" s="14"/>
      <c r="ISK924" s="14"/>
      <c r="ISL924" s="14"/>
      <c r="ISM924" s="14"/>
      <c r="ISN924" s="14"/>
      <c r="ISO924" s="14"/>
      <c r="ISP924" s="14"/>
      <c r="ISQ924" s="14"/>
      <c r="ISR924" s="14"/>
      <c r="ISS924" s="14"/>
      <c r="IST924" s="14"/>
      <c r="ISU924" s="14"/>
      <c r="ISV924" s="14"/>
      <c r="ISW924" s="14"/>
      <c r="ISX924" s="14"/>
      <c r="ISY924" s="14"/>
      <c r="ISZ924" s="14"/>
      <c r="ITA924" s="14"/>
      <c r="ITB924" s="14"/>
      <c r="ITC924" s="14"/>
      <c r="ITD924" s="14"/>
      <c r="ITE924" s="14"/>
      <c r="ITF924" s="14"/>
      <c r="ITG924" s="14"/>
      <c r="ITH924" s="14"/>
      <c r="ITI924" s="14"/>
      <c r="ITJ924" s="14"/>
      <c r="ITK924" s="14"/>
      <c r="ITL924" s="14"/>
      <c r="ITM924" s="14"/>
      <c r="ITN924" s="14"/>
      <c r="ITO924" s="14"/>
      <c r="ITP924" s="14"/>
      <c r="ITQ924" s="14"/>
      <c r="ITR924" s="14"/>
      <c r="ITS924" s="14"/>
      <c r="ITT924" s="14"/>
      <c r="ITU924" s="14"/>
      <c r="ITV924" s="14"/>
      <c r="ITW924" s="14"/>
      <c r="ITX924" s="14"/>
      <c r="ITY924" s="14"/>
      <c r="ITZ924" s="14"/>
      <c r="IUA924" s="14"/>
      <c r="IUB924" s="14"/>
      <c r="IUC924" s="14"/>
      <c r="IUD924" s="14"/>
      <c r="IUE924" s="14"/>
      <c r="IUF924" s="14"/>
      <c r="IUG924" s="14"/>
      <c r="IUH924" s="14"/>
      <c r="IUI924" s="14"/>
      <c r="IUJ924" s="14"/>
      <c r="IUK924" s="14"/>
      <c r="IUL924" s="14"/>
      <c r="IUM924" s="14"/>
      <c r="IUN924" s="14"/>
      <c r="IUO924" s="14"/>
      <c r="IUP924" s="14"/>
      <c r="IUQ924" s="14"/>
      <c r="IUR924" s="14"/>
      <c r="IUS924" s="14"/>
      <c r="IUT924" s="14"/>
      <c r="IUU924" s="14"/>
      <c r="IUV924" s="14"/>
      <c r="IUW924" s="14"/>
      <c r="IUX924" s="14"/>
      <c r="IUY924" s="14"/>
      <c r="IUZ924" s="14"/>
      <c r="IVA924" s="14"/>
      <c r="IVB924" s="14"/>
      <c r="IVC924" s="14"/>
      <c r="IVD924" s="14"/>
      <c r="IVE924" s="14"/>
      <c r="IVF924" s="14"/>
      <c r="IVG924" s="14"/>
      <c r="IVH924" s="14"/>
      <c r="IVI924" s="14"/>
      <c r="IVJ924" s="14"/>
      <c r="IVK924" s="14"/>
      <c r="IVL924" s="14"/>
      <c r="IVM924" s="14"/>
      <c r="IVN924" s="14"/>
      <c r="IVO924" s="14"/>
      <c r="IVP924" s="14"/>
      <c r="IVQ924" s="14"/>
      <c r="IVR924" s="14"/>
      <c r="IVS924" s="14"/>
      <c r="IVT924" s="14"/>
      <c r="IVU924" s="14"/>
      <c r="IVV924" s="14"/>
      <c r="IVW924" s="14"/>
      <c r="IVX924" s="14"/>
      <c r="IVY924" s="14"/>
      <c r="IVZ924" s="14"/>
      <c r="IWA924" s="14"/>
      <c r="IWB924" s="14"/>
      <c r="IWC924" s="14"/>
      <c r="IWD924" s="14"/>
      <c r="IWE924" s="14"/>
      <c r="IWF924" s="14"/>
      <c r="IWG924" s="14"/>
      <c r="IWH924" s="14"/>
      <c r="IWI924" s="14"/>
      <c r="IWJ924" s="14"/>
      <c r="IWK924" s="14"/>
      <c r="IWL924" s="14"/>
      <c r="IWM924" s="14"/>
      <c r="IWN924" s="14"/>
      <c r="IWO924" s="14"/>
      <c r="IWP924" s="14"/>
      <c r="IWQ924" s="14"/>
      <c r="IWR924" s="14"/>
      <c r="IWS924" s="14"/>
      <c r="IWT924" s="14"/>
      <c r="IWU924" s="14"/>
      <c r="IWV924" s="14"/>
      <c r="IWW924" s="14"/>
      <c r="IWX924" s="14"/>
      <c r="IWY924" s="14"/>
      <c r="IWZ924" s="14"/>
      <c r="IXA924" s="14"/>
      <c r="IXB924" s="14"/>
      <c r="IXC924" s="14"/>
      <c r="IXD924" s="14"/>
      <c r="IXE924" s="14"/>
      <c r="IXF924" s="14"/>
      <c r="IXG924" s="14"/>
      <c r="IXH924" s="14"/>
      <c r="IXI924" s="14"/>
      <c r="IXJ924" s="14"/>
      <c r="IXK924" s="14"/>
      <c r="IXL924" s="14"/>
      <c r="IXM924" s="14"/>
      <c r="IXN924" s="14"/>
      <c r="IXO924" s="14"/>
      <c r="IXP924" s="14"/>
      <c r="IXQ924" s="14"/>
      <c r="IXR924" s="14"/>
      <c r="IXS924" s="14"/>
      <c r="IXT924" s="14"/>
      <c r="IXU924" s="14"/>
      <c r="IXV924" s="14"/>
      <c r="IXW924" s="14"/>
      <c r="IXX924" s="14"/>
      <c r="IXY924" s="14"/>
      <c r="IXZ924" s="14"/>
      <c r="IYA924" s="14"/>
      <c r="IYB924" s="14"/>
      <c r="IYC924" s="14"/>
      <c r="IYD924" s="14"/>
      <c r="IYE924" s="14"/>
      <c r="IYF924" s="14"/>
      <c r="IYG924" s="14"/>
      <c r="IYH924" s="14"/>
      <c r="IYI924" s="14"/>
      <c r="IYJ924" s="14"/>
      <c r="IYK924" s="14"/>
      <c r="IYL924" s="14"/>
      <c r="IYM924" s="14"/>
      <c r="IYN924" s="14"/>
      <c r="IYO924" s="14"/>
      <c r="IYP924" s="14"/>
      <c r="IYQ924" s="14"/>
      <c r="IYR924" s="14"/>
      <c r="IYS924" s="14"/>
      <c r="IYT924" s="14"/>
      <c r="IYU924" s="14"/>
      <c r="IYV924" s="14"/>
      <c r="IYW924" s="14"/>
      <c r="IYX924" s="14"/>
      <c r="IYY924" s="14"/>
      <c r="IYZ924" s="14"/>
      <c r="IZA924" s="14"/>
      <c r="IZB924" s="14"/>
      <c r="IZC924" s="14"/>
      <c r="IZD924" s="14"/>
      <c r="IZE924" s="14"/>
      <c r="IZF924" s="14"/>
      <c r="IZG924" s="14"/>
      <c r="IZH924" s="14"/>
      <c r="IZI924" s="14"/>
      <c r="IZJ924" s="14"/>
      <c r="IZK924" s="14"/>
      <c r="IZL924" s="14"/>
      <c r="IZM924" s="14"/>
      <c r="IZN924" s="14"/>
      <c r="IZO924" s="14"/>
      <c r="IZP924" s="14"/>
      <c r="IZQ924" s="14"/>
      <c r="IZR924" s="14"/>
      <c r="IZS924" s="14"/>
      <c r="IZT924" s="14"/>
      <c r="IZU924" s="14"/>
      <c r="IZV924" s="14"/>
      <c r="IZW924" s="14"/>
      <c r="IZX924" s="14"/>
      <c r="IZY924" s="14"/>
      <c r="IZZ924" s="14"/>
      <c r="JAA924" s="14"/>
      <c r="JAB924" s="14"/>
      <c r="JAC924" s="14"/>
      <c r="JAD924" s="14"/>
      <c r="JAE924" s="14"/>
      <c r="JAF924" s="14"/>
      <c r="JAG924" s="14"/>
      <c r="JAH924" s="14"/>
      <c r="JAI924" s="14"/>
      <c r="JAJ924" s="14"/>
      <c r="JAK924" s="14"/>
      <c r="JAL924" s="14"/>
      <c r="JAM924" s="14"/>
      <c r="JAN924" s="14"/>
      <c r="JAO924" s="14"/>
      <c r="JAP924" s="14"/>
      <c r="JAQ924" s="14"/>
      <c r="JAR924" s="14"/>
      <c r="JAS924" s="14"/>
      <c r="JAT924" s="14"/>
      <c r="JAU924" s="14"/>
      <c r="JAV924" s="14"/>
      <c r="JAW924" s="14"/>
      <c r="JAX924" s="14"/>
      <c r="JAY924" s="14"/>
      <c r="JAZ924" s="14"/>
      <c r="JBA924" s="14"/>
      <c r="JBB924" s="14"/>
      <c r="JBC924" s="14"/>
      <c r="JBD924" s="14"/>
      <c r="JBE924" s="14"/>
      <c r="JBF924" s="14"/>
      <c r="JBG924" s="14"/>
      <c r="JBH924" s="14"/>
      <c r="JBI924" s="14"/>
      <c r="JBJ924" s="14"/>
      <c r="JBK924" s="14"/>
      <c r="JBL924" s="14"/>
      <c r="JBM924" s="14"/>
      <c r="JBN924" s="14"/>
      <c r="JBO924" s="14"/>
      <c r="JBP924" s="14"/>
      <c r="JBQ924" s="14"/>
      <c r="JBR924" s="14"/>
      <c r="JBS924" s="14"/>
      <c r="JBT924" s="14"/>
      <c r="JBU924" s="14"/>
      <c r="JBV924" s="14"/>
      <c r="JBW924" s="14"/>
      <c r="JBX924" s="14"/>
      <c r="JBY924" s="14"/>
      <c r="JBZ924" s="14"/>
      <c r="JCA924" s="14"/>
      <c r="JCB924" s="14"/>
      <c r="JCC924" s="14"/>
      <c r="JCD924" s="14"/>
      <c r="JCE924" s="14"/>
      <c r="JCF924" s="14"/>
      <c r="JCG924" s="14"/>
      <c r="JCH924" s="14"/>
      <c r="JCI924" s="14"/>
      <c r="JCJ924" s="14"/>
      <c r="JCK924" s="14"/>
      <c r="JCL924" s="14"/>
      <c r="JCM924" s="14"/>
      <c r="JCN924" s="14"/>
      <c r="JCO924" s="14"/>
      <c r="JCP924" s="14"/>
      <c r="JCQ924" s="14"/>
      <c r="JCR924" s="14"/>
      <c r="JCS924" s="14"/>
      <c r="JCT924" s="14"/>
      <c r="JCU924" s="14"/>
      <c r="JCV924" s="14"/>
      <c r="JCW924" s="14"/>
      <c r="JCX924" s="14"/>
      <c r="JCY924" s="14"/>
      <c r="JCZ924" s="14"/>
      <c r="JDA924" s="14"/>
      <c r="JDB924" s="14"/>
      <c r="JDC924" s="14"/>
      <c r="JDD924" s="14"/>
      <c r="JDE924" s="14"/>
      <c r="JDF924" s="14"/>
      <c r="JDG924" s="14"/>
      <c r="JDH924" s="14"/>
      <c r="JDI924" s="14"/>
      <c r="JDJ924" s="14"/>
      <c r="JDK924" s="14"/>
      <c r="JDL924" s="14"/>
      <c r="JDM924" s="14"/>
      <c r="JDN924" s="14"/>
      <c r="JDO924" s="14"/>
      <c r="JDP924" s="14"/>
      <c r="JDQ924" s="14"/>
      <c r="JDR924" s="14"/>
      <c r="JDS924" s="14"/>
      <c r="JDT924" s="14"/>
      <c r="JDU924" s="14"/>
      <c r="JDV924" s="14"/>
      <c r="JDW924" s="14"/>
      <c r="JDX924" s="14"/>
      <c r="JDY924" s="14"/>
      <c r="JDZ924" s="14"/>
      <c r="JEA924" s="14"/>
      <c r="JEB924" s="14"/>
      <c r="JEC924" s="14"/>
      <c r="JED924" s="14"/>
      <c r="JEE924" s="14"/>
      <c r="JEF924" s="14"/>
      <c r="JEG924" s="14"/>
      <c r="JEH924" s="14"/>
      <c r="JEI924" s="14"/>
      <c r="JEJ924" s="14"/>
      <c r="JEK924" s="14"/>
      <c r="JEL924" s="14"/>
      <c r="JEM924" s="14"/>
      <c r="JEN924" s="14"/>
      <c r="JEO924" s="14"/>
      <c r="JEP924" s="14"/>
      <c r="JEQ924" s="14"/>
      <c r="JER924" s="14"/>
      <c r="JES924" s="14"/>
      <c r="JET924" s="14"/>
      <c r="JEU924" s="14"/>
      <c r="JEV924" s="14"/>
      <c r="JEW924" s="14"/>
      <c r="JEX924" s="14"/>
      <c r="JEY924" s="14"/>
      <c r="JEZ924" s="14"/>
      <c r="JFA924" s="14"/>
      <c r="JFB924" s="14"/>
      <c r="JFC924" s="14"/>
      <c r="JFD924" s="14"/>
      <c r="JFE924" s="14"/>
      <c r="JFF924" s="14"/>
      <c r="JFG924" s="14"/>
      <c r="JFH924" s="14"/>
      <c r="JFI924" s="14"/>
      <c r="JFJ924" s="14"/>
      <c r="JFK924" s="14"/>
      <c r="JFL924" s="14"/>
      <c r="JFM924" s="14"/>
      <c r="JFN924" s="14"/>
      <c r="JFO924" s="14"/>
      <c r="JFP924" s="14"/>
      <c r="JFQ924" s="14"/>
      <c r="JFR924" s="14"/>
      <c r="JFS924" s="14"/>
      <c r="JFT924" s="14"/>
      <c r="JFU924" s="14"/>
      <c r="JFV924" s="14"/>
      <c r="JFW924" s="14"/>
      <c r="JFX924" s="14"/>
      <c r="JFY924" s="14"/>
      <c r="JFZ924" s="14"/>
      <c r="JGA924" s="14"/>
      <c r="JGB924" s="14"/>
      <c r="JGC924" s="14"/>
      <c r="JGD924" s="14"/>
      <c r="JGE924" s="14"/>
      <c r="JGF924" s="14"/>
      <c r="JGG924" s="14"/>
      <c r="JGH924" s="14"/>
      <c r="JGI924" s="14"/>
      <c r="JGJ924" s="14"/>
      <c r="JGK924" s="14"/>
      <c r="JGL924" s="14"/>
      <c r="JGM924" s="14"/>
      <c r="JGN924" s="14"/>
      <c r="JGO924" s="14"/>
      <c r="JGP924" s="14"/>
      <c r="JGQ924" s="14"/>
      <c r="JGR924" s="14"/>
      <c r="JGS924" s="14"/>
      <c r="JGT924" s="14"/>
      <c r="JGU924" s="14"/>
      <c r="JGV924" s="14"/>
      <c r="JGW924" s="14"/>
      <c r="JGX924" s="14"/>
      <c r="JGY924" s="14"/>
      <c r="JGZ924" s="14"/>
      <c r="JHA924" s="14"/>
      <c r="JHB924" s="14"/>
      <c r="JHC924" s="14"/>
      <c r="JHD924" s="14"/>
      <c r="JHE924" s="14"/>
      <c r="JHF924" s="14"/>
      <c r="JHG924" s="14"/>
      <c r="JHH924" s="14"/>
      <c r="JHI924" s="14"/>
      <c r="JHJ924" s="14"/>
      <c r="JHK924" s="14"/>
      <c r="JHL924" s="14"/>
      <c r="JHM924" s="14"/>
      <c r="JHN924" s="14"/>
      <c r="JHO924" s="14"/>
      <c r="JHP924" s="14"/>
      <c r="JHQ924" s="14"/>
      <c r="JHR924" s="14"/>
      <c r="JHS924" s="14"/>
      <c r="JHT924" s="14"/>
      <c r="JHU924" s="14"/>
      <c r="JHV924" s="14"/>
      <c r="JHW924" s="14"/>
      <c r="JHX924" s="14"/>
      <c r="JHY924" s="14"/>
      <c r="JHZ924" s="14"/>
      <c r="JIA924" s="14"/>
      <c r="JIB924" s="14"/>
      <c r="JIC924" s="14"/>
      <c r="JID924" s="14"/>
      <c r="JIE924" s="14"/>
      <c r="JIF924" s="14"/>
      <c r="JIG924" s="14"/>
      <c r="JIH924" s="14"/>
      <c r="JII924" s="14"/>
      <c r="JIJ924" s="14"/>
      <c r="JIK924" s="14"/>
      <c r="JIL924" s="14"/>
      <c r="JIM924" s="14"/>
      <c r="JIN924" s="14"/>
      <c r="JIO924" s="14"/>
      <c r="JIP924" s="14"/>
      <c r="JIQ924" s="14"/>
      <c r="JIR924" s="14"/>
      <c r="JIS924" s="14"/>
      <c r="JIT924" s="14"/>
      <c r="JIU924" s="14"/>
      <c r="JIV924" s="14"/>
      <c r="JIW924" s="14"/>
      <c r="JIX924" s="14"/>
      <c r="JIY924" s="14"/>
      <c r="JIZ924" s="14"/>
      <c r="JJA924" s="14"/>
      <c r="JJB924" s="14"/>
      <c r="JJC924" s="14"/>
      <c r="JJD924" s="14"/>
      <c r="JJE924" s="14"/>
      <c r="JJF924" s="14"/>
      <c r="JJG924" s="14"/>
      <c r="JJH924" s="14"/>
      <c r="JJI924" s="14"/>
      <c r="JJJ924" s="14"/>
      <c r="JJK924" s="14"/>
      <c r="JJL924" s="14"/>
      <c r="JJM924" s="14"/>
      <c r="JJN924" s="14"/>
      <c r="JJO924" s="14"/>
      <c r="JJP924" s="14"/>
      <c r="JJQ924" s="14"/>
      <c r="JJR924" s="14"/>
      <c r="JJS924" s="14"/>
      <c r="JJT924" s="14"/>
      <c r="JJU924" s="14"/>
      <c r="JJV924" s="14"/>
      <c r="JJW924" s="14"/>
      <c r="JJX924" s="14"/>
      <c r="JJY924" s="14"/>
      <c r="JJZ924" s="14"/>
      <c r="JKA924" s="14"/>
      <c r="JKB924" s="14"/>
      <c r="JKC924" s="14"/>
      <c r="JKD924" s="14"/>
      <c r="JKE924" s="14"/>
      <c r="JKF924" s="14"/>
      <c r="JKG924" s="14"/>
      <c r="JKH924" s="14"/>
      <c r="JKI924" s="14"/>
      <c r="JKJ924" s="14"/>
      <c r="JKK924" s="14"/>
      <c r="JKL924" s="14"/>
      <c r="JKM924" s="14"/>
      <c r="JKN924" s="14"/>
      <c r="JKO924" s="14"/>
      <c r="JKP924" s="14"/>
      <c r="JKQ924" s="14"/>
      <c r="JKR924" s="14"/>
      <c r="JKS924" s="14"/>
      <c r="JKT924" s="14"/>
      <c r="JKU924" s="14"/>
      <c r="JKV924" s="14"/>
      <c r="JKW924" s="14"/>
      <c r="JKX924" s="14"/>
      <c r="JKY924" s="14"/>
      <c r="JKZ924" s="14"/>
      <c r="JLA924" s="14"/>
      <c r="JLB924" s="14"/>
      <c r="JLC924" s="14"/>
      <c r="JLD924" s="14"/>
      <c r="JLE924" s="14"/>
      <c r="JLF924" s="14"/>
      <c r="JLG924" s="14"/>
      <c r="JLH924" s="14"/>
      <c r="JLI924" s="14"/>
      <c r="JLJ924" s="14"/>
      <c r="JLK924" s="14"/>
      <c r="JLL924" s="14"/>
      <c r="JLM924" s="14"/>
      <c r="JLN924" s="14"/>
      <c r="JLO924" s="14"/>
      <c r="JLP924" s="14"/>
      <c r="JLQ924" s="14"/>
      <c r="JLR924" s="14"/>
      <c r="JLS924" s="14"/>
      <c r="JLT924" s="14"/>
      <c r="JLU924" s="14"/>
      <c r="JLV924" s="14"/>
      <c r="JLW924" s="14"/>
      <c r="JLX924" s="14"/>
      <c r="JLY924" s="14"/>
      <c r="JLZ924" s="14"/>
      <c r="JMA924" s="14"/>
      <c r="JMB924" s="14"/>
      <c r="JMC924" s="14"/>
      <c r="JMD924" s="14"/>
      <c r="JME924" s="14"/>
      <c r="JMF924" s="14"/>
      <c r="JMG924" s="14"/>
      <c r="JMH924" s="14"/>
      <c r="JMI924" s="14"/>
      <c r="JMJ924" s="14"/>
      <c r="JMK924" s="14"/>
      <c r="JML924" s="14"/>
      <c r="JMM924" s="14"/>
      <c r="JMN924" s="14"/>
      <c r="JMO924" s="14"/>
      <c r="JMP924" s="14"/>
      <c r="JMQ924" s="14"/>
      <c r="JMR924" s="14"/>
      <c r="JMS924" s="14"/>
      <c r="JMT924" s="14"/>
      <c r="JMU924" s="14"/>
      <c r="JMV924" s="14"/>
      <c r="JMW924" s="14"/>
      <c r="JMX924" s="14"/>
      <c r="JMY924" s="14"/>
      <c r="JMZ924" s="14"/>
      <c r="JNA924" s="14"/>
      <c r="JNB924" s="14"/>
      <c r="JNC924" s="14"/>
      <c r="JND924" s="14"/>
      <c r="JNE924" s="14"/>
      <c r="JNF924" s="14"/>
      <c r="JNG924" s="14"/>
      <c r="JNH924" s="14"/>
      <c r="JNI924" s="14"/>
      <c r="JNJ924" s="14"/>
      <c r="JNK924" s="14"/>
      <c r="JNL924" s="14"/>
      <c r="JNM924" s="14"/>
      <c r="JNN924" s="14"/>
      <c r="JNO924" s="14"/>
      <c r="JNP924" s="14"/>
      <c r="JNQ924" s="14"/>
      <c r="JNR924" s="14"/>
      <c r="JNS924" s="14"/>
      <c r="JNT924" s="14"/>
      <c r="JNU924" s="14"/>
      <c r="JNV924" s="14"/>
      <c r="JNW924" s="14"/>
      <c r="JNX924" s="14"/>
      <c r="JNY924" s="14"/>
      <c r="JNZ924" s="14"/>
      <c r="JOA924" s="14"/>
      <c r="JOB924" s="14"/>
      <c r="JOC924" s="14"/>
      <c r="JOD924" s="14"/>
      <c r="JOE924" s="14"/>
      <c r="JOF924" s="14"/>
      <c r="JOG924" s="14"/>
      <c r="JOH924" s="14"/>
      <c r="JOI924" s="14"/>
      <c r="JOJ924" s="14"/>
      <c r="JOK924" s="14"/>
      <c r="JOL924" s="14"/>
      <c r="JOM924" s="14"/>
      <c r="JON924" s="14"/>
      <c r="JOO924" s="14"/>
      <c r="JOP924" s="14"/>
      <c r="JOQ924" s="14"/>
      <c r="JOR924" s="14"/>
      <c r="JOS924" s="14"/>
      <c r="JOT924" s="14"/>
      <c r="JOU924" s="14"/>
      <c r="JOV924" s="14"/>
      <c r="JOW924" s="14"/>
      <c r="JOX924" s="14"/>
      <c r="JOY924" s="14"/>
      <c r="JOZ924" s="14"/>
      <c r="JPA924" s="14"/>
      <c r="JPB924" s="14"/>
      <c r="JPC924" s="14"/>
      <c r="JPD924" s="14"/>
      <c r="JPE924" s="14"/>
      <c r="JPF924" s="14"/>
      <c r="JPG924" s="14"/>
      <c r="JPH924" s="14"/>
      <c r="JPI924" s="14"/>
      <c r="JPJ924" s="14"/>
      <c r="JPK924" s="14"/>
      <c r="JPL924" s="14"/>
      <c r="JPM924" s="14"/>
      <c r="JPN924" s="14"/>
      <c r="JPO924" s="14"/>
      <c r="JPP924" s="14"/>
      <c r="JPQ924" s="14"/>
      <c r="JPR924" s="14"/>
      <c r="JPS924" s="14"/>
      <c r="JPT924" s="14"/>
      <c r="JPU924" s="14"/>
      <c r="JPV924" s="14"/>
      <c r="JPW924" s="14"/>
      <c r="JPX924" s="14"/>
      <c r="JPY924" s="14"/>
      <c r="JPZ924" s="14"/>
      <c r="JQA924" s="14"/>
      <c r="JQB924" s="14"/>
      <c r="JQC924" s="14"/>
      <c r="JQD924" s="14"/>
      <c r="JQE924" s="14"/>
      <c r="JQF924" s="14"/>
      <c r="JQG924" s="14"/>
      <c r="JQH924" s="14"/>
      <c r="JQI924" s="14"/>
      <c r="JQJ924" s="14"/>
      <c r="JQK924" s="14"/>
      <c r="JQL924" s="14"/>
      <c r="JQM924" s="14"/>
      <c r="JQN924" s="14"/>
      <c r="JQO924" s="14"/>
      <c r="JQP924" s="14"/>
      <c r="JQQ924" s="14"/>
      <c r="JQR924" s="14"/>
      <c r="JQS924" s="14"/>
      <c r="JQT924" s="14"/>
      <c r="JQU924" s="14"/>
      <c r="JQV924" s="14"/>
      <c r="JQW924" s="14"/>
      <c r="JQX924" s="14"/>
      <c r="JQY924" s="14"/>
      <c r="JQZ924" s="14"/>
      <c r="JRA924" s="14"/>
      <c r="JRB924" s="14"/>
      <c r="JRC924" s="14"/>
      <c r="JRD924" s="14"/>
      <c r="JRE924" s="14"/>
      <c r="JRF924" s="14"/>
      <c r="JRG924" s="14"/>
      <c r="JRH924" s="14"/>
      <c r="JRI924" s="14"/>
      <c r="JRJ924" s="14"/>
      <c r="JRK924" s="14"/>
      <c r="JRL924" s="14"/>
      <c r="JRM924" s="14"/>
      <c r="JRN924" s="14"/>
      <c r="JRO924" s="14"/>
      <c r="JRP924" s="14"/>
      <c r="JRQ924" s="14"/>
      <c r="JRR924" s="14"/>
      <c r="JRS924" s="14"/>
      <c r="JRT924" s="14"/>
      <c r="JRU924" s="14"/>
      <c r="JRV924" s="14"/>
      <c r="JRW924" s="14"/>
      <c r="JRX924" s="14"/>
      <c r="JRY924" s="14"/>
      <c r="JRZ924" s="14"/>
      <c r="JSA924" s="14"/>
      <c r="JSB924" s="14"/>
      <c r="JSC924" s="14"/>
      <c r="JSD924" s="14"/>
      <c r="JSE924" s="14"/>
      <c r="JSF924" s="14"/>
      <c r="JSG924" s="14"/>
      <c r="JSH924" s="14"/>
      <c r="JSI924" s="14"/>
      <c r="JSJ924" s="14"/>
      <c r="JSK924" s="14"/>
      <c r="JSL924" s="14"/>
      <c r="JSM924" s="14"/>
      <c r="JSN924" s="14"/>
      <c r="JSO924" s="14"/>
      <c r="JSP924" s="14"/>
      <c r="JSQ924" s="14"/>
      <c r="JSR924" s="14"/>
      <c r="JSS924" s="14"/>
      <c r="JST924" s="14"/>
      <c r="JSU924" s="14"/>
      <c r="JSV924" s="14"/>
      <c r="JSW924" s="14"/>
      <c r="JSX924" s="14"/>
      <c r="JSY924" s="14"/>
      <c r="JSZ924" s="14"/>
      <c r="JTA924" s="14"/>
      <c r="JTB924" s="14"/>
      <c r="JTC924" s="14"/>
      <c r="JTD924" s="14"/>
      <c r="JTE924" s="14"/>
      <c r="JTF924" s="14"/>
      <c r="JTG924" s="14"/>
      <c r="JTH924" s="14"/>
      <c r="JTI924" s="14"/>
      <c r="JTJ924" s="14"/>
      <c r="JTK924" s="14"/>
      <c r="JTL924" s="14"/>
      <c r="JTM924" s="14"/>
      <c r="JTN924" s="14"/>
      <c r="JTO924" s="14"/>
      <c r="JTP924" s="14"/>
      <c r="JTQ924" s="14"/>
      <c r="JTR924" s="14"/>
      <c r="JTS924" s="14"/>
      <c r="JTT924" s="14"/>
      <c r="JTU924" s="14"/>
      <c r="JTV924" s="14"/>
      <c r="JTW924" s="14"/>
      <c r="JTX924" s="14"/>
      <c r="JTY924" s="14"/>
      <c r="JTZ924" s="14"/>
      <c r="JUA924" s="14"/>
      <c r="JUB924" s="14"/>
      <c r="JUC924" s="14"/>
      <c r="JUD924" s="14"/>
      <c r="JUE924" s="14"/>
      <c r="JUF924" s="14"/>
      <c r="JUG924" s="14"/>
      <c r="JUH924" s="14"/>
      <c r="JUI924" s="14"/>
      <c r="JUJ924" s="14"/>
      <c r="JUK924" s="14"/>
      <c r="JUL924" s="14"/>
      <c r="JUM924" s="14"/>
      <c r="JUN924" s="14"/>
      <c r="JUO924" s="14"/>
      <c r="JUP924" s="14"/>
      <c r="JUQ924" s="14"/>
      <c r="JUR924" s="14"/>
      <c r="JUS924" s="14"/>
      <c r="JUT924" s="14"/>
      <c r="JUU924" s="14"/>
      <c r="JUV924" s="14"/>
      <c r="JUW924" s="14"/>
      <c r="JUX924" s="14"/>
      <c r="JUY924" s="14"/>
      <c r="JUZ924" s="14"/>
      <c r="JVA924" s="14"/>
      <c r="JVB924" s="14"/>
      <c r="JVC924" s="14"/>
      <c r="JVD924" s="14"/>
      <c r="JVE924" s="14"/>
      <c r="JVF924" s="14"/>
      <c r="JVG924" s="14"/>
      <c r="JVH924" s="14"/>
      <c r="JVI924" s="14"/>
      <c r="JVJ924" s="14"/>
      <c r="JVK924" s="14"/>
      <c r="JVL924" s="14"/>
      <c r="JVM924" s="14"/>
      <c r="JVN924" s="14"/>
      <c r="JVO924" s="14"/>
      <c r="JVP924" s="14"/>
      <c r="JVQ924" s="14"/>
      <c r="JVR924" s="14"/>
      <c r="JVS924" s="14"/>
      <c r="JVT924" s="14"/>
      <c r="JVU924" s="14"/>
      <c r="JVV924" s="14"/>
      <c r="JVW924" s="14"/>
      <c r="JVX924" s="14"/>
      <c r="JVY924" s="14"/>
      <c r="JVZ924" s="14"/>
      <c r="JWA924" s="14"/>
      <c r="JWB924" s="14"/>
      <c r="JWC924" s="14"/>
      <c r="JWD924" s="14"/>
      <c r="JWE924" s="14"/>
      <c r="JWF924" s="14"/>
      <c r="JWG924" s="14"/>
      <c r="JWH924" s="14"/>
      <c r="JWI924" s="14"/>
      <c r="JWJ924" s="14"/>
      <c r="JWK924" s="14"/>
      <c r="JWL924" s="14"/>
      <c r="JWM924" s="14"/>
      <c r="JWN924" s="14"/>
      <c r="JWO924" s="14"/>
      <c r="JWP924" s="14"/>
      <c r="JWQ924" s="14"/>
      <c r="JWR924" s="14"/>
      <c r="JWS924" s="14"/>
      <c r="JWT924" s="14"/>
      <c r="JWU924" s="14"/>
      <c r="JWV924" s="14"/>
      <c r="JWW924" s="14"/>
      <c r="JWX924" s="14"/>
      <c r="JWY924" s="14"/>
      <c r="JWZ924" s="14"/>
      <c r="JXA924" s="14"/>
      <c r="JXB924" s="14"/>
      <c r="JXC924" s="14"/>
      <c r="JXD924" s="14"/>
      <c r="JXE924" s="14"/>
      <c r="JXF924" s="14"/>
      <c r="JXG924" s="14"/>
      <c r="JXH924" s="14"/>
      <c r="JXI924" s="14"/>
      <c r="JXJ924" s="14"/>
      <c r="JXK924" s="14"/>
      <c r="JXL924" s="14"/>
      <c r="JXM924" s="14"/>
      <c r="JXN924" s="14"/>
      <c r="JXO924" s="14"/>
      <c r="JXP924" s="14"/>
      <c r="JXQ924" s="14"/>
      <c r="JXR924" s="14"/>
      <c r="JXS924" s="14"/>
      <c r="JXT924" s="14"/>
      <c r="JXU924" s="14"/>
      <c r="JXV924" s="14"/>
      <c r="JXW924" s="14"/>
      <c r="JXX924" s="14"/>
      <c r="JXY924" s="14"/>
      <c r="JXZ924" s="14"/>
      <c r="JYA924" s="14"/>
      <c r="JYB924" s="14"/>
      <c r="JYC924" s="14"/>
      <c r="JYD924" s="14"/>
      <c r="JYE924" s="14"/>
      <c r="JYF924" s="14"/>
      <c r="JYG924" s="14"/>
      <c r="JYH924" s="14"/>
      <c r="JYI924" s="14"/>
      <c r="JYJ924" s="14"/>
      <c r="JYK924" s="14"/>
      <c r="JYL924" s="14"/>
      <c r="JYM924" s="14"/>
      <c r="JYN924" s="14"/>
      <c r="JYO924" s="14"/>
      <c r="JYP924" s="14"/>
      <c r="JYQ924" s="14"/>
      <c r="JYR924" s="14"/>
      <c r="JYS924" s="14"/>
      <c r="JYT924" s="14"/>
      <c r="JYU924" s="14"/>
      <c r="JYV924" s="14"/>
      <c r="JYW924" s="14"/>
      <c r="JYX924" s="14"/>
      <c r="JYY924" s="14"/>
      <c r="JYZ924" s="14"/>
      <c r="JZA924" s="14"/>
      <c r="JZB924" s="14"/>
      <c r="JZC924" s="14"/>
      <c r="JZD924" s="14"/>
      <c r="JZE924" s="14"/>
      <c r="JZF924" s="14"/>
      <c r="JZG924" s="14"/>
      <c r="JZH924" s="14"/>
      <c r="JZI924" s="14"/>
      <c r="JZJ924" s="14"/>
      <c r="JZK924" s="14"/>
      <c r="JZL924" s="14"/>
      <c r="JZM924" s="14"/>
      <c r="JZN924" s="14"/>
      <c r="JZO924" s="14"/>
      <c r="JZP924" s="14"/>
      <c r="JZQ924" s="14"/>
      <c r="JZR924" s="14"/>
      <c r="JZS924" s="14"/>
      <c r="JZT924" s="14"/>
      <c r="JZU924" s="14"/>
      <c r="JZV924" s="14"/>
      <c r="JZW924" s="14"/>
      <c r="JZX924" s="14"/>
      <c r="JZY924" s="14"/>
      <c r="JZZ924" s="14"/>
      <c r="KAA924" s="14"/>
      <c r="KAB924" s="14"/>
      <c r="KAC924" s="14"/>
      <c r="KAD924" s="14"/>
      <c r="KAE924" s="14"/>
      <c r="KAF924" s="14"/>
      <c r="KAG924" s="14"/>
      <c r="KAH924" s="14"/>
      <c r="KAI924" s="14"/>
      <c r="KAJ924" s="14"/>
      <c r="KAK924" s="14"/>
      <c r="KAL924" s="14"/>
      <c r="KAM924" s="14"/>
      <c r="KAN924" s="14"/>
      <c r="KAO924" s="14"/>
      <c r="KAP924" s="14"/>
      <c r="KAQ924" s="14"/>
      <c r="KAR924" s="14"/>
      <c r="KAS924" s="14"/>
      <c r="KAT924" s="14"/>
      <c r="KAU924" s="14"/>
      <c r="KAV924" s="14"/>
      <c r="KAW924" s="14"/>
      <c r="KAX924" s="14"/>
      <c r="KAY924" s="14"/>
      <c r="KAZ924" s="14"/>
      <c r="KBA924" s="14"/>
      <c r="KBB924" s="14"/>
      <c r="KBC924" s="14"/>
      <c r="KBD924" s="14"/>
      <c r="KBE924" s="14"/>
      <c r="KBF924" s="14"/>
      <c r="KBG924" s="14"/>
      <c r="KBH924" s="14"/>
      <c r="KBI924" s="14"/>
      <c r="KBJ924" s="14"/>
      <c r="KBK924" s="14"/>
      <c r="KBL924" s="14"/>
      <c r="KBM924" s="14"/>
      <c r="KBN924" s="14"/>
      <c r="KBO924" s="14"/>
      <c r="KBP924" s="14"/>
      <c r="KBQ924" s="14"/>
      <c r="KBR924" s="14"/>
      <c r="KBS924" s="14"/>
      <c r="KBT924" s="14"/>
      <c r="KBU924" s="14"/>
      <c r="KBV924" s="14"/>
      <c r="KBW924" s="14"/>
      <c r="KBX924" s="14"/>
      <c r="KBY924" s="14"/>
      <c r="KBZ924" s="14"/>
      <c r="KCA924" s="14"/>
      <c r="KCB924" s="14"/>
      <c r="KCC924" s="14"/>
      <c r="KCD924" s="14"/>
      <c r="KCE924" s="14"/>
      <c r="KCF924" s="14"/>
      <c r="KCG924" s="14"/>
      <c r="KCH924" s="14"/>
      <c r="KCI924" s="14"/>
      <c r="KCJ924" s="14"/>
      <c r="KCK924" s="14"/>
      <c r="KCL924" s="14"/>
      <c r="KCM924" s="14"/>
      <c r="KCN924" s="14"/>
      <c r="KCO924" s="14"/>
      <c r="KCP924" s="14"/>
      <c r="KCQ924" s="14"/>
      <c r="KCR924" s="14"/>
      <c r="KCS924" s="14"/>
      <c r="KCT924" s="14"/>
      <c r="KCU924" s="14"/>
      <c r="KCV924" s="14"/>
      <c r="KCW924" s="14"/>
      <c r="KCX924" s="14"/>
      <c r="KCY924" s="14"/>
      <c r="KCZ924" s="14"/>
      <c r="KDA924" s="14"/>
      <c r="KDB924" s="14"/>
      <c r="KDC924" s="14"/>
      <c r="KDD924" s="14"/>
      <c r="KDE924" s="14"/>
      <c r="KDF924" s="14"/>
      <c r="KDG924" s="14"/>
      <c r="KDH924" s="14"/>
      <c r="KDI924" s="14"/>
      <c r="KDJ924" s="14"/>
      <c r="KDK924" s="14"/>
      <c r="KDL924" s="14"/>
      <c r="KDM924" s="14"/>
      <c r="KDN924" s="14"/>
      <c r="KDO924" s="14"/>
      <c r="KDP924" s="14"/>
      <c r="KDQ924" s="14"/>
      <c r="KDR924" s="14"/>
      <c r="KDS924" s="14"/>
      <c r="KDT924" s="14"/>
      <c r="KDU924" s="14"/>
      <c r="KDV924" s="14"/>
      <c r="KDW924" s="14"/>
      <c r="KDX924" s="14"/>
      <c r="KDY924" s="14"/>
      <c r="KDZ924" s="14"/>
      <c r="KEA924" s="14"/>
      <c r="KEB924" s="14"/>
      <c r="KEC924" s="14"/>
      <c r="KED924" s="14"/>
      <c r="KEE924" s="14"/>
      <c r="KEF924" s="14"/>
      <c r="KEG924" s="14"/>
      <c r="KEH924" s="14"/>
      <c r="KEI924" s="14"/>
      <c r="KEJ924" s="14"/>
      <c r="KEK924" s="14"/>
      <c r="KEL924" s="14"/>
      <c r="KEM924" s="14"/>
      <c r="KEN924" s="14"/>
      <c r="KEO924" s="14"/>
      <c r="KEP924" s="14"/>
      <c r="KEQ924" s="14"/>
      <c r="KER924" s="14"/>
      <c r="KES924" s="14"/>
      <c r="KET924" s="14"/>
      <c r="KEU924" s="14"/>
      <c r="KEV924" s="14"/>
      <c r="KEW924" s="14"/>
      <c r="KEX924" s="14"/>
      <c r="KEY924" s="14"/>
      <c r="KEZ924" s="14"/>
      <c r="KFA924" s="14"/>
      <c r="KFB924" s="14"/>
      <c r="KFC924" s="14"/>
      <c r="KFD924" s="14"/>
      <c r="KFE924" s="14"/>
      <c r="KFF924" s="14"/>
      <c r="KFG924" s="14"/>
      <c r="KFH924" s="14"/>
      <c r="KFI924" s="14"/>
      <c r="KFJ924" s="14"/>
      <c r="KFK924" s="14"/>
      <c r="KFL924" s="14"/>
      <c r="KFM924" s="14"/>
      <c r="KFN924" s="14"/>
      <c r="KFO924" s="14"/>
      <c r="KFP924" s="14"/>
      <c r="KFQ924" s="14"/>
      <c r="KFR924" s="14"/>
      <c r="KFS924" s="14"/>
      <c r="KFT924" s="14"/>
      <c r="KFU924" s="14"/>
      <c r="KFV924" s="14"/>
      <c r="KFW924" s="14"/>
      <c r="KFX924" s="14"/>
      <c r="KFY924" s="14"/>
      <c r="KFZ924" s="14"/>
      <c r="KGA924" s="14"/>
      <c r="KGB924" s="14"/>
      <c r="KGC924" s="14"/>
      <c r="KGD924" s="14"/>
      <c r="KGE924" s="14"/>
      <c r="KGF924" s="14"/>
      <c r="KGG924" s="14"/>
      <c r="KGH924" s="14"/>
      <c r="KGI924" s="14"/>
      <c r="KGJ924" s="14"/>
      <c r="KGK924" s="14"/>
      <c r="KGL924" s="14"/>
      <c r="KGM924" s="14"/>
      <c r="KGN924" s="14"/>
      <c r="KGO924" s="14"/>
      <c r="KGP924" s="14"/>
      <c r="KGQ924" s="14"/>
      <c r="KGR924" s="14"/>
      <c r="KGS924" s="14"/>
      <c r="KGT924" s="14"/>
      <c r="KGU924" s="14"/>
      <c r="KGV924" s="14"/>
      <c r="KGW924" s="14"/>
      <c r="KGX924" s="14"/>
      <c r="KGY924" s="14"/>
      <c r="KGZ924" s="14"/>
      <c r="KHA924" s="14"/>
      <c r="KHB924" s="14"/>
      <c r="KHC924" s="14"/>
      <c r="KHD924" s="14"/>
      <c r="KHE924" s="14"/>
      <c r="KHF924" s="14"/>
      <c r="KHG924" s="14"/>
      <c r="KHH924" s="14"/>
      <c r="KHI924" s="14"/>
      <c r="KHJ924" s="14"/>
      <c r="KHK924" s="14"/>
      <c r="KHL924" s="14"/>
      <c r="KHM924" s="14"/>
      <c r="KHN924" s="14"/>
      <c r="KHO924" s="14"/>
      <c r="KHP924" s="14"/>
      <c r="KHQ924" s="14"/>
      <c r="KHR924" s="14"/>
      <c r="KHS924" s="14"/>
      <c r="KHT924" s="14"/>
      <c r="KHU924" s="14"/>
      <c r="KHV924" s="14"/>
      <c r="KHW924" s="14"/>
      <c r="KHX924" s="14"/>
      <c r="KHY924" s="14"/>
      <c r="KHZ924" s="14"/>
      <c r="KIA924" s="14"/>
      <c r="KIB924" s="14"/>
      <c r="KIC924" s="14"/>
      <c r="KID924" s="14"/>
      <c r="KIE924" s="14"/>
      <c r="KIF924" s="14"/>
      <c r="KIG924" s="14"/>
      <c r="KIH924" s="14"/>
      <c r="KII924" s="14"/>
      <c r="KIJ924" s="14"/>
      <c r="KIK924" s="14"/>
      <c r="KIL924" s="14"/>
      <c r="KIM924" s="14"/>
      <c r="KIN924" s="14"/>
      <c r="KIO924" s="14"/>
      <c r="KIP924" s="14"/>
      <c r="KIQ924" s="14"/>
      <c r="KIR924" s="14"/>
      <c r="KIS924" s="14"/>
      <c r="KIT924" s="14"/>
      <c r="KIU924" s="14"/>
      <c r="KIV924" s="14"/>
      <c r="KIW924" s="14"/>
      <c r="KIX924" s="14"/>
      <c r="KIY924" s="14"/>
      <c r="KIZ924" s="14"/>
      <c r="KJA924" s="14"/>
      <c r="KJB924" s="14"/>
      <c r="KJC924" s="14"/>
      <c r="KJD924" s="14"/>
      <c r="KJE924" s="14"/>
      <c r="KJF924" s="14"/>
      <c r="KJG924" s="14"/>
      <c r="KJH924" s="14"/>
      <c r="KJI924" s="14"/>
      <c r="KJJ924" s="14"/>
      <c r="KJK924" s="14"/>
      <c r="KJL924" s="14"/>
      <c r="KJM924" s="14"/>
      <c r="KJN924" s="14"/>
      <c r="KJO924" s="14"/>
      <c r="KJP924" s="14"/>
      <c r="KJQ924" s="14"/>
      <c r="KJR924" s="14"/>
      <c r="KJS924" s="14"/>
      <c r="KJT924" s="14"/>
      <c r="KJU924" s="14"/>
      <c r="KJV924" s="14"/>
      <c r="KJW924" s="14"/>
      <c r="KJX924" s="14"/>
      <c r="KJY924" s="14"/>
      <c r="KJZ924" s="14"/>
      <c r="KKA924" s="14"/>
      <c r="KKB924" s="14"/>
      <c r="KKC924" s="14"/>
      <c r="KKD924" s="14"/>
      <c r="KKE924" s="14"/>
      <c r="KKF924" s="14"/>
      <c r="KKG924" s="14"/>
      <c r="KKH924" s="14"/>
      <c r="KKI924" s="14"/>
      <c r="KKJ924" s="14"/>
      <c r="KKK924" s="14"/>
      <c r="KKL924" s="14"/>
      <c r="KKM924" s="14"/>
      <c r="KKN924" s="14"/>
      <c r="KKO924" s="14"/>
      <c r="KKP924" s="14"/>
      <c r="KKQ924" s="14"/>
      <c r="KKR924" s="14"/>
      <c r="KKS924" s="14"/>
      <c r="KKT924" s="14"/>
      <c r="KKU924" s="14"/>
      <c r="KKV924" s="14"/>
      <c r="KKW924" s="14"/>
      <c r="KKX924" s="14"/>
      <c r="KKY924" s="14"/>
      <c r="KKZ924" s="14"/>
      <c r="KLA924" s="14"/>
      <c r="KLB924" s="14"/>
      <c r="KLC924" s="14"/>
      <c r="KLD924" s="14"/>
      <c r="KLE924" s="14"/>
      <c r="KLF924" s="14"/>
      <c r="KLG924" s="14"/>
      <c r="KLH924" s="14"/>
      <c r="KLI924" s="14"/>
      <c r="KLJ924" s="14"/>
      <c r="KLK924" s="14"/>
      <c r="KLL924" s="14"/>
      <c r="KLM924" s="14"/>
      <c r="KLN924" s="14"/>
      <c r="KLO924" s="14"/>
      <c r="KLP924" s="14"/>
      <c r="KLQ924" s="14"/>
      <c r="KLR924" s="14"/>
      <c r="KLS924" s="14"/>
      <c r="KLT924" s="14"/>
      <c r="KLU924" s="14"/>
      <c r="KLV924" s="14"/>
      <c r="KLW924" s="14"/>
      <c r="KLX924" s="14"/>
      <c r="KLY924" s="14"/>
      <c r="KLZ924" s="14"/>
      <c r="KMA924" s="14"/>
      <c r="KMB924" s="14"/>
      <c r="KMC924" s="14"/>
      <c r="KMD924" s="14"/>
      <c r="KME924" s="14"/>
      <c r="KMF924" s="14"/>
      <c r="KMG924" s="14"/>
      <c r="KMH924" s="14"/>
      <c r="KMI924" s="14"/>
      <c r="KMJ924" s="14"/>
      <c r="KMK924" s="14"/>
      <c r="KML924" s="14"/>
      <c r="KMM924" s="14"/>
      <c r="KMN924" s="14"/>
      <c r="KMO924" s="14"/>
      <c r="KMP924" s="14"/>
      <c r="KMQ924" s="14"/>
      <c r="KMR924" s="14"/>
      <c r="KMS924" s="14"/>
      <c r="KMT924" s="14"/>
      <c r="KMU924" s="14"/>
      <c r="KMV924" s="14"/>
      <c r="KMW924" s="14"/>
      <c r="KMX924" s="14"/>
      <c r="KMY924" s="14"/>
      <c r="KMZ924" s="14"/>
      <c r="KNA924" s="14"/>
      <c r="KNB924" s="14"/>
      <c r="KNC924" s="14"/>
      <c r="KND924" s="14"/>
      <c r="KNE924" s="14"/>
      <c r="KNF924" s="14"/>
      <c r="KNG924" s="14"/>
      <c r="KNH924" s="14"/>
      <c r="KNI924" s="14"/>
      <c r="KNJ924" s="14"/>
      <c r="KNK924" s="14"/>
      <c r="KNL924" s="14"/>
      <c r="KNM924" s="14"/>
      <c r="KNN924" s="14"/>
      <c r="KNO924" s="14"/>
      <c r="KNP924" s="14"/>
      <c r="KNQ924" s="14"/>
      <c r="KNR924" s="14"/>
      <c r="KNS924" s="14"/>
      <c r="KNT924" s="14"/>
      <c r="KNU924" s="14"/>
      <c r="KNV924" s="14"/>
      <c r="KNW924" s="14"/>
      <c r="KNX924" s="14"/>
      <c r="KNY924" s="14"/>
      <c r="KNZ924" s="14"/>
      <c r="KOA924" s="14"/>
      <c r="KOB924" s="14"/>
      <c r="KOC924" s="14"/>
      <c r="KOD924" s="14"/>
      <c r="KOE924" s="14"/>
      <c r="KOF924" s="14"/>
      <c r="KOG924" s="14"/>
      <c r="KOH924" s="14"/>
      <c r="KOI924" s="14"/>
      <c r="KOJ924" s="14"/>
      <c r="KOK924" s="14"/>
      <c r="KOL924" s="14"/>
      <c r="KOM924" s="14"/>
      <c r="KON924" s="14"/>
      <c r="KOO924" s="14"/>
      <c r="KOP924" s="14"/>
      <c r="KOQ924" s="14"/>
      <c r="KOR924" s="14"/>
      <c r="KOS924" s="14"/>
      <c r="KOT924" s="14"/>
      <c r="KOU924" s="14"/>
      <c r="KOV924" s="14"/>
      <c r="KOW924" s="14"/>
      <c r="KOX924" s="14"/>
      <c r="KOY924" s="14"/>
      <c r="KOZ924" s="14"/>
      <c r="KPA924" s="14"/>
      <c r="KPB924" s="14"/>
      <c r="KPC924" s="14"/>
      <c r="KPD924" s="14"/>
      <c r="KPE924" s="14"/>
      <c r="KPF924" s="14"/>
      <c r="KPG924" s="14"/>
      <c r="KPH924" s="14"/>
      <c r="KPI924" s="14"/>
      <c r="KPJ924" s="14"/>
      <c r="KPK924" s="14"/>
      <c r="KPL924" s="14"/>
      <c r="KPM924" s="14"/>
      <c r="KPN924" s="14"/>
      <c r="KPO924" s="14"/>
      <c r="KPP924" s="14"/>
      <c r="KPQ924" s="14"/>
      <c r="KPR924" s="14"/>
      <c r="KPS924" s="14"/>
      <c r="KPT924" s="14"/>
      <c r="KPU924" s="14"/>
      <c r="KPV924" s="14"/>
      <c r="KPW924" s="14"/>
      <c r="KPX924" s="14"/>
      <c r="KPY924" s="14"/>
      <c r="KPZ924" s="14"/>
      <c r="KQA924" s="14"/>
      <c r="KQB924" s="14"/>
      <c r="KQC924" s="14"/>
      <c r="KQD924" s="14"/>
      <c r="KQE924" s="14"/>
      <c r="KQF924" s="14"/>
      <c r="KQG924" s="14"/>
      <c r="KQH924" s="14"/>
      <c r="KQI924" s="14"/>
      <c r="KQJ924" s="14"/>
      <c r="KQK924" s="14"/>
      <c r="KQL924" s="14"/>
      <c r="KQM924" s="14"/>
      <c r="KQN924" s="14"/>
      <c r="KQO924" s="14"/>
      <c r="KQP924" s="14"/>
      <c r="KQQ924" s="14"/>
      <c r="KQR924" s="14"/>
      <c r="KQS924" s="14"/>
      <c r="KQT924" s="14"/>
      <c r="KQU924" s="14"/>
      <c r="KQV924" s="14"/>
      <c r="KQW924" s="14"/>
      <c r="KQX924" s="14"/>
      <c r="KQY924" s="14"/>
      <c r="KQZ924" s="14"/>
      <c r="KRA924" s="14"/>
      <c r="KRB924" s="14"/>
      <c r="KRC924" s="14"/>
      <c r="KRD924" s="14"/>
      <c r="KRE924" s="14"/>
      <c r="KRF924" s="14"/>
      <c r="KRG924" s="14"/>
      <c r="KRH924" s="14"/>
      <c r="KRI924" s="14"/>
      <c r="KRJ924" s="14"/>
      <c r="KRK924" s="14"/>
      <c r="KRL924" s="14"/>
      <c r="KRM924" s="14"/>
      <c r="KRN924" s="14"/>
      <c r="KRO924" s="14"/>
      <c r="KRP924" s="14"/>
      <c r="KRQ924" s="14"/>
      <c r="KRR924" s="14"/>
      <c r="KRS924" s="14"/>
      <c r="KRT924" s="14"/>
      <c r="KRU924" s="14"/>
      <c r="KRV924" s="14"/>
      <c r="KRW924" s="14"/>
      <c r="KRX924" s="14"/>
      <c r="KRY924" s="14"/>
      <c r="KRZ924" s="14"/>
      <c r="KSA924" s="14"/>
      <c r="KSB924" s="14"/>
      <c r="KSC924" s="14"/>
      <c r="KSD924" s="14"/>
      <c r="KSE924" s="14"/>
      <c r="KSF924" s="14"/>
      <c r="KSG924" s="14"/>
      <c r="KSH924" s="14"/>
      <c r="KSI924" s="14"/>
      <c r="KSJ924" s="14"/>
      <c r="KSK924" s="14"/>
      <c r="KSL924" s="14"/>
      <c r="KSM924" s="14"/>
      <c r="KSN924" s="14"/>
      <c r="KSO924" s="14"/>
      <c r="KSP924" s="14"/>
      <c r="KSQ924" s="14"/>
      <c r="KSR924" s="14"/>
      <c r="KSS924" s="14"/>
      <c r="KST924" s="14"/>
      <c r="KSU924" s="14"/>
      <c r="KSV924" s="14"/>
      <c r="KSW924" s="14"/>
      <c r="KSX924" s="14"/>
      <c r="KSY924" s="14"/>
      <c r="KSZ924" s="14"/>
      <c r="KTA924" s="14"/>
      <c r="KTB924" s="14"/>
      <c r="KTC924" s="14"/>
      <c r="KTD924" s="14"/>
      <c r="KTE924" s="14"/>
      <c r="KTF924" s="14"/>
      <c r="KTG924" s="14"/>
      <c r="KTH924" s="14"/>
      <c r="KTI924" s="14"/>
      <c r="KTJ924" s="14"/>
      <c r="KTK924" s="14"/>
      <c r="KTL924" s="14"/>
      <c r="KTM924" s="14"/>
      <c r="KTN924" s="14"/>
      <c r="KTO924" s="14"/>
      <c r="KTP924" s="14"/>
      <c r="KTQ924" s="14"/>
      <c r="KTR924" s="14"/>
      <c r="KTS924" s="14"/>
      <c r="KTT924" s="14"/>
      <c r="KTU924" s="14"/>
      <c r="KTV924" s="14"/>
      <c r="KTW924" s="14"/>
      <c r="KTX924" s="14"/>
      <c r="KTY924" s="14"/>
      <c r="KTZ924" s="14"/>
      <c r="KUA924" s="14"/>
      <c r="KUB924" s="14"/>
      <c r="KUC924" s="14"/>
      <c r="KUD924" s="14"/>
      <c r="KUE924" s="14"/>
      <c r="KUF924" s="14"/>
      <c r="KUG924" s="14"/>
      <c r="KUH924" s="14"/>
      <c r="KUI924" s="14"/>
      <c r="KUJ924" s="14"/>
      <c r="KUK924" s="14"/>
      <c r="KUL924" s="14"/>
      <c r="KUM924" s="14"/>
      <c r="KUN924" s="14"/>
      <c r="KUO924" s="14"/>
      <c r="KUP924" s="14"/>
      <c r="KUQ924" s="14"/>
      <c r="KUR924" s="14"/>
      <c r="KUS924" s="14"/>
      <c r="KUT924" s="14"/>
      <c r="KUU924" s="14"/>
      <c r="KUV924" s="14"/>
      <c r="KUW924" s="14"/>
      <c r="KUX924" s="14"/>
      <c r="KUY924" s="14"/>
      <c r="KUZ924" s="14"/>
      <c r="KVA924" s="14"/>
      <c r="KVB924" s="14"/>
      <c r="KVC924" s="14"/>
      <c r="KVD924" s="14"/>
      <c r="KVE924" s="14"/>
      <c r="KVF924" s="14"/>
      <c r="KVG924" s="14"/>
      <c r="KVH924" s="14"/>
      <c r="KVI924" s="14"/>
      <c r="KVJ924" s="14"/>
      <c r="KVK924" s="14"/>
      <c r="KVL924" s="14"/>
      <c r="KVM924" s="14"/>
      <c r="KVN924" s="14"/>
      <c r="KVO924" s="14"/>
      <c r="KVP924" s="14"/>
      <c r="KVQ924" s="14"/>
      <c r="KVR924" s="14"/>
      <c r="KVS924" s="14"/>
      <c r="KVT924" s="14"/>
      <c r="KVU924" s="14"/>
      <c r="KVV924" s="14"/>
      <c r="KVW924" s="14"/>
      <c r="KVX924" s="14"/>
      <c r="KVY924" s="14"/>
      <c r="KVZ924" s="14"/>
      <c r="KWA924" s="14"/>
      <c r="KWB924" s="14"/>
      <c r="KWC924" s="14"/>
      <c r="KWD924" s="14"/>
      <c r="KWE924" s="14"/>
      <c r="KWF924" s="14"/>
      <c r="KWG924" s="14"/>
      <c r="KWH924" s="14"/>
      <c r="KWI924" s="14"/>
      <c r="KWJ924" s="14"/>
      <c r="KWK924" s="14"/>
      <c r="KWL924" s="14"/>
      <c r="KWM924" s="14"/>
      <c r="KWN924" s="14"/>
      <c r="KWO924" s="14"/>
      <c r="KWP924" s="14"/>
      <c r="KWQ924" s="14"/>
      <c r="KWR924" s="14"/>
      <c r="KWS924" s="14"/>
      <c r="KWT924" s="14"/>
      <c r="KWU924" s="14"/>
      <c r="KWV924" s="14"/>
      <c r="KWW924" s="14"/>
      <c r="KWX924" s="14"/>
      <c r="KWY924" s="14"/>
      <c r="KWZ924" s="14"/>
      <c r="KXA924" s="14"/>
      <c r="KXB924" s="14"/>
      <c r="KXC924" s="14"/>
      <c r="KXD924" s="14"/>
      <c r="KXE924" s="14"/>
      <c r="KXF924" s="14"/>
      <c r="KXG924" s="14"/>
      <c r="KXH924" s="14"/>
      <c r="KXI924" s="14"/>
      <c r="KXJ924" s="14"/>
      <c r="KXK924" s="14"/>
      <c r="KXL924" s="14"/>
      <c r="KXM924" s="14"/>
      <c r="KXN924" s="14"/>
      <c r="KXO924" s="14"/>
      <c r="KXP924" s="14"/>
      <c r="KXQ924" s="14"/>
      <c r="KXR924" s="14"/>
      <c r="KXS924" s="14"/>
      <c r="KXT924" s="14"/>
      <c r="KXU924" s="14"/>
      <c r="KXV924" s="14"/>
      <c r="KXW924" s="14"/>
      <c r="KXX924" s="14"/>
      <c r="KXY924" s="14"/>
      <c r="KXZ924" s="14"/>
      <c r="KYA924" s="14"/>
      <c r="KYB924" s="14"/>
      <c r="KYC924" s="14"/>
      <c r="KYD924" s="14"/>
      <c r="KYE924" s="14"/>
      <c r="KYF924" s="14"/>
      <c r="KYG924" s="14"/>
      <c r="KYH924" s="14"/>
      <c r="KYI924" s="14"/>
      <c r="KYJ924" s="14"/>
      <c r="KYK924" s="14"/>
      <c r="KYL924" s="14"/>
      <c r="KYM924" s="14"/>
      <c r="KYN924" s="14"/>
      <c r="KYO924" s="14"/>
      <c r="KYP924" s="14"/>
      <c r="KYQ924" s="14"/>
      <c r="KYR924" s="14"/>
      <c r="KYS924" s="14"/>
      <c r="KYT924" s="14"/>
      <c r="KYU924" s="14"/>
      <c r="KYV924" s="14"/>
      <c r="KYW924" s="14"/>
      <c r="KYX924" s="14"/>
      <c r="KYY924" s="14"/>
      <c r="KYZ924" s="14"/>
      <c r="KZA924" s="14"/>
      <c r="KZB924" s="14"/>
      <c r="KZC924" s="14"/>
      <c r="KZD924" s="14"/>
      <c r="KZE924" s="14"/>
      <c r="KZF924" s="14"/>
      <c r="KZG924" s="14"/>
      <c r="KZH924" s="14"/>
      <c r="KZI924" s="14"/>
      <c r="KZJ924" s="14"/>
      <c r="KZK924" s="14"/>
      <c r="KZL924" s="14"/>
      <c r="KZM924" s="14"/>
      <c r="KZN924" s="14"/>
      <c r="KZO924" s="14"/>
      <c r="KZP924" s="14"/>
      <c r="KZQ924" s="14"/>
      <c r="KZR924" s="14"/>
      <c r="KZS924" s="14"/>
      <c r="KZT924" s="14"/>
      <c r="KZU924" s="14"/>
      <c r="KZV924" s="14"/>
      <c r="KZW924" s="14"/>
      <c r="KZX924" s="14"/>
      <c r="KZY924" s="14"/>
      <c r="KZZ924" s="14"/>
      <c r="LAA924" s="14"/>
      <c r="LAB924" s="14"/>
      <c r="LAC924" s="14"/>
      <c r="LAD924" s="14"/>
      <c r="LAE924" s="14"/>
      <c r="LAF924" s="14"/>
      <c r="LAG924" s="14"/>
      <c r="LAH924" s="14"/>
      <c r="LAI924" s="14"/>
      <c r="LAJ924" s="14"/>
      <c r="LAK924" s="14"/>
      <c r="LAL924" s="14"/>
      <c r="LAM924" s="14"/>
      <c r="LAN924" s="14"/>
      <c r="LAO924" s="14"/>
      <c r="LAP924" s="14"/>
      <c r="LAQ924" s="14"/>
      <c r="LAR924" s="14"/>
      <c r="LAS924" s="14"/>
      <c r="LAT924" s="14"/>
      <c r="LAU924" s="14"/>
      <c r="LAV924" s="14"/>
      <c r="LAW924" s="14"/>
      <c r="LAX924" s="14"/>
      <c r="LAY924" s="14"/>
      <c r="LAZ924" s="14"/>
      <c r="LBA924" s="14"/>
      <c r="LBB924" s="14"/>
      <c r="LBC924" s="14"/>
      <c r="LBD924" s="14"/>
      <c r="LBE924" s="14"/>
      <c r="LBF924" s="14"/>
      <c r="LBG924" s="14"/>
      <c r="LBH924" s="14"/>
      <c r="LBI924" s="14"/>
      <c r="LBJ924" s="14"/>
      <c r="LBK924" s="14"/>
      <c r="LBL924" s="14"/>
      <c r="LBM924" s="14"/>
      <c r="LBN924" s="14"/>
      <c r="LBO924" s="14"/>
      <c r="LBP924" s="14"/>
      <c r="LBQ924" s="14"/>
      <c r="LBR924" s="14"/>
      <c r="LBS924" s="14"/>
      <c r="LBT924" s="14"/>
      <c r="LBU924" s="14"/>
      <c r="LBV924" s="14"/>
      <c r="LBW924" s="14"/>
      <c r="LBX924" s="14"/>
      <c r="LBY924" s="14"/>
      <c r="LBZ924" s="14"/>
      <c r="LCA924" s="14"/>
      <c r="LCB924" s="14"/>
      <c r="LCC924" s="14"/>
      <c r="LCD924" s="14"/>
      <c r="LCE924" s="14"/>
      <c r="LCF924" s="14"/>
      <c r="LCG924" s="14"/>
      <c r="LCH924" s="14"/>
      <c r="LCI924" s="14"/>
      <c r="LCJ924" s="14"/>
      <c r="LCK924" s="14"/>
      <c r="LCL924" s="14"/>
      <c r="LCM924" s="14"/>
      <c r="LCN924" s="14"/>
      <c r="LCO924" s="14"/>
      <c r="LCP924" s="14"/>
      <c r="LCQ924" s="14"/>
      <c r="LCR924" s="14"/>
      <c r="LCS924" s="14"/>
      <c r="LCT924" s="14"/>
      <c r="LCU924" s="14"/>
      <c r="LCV924" s="14"/>
      <c r="LCW924" s="14"/>
      <c r="LCX924" s="14"/>
      <c r="LCY924" s="14"/>
      <c r="LCZ924" s="14"/>
      <c r="LDA924" s="14"/>
      <c r="LDB924" s="14"/>
      <c r="LDC924" s="14"/>
      <c r="LDD924" s="14"/>
      <c r="LDE924" s="14"/>
      <c r="LDF924" s="14"/>
      <c r="LDG924" s="14"/>
      <c r="LDH924" s="14"/>
      <c r="LDI924" s="14"/>
      <c r="LDJ924" s="14"/>
      <c r="LDK924" s="14"/>
      <c r="LDL924" s="14"/>
      <c r="LDM924" s="14"/>
      <c r="LDN924" s="14"/>
      <c r="LDO924" s="14"/>
      <c r="LDP924" s="14"/>
      <c r="LDQ924" s="14"/>
      <c r="LDR924" s="14"/>
      <c r="LDS924" s="14"/>
      <c r="LDT924" s="14"/>
      <c r="LDU924" s="14"/>
      <c r="LDV924" s="14"/>
      <c r="LDW924" s="14"/>
      <c r="LDX924" s="14"/>
      <c r="LDY924" s="14"/>
      <c r="LDZ924" s="14"/>
      <c r="LEA924" s="14"/>
      <c r="LEB924" s="14"/>
      <c r="LEC924" s="14"/>
      <c r="LED924" s="14"/>
      <c r="LEE924" s="14"/>
      <c r="LEF924" s="14"/>
      <c r="LEG924" s="14"/>
      <c r="LEH924" s="14"/>
      <c r="LEI924" s="14"/>
      <c r="LEJ924" s="14"/>
      <c r="LEK924" s="14"/>
      <c r="LEL924" s="14"/>
      <c r="LEM924" s="14"/>
      <c r="LEN924" s="14"/>
      <c r="LEO924" s="14"/>
      <c r="LEP924" s="14"/>
      <c r="LEQ924" s="14"/>
      <c r="LER924" s="14"/>
      <c r="LES924" s="14"/>
      <c r="LET924" s="14"/>
      <c r="LEU924" s="14"/>
      <c r="LEV924" s="14"/>
      <c r="LEW924" s="14"/>
      <c r="LEX924" s="14"/>
      <c r="LEY924" s="14"/>
      <c r="LEZ924" s="14"/>
      <c r="LFA924" s="14"/>
      <c r="LFB924" s="14"/>
      <c r="LFC924" s="14"/>
      <c r="LFD924" s="14"/>
      <c r="LFE924" s="14"/>
      <c r="LFF924" s="14"/>
      <c r="LFG924" s="14"/>
      <c r="LFH924" s="14"/>
      <c r="LFI924" s="14"/>
      <c r="LFJ924" s="14"/>
      <c r="LFK924" s="14"/>
      <c r="LFL924" s="14"/>
      <c r="LFM924" s="14"/>
      <c r="LFN924" s="14"/>
      <c r="LFO924" s="14"/>
      <c r="LFP924" s="14"/>
      <c r="LFQ924" s="14"/>
      <c r="LFR924" s="14"/>
      <c r="LFS924" s="14"/>
      <c r="LFT924" s="14"/>
      <c r="LFU924" s="14"/>
      <c r="LFV924" s="14"/>
      <c r="LFW924" s="14"/>
      <c r="LFX924" s="14"/>
      <c r="LFY924" s="14"/>
      <c r="LFZ924" s="14"/>
      <c r="LGA924" s="14"/>
      <c r="LGB924" s="14"/>
      <c r="LGC924" s="14"/>
      <c r="LGD924" s="14"/>
      <c r="LGE924" s="14"/>
      <c r="LGF924" s="14"/>
      <c r="LGG924" s="14"/>
      <c r="LGH924" s="14"/>
      <c r="LGI924" s="14"/>
      <c r="LGJ924" s="14"/>
      <c r="LGK924" s="14"/>
      <c r="LGL924" s="14"/>
      <c r="LGM924" s="14"/>
      <c r="LGN924" s="14"/>
      <c r="LGO924" s="14"/>
      <c r="LGP924" s="14"/>
      <c r="LGQ924" s="14"/>
      <c r="LGR924" s="14"/>
      <c r="LGS924" s="14"/>
      <c r="LGT924" s="14"/>
      <c r="LGU924" s="14"/>
      <c r="LGV924" s="14"/>
      <c r="LGW924" s="14"/>
      <c r="LGX924" s="14"/>
      <c r="LGY924" s="14"/>
      <c r="LGZ924" s="14"/>
      <c r="LHA924" s="14"/>
      <c r="LHB924" s="14"/>
      <c r="LHC924" s="14"/>
      <c r="LHD924" s="14"/>
      <c r="LHE924" s="14"/>
      <c r="LHF924" s="14"/>
      <c r="LHG924" s="14"/>
      <c r="LHH924" s="14"/>
      <c r="LHI924" s="14"/>
      <c r="LHJ924" s="14"/>
      <c r="LHK924" s="14"/>
      <c r="LHL924" s="14"/>
      <c r="LHM924" s="14"/>
      <c r="LHN924" s="14"/>
      <c r="LHO924" s="14"/>
      <c r="LHP924" s="14"/>
      <c r="LHQ924" s="14"/>
      <c r="LHR924" s="14"/>
      <c r="LHS924" s="14"/>
      <c r="LHT924" s="14"/>
      <c r="LHU924" s="14"/>
      <c r="LHV924" s="14"/>
      <c r="LHW924" s="14"/>
      <c r="LHX924" s="14"/>
      <c r="LHY924" s="14"/>
      <c r="LHZ924" s="14"/>
      <c r="LIA924" s="14"/>
      <c r="LIB924" s="14"/>
      <c r="LIC924" s="14"/>
      <c r="LID924" s="14"/>
      <c r="LIE924" s="14"/>
      <c r="LIF924" s="14"/>
      <c r="LIG924" s="14"/>
      <c r="LIH924" s="14"/>
      <c r="LII924" s="14"/>
      <c r="LIJ924" s="14"/>
      <c r="LIK924" s="14"/>
      <c r="LIL924" s="14"/>
      <c r="LIM924" s="14"/>
      <c r="LIN924" s="14"/>
      <c r="LIO924" s="14"/>
      <c r="LIP924" s="14"/>
      <c r="LIQ924" s="14"/>
      <c r="LIR924" s="14"/>
      <c r="LIS924" s="14"/>
      <c r="LIT924" s="14"/>
      <c r="LIU924" s="14"/>
      <c r="LIV924" s="14"/>
      <c r="LIW924" s="14"/>
      <c r="LIX924" s="14"/>
      <c r="LIY924" s="14"/>
      <c r="LIZ924" s="14"/>
      <c r="LJA924" s="14"/>
      <c r="LJB924" s="14"/>
      <c r="LJC924" s="14"/>
      <c r="LJD924" s="14"/>
      <c r="LJE924" s="14"/>
      <c r="LJF924" s="14"/>
      <c r="LJG924" s="14"/>
      <c r="LJH924" s="14"/>
      <c r="LJI924" s="14"/>
      <c r="LJJ924" s="14"/>
      <c r="LJK924" s="14"/>
      <c r="LJL924" s="14"/>
      <c r="LJM924" s="14"/>
      <c r="LJN924" s="14"/>
      <c r="LJO924" s="14"/>
      <c r="LJP924" s="14"/>
      <c r="LJQ924" s="14"/>
      <c r="LJR924" s="14"/>
      <c r="LJS924" s="14"/>
      <c r="LJT924" s="14"/>
      <c r="LJU924" s="14"/>
      <c r="LJV924" s="14"/>
      <c r="LJW924" s="14"/>
      <c r="LJX924" s="14"/>
      <c r="LJY924" s="14"/>
      <c r="LJZ924" s="14"/>
      <c r="LKA924" s="14"/>
      <c r="LKB924" s="14"/>
      <c r="LKC924" s="14"/>
      <c r="LKD924" s="14"/>
      <c r="LKE924" s="14"/>
      <c r="LKF924" s="14"/>
      <c r="LKG924" s="14"/>
      <c r="LKH924" s="14"/>
      <c r="LKI924" s="14"/>
      <c r="LKJ924" s="14"/>
      <c r="LKK924" s="14"/>
      <c r="LKL924" s="14"/>
      <c r="LKM924" s="14"/>
      <c r="LKN924" s="14"/>
      <c r="LKO924" s="14"/>
      <c r="LKP924" s="14"/>
      <c r="LKQ924" s="14"/>
      <c r="LKR924" s="14"/>
      <c r="LKS924" s="14"/>
      <c r="LKT924" s="14"/>
      <c r="LKU924" s="14"/>
      <c r="LKV924" s="14"/>
      <c r="LKW924" s="14"/>
      <c r="LKX924" s="14"/>
      <c r="LKY924" s="14"/>
      <c r="LKZ924" s="14"/>
      <c r="LLA924" s="14"/>
      <c r="LLB924" s="14"/>
      <c r="LLC924" s="14"/>
      <c r="LLD924" s="14"/>
      <c r="LLE924" s="14"/>
      <c r="LLF924" s="14"/>
      <c r="LLG924" s="14"/>
      <c r="LLH924" s="14"/>
      <c r="LLI924" s="14"/>
      <c r="LLJ924" s="14"/>
      <c r="LLK924" s="14"/>
      <c r="LLL924" s="14"/>
      <c r="LLM924" s="14"/>
      <c r="LLN924" s="14"/>
      <c r="LLO924" s="14"/>
      <c r="LLP924" s="14"/>
      <c r="LLQ924" s="14"/>
      <c r="LLR924" s="14"/>
      <c r="LLS924" s="14"/>
      <c r="LLT924" s="14"/>
      <c r="LLU924" s="14"/>
      <c r="LLV924" s="14"/>
      <c r="LLW924" s="14"/>
      <c r="LLX924" s="14"/>
      <c r="LLY924" s="14"/>
      <c r="LLZ924" s="14"/>
      <c r="LMA924" s="14"/>
      <c r="LMB924" s="14"/>
      <c r="LMC924" s="14"/>
      <c r="LMD924" s="14"/>
      <c r="LME924" s="14"/>
      <c r="LMF924" s="14"/>
      <c r="LMG924" s="14"/>
      <c r="LMH924" s="14"/>
      <c r="LMI924" s="14"/>
      <c r="LMJ924" s="14"/>
      <c r="LMK924" s="14"/>
      <c r="LML924" s="14"/>
      <c r="LMM924" s="14"/>
      <c r="LMN924" s="14"/>
      <c r="LMO924" s="14"/>
      <c r="LMP924" s="14"/>
      <c r="LMQ924" s="14"/>
      <c r="LMR924" s="14"/>
      <c r="LMS924" s="14"/>
      <c r="LMT924" s="14"/>
      <c r="LMU924" s="14"/>
      <c r="LMV924" s="14"/>
      <c r="LMW924" s="14"/>
      <c r="LMX924" s="14"/>
      <c r="LMY924" s="14"/>
      <c r="LMZ924" s="14"/>
      <c r="LNA924" s="14"/>
      <c r="LNB924" s="14"/>
      <c r="LNC924" s="14"/>
      <c r="LND924" s="14"/>
      <c r="LNE924" s="14"/>
      <c r="LNF924" s="14"/>
      <c r="LNG924" s="14"/>
      <c r="LNH924" s="14"/>
      <c r="LNI924" s="14"/>
      <c r="LNJ924" s="14"/>
      <c r="LNK924" s="14"/>
      <c r="LNL924" s="14"/>
      <c r="LNM924" s="14"/>
      <c r="LNN924" s="14"/>
      <c r="LNO924" s="14"/>
      <c r="LNP924" s="14"/>
      <c r="LNQ924" s="14"/>
      <c r="LNR924" s="14"/>
      <c r="LNS924" s="14"/>
      <c r="LNT924" s="14"/>
      <c r="LNU924" s="14"/>
      <c r="LNV924" s="14"/>
      <c r="LNW924" s="14"/>
      <c r="LNX924" s="14"/>
      <c r="LNY924" s="14"/>
      <c r="LNZ924" s="14"/>
      <c r="LOA924" s="14"/>
      <c r="LOB924" s="14"/>
      <c r="LOC924" s="14"/>
      <c r="LOD924" s="14"/>
      <c r="LOE924" s="14"/>
      <c r="LOF924" s="14"/>
      <c r="LOG924" s="14"/>
      <c r="LOH924" s="14"/>
      <c r="LOI924" s="14"/>
      <c r="LOJ924" s="14"/>
      <c r="LOK924" s="14"/>
      <c r="LOL924" s="14"/>
      <c r="LOM924" s="14"/>
      <c r="LON924" s="14"/>
      <c r="LOO924" s="14"/>
      <c r="LOP924" s="14"/>
      <c r="LOQ924" s="14"/>
      <c r="LOR924" s="14"/>
      <c r="LOS924" s="14"/>
      <c r="LOT924" s="14"/>
      <c r="LOU924" s="14"/>
      <c r="LOV924" s="14"/>
      <c r="LOW924" s="14"/>
      <c r="LOX924" s="14"/>
      <c r="LOY924" s="14"/>
      <c r="LOZ924" s="14"/>
      <c r="LPA924" s="14"/>
      <c r="LPB924" s="14"/>
      <c r="LPC924" s="14"/>
      <c r="LPD924" s="14"/>
      <c r="LPE924" s="14"/>
      <c r="LPF924" s="14"/>
      <c r="LPG924" s="14"/>
      <c r="LPH924" s="14"/>
      <c r="LPI924" s="14"/>
      <c r="LPJ924" s="14"/>
      <c r="LPK924" s="14"/>
      <c r="LPL924" s="14"/>
      <c r="LPM924" s="14"/>
      <c r="LPN924" s="14"/>
      <c r="LPO924" s="14"/>
      <c r="LPP924" s="14"/>
      <c r="LPQ924" s="14"/>
      <c r="LPR924" s="14"/>
      <c r="LPS924" s="14"/>
      <c r="LPT924" s="14"/>
      <c r="LPU924" s="14"/>
      <c r="LPV924" s="14"/>
      <c r="LPW924" s="14"/>
      <c r="LPX924" s="14"/>
      <c r="LPY924" s="14"/>
      <c r="LPZ924" s="14"/>
      <c r="LQA924" s="14"/>
      <c r="LQB924" s="14"/>
      <c r="LQC924" s="14"/>
      <c r="LQD924" s="14"/>
      <c r="LQE924" s="14"/>
      <c r="LQF924" s="14"/>
      <c r="LQG924" s="14"/>
      <c r="LQH924" s="14"/>
      <c r="LQI924" s="14"/>
      <c r="LQJ924" s="14"/>
      <c r="LQK924" s="14"/>
      <c r="LQL924" s="14"/>
      <c r="LQM924" s="14"/>
      <c r="LQN924" s="14"/>
      <c r="LQO924" s="14"/>
      <c r="LQP924" s="14"/>
      <c r="LQQ924" s="14"/>
      <c r="LQR924" s="14"/>
      <c r="LQS924" s="14"/>
      <c r="LQT924" s="14"/>
      <c r="LQU924" s="14"/>
      <c r="LQV924" s="14"/>
      <c r="LQW924" s="14"/>
      <c r="LQX924" s="14"/>
      <c r="LQY924" s="14"/>
      <c r="LQZ924" s="14"/>
      <c r="LRA924" s="14"/>
      <c r="LRB924" s="14"/>
      <c r="LRC924" s="14"/>
      <c r="LRD924" s="14"/>
      <c r="LRE924" s="14"/>
      <c r="LRF924" s="14"/>
      <c r="LRG924" s="14"/>
      <c r="LRH924" s="14"/>
      <c r="LRI924" s="14"/>
      <c r="LRJ924" s="14"/>
      <c r="LRK924" s="14"/>
      <c r="LRL924" s="14"/>
      <c r="LRM924" s="14"/>
      <c r="LRN924" s="14"/>
      <c r="LRO924" s="14"/>
      <c r="LRP924" s="14"/>
      <c r="LRQ924" s="14"/>
      <c r="LRR924" s="14"/>
      <c r="LRS924" s="14"/>
      <c r="LRT924" s="14"/>
      <c r="LRU924" s="14"/>
      <c r="LRV924" s="14"/>
      <c r="LRW924" s="14"/>
      <c r="LRX924" s="14"/>
      <c r="LRY924" s="14"/>
      <c r="LRZ924" s="14"/>
      <c r="LSA924" s="14"/>
      <c r="LSB924" s="14"/>
      <c r="LSC924" s="14"/>
      <c r="LSD924" s="14"/>
      <c r="LSE924" s="14"/>
      <c r="LSF924" s="14"/>
      <c r="LSG924" s="14"/>
      <c r="LSH924" s="14"/>
      <c r="LSI924" s="14"/>
      <c r="LSJ924" s="14"/>
      <c r="LSK924" s="14"/>
      <c r="LSL924" s="14"/>
      <c r="LSM924" s="14"/>
      <c r="LSN924" s="14"/>
      <c r="LSO924" s="14"/>
      <c r="LSP924" s="14"/>
      <c r="LSQ924" s="14"/>
      <c r="LSR924" s="14"/>
      <c r="LSS924" s="14"/>
      <c r="LST924" s="14"/>
      <c r="LSU924" s="14"/>
      <c r="LSV924" s="14"/>
      <c r="LSW924" s="14"/>
      <c r="LSX924" s="14"/>
      <c r="LSY924" s="14"/>
      <c r="LSZ924" s="14"/>
      <c r="LTA924" s="14"/>
      <c r="LTB924" s="14"/>
      <c r="LTC924" s="14"/>
      <c r="LTD924" s="14"/>
      <c r="LTE924" s="14"/>
      <c r="LTF924" s="14"/>
      <c r="LTG924" s="14"/>
      <c r="LTH924" s="14"/>
      <c r="LTI924" s="14"/>
      <c r="LTJ924" s="14"/>
      <c r="LTK924" s="14"/>
      <c r="LTL924" s="14"/>
      <c r="LTM924" s="14"/>
      <c r="LTN924" s="14"/>
      <c r="LTO924" s="14"/>
      <c r="LTP924" s="14"/>
      <c r="LTQ924" s="14"/>
      <c r="LTR924" s="14"/>
      <c r="LTS924" s="14"/>
      <c r="LTT924" s="14"/>
      <c r="LTU924" s="14"/>
      <c r="LTV924" s="14"/>
      <c r="LTW924" s="14"/>
      <c r="LTX924" s="14"/>
      <c r="LTY924" s="14"/>
      <c r="LTZ924" s="14"/>
      <c r="LUA924" s="14"/>
      <c r="LUB924" s="14"/>
      <c r="LUC924" s="14"/>
      <c r="LUD924" s="14"/>
      <c r="LUE924" s="14"/>
      <c r="LUF924" s="14"/>
      <c r="LUG924" s="14"/>
      <c r="LUH924" s="14"/>
      <c r="LUI924" s="14"/>
      <c r="LUJ924" s="14"/>
      <c r="LUK924" s="14"/>
      <c r="LUL924" s="14"/>
      <c r="LUM924" s="14"/>
      <c r="LUN924" s="14"/>
      <c r="LUO924" s="14"/>
      <c r="LUP924" s="14"/>
      <c r="LUQ924" s="14"/>
      <c r="LUR924" s="14"/>
      <c r="LUS924" s="14"/>
      <c r="LUT924" s="14"/>
      <c r="LUU924" s="14"/>
      <c r="LUV924" s="14"/>
      <c r="LUW924" s="14"/>
      <c r="LUX924" s="14"/>
      <c r="LUY924" s="14"/>
      <c r="LUZ924" s="14"/>
      <c r="LVA924" s="14"/>
      <c r="LVB924" s="14"/>
      <c r="LVC924" s="14"/>
      <c r="LVD924" s="14"/>
      <c r="LVE924" s="14"/>
      <c r="LVF924" s="14"/>
      <c r="LVG924" s="14"/>
      <c r="LVH924" s="14"/>
      <c r="LVI924" s="14"/>
      <c r="LVJ924" s="14"/>
      <c r="LVK924" s="14"/>
      <c r="LVL924" s="14"/>
      <c r="LVM924" s="14"/>
      <c r="LVN924" s="14"/>
      <c r="LVO924" s="14"/>
      <c r="LVP924" s="14"/>
      <c r="LVQ924" s="14"/>
      <c r="LVR924" s="14"/>
      <c r="LVS924" s="14"/>
      <c r="LVT924" s="14"/>
      <c r="LVU924" s="14"/>
      <c r="LVV924" s="14"/>
      <c r="LVW924" s="14"/>
      <c r="LVX924" s="14"/>
      <c r="LVY924" s="14"/>
      <c r="LVZ924" s="14"/>
      <c r="LWA924" s="14"/>
      <c r="LWB924" s="14"/>
      <c r="LWC924" s="14"/>
      <c r="LWD924" s="14"/>
      <c r="LWE924" s="14"/>
      <c r="LWF924" s="14"/>
      <c r="LWG924" s="14"/>
      <c r="LWH924" s="14"/>
      <c r="LWI924" s="14"/>
      <c r="LWJ924" s="14"/>
      <c r="LWK924" s="14"/>
      <c r="LWL924" s="14"/>
      <c r="LWM924" s="14"/>
      <c r="LWN924" s="14"/>
      <c r="LWO924" s="14"/>
      <c r="LWP924" s="14"/>
      <c r="LWQ924" s="14"/>
      <c r="LWR924" s="14"/>
      <c r="LWS924" s="14"/>
      <c r="LWT924" s="14"/>
      <c r="LWU924" s="14"/>
      <c r="LWV924" s="14"/>
      <c r="LWW924" s="14"/>
      <c r="LWX924" s="14"/>
      <c r="LWY924" s="14"/>
      <c r="LWZ924" s="14"/>
      <c r="LXA924" s="14"/>
      <c r="LXB924" s="14"/>
      <c r="LXC924" s="14"/>
      <c r="LXD924" s="14"/>
      <c r="LXE924" s="14"/>
      <c r="LXF924" s="14"/>
      <c r="LXG924" s="14"/>
      <c r="LXH924" s="14"/>
      <c r="LXI924" s="14"/>
      <c r="LXJ924" s="14"/>
      <c r="LXK924" s="14"/>
      <c r="LXL924" s="14"/>
      <c r="LXM924" s="14"/>
      <c r="LXN924" s="14"/>
      <c r="LXO924" s="14"/>
      <c r="LXP924" s="14"/>
      <c r="LXQ924" s="14"/>
      <c r="LXR924" s="14"/>
      <c r="LXS924" s="14"/>
      <c r="LXT924" s="14"/>
      <c r="LXU924" s="14"/>
      <c r="LXV924" s="14"/>
      <c r="LXW924" s="14"/>
      <c r="LXX924" s="14"/>
      <c r="LXY924" s="14"/>
      <c r="LXZ924" s="14"/>
      <c r="LYA924" s="14"/>
      <c r="LYB924" s="14"/>
      <c r="LYC924" s="14"/>
      <c r="LYD924" s="14"/>
      <c r="LYE924" s="14"/>
      <c r="LYF924" s="14"/>
      <c r="LYG924" s="14"/>
      <c r="LYH924" s="14"/>
      <c r="LYI924" s="14"/>
      <c r="LYJ924" s="14"/>
      <c r="LYK924" s="14"/>
      <c r="LYL924" s="14"/>
      <c r="LYM924" s="14"/>
      <c r="LYN924" s="14"/>
      <c r="LYO924" s="14"/>
      <c r="LYP924" s="14"/>
      <c r="LYQ924" s="14"/>
      <c r="LYR924" s="14"/>
      <c r="LYS924" s="14"/>
      <c r="LYT924" s="14"/>
      <c r="LYU924" s="14"/>
      <c r="LYV924" s="14"/>
      <c r="LYW924" s="14"/>
      <c r="LYX924" s="14"/>
      <c r="LYY924" s="14"/>
      <c r="LYZ924" s="14"/>
      <c r="LZA924" s="14"/>
      <c r="LZB924" s="14"/>
      <c r="LZC924" s="14"/>
      <c r="LZD924" s="14"/>
      <c r="LZE924" s="14"/>
      <c r="LZF924" s="14"/>
      <c r="LZG924" s="14"/>
      <c r="LZH924" s="14"/>
      <c r="LZI924" s="14"/>
      <c r="LZJ924" s="14"/>
      <c r="LZK924" s="14"/>
      <c r="LZL924" s="14"/>
      <c r="LZM924" s="14"/>
      <c r="LZN924" s="14"/>
      <c r="LZO924" s="14"/>
      <c r="LZP924" s="14"/>
      <c r="LZQ924" s="14"/>
      <c r="LZR924" s="14"/>
      <c r="LZS924" s="14"/>
      <c r="LZT924" s="14"/>
      <c r="LZU924" s="14"/>
      <c r="LZV924" s="14"/>
      <c r="LZW924" s="14"/>
      <c r="LZX924" s="14"/>
      <c r="LZY924" s="14"/>
      <c r="LZZ924" s="14"/>
      <c r="MAA924" s="14"/>
      <c r="MAB924" s="14"/>
      <c r="MAC924" s="14"/>
      <c r="MAD924" s="14"/>
      <c r="MAE924" s="14"/>
      <c r="MAF924" s="14"/>
      <c r="MAG924" s="14"/>
      <c r="MAH924" s="14"/>
      <c r="MAI924" s="14"/>
      <c r="MAJ924" s="14"/>
      <c r="MAK924" s="14"/>
      <c r="MAL924" s="14"/>
      <c r="MAM924" s="14"/>
      <c r="MAN924" s="14"/>
      <c r="MAO924" s="14"/>
      <c r="MAP924" s="14"/>
      <c r="MAQ924" s="14"/>
      <c r="MAR924" s="14"/>
      <c r="MAS924" s="14"/>
      <c r="MAT924" s="14"/>
      <c r="MAU924" s="14"/>
      <c r="MAV924" s="14"/>
      <c r="MAW924" s="14"/>
      <c r="MAX924" s="14"/>
      <c r="MAY924" s="14"/>
      <c r="MAZ924" s="14"/>
      <c r="MBA924" s="14"/>
      <c r="MBB924" s="14"/>
      <c r="MBC924" s="14"/>
      <c r="MBD924" s="14"/>
      <c r="MBE924" s="14"/>
      <c r="MBF924" s="14"/>
      <c r="MBG924" s="14"/>
      <c r="MBH924" s="14"/>
      <c r="MBI924" s="14"/>
      <c r="MBJ924" s="14"/>
      <c r="MBK924" s="14"/>
      <c r="MBL924" s="14"/>
      <c r="MBM924" s="14"/>
      <c r="MBN924" s="14"/>
      <c r="MBO924" s="14"/>
      <c r="MBP924" s="14"/>
      <c r="MBQ924" s="14"/>
      <c r="MBR924" s="14"/>
      <c r="MBS924" s="14"/>
      <c r="MBT924" s="14"/>
      <c r="MBU924" s="14"/>
      <c r="MBV924" s="14"/>
      <c r="MBW924" s="14"/>
      <c r="MBX924" s="14"/>
      <c r="MBY924" s="14"/>
      <c r="MBZ924" s="14"/>
      <c r="MCA924" s="14"/>
      <c r="MCB924" s="14"/>
      <c r="MCC924" s="14"/>
      <c r="MCD924" s="14"/>
      <c r="MCE924" s="14"/>
      <c r="MCF924" s="14"/>
      <c r="MCG924" s="14"/>
      <c r="MCH924" s="14"/>
      <c r="MCI924" s="14"/>
      <c r="MCJ924" s="14"/>
      <c r="MCK924" s="14"/>
      <c r="MCL924" s="14"/>
      <c r="MCM924" s="14"/>
      <c r="MCN924" s="14"/>
      <c r="MCO924" s="14"/>
      <c r="MCP924" s="14"/>
      <c r="MCQ924" s="14"/>
      <c r="MCR924" s="14"/>
      <c r="MCS924" s="14"/>
      <c r="MCT924" s="14"/>
      <c r="MCU924" s="14"/>
      <c r="MCV924" s="14"/>
      <c r="MCW924" s="14"/>
      <c r="MCX924" s="14"/>
      <c r="MCY924" s="14"/>
      <c r="MCZ924" s="14"/>
      <c r="MDA924" s="14"/>
      <c r="MDB924" s="14"/>
      <c r="MDC924" s="14"/>
      <c r="MDD924" s="14"/>
      <c r="MDE924" s="14"/>
      <c r="MDF924" s="14"/>
      <c r="MDG924" s="14"/>
      <c r="MDH924" s="14"/>
      <c r="MDI924" s="14"/>
      <c r="MDJ924" s="14"/>
      <c r="MDK924" s="14"/>
      <c r="MDL924" s="14"/>
      <c r="MDM924" s="14"/>
      <c r="MDN924" s="14"/>
      <c r="MDO924" s="14"/>
      <c r="MDP924" s="14"/>
      <c r="MDQ924" s="14"/>
      <c r="MDR924" s="14"/>
      <c r="MDS924" s="14"/>
      <c r="MDT924" s="14"/>
      <c r="MDU924" s="14"/>
      <c r="MDV924" s="14"/>
      <c r="MDW924" s="14"/>
      <c r="MDX924" s="14"/>
      <c r="MDY924" s="14"/>
      <c r="MDZ924" s="14"/>
      <c r="MEA924" s="14"/>
      <c r="MEB924" s="14"/>
      <c r="MEC924" s="14"/>
      <c r="MED924" s="14"/>
      <c r="MEE924" s="14"/>
      <c r="MEF924" s="14"/>
      <c r="MEG924" s="14"/>
      <c r="MEH924" s="14"/>
      <c r="MEI924" s="14"/>
      <c r="MEJ924" s="14"/>
      <c r="MEK924" s="14"/>
      <c r="MEL924" s="14"/>
      <c r="MEM924" s="14"/>
      <c r="MEN924" s="14"/>
      <c r="MEO924" s="14"/>
      <c r="MEP924" s="14"/>
      <c r="MEQ924" s="14"/>
      <c r="MER924" s="14"/>
      <c r="MES924" s="14"/>
      <c r="MET924" s="14"/>
      <c r="MEU924" s="14"/>
      <c r="MEV924" s="14"/>
      <c r="MEW924" s="14"/>
      <c r="MEX924" s="14"/>
      <c r="MEY924" s="14"/>
      <c r="MEZ924" s="14"/>
      <c r="MFA924" s="14"/>
      <c r="MFB924" s="14"/>
      <c r="MFC924" s="14"/>
      <c r="MFD924" s="14"/>
      <c r="MFE924" s="14"/>
      <c r="MFF924" s="14"/>
      <c r="MFG924" s="14"/>
      <c r="MFH924" s="14"/>
      <c r="MFI924" s="14"/>
      <c r="MFJ924" s="14"/>
      <c r="MFK924" s="14"/>
      <c r="MFL924" s="14"/>
      <c r="MFM924" s="14"/>
      <c r="MFN924" s="14"/>
      <c r="MFO924" s="14"/>
      <c r="MFP924" s="14"/>
      <c r="MFQ924" s="14"/>
      <c r="MFR924" s="14"/>
      <c r="MFS924" s="14"/>
      <c r="MFT924" s="14"/>
      <c r="MFU924" s="14"/>
      <c r="MFV924" s="14"/>
      <c r="MFW924" s="14"/>
      <c r="MFX924" s="14"/>
      <c r="MFY924" s="14"/>
      <c r="MFZ924" s="14"/>
      <c r="MGA924" s="14"/>
      <c r="MGB924" s="14"/>
      <c r="MGC924" s="14"/>
      <c r="MGD924" s="14"/>
      <c r="MGE924" s="14"/>
      <c r="MGF924" s="14"/>
      <c r="MGG924" s="14"/>
      <c r="MGH924" s="14"/>
      <c r="MGI924" s="14"/>
      <c r="MGJ924" s="14"/>
      <c r="MGK924" s="14"/>
      <c r="MGL924" s="14"/>
      <c r="MGM924" s="14"/>
      <c r="MGN924" s="14"/>
      <c r="MGO924" s="14"/>
      <c r="MGP924" s="14"/>
      <c r="MGQ924" s="14"/>
      <c r="MGR924" s="14"/>
      <c r="MGS924" s="14"/>
      <c r="MGT924" s="14"/>
      <c r="MGU924" s="14"/>
      <c r="MGV924" s="14"/>
      <c r="MGW924" s="14"/>
      <c r="MGX924" s="14"/>
      <c r="MGY924" s="14"/>
      <c r="MGZ924" s="14"/>
      <c r="MHA924" s="14"/>
      <c r="MHB924" s="14"/>
      <c r="MHC924" s="14"/>
      <c r="MHD924" s="14"/>
      <c r="MHE924" s="14"/>
      <c r="MHF924" s="14"/>
      <c r="MHG924" s="14"/>
      <c r="MHH924" s="14"/>
      <c r="MHI924" s="14"/>
      <c r="MHJ924" s="14"/>
      <c r="MHK924" s="14"/>
      <c r="MHL924" s="14"/>
      <c r="MHM924" s="14"/>
      <c r="MHN924" s="14"/>
      <c r="MHO924" s="14"/>
      <c r="MHP924" s="14"/>
      <c r="MHQ924" s="14"/>
      <c r="MHR924" s="14"/>
      <c r="MHS924" s="14"/>
      <c r="MHT924" s="14"/>
      <c r="MHU924" s="14"/>
      <c r="MHV924" s="14"/>
      <c r="MHW924" s="14"/>
      <c r="MHX924" s="14"/>
      <c r="MHY924" s="14"/>
      <c r="MHZ924" s="14"/>
      <c r="MIA924" s="14"/>
      <c r="MIB924" s="14"/>
      <c r="MIC924" s="14"/>
      <c r="MID924" s="14"/>
      <c r="MIE924" s="14"/>
      <c r="MIF924" s="14"/>
      <c r="MIG924" s="14"/>
      <c r="MIH924" s="14"/>
      <c r="MII924" s="14"/>
      <c r="MIJ924" s="14"/>
      <c r="MIK924" s="14"/>
      <c r="MIL924" s="14"/>
      <c r="MIM924" s="14"/>
      <c r="MIN924" s="14"/>
      <c r="MIO924" s="14"/>
      <c r="MIP924" s="14"/>
      <c r="MIQ924" s="14"/>
      <c r="MIR924" s="14"/>
      <c r="MIS924" s="14"/>
      <c r="MIT924" s="14"/>
      <c r="MIU924" s="14"/>
      <c r="MIV924" s="14"/>
      <c r="MIW924" s="14"/>
      <c r="MIX924" s="14"/>
      <c r="MIY924" s="14"/>
      <c r="MIZ924" s="14"/>
      <c r="MJA924" s="14"/>
      <c r="MJB924" s="14"/>
      <c r="MJC924" s="14"/>
      <c r="MJD924" s="14"/>
      <c r="MJE924" s="14"/>
      <c r="MJF924" s="14"/>
      <c r="MJG924" s="14"/>
      <c r="MJH924" s="14"/>
      <c r="MJI924" s="14"/>
      <c r="MJJ924" s="14"/>
      <c r="MJK924" s="14"/>
      <c r="MJL924" s="14"/>
      <c r="MJM924" s="14"/>
      <c r="MJN924" s="14"/>
      <c r="MJO924" s="14"/>
      <c r="MJP924" s="14"/>
      <c r="MJQ924" s="14"/>
      <c r="MJR924" s="14"/>
      <c r="MJS924" s="14"/>
      <c r="MJT924" s="14"/>
      <c r="MJU924" s="14"/>
      <c r="MJV924" s="14"/>
      <c r="MJW924" s="14"/>
      <c r="MJX924" s="14"/>
      <c r="MJY924" s="14"/>
      <c r="MJZ924" s="14"/>
      <c r="MKA924" s="14"/>
      <c r="MKB924" s="14"/>
      <c r="MKC924" s="14"/>
      <c r="MKD924" s="14"/>
      <c r="MKE924" s="14"/>
      <c r="MKF924" s="14"/>
      <c r="MKG924" s="14"/>
      <c r="MKH924" s="14"/>
      <c r="MKI924" s="14"/>
      <c r="MKJ924" s="14"/>
      <c r="MKK924" s="14"/>
      <c r="MKL924" s="14"/>
      <c r="MKM924" s="14"/>
      <c r="MKN924" s="14"/>
      <c r="MKO924" s="14"/>
      <c r="MKP924" s="14"/>
      <c r="MKQ924" s="14"/>
      <c r="MKR924" s="14"/>
      <c r="MKS924" s="14"/>
      <c r="MKT924" s="14"/>
      <c r="MKU924" s="14"/>
      <c r="MKV924" s="14"/>
      <c r="MKW924" s="14"/>
      <c r="MKX924" s="14"/>
      <c r="MKY924" s="14"/>
      <c r="MKZ924" s="14"/>
      <c r="MLA924" s="14"/>
      <c r="MLB924" s="14"/>
      <c r="MLC924" s="14"/>
      <c r="MLD924" s="14"/>
      <c r="MLE924" s="14"/>
      <c r="MLF924" s="14"/>
      <c r="MLG924" s="14"/>
      <c r="MLH924" s="14"/>
      <c r="MLI924" s="14"/>
      <c r="MLJ924" s="14"/>
      <c r="MLK924" s="14"/>
      <c r="MLL924" s="14"/>
      <c r="MLM924" s="14"/>
      <c r="MLN924" s="14"/>
      <c r="MLO924" s="14"/>
      <c r="MLP924" s="14"/>
      <c r="MLQ924" s="14"/>
      <c r="MLR924" s="14"/>
      <c r="MLS924" s="14"/>
      <c r="MLT924" s="14"/>
      <c r="MLU924" s="14"/>
      <c r="MLV924" s="14"/>
      <c r="MLW924" s="14"/>
      <c r="MLX924" s="14"/>
      <c r="MLY924" s="14"/>
      <c r="MLZ924" s="14"/>
      <c r="MMA924" s="14"/>
      <c r="MMB924" s="14"/>
      <c r="MMC924" s="14"/>
      <c r="MMD924" s="14"/>
      <c r="MME924" s="14"/>
      <c r="MMF924" s="14"/>
      <c r="MMG924" s="14"/>
      <c r="MMH924" s="14"/>
      <c r="MMI924" s="14"/>
      <c r="MMJ924" s="14"/>
      <c r="MMK924" s="14"/>
      <c r="MML924" s="14"/>
      <c r="MMM924" s="14"/>
      <c r="MMN924" s="14"/>
      <c r="MMO924" s="14"/>
      <c r="MMP924" s="14"/>
      <c r="MMQ924" s="14"/>
      <c r="MMR924" s="14"/>
      <c r="MMS924" s="14"/>
      <c r="MMT924" s="14"/>
      <c r="MMU924" s="14"/>
      <c r="MMV924" s="14"/>
      <c r="MMW924" s="14"/>
      <c r="MMX924" s="14"/>
      <c r="MMY924" s="14"/>
      <c r="MMZ924" s="14"/>
      <c r="MNA924" s="14"/>
      <c r="MNB924" s="14"/>
      <c r="MNC924" s="14"/>
      <c r="MND924" s="14"/>
      <c r="MNE924" s="14"/>
      <c r="MNF924" s="14"/>
      <c r="MNG924" s="14"/>
      <c r="MNH924" s="14"/>
      <c r="MNI924" s="14"/>
      <c r="MNJ924" s="14"/>
      <c r="MNK924" s="14"/>
      <c r="MNL924" s="14"/>
      <c r="MNM924" s="14"/>
      <c r="MNN924" s="14"/>
      <c r="MNO924" s="14"/>
      <c r="MNP924" s="14"/>
      <c r="MNQ924" s="14"/>
      <c r="MNR924" s="14"/>
      <c r="MNS924" s="14"/>
      <c r="MNT924" s="14"/>
      <c r="MNU924" s="14"/>
      <c r="MNV924" s="14"/>
      <c r="MNW924" s="14"/>
      <c r="MNX924" s="14"/>
      <c r="MNY924" s="14"/>
      <c r="MNZ924" s="14"/>
      <c r="MOA924" s="14"/>
      <c r="MOB924" s="14"/>
      <c r="MOC924" s="14"/>
      <c r="MOD924" s="14"/>
      <c r="MOE924" s="14"/>
      <c r="MOF924" s="14"/>
      <c r="MOG924" s="14"/>
      <c r="MOH924" s="14"/>
      <c r="MOI924" s="14"/>
      <c r="MOJ924" s="14"/>
      <c r="MOK924" s="14"/>
      <c r="MOL924" s="14"/>
      <c r="MOM924" s="14"/>
      <c r="MON924" s="14"/>
      <c r="MOO924" s="14"/>
      <c r="MOP924" s="14"/>
      <c r="MOQ924" s="14"/>
      <c r="MOR924" s="14"/>
      <c r="MOS924" s="14"/>
      <c r="MOT924" s="14"/>
      <c r="MOU924" s="14"/>
      <c r="MOV924" s="14"/>
      <c r="MOW924" s="14"/>
      <c r="MOX924" s="14"/>
      <c r="MOY924" s="14"/>
      <c r="MOZ924" s="14"/>
      <c r="MPA924" s="14"/>
      <c r="MPB924" s="14"/>
      <c r="MPC924" s="14"/>
      <c r="MPD924" s="14"/>
      <c r="MPE924" s="14"/>
      <c r="MPF924" s="14"/>
      <c r="MPG924" s="14"/>
      <c r="MPH924" s="14"/>
      <c r="MPI924" s="14"/>
      <c r="MPJ924" s="14"/>
      <c r="MPK924" s="14"/>
      <c r="MPL924" s="14"/>
      <c r="MPM924" s="14"/>
      <c r="MPN924" s="14"/>
      <c r="MPO924" s="14"/>
      <c r="MPP924" s="14"/>
      <c r="MPQ924" s="14"/>
      <c r="MPR924" s="14"/>
      <c r="MPS924" s="14"/>
      <c r="MPT924" s="14"/>
      <c r="MPU924" s="14"/>
      <c r="MPV924" s="14"/>
      <c r="MPW924" s="14"/>
      <c r="MPX924" s="14"/>
      <c r="MPY924" s="14"/>
      <c r="MPZ924" s="14"/>
      <c r="MQA924" s="14"/>
      <c r="MQB924" s="14"/>
      <c r="MQC924" s="14"/>
      <c r="MQD924" s="14"/>
      <c r="MQE924" s="14"/>
      <c r="MQF924" s="14"/>
      <c r="MQG924" s="14"/>
      <c r="MQH924" s="14"/>
      <c r="MQI924" s="14"/>
      <c r="MQJ924" s="14"/>
      <c r="MQK924" s="14"/>
      <c r="MQL924" s="14"/>
      <c r="MQM924" s="14"/>
      <c r="MQN924" s="14"/>
      <c r="MQO924" s="14"/>
      <c r="MQP924" s="14"/>
      <c r="MQQ924" s="14"/>
      <c r="MQR924" s="14"/>
      <c r="MQS924" s="14"/>
      <c r="MQT924" s="14"/>
      <c r="MQU924" s="14"/>
      <c r="MQV924" s="14"/>
      <c r="MQW924" s="14"/>
      <c r="MQX924" s="14"/>
      <c r="MQY924" s="14"/>
      <c r="MQZ924" s="14"/>
      <c r="MRA924" s="14"/>
      <c r="MRB924" s="14"/>
      <c r="MRC924" s="14"/>
      <c r="MRD924" s="14"/>
      <c r="MRE924" s="14"/>
      <c r="MRF924" s="14"/>
      <c r="MRG924" s="14"/>
      <c r="MRH924" s="14"/>
      <c r="MRI924" s="14"/>
      <c r="MRJ924" s="14"/>
      <c r="MRK924" s="14"/>
      <c r="MRL924" s="14"/>
      <c r="MRM924" s="14"/>
      <c r="MRN924" s="14"/>
      <c r="MRO924" s="14"/>
      <c r="MRP924" s="14"/>
      <c r="MRQ924" s="14"/>
      <c r="MRR924" s="14"/>
      <c r="MRS924" s="14"/>
      <c r="MRT924" s="14"/>
      <c r="MRU924" s="14"/>
      <c r="MRV924" s="14"/>
      <c r="MRW924" s="14"/>
      <c r="MRX924" s="14"/>
      <c r="MRY924" s="14"/>
      <c r="MRZ924" s="14"/>
      <c r="MSA924" s="14"/>
      <c r="MSB924" s="14"/>
      <c r="MSC924" s="14"/>
      <c r="MSD924" s="14"/>
      <c r="MSE924" s="14"/>
      <c r="MSF924" s="14"/>
      <c r="MSG924" s="14"/>
      <c r="MSH924" s="14"/>
      <c r="MSI924" s="14"/>
      <c r="MSJ924" s="14"/>
      <c r="MSK924" s="14"/>
      <c r="MSL924" s="14"/>
      <c r="MSM924" s="14"/>
      <c r="MSN924" s="14"/>
      <c r="MSO924" s="14"/>
      <c r="MSP924" s="14"/>
      <c r="MSQ924" s="14"/>
      <c r="MSR924" s="14"/>
      <c r="MSS924" s="14"/>
      <c r="MST924" s="14"/>
      <c r="MSU924" s="14"/>
      <c r="MSV924" s="14"/>
      <c r="MSW924" s="14"/>
      <c r="MSX924" s="14"/>
      <c r="MSY924" s="14"/>
      <c r="MSZ924" s="14"/>
      <c r="MTA924" s="14"/>
      <c r="MTB924" s="14"/>
      <c r="MTC924" s="14"/>
      <c r="MTD924" s="14"/>
      <c r="MTE924" s="14"/>
      <c r="MTF924" s="14"/>
      <c r="MTG924" s="14"/>
      <c r="MTH924" s="14"/>
      <c r="MTI924" s="14"/>
      <c r="MTJ924" s="14"/>
      <c r="MTK924" s="14"/>
      <c r="MTL924" s="14"/>
      <c r="MTM924" s="14"/>
      <c r="MTN924" s="14"/>
      <c r="MTO924" s="14"/>
      <c r="MTP924" s="14"/>
      <c r="MTQ924" s="14"/>
      <c r="MTR924" s="14"/>
      <c r="MTS924" s="14"/>
      <c r="MTT924" s="14"/>
      <c r="MTU924" s="14"/>
      <c r="MTV924" s="14"/>
      <c r="MTW924" s="14"/>
      <c r="MTX924" s="14"/>
      <c r="MTY924" s="14"/>
      <c r="MTZ924" s="14"/>
      <c r="MUA924" s="14"/>
      <c r="MUB924" s="14"/>
      <c r="MUC924" s="14"/>
      <c r="MUD924" s="14"/>
      <c r="MUE924" s="14"/>
      <c r="MUF924" s="14"/>
      <c r="MUG924" s="14"/>
      <c r="MUH924" s="14"/>
      <c r="MUI924" s="14"/>
      <c r="MUJ924" s="14"/>
      <c r="MUK924" s="14"/>
      <c r="MUL924" s="14"/>
      <c r="MUM924" s="14"/>
      <c r="MUN924" s="14"/>
      <c r="MUO924" s="14"/>
      <c r="MUP924" s="14"/>
      <c r="MUQ924" s="14"/>
      <c r="MUR924" s="14"/>
      <c r="MUS924" s="14"/>
      <c r="MUT924" s="14"/>
      <c r="MUU924" s="14"/>
      <c r="MUV924" s="14"/>
      <c r="MUW924" s="14"/>
      <c r="MUX924" s="14"/>
      <c r="MUY924" s="14"/>
      <c r="MUZ924" s="14"/>
      <c r="MVA924" s="14"/>
      <c r="MVB924" s="14"/>
      <c r="MVC924" s="14"/>
      <c r="MVD924" s="14"/>
      <c r="MVE924" s="14"/>
      <c r="MVF924" s="14"/>
      <c r="MVG924" s="14"/>
      <c r="MVH924" s="14"/>
      <c r="MVI924" s="14"/>
      <c r="MVJ924" s="14"/>
      <c r="MVK924" s="14"/>
      <c r="MVL924" s="14"/>
      <c r="MVM924" s="14"/>
      <c r="MVN924" s="14"/>
      <c r="MVO924" s="14"/>
      <c r="MVP924" s="14"/>
      <c r="MVQ924" s="14"/>
      <c r="MVR924" s="14"/>
      <c r="MVS924" s="14"/>
      <c r="MVT924" s="14"/>
      <c r="MVU924" s="14"/>
      <c r="MVV924" s="14"/>
      <c r="MVW924" s="14"/>
      <c r="MVX924" s="14"/>
      <c r="MVY924" s="14"/>
      <c r="MVZ924" s="14"/>
      <c r="MWA924" s="14"/>
      <c r="MWB924" s="14"/>
      <c r="MWC924" s="14"/>
      <c r="MWD924" s="14"/>
      <c r="MWE924" s="14"/>
      <c r="MWF924" s="14"/>
      <c r="MWG924" s="14"/>
      <c r="MWH924" s="14"/>
      <c r="MWI924" s="14"/>
      <c r="MWJ924" s="14"/>
      <c r="MWK924" s="14"/>
      <c r="MWL924" s="14"/>
      <c r="MWM924" s="14"/>
      <c r="MWN924" s="14"/>
      <c r="MWO924" s="14"/>
      <c r="MWP924" s="14"/>
      <c r="MWQ924" s="14"/>
      <c r="MWR924" s="14"/>
      <c r="MWS924" s="14"/>
      <c r="MWT924" s="14"/>
      <c r="MWU924" s="14"/>
      <c r="MWV924" s="14"/>
      <c r="MWW924" s="14"/>
      <c r="MWX924" s="14"/>
      <c r="MWY924" s="14"/>
      <c r="MWZ924" s="14"/>
      <c r="MXA924" s="14"/>
      <c r="MXB924" s="14"/>
      <c r="MXC924" s="14"/>
      <c r="MXD924" s="14"/>
      <c r="MXE924" s="14"/>
      <c r="MXF924" s="14"/>
      <c r="MXG924" s="14"/>
      <c r="MXH924" s="14"/>
      <c r="MXI924" s="14"/>
      <c r="MXJ924" s="14"/>
      <c r="MXK924" s="14"/>
      <c r="MXL924" s="14"/>
      <c r="MXM924" s="14"/>
      <c r="MXN924" s="14"/>
      <c r="MXO924" s="14"/>
      <c r="MXP924" s="14"/>
      <c r="MXQ924" s="14"/>
      <c r="MXR924" s="14"/>
      <c r="MXS924" s="14"/>
      <c r="MXT924" s="14"/>
      <c r="MXU924" s="14"/>
      <c r="MXV924" s="14"/>
      <c r="MXW924" s="14"/>
      <c r="MXX924" s="14"/>
      <c r="MXY924" s="14"/>
      <c r="MXZ924" s="14"/>
      <c r="MYA924" s="14"/>
      <c r="MYB924" s="14"/>
      <c r="MYC924" s="14"/>
      <c r="MYD924" s="14"/>
      <c r="MYE924" s="14"/>
      <c r="MYF924" s="14"/>
      <c r="MYG924" s="14"/>
      <c r="MYH924" s="14"/>
      <c r="MYI924" s="14"/>
      <c r="MYJ924" s="14"/>
      <c r="MYK924" s="14"/>
      <c r="MYL924" s="14"/>
      <c r="MYM924" s="14"/>
      <c r="MYN924" s="14"/>
      <c r="MYO924" s="14"/>
      <c r="MYP924" s="14"/>
      <c r="MYQ924" s="14"/>
      <c r="MYR924" s="14"/>
      <c r="MYS924" s="14"/>
      <c r="MYT924" s="14"/>
      <c r="MYU924" s="14"/>
      <c r="MYV924" s="14"/>
      <c r="MYW924" s="14"/>
      <c r="MYX924" s="14"/>
      <c r="MYY924" s="14"/>
      <c r="MYZ924" s="14"/>
      <c r="MZA924" s="14"/>
      <c r="MZB924" s="14"/>
      <c r="MZC924" s="14"/>
      <c r="MZD924" s="14"/>
      <c r="MZE924" s="14"/>
      <c r="MZF924" s="14"/>
      <c r="MZG924" s="14"/>
      <c r="MZH924" s="14"/>
      <c r="MZI924" s="14"/>
      <c r="MZJ924" s="14"/>
      <c r="MZK924" s="14"/>
      <c r="MZL924" s="14"/>
      <c r="MZM924" s="14"/>
      <c r="MZN924" s="14"/>
      <c r="MZO924" s="14"/>
      <c r="MZP924" s="14"/>
      <c r="MZQ924" s="14"/>
      <c r="MZR924" s="14"/>
      <c r="MZS924" s="14"/>
      <c r="MZT924" s="14"/>
      <c r="MZU924" s="14"/>
      <c r="MZV924" s="14"/>
      <c r="MZW924" s="14"/>
      <c r="MZX924" s="14"/>
      <c r="MZY924" s="14"/>
      <c r="MZZ924" s="14"/>
      <c r="NAA924" s="14"/>
      <c r="NAB924" s="14"/>
      <c r="NAC924" s="14"/>
      <c r="NAD924" s="14"/>
      <c r="NAE924" s="14"/>
      <c r="NAF924" s="14"/>
      <c r="NAG924" s="14"/>
      <c r="NAH924" s="14"/>
      <c r="NAI924" s="14"/>
      <c r="NAJ924" s="14"/>
      <c r="NAK924" s="14"/>
      <c r="NAL924" s="14"/>
      <c r="NAM924" s="14"/>
      <c r="NAN924" s="14"/>
      <c r="NAO924" s="14"/>
      <c r="NAP924" s="14"/>
      <c r="NAQ924" s="14"/>
      <c r="NAR924" s="14"/>
      <c r="NAS924" s="14"/>
      <c r="NAT924" s="14"/>
      <c r="NAU924" s="14"/>
      <c r="NAV924" s="14"/>
      <c r="NAW924" s="14"/>
      <c r="NAX924" s="14"/>
      <c r="NAY924" s="14"/>
      <c r="NAZ924" s="14"/>
      <c r="NBA924" s="14"/>
      <c r="NBB924" s="14"/>
      <c r="NBC924" s="14"/>
      <c r="NBD924" s="14"/>
      <c r="NBE924" s="14"/>
      <c r="NBF924" s="14"/>
      <c r="NBG924" s="14"/>
      <c r="NBH924" s="14"/>
      <c r="NBI924" s="14"/>
      <c r="NBJ924" s="14"/>
      <c r="NBK924" s="14"/>
      <c r="NBL924" s="14"/>
      <c r="NBM924" s="14"/>
      <c r="NBN924" s="14"/>
      <c r="NBO924" s="14"/>
      <c r="NBP924" s="14"/>
      <c r="NBQ924" s="14"/>
      <c r="NBR924" s="14"/>
      <c r="NBS924" s="14"/>
      <c r="NBT924" s="14"/>
      <c r="NBU924" s="14"/>
      <c r="NBV924" s="14"/>
      <c r="NBW924" s="14"/>
      <c r="NBX924" s="14"/>
      <c r="NBY924" s="14"/>
      <c r="NBZ924" s="14"/>
      <c r="NCA924" s="14"/>
      <c r="NCB924" s="14"/>
      <c r="NCC924" s="14"/>
      <c r="NCD924" s="14"/>
      <c r="NCE924" s="14"/>
      <c r="NCF924" s="14"/>
      <c r="NCG924" s="14"/>
      <c r="NCH924" s="14"/>
      <c r="NCI924" s="14"/>
      <c r="NCJ924" s="14"/>
      <c r="NCK924" s="14"/>
      <c r="NCL924" s="14"/>
      <c r="NCM924" s="14"/>
      <c r="NCN924" s="14"/>
      <c r="NCO924" s="14"/>
      <c r="NCP924" s="14"/>
      <c r="NCQ924" s="14"/>
      <c r="NCR924" s="14"/>
      <c r="NCS924" s="14"/>
      <c r="NCT924" s="14"/>
      <c r="NCU924" s="14"/>
      <c r="NCV924" s="14"/>
      <c r="NCW924" s="14"/>
      <c r="NCX924" s="14"/>
      <c r="NCY924" s="14"/>
      <c r="NCZ924" s="14"/>
      <c r="NDA924" s="14"/>
      <c r="NDB924" s="14"/>
      <c r="NDC924" s="14"/>
      <c r="NDD924" s="14"/>
      <c r="NDE924" s="14"/>
      <c r="NDF924" s="14"/>
      <c r="NDG924" s="14"/>
      <c r="NDH924" s="14"/>
      <c r="NDI924" s="14"/>
      <c r="NDJ924" s="14"/>
      <c r="NDK924" s="14"/>
      <c r="NDL924" s="14"/>
      <c r="NDM924" s="14"/>
      <c r="NDN924" s="14"/>
      <c r="NDO924" s="14"/>
      <c r="NDP924" s="14"/>
      <c r="NDQ924" s="14"/>
      <c r="NDR924" s="14"/>
      <c r="NDS924" s="14"/>
      <c r="NDT924" s="14"/>
      <c r="NDU924" s="14"/>
      <c r="NDV924" s="14"/>
      <c r="NDW924" s="14"/>
      <c r="NDX924" s="14"/>
      <c r="NDY924" s="14"/>
      <c r="NDZ924" s="14"/>
      <c r="NEA924" s="14"/>
      <c r="NEB924" s="14"/>
      <c r="NEC924" s="14"/>
      <c r="NED924" s="14"/>
      <c r="NEE924" s="14"/>
      <c r="NEF924" s="14"/>
      <c r="NEG924" s="14"/>
      <c r="NEH924" s="14"/>
      <c r="NEI924" s="14"/>
      <c r="NEJ924" s="14"/>
      <c r="NEK924" s="14"/>
      <c r="NEL924" s="14"/>
      <c r="NEM924" s="14"/>
      <c r="NEN924" s="14"/>
      <c r="NEO924" s="14"/>
      <c r="NEP924" s="14"/>
      <c r="NEQ924" s="14"/>
      <c r="NER924" s="14"/>
      <c r="NES924" s="14"/>
      <c r="NET924" s="14"/>
      <c r="NEU924" s="14"/>
      <c r="NEV924" s="14"/>
      <c r="NEW924" s="14"/>
      <c r="NEX924" s="14"/>
      <c r="NEY924" s="14"/>
      <c r="NEZ924" s="14"/>
      <c r="NFA924" s="14"/>
      <c r="NFB924" s="14"/>
      <c r="NFC924" s="14"/>
      <c r="NFD924" s="14"/>
      <c r="NFE924" s="14"/>
      <c r="NFF924" s="14"/>
      <c r="NFG924" s="14"/>
      <c r="NFH924" s="14"/>
      <c r="NFI924" s="14"/>
      <c r="NFJ924" s="14"/>
      <c r="NFK924" s="14"/>
      <c r="NFL924" s="14"/>
      <c r="NFM924" s="14"/>
      <c r="NFN924" s="14"/>
      <c r="NFO924" s="14"/>
      <c r="NFP924" s="14"/>
      <c r="NFQ924" s="14"/>
      <c r="NFR924" s="14"/>
      <c r="NFS924" s="14"/>
      <c r="NFT924" s="14"/>
      <c r="NFU924" s="14"/>
      <c r="NFV924" s="14"/>
      <c r="NFW924" s="14"/>
      <c r="NFX924" s="14"/>
      <c r="NFY924" s="14"/>
      <c r="NFZ924" s="14"/>
      <c r="NGA924" s="14"/>
      <c r="NGB924" s="14"/>
      <c r="NGC924" s="14"/>
      <c r="NGD924" s="14"/>
      <c r="NGE924" s="14"/>
      <c r="NGF924" s="14"/>
      <c r="NGG924" s="14"/>
      <c r="NGH924" s="14"/>
      <c r="NGI924" s="14"/>
      <c r="NGJ924" s="14"/>
      <c r="NGK924" s="14"/>
      <c r="NGL924" s="14"/>
      <c r="NGM924" s="14"/>
      <c r="NGN924" s="14"/>
      <c r="NGO924" s="14"/>
      <c r="NGP924" s="14"/>
      <c r="NGQ924" s="14"/>
      <c r="NGR924" s="14"/>
      <c r="NGS924" s="14"/>
      <c r="NGT924" s="14"/>
      <c r="NGU924" s="14"/>
      <c r="NGV924" s="14"/>
      <c r="NGW924" s="14"/>
      <c r="NGX924" s="14"/>
      <c r="NGY924" s="14"/>
      <c r="NGZ924" s="14"/>
      <c r="NHA924" s="14"/>
      <c r="NHB924" s="14"/>
      <c r="NHC924" s="14"/>
      <c r="NHD924" s="14"/>
      <c r="NHE924" s="14"/>
      <c r="NHF924" s="14"/>
      <c r="NHG924" s="14"/>
      <c r="NHH924" s="14"/>
      <c r="NHI924" s="14"/>
      <c r="NHJ924" s="14"/>
      <c r="NHK924" s="14"/>
      <c r="NHL924" s="14"/>
      <c r="NHM924" s="14"/>
      <c r="NHN924" s="14"/>
      <c r="NHO924" s="14"/>
      <c r="NHP924" s="14"/>
      <c r="NHQ924" s="14"/>
      <c r="NHR924" s="14"/>
      <c r="NHS924" s="14"/>
      <c r="NHT924" s="14"/>
      <c r="NHU924" s="14"/>
      <c r="NHV924" s="14"/>
      <c r="NHW924" s="14"/>
      <c r="NHX924" s="14"/>
      <c r="NHY924" s="14"/>
      <c r="NHZ924" s="14"/>
      <c r="NIA924" s="14"/>
      <c r="NIB924" s="14"/>
      <c r="NIC924" s="14"/>
      <c r="NID924" s="14"/>
      <c r="NIE924" s="14"/>
      <c r="NIF924" s="14"/>
      <c r="NIG924" s="14"/>
      <c r="NIH924" s="14"/>
      <c r="NII924" s="14"/>
      <c r="NIJ924" s="14"/>
      <c r="NIK924" s="14"/>
      <c r="NIL924" s="14"/>
      <c r="NIM924" s="14"/>
      <c r="NIN924" s="14"/>
      <c r="NIO924" s="14"/>
      <c r="NIP924" s="14"/>
      <c r="NIQ924" s="14"/>
      <c r="NIR924" s="14"/>
      <c r="NIS924" s="14"/>
      <c r="NIT924" s="14"/>
      <c r="NIU924" s="14"/>
      <c r="NIV924" s="14"/>
      <c r="NIW924" s="14"/>
      <c r="NIX924" s="14"/>
      <c r="NIY924" s="14"/>
      <c r="NIZ924" s="14"/>
      <c r="NJA924" s="14"/>
      <c r="NJB924" s="14"/>
      <c r="NJC924" s="14"/>
      <c r="NJD924" s="14"/>
      <c r="NJE924" s="14"/>
      <c r="NJF924" s="14"/>
      <c r="NJG924" s="14"/>
      <c r="NJH924" s="14"/>
      <c r="NJI924" s="14"/>
      <c r="NJJ924" s="14"/>
      <c r="NJK924" s="14"/>
      <c r="NJL924" s="14"/>
      <c r="NJM924" s="14"/>
      <c r="NJN924" s="14"/>
      <c r="NJO924" s="14"/>
      <c r="NJP924" s="14"/>
      <c r="NJQ924" s="14"/>
      <c r="NJR924" s="14"/>
      <c r="NJS924" s="14"/>
      <c r="NJT924" s="14"/>
      <c r="NJU924" s="14"/>
      <c r="NJV924" s="14"/>
      <c r="NJW924" s="14"/>
      <c r="NJX924" s="14"/>
      <c r="NJY924" s="14"/>
      <c r="NJZ924" s="14"/>
      <c r="NKA924" s="14"/>
      <c r="NKB924" s="14"/>
      <c r="NKC924" s="14"/>
      <c r="NKD924" s="14"/>
      <c r="NKE924" s="14"/>
      <c r="NKF924" s="14"/>
      <c r="NKG924" s="14"/>
      <c r="NKH924" s="14"/>
      <c r="NKI924" s="14"/>
      <c r="NKJ924" s="14"/>
      <c r="NKK924" s="14"/>
      <c r="NKL924" s="14"/>
      <c r="NKM924" s="14"/>
      <c r="NKN924" s="14"/>
      <c r="NKO924" s="14"/>
      <c r="NKP924" s="14"/>
      <c r="NKQ924" s="14"/>
      <c r="NKR924" s="14"/>
      <c r="NKS924" s="14"/>
      <c r="NKT924" s="14"/>
      <c r="NKU924" s="14"/>
      <c r="NKV924" s="14"/>
      <c r="NKW924" s="14"/>
      <c r="NKX924" s="14"/>
      <c r="NKY924" s="14"/>
      <c r="NKZ924" s="14"/>
      <c r="NLA924" s="14"/>
      <c r="NLB924" s="14"/>
      <c r="NLC924" s="14"/>
      <c r="NLD924" s="14"/>
      <c r="NLE924" s="14"/>
      <c r="NLF924" s="14"/>
      <c r="NLG924" s="14"/>
      <c r="NLH924" s="14"/>
      <c r="NLI924" s="14"/>
      <c r="NLJ924" s="14"/>
      <c r="NLK924" s="14"/>
      <c r="NLL924" s="14"/>
      <c r="NLM924" s="14"/>
      <c r="NLN924" s="14"/>
      <c r="NLO924" s="14"/>
      <c r="NLP924" s="14"/>
      <c r="NLQ924" s="14"/>
      <c r="NLR924" s="14"/>
      <c r="NLS924" s="14"/>
      <c r="NLT924" s="14"/>
      <c r="NLU924" s="14"/>
      <c r="NLV924" s="14"/>
      <c r="NLW924" s="14"/>
      <c r="NLX924" s="14"/>
      <c r="NLY924" s="14"/>
      <c r="NLZ924" s="14"/>
      <c r="NMA924" s="14"/>
      <c r="NMB924" s="14"/>
      <c r="NMC924" s="14"/>
      <c r="NMD924" s="14"/>
      <c r="NME924" s="14"/>
      <c r="NMF924" s="14"/>
      <c r="NMG924" s="14"/>
      <c r="NMH924" s="14"/>
      <c r="NMI924" s="14"/>
      <c r="NMJ924" s="14"/>
      <c r="NMK924" s="14"/>
      <c r="NML924" s="14"/>
      <c r="NMM924" s="14"/>
      <c r="NMN924" s="14"/>
      <c r="NMO924" s="14"/>
      <c r="NMP924" s="14"/>
      <c r="NMQ924" s="14"/>
      <c r="NMR924" s="14"/>
      <c r="NMS924" s="14"/>
      <c r="NMT924" s="14"/>
      <c r="NMU924" s="14"/>
      <c r="NMV924" s="14"/>
      <c r="NMW924" s="14"/>
      <c r="NMX924" s="14"/>
      <c r="NMY924" s="14"/>
      <c r="NMZ924" s="14"/>
      <c r="NNA924" s="14"/>
      <c r="NNB924" s="14"/>
      <c r="NNC924" s="14"/>
      <c r="NND924" s="14"/>
      <c r="NNE924" s="14"/>
      <c r="NNF924" s="14"/>
      <c r="NNG924" s="14"/>
      <c r="NNH924" s="14"/>
      <c r="NNI924" s="14"/>
      <c r="NNJ924" s="14"/>
      <c r="NNK924" s="14"/>
      <c r="NNL924" s="14"/>
      <c r="NNM924" s="14"/>
      <c r="NNN924" s="14"/>
      <c r="NNO924" s="14"/>
      <c r="NNP924" s="14"/>
      <c r="NNQ924" s="14"/>
      <c r="NNR924" s="14"/>
      <c r="NNS924" s="14"/>
      <c r="NNT924" s="14"/>
      <c r="NNU924" s="14"/>
      <c r="NNV924" s="14"/>
      <c r="NNW924" s="14"/>
      <c r="NNX924" s="14"/>
      <c r="NNY924" s="14"/>
      <c r="NNZ924" s="14"/>
      <c r="NOA924" s="14"/>
      <c r="NOB924" s="14"/>
      <c r="NOC924" s="14"/>
      <c r="NOD924" s="14"/>
      <c r="NOE924" s="14"/>
      <c r="NOF924" s="14"/>
      <c r="NOG924" s="14"/>
      <c r="NOH924" s="14"/>
      <c r="NOI924" s="14"/>
      <c r="NOJ924" s="14"/>
      <c r="NOK924" s="14"/>
      <c r="NOL924" s="14"/>
      <c r="NOM924" s="14"/>
      <c r="NON924" s="14"/>
      <c r="NOO924" s="14"/>
      <c r="NOP924" s="14"/>
      <c r="NOQ924" s="14"/>
      <c r="NOR924" s="14"/>
      <c r="NOS924" s="14"/>
      <c r="NOT924" s="14"/>
      <c r="NOU924" s="14"/>
      <c r="NOV924" s="14"/>
      <c r="NOW924" s="14"/>
      <c r="NOX924" s="14"/>
      <c r="NOY924" s="14"/>
      <c r="NOZ924" s="14"/>
      <c r="NPA924" s="14"/>
      <c r="NPB924" s="14"/>
      <c r="NPC924" s="14"/>
      <c r="NPD924" s="14"/>
      <c r="NPE924" s="14"/>
      <c r="NPF924" s="14"/>
      <c r="NPG924" s="14"/>
      <c r="NPH924" s="14"/>
      <c r="NPI924" s="14"/>
      <c r="NPJ924" s="14"/>
      <c r="NPK924" s="14"/>
      <c r="NPL924" s="14"/>
      <c r="NPM924" s="14"/>
      <c r="NPN924" s="14"/>
      <c r="NPO924" s="14"/>
      <c r="NPP924" s="14"/>
      <c r="NPQ924" s="14"/>
      <c r="NPR924" s="14"/>
      <c r="NPS924" s="14"/>
      <c r="NPT924" s="14"/>
      <c r="NPU924" s="14"/>
      <c r="NPV924" s="14"/>
      <c r="NPW924" s="14"/>
      <c r="NPX924" s="14"/>
      <c r="NPY924" s="14"/>
      <c r="NPZ924" s="14"/>
      <c r="NQA924" s="14"/>
      <c r="NQB924" s="14"/>
      <c r="NQC924" s="14"/>
      <c r="NQD924" s="14"/>
      <c r="NQE924" s="14"/>
      <c r="NQF924" s="14"/>
      <c r="NQG924" s="14"/>
      <c r="NQH924" s="14"/>
      <c r="NQI924" s="14"/>
      <c r="NQJ924" s="14"/>
      <c r="NQK924" s="14"/>
      <c r="NQL924" s="14"/>
      <c r="NQM924" s="14"/>
      <c r="NQN924" s="14"/>
      <c r="NQO924" s="14"/>
      <c r="NQP924" s="14"/>
      <c r="NQQ924" s="14"/>
      <c r="NQR924" s="14"/>
      <c r="NQS924" s="14"/>
      <c r="NQT924" s="14"/>
      <c r="NQU924" s="14"/>
      <c r="NQV924" s="14"/>
      <c r="NQW924" s="14"/>
      <c r="NQX924" s="14"/>
      <c r="NQY924" s="14"/>
      <c r="NQZ924" s="14"/>
      <c r="NRA924" s="14"/>
      <c r="NRB924" s="14"/>
      <c r="NRC924" s="14"/>
      <c r="NRD924" s="14"/>
      <c r="NRE924" s="14"/>
      <c r="NRF924" s="14"/>
      <c r="NRG924" s="14"/>
      <c r="NRH924" s="14"/>
      <c r="NRI924" s="14"/>
      <c r="NRJ924" s="14"/>
      <c r="NRK924" s="14"/>
      <c r="NRL924" s="14"/>
      <c r="NRM924" s="14"/>
      <c r="NRN924" s="14"/>
      <c r="NRO924" s="14"/>
      <c r="NRP924" s="14"/>
      <c r="NRQ924" s="14"/>
      <c r="NRR924" s="14"/>
      <c r="NRS924" s="14"/>
      <c r="NRT924" s="14"/>
      <c r="NRU924" s="14"/>
      <c r="NRV924" s="14"/>
      <c r="NRW924" s="14"/>
      <c r="NRX924" s="14"/>
      <c r="NRY924" s="14"/>
      <c r="NRZ924" s="14"/>
      <c r="NSA924" s="14"/>
      <c r="NSB924" s="14"/>
      <c r="NSC924" s="14"/>
      <c r="NSD924" s="14"/>
      <c r="NSE924" s="14"/>
      <c r="NSF924" s="14"/>
      <c r="NSG924" s="14"/>
      <c r="NSH924" s="14"/>
      <c r="NSI924" s="14"/>
      <c r="NSJ924" s="14"/>
      <c r="NSK924" s="14"/>
      <c r="NSL924" s="14"/>
      <c r="NSM924" s="14"/>
      <c r="NSN924" s="14"/>
      <c r="NSO924" s="14"/>
      <c r="NSP924" s="14"/>
      <c r="NSQ924" s="14"/>
      <c r="NSR924" s="14"/>
      <c r="NSS924" s="14"/>
      <c r="NST924" s="14"/>
      <c r="NSU924" s="14"/>
      <c r="NSV924" s="14"/>
      <c r="NSW924" s="14"/>
      <c r="NSX924" s="14"/>
      <c r="NSY924" s="14"/>
      <c r="NSZ924" s="14"/>
      <c r="NTA924" s="14"/>
      <c r="NTB924" s="14"/>
      <c r="NTC924" s="14"/>
      <c r="NTD924" s="14"/>
      <c r="NTE924" s="14"/>
      <c r="NTF924" s="14"/>
      <c r="NTG924" s="14"/>
      <c r="NTH924" s="14"/>
      <c r="NTI924" s="14"/>
      <c r="NTJ924" s="14"/>
      <c r="NTK924" s="14"/>
      <c r="NTL924" s="14"/>
      <c r="NTM924" s="14"/>
      <c r="NTN924" s="14"/>
      <c r="NTO924" s="14"/>
      <c r="NTP924" s="14"/>
      <c r="NTQ924" s="14"/>
      <c r="NTR924" s="14"/>
      <c r="NTS924" s="14"/>
      <c r="NTT924" s="14"/>
      <c r="NTU924" s="14"/>
      <c r="NTV924" s="14"/>
      <c r="NTW924" s="14"/>
      <c r="NTX924" s="14"/>
      <c r="NTY924" s="14"/>
      <c r="NTZ924" s="14"/>
      <c r="NUA924" s="14"/>
      <c r="NUB924" s="14"/>
      <c r="NUC924" s="14"/>
      <c r="NUD924" s="14"/>
      <c r="NUE924" s="14"/>
      <c r="NUF924" s="14"/>
      <c r="NUG924" s="14"/>
      <c r="NUH924" s="14"/>
      <c r="NUI924" s="14"/>
      <c r="NUJ924" s="14"/>
      <c r="NUK924" s="14"/>
      <c r="NUL924" s="14"/>
      <c r="NUM924" s="14"/>
      <c r="NUN924" s="14"/>
      <c r="NUO924" s="14"/>
      <c r="NUP924" s="14"/>
      <c r="NUQ924" s="14"/>
      <c r="NUR924" s="14"/>
      <c r="NUS924" s="14"/>
      <c r="NUT924" s="14"/>
      <c r="NUU924" s="14"/>
      <c r="NUV924" s="14"/>
      <c r="NUW924" s="14"/>
      <c r="NUX924" s="14"/>
      <c r="NUY924" s="14"/>
      <c r="NUZ924" s="14"/>
      <c r="NVA924" s="14"/>
      <c r="NVB924" s="14"/>
      <c r="NVC924" s="14"/>
      <c r="NVD924" s="14"/>
      <c r="NVE924" s="14"/>
      <c r="NVF924" s="14"/>
      <c r="NVG924" s="14"/>
      <c r="NVH924" s="14"/>
      <c r="NVI924" s="14"/>
      <c r="NVJ924" s="14"/>
      <c r="NVK924" s="14"/>
      <c r="NVL924" s="14"/>
      <c r="NVM924" s="14"/>
      <c r="NVN924" s="14"/>
      <c r="NVO924" s="14"/>
      <c r="NVP924" s="14"/>
      <c r="NVQ924" s="14"/>
      <c r="NVR924" s="14"/>
      <c r="NVS924" s="14"/>
      <c r="NVT924" s="14"/>
      <c r="NVU924" s="14"/>
      <c r="NVV924" s="14"/>
      <c r="NVW924" s="14"/>
      <c r="NVX924" s="14"/>
      <c r="NVY924" s="14"/>
      <c r="NVZ924" s="14"/>
      <c r="NWA924" s="14"/>
      <c r="NWB924" s="14"/>
      <c r="NWC924" s="14"/>
      <c r="NWD924" s="14"/>
      <c r="NWE924" s="14"/>
      <c r="NWF924" s="14"/>
      <c r="NWG924" s="14"/>
      <c r="NWH924" s="14"/>
      <c r="NWI924" s="14"/>
      <c r="NWJ924" s="14"/>
      <c r="NWK924" s="14"/>
      <c r="NWL924" s="14"/>
      <c r="NWM924" s="14"/>
      <c r="NWN924" s="14"/>
      <c r="NWO924" s="14"/>
      <c r="NWP924" s="14"/>
      <c r="NWQ924" s="14"/>
      <c r="NWR924" s="14"/>
      <c r="NWS924" s="14"/>
      <c r="NWT924" s="14"/>
      <c r="NWU924" s="14"/>
      <c r="NWV924" s="14"/>
      <c r="NWW924" s="14"/>
      <c r="NWX924" s="14"/>
      <c r="NWY924" s="14"/>
      <c r="NWZ924" s="14"/>
      <c r="NXA924" s="14"/>
      <c r="NXB924" s="14"/>
      <c r="NXC924" s="14"/>
      <c r="NXD924" s="14"/>
      <c r="NXE924" s="14"/>
      <c r="NXF924" s="14"/>
      <c r="NXG924" s="14"/>
      <c r="NXH924" s="14"/>
      <c r="NXI924" s="14"/>
      <c r="NXJ924" s="14"/>
      <c r="NXK924" s="14"/>
      <c r="NXL924" s="14"/>
      <c r="NXM924" s="14"/>
      <c r="NXN924" s="14"/>
      <c r="NXO924" s="14"/>
      <c r="NXP924" s="14"/>
      <c r="NXQ924" s="14"/>
      <c r="NXR924" s="14"/>
      <c r="NXS924" s="14"/>
      <c r="NXT924" s="14"/>
      <c r="NXU924" s="14"/>
      <c r="NXV924" s="14"/>
      <c r="NXW924" s="14"/>
      <c r="NXX924" s="14"/>
      <c r="NXY924" s="14"/>
      <c r="NXZ924" s="14"/>
      <c r="NYA924" s="14"/>
      <c r="NYB924" s="14"/>
      <c r="NYC924" s="14"/>
      <c r="NYD924" s="14"/>
      <c r="NYE924" s="14"/>
      <c r="NYF924" s="14"/>
      <c r="NYG924" s="14"/>
      <c r="NYH924" s="14"/>
      <c r="NYI924" s="14"/>
      <c r="NYJ924" s="14"/>
      <c r="NYK924" s="14"/>
      <c r="NYL924" s="14"/>
      <c r="NYM924" s="14"/>
      <c r="NYN924" s="14"/>
      <c r="NYO924" s="14"/>
      <c r="NYP924" s="14"/>
      <c r="NYQ924" s="14"/>
      <c r="NYR924" s="14"/>
      <c r="NYS924" s="14"/>
      <c r="NYT924" s="14"/>
      <c r="NYU924" s="14"/>
      <c r="NYV924" s="14"/>
      <c r="NYW924" s="14"/>
      <c r="NYX924" s="14"/>
      <c r="NYY924" s="14"/>
      <c r="NYZ924" s="14"/>
      <c r="NZA924" s="14"/>
      <c r="NZB924" s="14"/>
      <c r="NZC924" s="14"/>
      <c r="NZD924" s="14"/>
      <c r="NZE924" s="14"/>
      <c r="NZF924" s="14"/>
      <c r="NZG924" s="14"/>
      <c r="NZH924" s="14"/>
      <c r="NZI924" s="14"/>
      <c r="NZJ924" s="14"/>
      <c r="NZK924" s="14"/>
      <c r="NZL924" s="14"/>
      <c r="NZM924" s="14"/>
      <c r="NZN924" s="14"/>
      <c r="NZO924" s="14"/>
      <c r="NZP924" s="14"/>
      <c r="NZQ924" s="14"/>
      <c r="NZR924" s="14"/>
      <c r="NZS924" s="14"/>
      <c r="NZT924" s="14"/>
      <c r="NZU924" s="14"/>
      <c r="NZV924" s="14"/>
      <c r="NZW924" s="14"/>
      <c r="NZX924" s="14"/>
      <c r="NZY924" s="14"/>
      <c r="NZZ924" s="14"/>
      <c r="OAA924" s="14"/>
      <c r="OAB924" s="14"/>
      <c r="OAC924" s="14"/>
      <c r="OAD924" s="14"/>
      <c r="OAE924" s="14"/>
      <c r="OAF924" s="14"/>
      <c r="OAG924" s="14"/>
      <c r="OAH924" s="14"/>
      <c r="OAI924" s="14"/>
      <c r="OAJ924" s="14"/>
      <c r="OAK924" s="14"/>
      <c r="OAL924" s="14"/>
      <c r="OAM924" s="14"/>
      <c r="OAN924" s="14"/>
      <c r="OAO924" s="14"/>
      <c r="OAP924" s="14"/>
      <c r="OAQ924" s="14"/>
      <c r="OAR924" s="14"/>
      <c r="OAS924" s="14"/>
      <c r="OAT924" s="14"/>
      <c r="OAU924" s="14"/>
      <c r="OAV924" s="14"/>
      <c r="OAW924" s="14"/>
      <c r="OAX924" s="14"/>
      <c r="OAY924" s="14"/>
      <c r="OAZ924" s="14"/>
      <c r="OBA924" s="14"/>
      <c r="OBB924" s="14"/>
      <c r="OBC924" s="14"/>
      <c r="OBD924" s="14"/>
      <c r="OBE924" s="14"/>
      <c r="OBF924" s="14"/>
      <c r="OBG924" s="14"/>
      <c r="OBH924" s="14"/>
      <c r="OBI924" s="14"/>
      <c r="OBJ924" s="14"/>
      <c r="OBK924" s="14"/>
      <c r="OBL924" s="14"/>
      <c r="OBM924" s="14"/>
      <c r="OBN924" s="14"/>
      <c r="OBO924" s="14"/>
      <c r="OBP924" s="14"/>
      <c r="OBQ924" s="14"/>
      <c r="OBR924" s="14"/>
      <c r="OBS924" s="14"/>
      <c r="OBT924" s="14"/>
      <c r="OBU924" s="14"/>
      <c r="OBV924" s="14"/>
      <c r="OBW924" s="14"/>
      <c r="OBX924" s="14"/>
      <c r="OBY924" s="14"/>
      <c r="OBZ924" s="14"/>
      <c r="OCA924" s="14"/>
      <c r="OCB924" s="14"/>
      <c r="OCC924" s="14"/>
      <c r="OCD924" s="14"/>
      <c r="OCE924" s="14"/>
      <c r="OCF924" s="14"/>
      <c r="OCG924" s="14"/>
      <c r="OCH924" s="14"/>
      <c r="OCI924" s="14"/>
      <c r="OCJ924" s="14"/>
      <c r="OCK924" s="14"/>
      <c r="OCL924" s="14"/>
      <c r="OCM924" s="14"/>
      <c r="OCN924" s="14"/>
      <c r="OCO924" s="14"/>
      <c r="OCP924" s="14"/>
      <c r="OCQ924" s="14"/>
      <c r="OCR924" s="14"/>
      <c r="OCS924" s="14"/>
      <c r="OCT924" s="14"/>
      <c r="OCU924" s="14"/>
      <c r="OCV924" s="14"/>
      <c r="OCW924" s="14"/>
      <c r="OCX924" s="14"/>
      <c r="OCY924" s="14"/>
      <c r="OCZ924" s="14"/>
      <c r="ODA924" s="14"/>
      <c r="ODB924" s="14"/>
      <c r="ODC924" s="14"/>
      <c r="ODD924" s="14"/>
      <c r="ODE924" s="14"/>
      <c r="ODF924" s="14"/>
      <c r="ODG924" s="14"/>
      <c r="ODH924" s="14"/>
      <c r="ODI924" s="14"/>
      <c r="ODJ924" s="14"/>
      <c r="ODK924" s="14"/>
      <c r="ODL924" s="14"/>
      <c r="ODM924" s="14"/>
      <c r="ODN924" s="14"/>
      <c r="ODO924" s="14"/>
      <c r="ODP924" s="14"/>
      <c r="ODQ924" s="14"/>
      <c r="ODR924" s="14"/>
      <c r="ODS924" s="14"/>
      <c r="ODT924" s="14"/>
      <c r="ODU924" s="14"/>
      <c r="ODV924" s="14"/>
      <c r="ODW924" s="14"/>
      <c r="ODX924" s="14"/>
      <c r="ODY924" s="14"/>
      <c r="ODZ924" s="14"/>
      <c r="OEA924" s="14"/>
      <c r="OEB924" s="14"/>
      <c r="OEC924" s="14"/>
      <c r="OED924" s="14"/>
      <c r="OEE924" s="14"/>
      <c r="OEF924" s="14"/>
      <c r="OEG924" s="14"/>
      <c r="OEH924" s="14"/>
      <c r="OEI924" s="14"/>
      <c r="OEJ924" s="14"/>
      <c r="OEK924" s="14"/>
      <c r="OEL924" s="14"/>
      <c r="OEM924" s="14"/>
      <c r="OEN924" s="14"/>
      <c r="OEO924" s="14"/>
      <c r="OEP924" s="14"/>
      <c r="OEQ924" s="14"/>
      <c r="OER924" s="14"/>
      <c r="OES924" s="14"/>
      <c r="OET924" s="14"/>
      <c r="OEU924" s="14"/>
      <c r="OEV924" s="14"/>
      <c r="OEW924" s="14"/>
      <c r="OEX924" s="14"/>
      <c r="OEY924" s="14"/>
      <c r="OEZ924" s="14"/>
      <c r="OFA924" s="14"/>
      <c r="OFB924" s="14"/>
      <c r="OFC924" s="14"/>
      <c r="OFD924" s="14"/>
      <c r="OFE924" s="14"/>
      <c r="OFF924" s="14"/>
      <c r="OFG924" s="14"/>
      <c r="OFH924" s="14"/>
      <c r="OFI924" s="14"/>
      <c r="OFJ924" s="14"/>
      <c r="OFK924" s="14"/>
      <c r="OFL924" s="14"/>
      <c r="OFM924" s="14"/>
      <c r="OFN924" s="14"/>
      <c r="OFO924" s="14"/>
      <c r="OFP924" s="14"/>
      <c r="OFQ924" s="14"/>
      <c r="OFR924" s="14"/>
      <c r="OFS924" s="14"/>
      <c r="OFT924" s="14"/>
      <c r="OFU924" s="14"/>
      <c r="OFV924" s="14"/>
      <c r="OFW924" s="14"/>
      <c r="OFX924" s="14"/>
      <c r="OFY924" s="14"/>
      <c r="OFZ924" s="14"/>
      <c r="OGA924" s="14"/>
      <c r="OGB924" s="14"/>
      <c r="OGC924" s="14"/>
      <c r="OGD924" s="14"/>
      <c r="OGE924" s="14"/>
      <c r="OGF924" s="14"/>
      <c r="OGG924" s="14"/>
      <c r="OGH924" s="14"/>
      <c r="OGI924" s="14"/>
      <c r="OGJ924" s="14"/>
      <c r="OGK924" s="14"/>
      <c r="OGL924" s="14"/>
      <c r="OGM924" s="14"/>
      <c r="OGN924" s="14"/>
      <c r="OGO924" s="14"/>
      <c r="OGP924" s="14"/>
      <c r="OGQ924" s="14"/>
      <c r="OGR924" s="14"/>
      <c r="OGS924" s="14"/>
      <c r="OGT924" s="14"/>
      <c r="OGU924" s="14"/>
      <c r="OGV924" s="14"/>
      <c r="OGW924" s="14"/>
      <c r="OGX924" s="14"/>
      <c r="OGY924" s="14"/>
      <c r="OGZ924" s="14"/>
      <c r="OHA924" s="14"/>
      <c r="OHB924" s="14"/>
      <c r="OHC924" s="14"/>
      <c r="OHD924" s="14"/>
      <c r="OHE924" s="14"/>
      <c r="OHF924" s="14"/>
      <c r="OHG924" s="14"/>
      <c r="OHH924" s="14"/>
      <c r="OHI924" s="14"/>
      <c r="OHJ924" s="14"/>
      <c r="OHK924" s="14"/>
      <c r="OHL924" s="14"/>
      <c r="OHM924" s="14"/>
      <c r="OHN924" s="14"/>
      <c r="OHO924" s="14"/>
      <c r="OHP924" s="14"/>
      <c r="OHQ924" s="14"/>
      <c r="OHR924" s="14"/>
      <c r="OHS924" s="14"/>
      <c r="OHT924" s="14"/>
      <c r="OHU924" s="14"/>
      <c r="OHV924" s="14"/>
      <c r="OHW924" s="14"/>
      <c r="OHX924" s="14"/>
      <c r="OHY924" s="14"/>
      <c r="OHZ924" s="14"/>
      <c r="OIA924" s="14"/>
      <c r="OIB924" s="14"/>
      <c r="OIC924" s="14"/>
      <c r="OID924" s="14"/>
      <c r="OIE924" s="14"/>
      <c r="OIF924" s="14"/>
      <c r="OIG924" s="14"/>
      <c r="OIH924" s="14"/>
      <c r="OII924" s="14"/>
      <c r="OIJ924" s="14"/>
      <c r="OIK924" s="14"/>
      <c r="OIL924" s="14"/>
      <c r="OIM924" s="14"/>
      <c r="OIN924" s="14"/>
      <c r="OIO924" s="14"/>
      <c r="OIP924" s="14"/>
      <c r="OIQ924" s="14"/>
      <c r="OIR924" s="14"/>
      <c r="OIS924" s="14"/>
      <c r="OIT924" s="14"/>
      <c r="OIU924" s="14"/>
      <c r="OIV924" s="14"/>
      <c r="OIW924" s="14"/>
      <c r="OIX924" s="14"/>
      <c r="OIY924" s="14"/>
      <c r="OIZ924" s="14"/>
      <c r="OJA924" s="14"/>
      <c r="OJB924" s="14"/>
      <c r="OJC924" s="14"/>
      <c r="OJD924" s="14"/>
      <c r="OJE924" s="14"/>
      <c r="OJF924" s="14"/>
      <c r="OJG924" s="14"/>
      <c r="OJH924" s="14"/>
      <c r="OJI924" s="14"/>
      <c r="OJJ924" s="14"/>
      <c r="OJK924" s="14"/>
      <c r="OJL924" s="14"/>
      <c r="OJM924" s="14"/>
      <c r="OJN924" s="14"/>
      <c r="OJO924" s="14"/>
      <c r="OJP924" s="14"/>
      <c r="OJQ924" s="14"/>
      <c r="OJR924" s="14"/>
      <c r="OJS924" s="14"/>
      <c r="OJT924" s="14"/>
      <c r="OJU924" s="14"/>
      <c r="OJV924" s="14"/>
      <c r="OJW924" s="14"/>
      <c r="OJX924" s="14"/>
      <c r="OJY924" s="14"/>
      <c r="OJZ924" s="14"/>
      <c r="OKA924" s="14"/>
      <c r="OKB924" s="14"/>
      <c r="OKC924" s="14"/>
      <c r="OKD924" s="14"/>
      <c r="OKE924" s="14"/>
      <c r="OKF924" s="14"/>
      <c r="OKG924" s="14"/>
      <c r="OKH924" s="14"/>
      <c r="OKI924" s="14"/>
      <c r="OKJ924" s="14"/>
      <c r="OKK924" s="14"/>
      <c r="OKL924" s="14"/>
      <c r="OKM924" s="14"/>
      <c r="OKN924" s="14"/>
      <c r="OKO924" s="14"/>
      <c r="OKP924" s="14"/>
      <c r="OKQ924" s="14"/>
      <c r="OKR924" s="14"/>
      <c r="OKS924" s="14"/>
      <c r="OKT924" s="14"/>
      <c r="OKU924" s="14"/>
      <c r="OKV924" s="14"/>
      <c r="OKW924" s="14"/>
      <c r="OKX924" s="14"/>
      <c r="OKY924" s="14"/>
      <c r="OKZ924" s="14"/>
      <c r="OLA924" s="14"/>
      <c r="OLB924" s="14"/>
      <c r="OLC924" s="14"/>
      <c r="OLD924" s="14"/>
      <c r="OLE924" s="14"/>
      <c r="OLF924" s="14"/>
      <c r="OLG924" s="14"/>
      <c r="OLH924" s="14"/>
      <c r="OLI924" s="14"/>
      <c r="OLJ924" s="14"/>
      <c r="OLK924" s="14"/>
      <c r="OLL924" s="14"/>
      <c r="OLM924" s="14"/>
      <c r="OLN924" s="14"/>
      <c r="OLO924" s="14"/>
      <c r="OLP924" s="14"/>
      <c r="OLQ924" s="14"/>
      <c r="OLR924" s="14"/>
      <c r="OLS924" s="14"/>
      <c r="OLT924" s="14"/>
      <c r="OLU924" s="14"/>
      <c r="OLV924" s="14"/>
      <c r="OLW924" s="14"/>
      <c r="OLX924" s="14"/>
      <c r="OLY924" s="14"/>
      <c r="OLZ924" s="14"/>
      <c r="OMA924" s="14"/>
      <c r="OMB924" s="14"/>
      <c r="OMC924" s="14"/>
      <c r="OMD924" s="14"/>
      <c r="OME924" s="14"/>
      <c r="OMF924" s="14"/>
      <c r="OMG924" s="14"/>
      <c r="OMH924" s="14"/>
      <c r="OMI924" s="14"/>
      <c r="OMJ924" s="14"/>
      <c r="OMK924" s="14"/>
      <c r="OML924" s="14"/>
      <c r="OMM924" s="14"/>
      <c r="OMN924" s="14"/>
      <c r="OMO924" s="14"/>
      <c r="OMP924" s="14"/>
      <c r="OMQ924" s="14"/>
      <c r="OMR924" s="14"/>
      <c r="OMS924" s="14"/>
      <c r="OMT924" s="14"/>
      <c r="OMU924" s="14"/>
      <c r="OMV924" s="14"/>
      <c r="OMW924" s="14"/>
      <c r="OMX924" s="14"/>
      <c r="OMY924" s="14"/>
      <c r="OMZ924" s="14"/>
      <c r="ONA924" s="14"/>
      <c r="ONB924" s="14"/>
      <c r="ONC924" s="14"/>
      <c r="OND924" s="14"/>
      <c r="ONE924" s="14"/>
      <c r="ONF924" s="14"/>
      <c r="ONG924" s="14"/>
      <c r="ONH924" s="14"/>
      <c r="ONI924" s="14"/>
      <c r="ONJ924" s="14"/>
      <c r="ONK924" s="14"/>
      <c r="ONL924" s="14"/>
      <c r="ONM924" s="14"/>
      <c r="ONN924" s="14"/>
      <c r="ONO924" s="14"/>
      <c r="ONP924" s="14"/>
      <c r="ONQ924" s="14"/>
      <c r="ONR924" s="14"/>
      <c r="ONS924" s="14"/>
      <c r="ONT924" s="14"/>
      <c r="ONU924" s="14"/>
      <c r="ONV924" s="14"/>
      <c r="ONW924" s="14"/>
      <c r="ONX924" s="14"/>
      <c r="ONY924" s="14"/>
      <c r="ONZ924" s="14"/>
      <c r="OOA924" s="14"/>
      <c r="OOB924" s="14"/>
      <c r="OOC924" s="14"/>
      <c r="OOD924" s="14"/>
      <c r="OOE924" s="14"/>
      <c r="OOF924" s="14"/>
      <c r="OOG924" s="14"/>
      <c r="OOH924" s="14"/>
      <c r="OOI924" s="14"/>
      <c r="OOJ924" s="14"/>
      <c r="OOK924" s="14"/>
      <c r="OOL924" s="14"/>
      <c r="OOM924" s="14"/>
      <c r="OON924" s="14"/>
      <c r="OOO924" s="14"/>
      <c r="OOP924" s="14"/>
      <c r="OOQ924" s="14"/>
      <c r="OOR924" s="14"/>
      <c r="OOS924" s="14"/>
      <c r="OOT924" s="14"/>
      <c r="OOU924" s="14"/>
      <c r="OOV924" s="14"/>
      <c r="OOW924" s="14"/>
      <c r="OOX924" s="14"/>
      <c r="OOY924" s="14"/>
      <c r="OOZ924" s="14"/>
      <c r="OPA924" s="14"/>
      <c r="OPB924" s="14"/>
      <c r="OPC924" s="14"/>
      <c r="OPD924" s="14"/>
      <c r="OPE924" s="14"/>
      <c r="OPF924" s="14"/>
      <c r="OPG924" s="14"/>
      <c r="OPH924" s="14"/>
      <c r="OPI924" s="14"/>
      <c r="OPJ924" s="14"/>
      <c r="OPK924" s="14"/>
      <c r="OPL924" s="14"/>
      <c r="OPM924" s="14"/>
      <c r="OPN924" s="14"/>
      <c r="OPO924" s="14"/>
      <c r="OPP924" s="14"/>
      <c r="OPQ924" s="14"/>
      <c r="OPR924" s="14"/>
      <c r="OPS924" s="14"/>
      <c r="OPT924" s="14"/>
      <c r="OPU924" s="14"/>
      <c r="OPV924" s="14"/>
      <c r="OPW924" s="14"/>
      <c r="OPX924" s="14"/>
      <c r="OPY924" s="14"/>
      <c r="OPZ924" s="14"/>
      <c r="OQA924" s="14"/>
      <c r="OQB924" s="14"/>
      <c r="OQC924" s="14"/>
      <c r="OQD924" s="14"/>
      <c r="OQE924" s="14"/>
      <c r="OQF924" s="14"/>
      <c r="OQG924" s="14"/>
      <c r="OQH924" s="14"/>
      <c r="OQI924" s="14"/>
      <c r="OQJ924" s="14"/>
      <c r="OQK924" s="14"/>
      <c r="OQL924" s="14"/>
      <c r="OQM924" s="14"/>
      <c r="OQN924" s="14"/>
      <c r="OQO924" s="14"/>
      <c r="OQP924" s="14"/>
      <c r="OQQ924" s="14"/>
      <c r="OQR924" s="14"/>
      <c r="OQS924" s="14"/>
      <c r="OQT924" s="14"/>
      <c r="OQU924" s="14"/>
      <c r="OQV924" s="14"/>
      <c r="OQW924" s="14"/>
      <c r="OQX924" s="14"/>
      <c r="OQY924" s="14"/>
      <c r="OQZ924" s="14"/>
      <c r="ORA924" s="14"/>
      <c r="ORB924" s="14"/>
      <c r="ORC924" s="14"/>
      <c r="ORD924" s="14"/>
      <c r="ORE924" s="14"/>
      <c r="ORF924" s="14"/>
      <c r="ORG924" s="14"/>
      <c r="ORH924" s="14"/>
      <c r="ORI924" s="14"/>
      <c r="ORJ924" s="14"/>
      <c r="ORK924" s="14"/>
      <c r="ORL924" s="14"/>
      <c r="ORM924" s="14"/>
      <c r="ORN924" s="14"/>
      <c r="ORO924" s="14"/>
      <c r="ORP924" s="14"/>
      <c r="ORQ924" s="14"/>
      <c r="ORR924" s="14"/>
      <c r="ORS924" s="14"/>
      <c r="ORT924" s="14"/>
      <c r="ORU924" s="14"/>
      <c r="ORV924" s="14"/>
      <c r="ORW924" s="14"/>
      <c r="ORX924" s="14"/>
      <c r="ORY924" s="14"/>
      <c r="ORZ924" s="14"/>
      <c r="OSA924" s="14"/>
      <c r="OSB924" s="14"/>
      <c r="OSC924" s="14"/>
      <c r="OSD924" s="14"/>
      <c r="OSE924" s="14"/>
      <c r="OSF924" s="14"/>
      <c r="OSG924" s="14"/>
      <c r="OSH924" s="14"/>
      <c r="OSI924" s="14"/>
      <c r="OSJ924" s="14"/>
      <c r="OSK924" s="14"/>
      <c r="OSL924" s="14"/>
      <c r="OSM924" s="14"/>
      <c r="OSN924" s="14"/>
      <c r="OSO924" s="14"/>
      <c r="OSP924" s="14"/>
      <c r="OSQ924" s="14"/>
      <c r="OSR924" s="14"/>
      <c r="OSS924" s="14"/>
      <c r="OST924" s="14"/>
      <c r="OSU924" s="14"/>
      <c r="OSV924" s="14"/>
      <c r="OSW924" s="14"/>
      <c r="OSX924" s="14"/>
      <c r="OSY924" s="14"/>
      <c r="OSZ924" s="14"/>
      <c r="OTA924" s="14"/>
      <c r="OTB924" s="14"/>
      <c r="OTC924" s="14"/>
      <c r="OTD924" s="14"/>
      <c r="OTE924" s="14"/>
      <c r="OTF924" s="14"/>
      <c r="OTG924" s="14"/>
      <c r="OTH924" s="14"/>
      <c r="OTI924" s="14"/>
      <c r="OTJ924" s="14"/>
      <c r="OTK924" s="14"/>
      <c r="OTL924" s="14"/>
      <c r="OTM924" s="14"/>
      <c r="OTN924" s="14"/>
      <c r="OTO924" s="14"/>
      <c r="OTP924" s="14"/>
      <c r="OTQ924" s="14"/>
      <c r="OTR924" s="14"/>
      <c r="OTS924" s="14"/>
      <c r="OTT924" s="14"/>
      <c r="OTU924" s="14"/>
      <c r="OTV924" s="14"/>
      <c r="OTW924" s="14"/>
      <c r="OTX924" s="14"/>
      <c r="OTY924" s="14"/>
      <c r="OTZ924" s="14"/>
      <c r="OUA924" s="14"/>
      <c r="OUB924" s="14"/>
      <c r="OUC924" s="14"/>
      <c r="OUD924" s="14"/>
      <c r="OUE924" s="14"/>
      <c r="OUF924" s="14"/>
      <c r="OUG924" s="14"/>
      <c r="OUH924" s="14"/>
      <c r="OUI924" s="14"/>
      <c r="OUJ924" s="14"/>
      <c r="OUK924" s="14"/>
      <c r="OUL924" s="14"/>
      <c r="OUM924" s="14"/>
      <c r="OUN924" s="14"/>
      <c r="OUO924" s="14"/>
      <c r="OUP924" s="14"/>
      <c r="OUQ924" s="14"/>
      <c r="OUR924" s="14"/>
      <c r="OUS924" s="14"/>
      <c r="OUT924" s="14"/>
      <c r="OUU924" s="14"/>
      <c r="OUV924" s="14"/>
      <c r="OUW924" s="14"/>
      <c r="OUX924" s="14"/>
      <c r="OUY924" s="14"/>
      <c r="OUZ924" s="14"/>
      <c r="OVA924" s="14"/>
      <c r="OVB924" s="14"/>
      <c r="OVC924" s="14"/>
      <c r="OVD924" s="14"/>
      <c r="OVE924" s="14"/>
      <c r="OVF924" s="14"/>
      <c r="OVG924" s="14"/>
      <c r="OVH924" s="14"/>
      <c r="OVI924" s="14"/>
      <c r="OVJ924" s="14"/>
      <c r="OVK924" s="14"/>
      <c r="OVL924" s="14"/>
      <c r="OVM924" s="14"/>
      <c r="OVN924" s="14"/>
      <c r="OVO924" s="14"/>
      <c r="OVP924" s="14"/>
      <c r="OVQ924" s="14"/>
      <c r="OVR924" s="14"/>
      <c r="OVS924" s="14"/>
      <c r="OVT924" s="14"/>
      <c r="OVU924" s="14"/>
      <c r="OVV924" s="14"/>
      <c r="OVW924" s="14"/>
      <c r="OVX924" s="14"/>
      <c r="OVY924" s="14"/>
      <c r="OVZ924" s="14"/>
      <c r="OWA924" s="14"/>
      <c r="OWB924" s="14"/>
      <c r="OWC924" s="14"/>
      <c r="OWD924" s="14"/>
      <c r="OWE924" s="14"/>
      <c r="OWF924" s="14"/>
      <c r="OWG924" s="14"/>
      <c r="OWH924" s="14"/>
      <c r="OWI924" s="14"/>
      <c r="OWJ924" s="14"/>
      <c r="OWK924" s="14"/>
      <c r="OWL924" s="14"/>
      <c r="OWM924" s="14"/>
      <c r="OWN924" s="14"/>
      <c r="OWO924" s="14"/>
      <c r="OWP924" s="14"/>
      <c r="OWQ924" s="14"/>
      <c r="OWR924" s="14"/>
      <c r="OWS924" s="14"/>
      <c r="OWT924" s="14"/>
      <c r="OWU924" s="14"/>
      <c r="OWV924" s="14"/>
      <c r="OWW924" s="14"/>
      <c r="OWX924" s="14"/>
      <c r="OWY924" s="14"/>
      <c r="OWZ924" s="14"/>
      <c r="OXA924" s="14"/>
      <c r="OXB924" s="14"/>
      <c r="OXC924" s="14"/>
      <c r="OXD924" s="14"/>
      <c r="OXE924" s="14"/>
      <c r="OXF924" s="14"/>
      <c r="OXG924" s="14"/>
      <c r="OXH924" s="14"/>
      <c r="OXI924" s="14"/>
      <c r="OXJ924" s="14"/>
      <c r="OXK924" s="14"/>
      <c r="OXL924" s="14"/>
      <c r="OXM924" s="14"/>
      <c r="OXN924" s="14"/>
      <c r="OXO924" s="14"/>
      <c r="OXP924" s="14"/>
      <c r="OXQ924" s="14"/>
      <c r="OXR924" s="14"/>
      <c r="OXS924" s="14"/>
      <c r="OXT924" s="14"/>
      <c r="OXU924" s="14"/>
      <c r="OXV924" s="14"/>
      <c r="OXW924" s="14"/>
      <c r="OXX924" s="14"/>
      <c r="OXY924" s="14"/>
      <c r="OXZ924" s="14"/>
      <c r="OYA924" s="14"/>
      <c r="OYB924" s="14"/>
      <c r="OYC924" s="14"/>
      <c r="OYD924" s="14"/>
      <c r="OYE924" s="14"/>
      <c r="OYF924" s="14"/>
      <c r="OYG924" s="14"/>
      <c r="OYH924" s="14"/>
      <c r="OYI924" s="14"/>
      <c r="OYJ924" s="14"/>
      <c r="OYK924" s="14"/>
      <c r="OYL924" s="14"/>
      <c r="OYM924" s="14"/>
      <c r="OYN924" s="14"/>
      <c r="OYO924" s="14"/>
      <c r="OYP924" s="14"/>
      <c r="OYQ924" s="14"/>
      <c r="OYR924" s="14"/>
      <c r="OYS924" s="14"/>
      <c r="OYT924" s="14"/>
      <c r="OYU924" s="14"/>
      <c r="OYV924" s="14"/>
      <c r="OYW924" s="14"/>
      <c r="OYX924" s="14"/>
      <c r="OYY924" s="14"/>
      <c r="OYZ924" s="14"/>
      <c r="OZA924" s="14"/>
      <c r="OZB924" s="14"/>
      <c r="OZC924" s="14"/>
      <c r="OZD924" s="14"/>
      <c r="OZE924" s="14"/>
      <c r="OZF924" s="14"/>
      <c r="OZG924" s="14"/>
      <c r="OZH924" s="14"/>
      <c r="OZI924" s="14"/>
      <c r="OZJ924" s="14"/>
      <c r="OZK924" s="14"/>
      <c r="OZL924" s="14"/>
      <c r="OZM924" s="14"/>
      <c r="OZN924" s="14"/>
      <c r="OZO924" s="14"/>
      <c r="OZP924" s="14"/>
      <c r="OZQ924" s="14"/>
      <c r="OZR924" s="14"/>
      <c r="OZS924" s="14"/>
      <c r="OZT924" s="14"/>
      <c r="OZU924" s="14"/>
      <c r="OZV924" s="14"/>
      <c r="OZW924" s="14"/>
      <c r="OZX924" s="14"/>
      <c r="OZY924" s="14"/>
      <c r="OZZ924" s="14"/>
      <c r="PAA924" s="14"/>
      <c r="PAB924" s="14"/>
      <c r="PAC924" s="14"/>
      <c r="PAD924" s="14"/>
      <c r="PAE924" s="14"/>
      <c r="PAF924" s="14"/>
      <c r="PAG924" s="14"/>
      <c r="PAH924" s="14"/>
      <c r="PAI924" s="14"/>
      <c r="PAJ924" s="14"/>
      <c r="PAK924" s="14"/>
      <c r="PAL924" s="14"/>
      <c r="PAM924" s="14"/>
      <c r="PAN924" s="14"/>
      <c r="PAO924" s="14"/>
      <c r="PAP924" s="14"/>
      <c r="PAQ924" s="14"/>
      <c r="PAR924" s="14"/>
      <c r="PAS924" s="14"/>
      <c r="PAT924" s="14"/>
      <c r="PAU924" s="14"/>
      <c r="PAV924" s="14"/>
      <c r="PAW924" s="14"/>
      <c r="PAX924" s="14"/>
      <c r="PAY924" s="14"/>
      <c r="PAZ924" s="14"/>
      <c r="PBA924" s="14"/>
      <c r="PBB924" s="14"/>
      <c r="PBC924" s="14"/>
      <c r="PBD924" s="14"/>
      <c r="PBE924" s="14"/>
      <c r="PBF924" s="14"/>
      <c r="PBG924" s="14"/>
      <c r="PBH924" s="14"/>
      <c r="PBI924" s="14"/>
      <c r="PBJ924" s="14"/>
      <c r="PBK924" s="14"/>
      <c r="PBL924" s="14"/>
      <c r="PBM924" s="14"/>
      <c r="PBN924" s="14"/>
      <c r="PBO924" s="14"/>
      <c r="PBP924" s="14"/>
      <c r="PBQ924" s="14"/>
      <c r="PBR924" s="14"/>
      <c r="PBS924" s="14"/>
      <c r="PBT924" s="14"/>
      <c r="PBU924" s="14"/>
      <c r="PBV924" s="14"/>
      <c r="PBW924" s="14"/>
      <c r="PBX924" s="14"/>
      <c r="PBY924" s="14"/>
      <c r="PBZ924" s="14"/>
      <c r="PCA924" s="14"/>
      <c r="PCB924" s="14"/>
      <c r="PCC924" s="14"/>
      <c r="PCD924" s="14"/>
      <c r="PCE924" s="14"/>
      <c r="PCF924" s="14"/>
      <c r="PCG924" s="14"/>
      <c r="PCH924" s="14"/>
      <c r="PCI924" s="14"/>
      <c r="PCJ924" s="14"/>
      <c r="PCK924" s="14"/>
      <c r="PCL924" s="14"/>
      <c r="PCM924" s="14"/>
      <c r="PCN924" s="14"/>
      <c r="PCO924" s="14"/>
      <c r="PCP924" s="14"/>
      <c r="PCQ924" s="14"/>
      <c r="PCR924" s="14"/>
      <c r="PCS924" s="14"/>
      <c r="PCT924" s="14"/>
      <c r="PCU924" s="14"/>
      <c r="PCV924" s="14"/>
      <c r="PCW924" s="14"/>
      <c r="PCX924" s="14"/>
      <c r="PCY924" s="14"/>
      <c r="PCZ924" s="14"/>
      <c r="PDA924" s="14"/>
      <c r="PDB924" s="14"/>
      <c r="PDC924" s="14"/>
      <c r="PDD924" s="14"/>
      <c r="PDE924" s="14"/>
      <c r="PDF924" s="14"/>
      <c r="PDG924" s="14"/>
      <c r="PDH924" s="14"/>
      <c r="PDI924" s="14"/>
      <c r="PDJ924" s="14"/>
      <c r="PDK924" s="14"/>
      <c r="PDL924" s="14"/>
      <c r="PDM924" s="14"/>
      <c r="PDN924" s="14"/>
      <c r="PDO924" s="14"/>
      <c r="PDP924" s="14"/>
      <c r="PDQ924" s="14"/>
      <c r="PDR924" s="14"/>
      <c r="PDS924" s="14"/>
      <c r="PDT924" s="14"/>
      <c r="PDU924" s="14"/>
      <c r="PDV924" s="14"/>
      <c r="PDW924" s="14"/>
      <c r="PDX924" s="14"/>
      <c r="PDY924" s="14"/>
      <c r="PDZ924" s="14"/>
      <c r="PEA924" s="14"/>
      <c r="PEB924" s="14"/>
      <c r="PEC924" s="14"/>
      <c r="PED924" s="14"/>
      <c r="PEE924" s="14"/>
      <c r="PEF924" s="14"/>
      <c r="PEG924" s="14"/>
      <c r="PEH924" s="14"/>
      <c r="PEI924" s="14"/>
      <c r="PEJ924" s="14"/>
      <c r="PEK924" s="14"/>
      <c r="PEL924" s="14"/>
      <c r="PEM924" s="14"/>
      <c r="PEN924" s="14"/>
      <c r="PEO924" s="14"/>
      <c r="PEP924" s="14"/>
      <c r="PEQ924" s="14"/>
      <c r="PER924" s="14"/>
      <c r="PES924" s="14"/>
      <c r="PET924" s="14"/>
      <c r="PEU924" s="14"/>
      <c r="PEV924" s="14"/>
      <c r="PEW924" s="14"/>
      <c r="PEX924" s="14"/>
      <c r="PEY924" s="14"/>
      <c r="PEZ924" s="14"/>
      <c r="PFA924" s="14"/>
      <c r="PFB924" s="14"/>
      <c r="PFC924" s="14"/>
      <c r="PFD924" s="14"/>
      <c r="PFE924" s="14"/>
      <c r="PFF924" s="14"/>
      <c r="PFG924" s="14"/>
      <c r="PFH924" s="14"/>
      <c r="PFI924" s="14"/>
      <c r="PFJ924" s="14"/>
      <c r="PFK924" s="14"/>
      <c r="PFL924" s="14"/>
      <c r="PFM924" s="14"/>
      <c r="PFN924" s="14"/>
      <c r="PFO924" s="14"/>
      <c r="PFP924" s="14"/>
      <c r="PFQ924" s="14"/>
      <c r="PFR924" s="14"/>
      <c r="PFS924" s="14"/>
      <c r="PFT924" s="14"/>
      <c r="PFU924" s="14"/>
      <c r="PFV924" s="14"/>
      <c r="PFW924" s="14"/>
      <c r="PFX924" s="14"/>
      <c r="PFY924" s="14"/>
      <c r="PFZ924" s="14"/>
      <c r="PGA924" s="14"/>
      <c r="PGB924" s="14"/>
      <c r="PGC924" s="14"/>
      <c r="PGD924" s="14"/>
      <c r="PGE924" s="14"/>
      <c r="PGF924" s="14"/>
      <c r="PGG924" s="14"/>
      <c r="PGH924" s="14"/>
      <c r="PGI924" s="14"/>
      <c r="PGJ924" s="14"/>
      <c r="PGK924" s="14"/>
      <c r="PGL924" s="14"/>
      <c r="PGM924" s="14"/>
      <c r="PGN924" s="14"/>
      <c r="PGO924" s="14"/>
      <c r="PGP924" s="14"/>
      <c r="PGQ924" s="14"/>
      <c r="PGR924" s="14"/>
      <c r="PGS924" s="14"/>
      <c r="PGT924" s="14"/>
      <c r="PGU924" s="14"/>
      <c r="PGV924" s="14"/>
      <c r="PGW924" s="14"/>
      <c r="PGX924" s="14"/>
      <c r="PGY924" s="14"/>
      <c r="PGZ924" s="14"/>
      <c r="PHA924" s="14"/>
      <c r="PHB924" s="14"/>
      <c r="PHC924" s="14"/>
      <c r="PHD924" s="14"/>
      <c r="PHE924" s="14"/>
      <c r="PHF924" s="14"/>
      <c r="PHG924" s="14"/>
      <c r="PHH924" s="14"/>
      <c r="PHI924" s="14"/>
      <c r="PHJ924" s="14"/>
      <c r="PHK924" s="14"/>
      <c r="PHL924" s="14"/>
      <c r="PHM924" s="14"/>
      <c r="PHN924" s="14"/>
      <c r="PHO924" s="14"/>
      <c r="PHP924" s="14"/>
      <c r="PHQ924" s="14"/>
      <c r="PHR924" s="14"/>
      <c r="PHS924" s="14"/>
      <c r="PHT924" s="14"/>
      <c r="PHU924" s="14"/>
      <c r="PHV924" s="14"/>
      <c r="PHW924" s="14"/>
      <c r="PHX924" s="14"/>
      <c r="PHY924" s="14"/>
      <c r="PHZ924" s="14"/>
      <c r="PIA924" s="14"/>
      <c r="PIB924" s="14"/>
      <c r="PIC924" s="14"/>
      <c r="PID924" s="14"/>
      <c r="PIE924" s="14"/>
      <c r="PIF924" s="14"/>
      <c r="PIG924" s="14"/>
      <c r="PIH924" s="14"/>
      <c r="PII924" s="14"/>
      <c r="PIJ924" s="14"/>
      <c r="PIK924" s="14"/>
      <c r="PIL924" s="14"/>
      <c r="PIM924" s="14"/>
      <c r="PIN924" s="14"/>
      <c r="PIO924" s="14"/>
      <c r="PIP924" s="14"/>
      <c r="PIQ924" s="14"/>
      <c r="PIR924" s="14"/>
      <c r="PIS924" s="14"/>
      <c r="PIT924" s="14"/>
      <c r="PIU924" s="14"/>
      <c r="PIV924" s="14"/>
      <c r="PIW924" s="14"/>
      <c r="PIX924" s="14"/>
      <c r="PIY924" s="14"/>
      <c r="PIZ924" s="14"/>
      <c r="PJA924" s="14"/>
      <c r="PJB924" s="14"/>
      <c r="PJC924" s="14"/>
      <c r="PJD924" s="14"/>
      <c r="PJE924" s="14"/>
      <c r="PJF924" s="14"/>
      <c r="PJG924" s="14"/>
      <c r="PJH924" s="14"/>
      <c r="PJI924" s="14"/>
      <c r="PJJ924" s="14"/>
      <c r="PJK924" s="14"/>
      <c r="PJL924" s="14"/>
      <c r="PJM924" s="14"/>
      <c r="PJN924" s="14"/>
      <c r="PJO924" s="14"/>
      <c r="PJP924" s="14"/>
      <c r="PJQ924" s="14"/>
      <c r="PJR924" s="14"/>
      <c r="PJS924" s="14"/>
      <c r="PJT924" s="14"/>
      <c r="PJU924" s="14"/>
      <c r="PJV924" s="14"/>
      <c r="PJW924" s="14"/>
      <c r="PJX924" s="14"/>
      <c r="PJY924" s="14"/>
      <c r="PJZ924" s="14"/>
      <c r="PKA924" s="14"/>
      <c r="PKB924" s="14"/>
      <c r="PKC924" s="14"/>
      <c r="PKD924" s="14"/>
      <c r="PKE924" s="14"/>
      <c r="PKF924" s="14"/>
      <c r="PKG924" s="14"/>
      <c r="PKH924" s="14"/>
      <c r="PKI924" s="14"/>
      <c r="PKJ924" s="14"/>
      <c r="PKK924" s="14"/>
      <c r="PKL924" s="14"/>
      <c r="PKM924" s="14"/>
      <c r="PKN924" s="14"/>
      <c r="PKO924" s="14"/>
      <c r="PKP924" s="14"/>
      <c r="PKQ924" s="14"/>
      <c r="PKR924" s="14"/>
      <c r="PKS924" s="14"/>
      <c r="PKT924" s="14"/>
      <c r="PKU924" s="14"/>
      <c r="PKV924" s="14"/>
      <c r="PKW924" s="14"/>
      <c r="PKX924" s="14"/>
      <c r="PKY924" s="14"/>
      <c r="PKZ924" s="14"/>
      <c r="PLA924" s="14"/>
      <c r="PLB924" s="14"/>
      <c r="PLC924" s="14"/>
      <c r="PLD924" s="14"/>
      <c r="PLE924" s="14"/>
      <c r="PLF924" s="14"/>
      <c r="PLG924" s="14"/>
      <c r="PLH924" s="14"/>
      <c r="PLI924" s="14"/>
      <c r="PLJ924" s="14"/>
      <c r="PLK924" s="14"/>
      <c r="PLL924" s="14"/>
      <c r="PLM924" s="14"/>
      <c r="PLN924" s="14"/>
      <c r="PLO924" s="14"/>
      <c r="PLP924" s="14"/>
      <c r="PLQ924" s="14"/>
      <c r="PLR924" s="14"/>
      <c r="PLS924" s="14"/>
      <c r="PLT924" s="14"/>
      <c r="PLU924" s="14"/>
      <c r="PLV924" s="14"/>
      <c r="PLW924" s="14"/>
      <c r="PLX924" s="14"/>
      <c r="PLY924" s="14"/>
      <c r="PLZ924" s="14"/>
      <c r="PMA924" s="14"/>
      <c r="PMB924" s="14"/>
      <c r="PMC924" s="14"/>
      <c r="PMD924" s="14"/>
      <c r="PME924" s="14"/>
      <c r="PMF924" s="14"/>
      <c r="PMG924" s="14"/>
      <c r="PMH924" s="14"/>
      <c r="PMI924" s="14"/>
      <c r="PMJ924" s="14"/>
      <c r="PMK924" s="14"/>
      <c r="PML924" s="14"/>
      <c r="PMM924" s="14"/>
      <c r="PMN924" s="14"/>
      <c r="PMO924" s="14"/>
      <c r="PMP924" s="14"/>
      <c r="PMQ924" s="14"/>
      <c r="PMR924" s="14"/>
      <c r="PMS924" s="14"/>
      <c r="PMT924" s="14"/>
      <c r="PMU924" s="14"/>
      <c r="PMV924" s="14"/>
      <c r="PMW924" s="14"/>
      <c r="PMX924" s="14"/>
      <c r="PMY924" s="14"/>
      <c r="PMZ924" s="14"/>
      <c r="PNA924" s="14"/>
      <c r="PNB924" s="14"/>
      <c r="PNC924" s="14"/>
      <c r="PND924" s="14"/>
      <c r="PNE924" s="14"/>
      <c r="PNF924" s="14"/>
      <c r="PNG924" s="14"/>
      <c r="PNH924" s="14"/>
      <c r="PNI924" s="14"/>
      <c r="PNJ924" s="14"/>
      <c r="PNK924" s="14"/>
      <c r="PNL924" s="14"/>
      <c r="PNM924" s="14"/>
      <c r="PNN924" s="14"/>
      <c r="PNO924" s="14"/>
      <c r="PNP924" s="14"/>
      <c r="PNQ924" s="14"/>
      <c r="PNR924" s="14"/>
      <c r="PNS924" s="14"/>
      <c r="PNT924" s="14"/>
      <c r="PNU924" s="14"/>
      <c r="PNV924" s="14"/>
      <c r="PNW924" s="14"/>
      <c r="PNX924" s="14"/>
      <c r="PNY924" s="14"/>
      <c r="PNZ924" s="14"/>
      <c r="POA924" s="14"/>
      <c r="POB924" s="14"/>
      <c r="POC924" s="14"/>
      <c r="POD924" s="14"/>
      <c r="POE924" s="14"/>
      <c r="POF924" s="14"/>
      <c r="POG924" s="14"/>
      <c r="POH924" s="14"/>
      <c r="POI924" s="14"/>
      <c r="POJ924" s="14"/>
      <c r="POK924" s="14"/>
      <c r="POL924" s="14"/>
      <c r="POM924" s="14"/>
      <c r="PON924" s="14"/>
      <c r="POO924" s="14"/>
      <c r="POP924" s="14"/>
      <c r="POQ924" s="14"/>
      <c r="POR924" s="14"/>
      <c r="POS924" s="14"/>
      <c r="POT924" s="14"/>
      <c r="POU924" s="14"/>
      <c r="POV924" s="14"/>
      <c r="POW924" s="14"/>
      <c r="POX924" s="14"/>
      <c r="POY924" s="14"/>
      <c r="POZ924" s="14"/>
      <c r="PPA924" s="14"/>
      <c r="PPB924" s="14"/>
      <c r="PPC924" s="14"/>
      <c r="PPD924" s="14"/>
      <c r="PPE924" s="14"/>
      <c r="PPF924" s="14"/>
      <c r="PPG924" s="14"/>
      <c r="PPH924" s="14"/>
      <c r="PPI924" s="14"/>
      <c r="PPJ924" s="14"/>
      <c r="PPK924" s="14"/>
      <c r="PPL924" s="14"/>
      <c r="PPM924" s="14"/>
      <c r="PPN924" s="14"/>
      <c r="PPO924" s="14"/>
      <c r="PPP924" s="14"/>
      <c r="PPQ924" s="14"/>
      <c r="PPR924" s="14"/>
      <c r="PPS924" s="14"/>
      <c r="PPT924" s="14"/>
      <c r="PPU924" s="14"/>
      <c r="PPV924" s="14"/>
      <c r="PPW924" s="14"/>
      <c r="PPX924" s="14"/>
      <c r="PPY924" s="14"/>
      <c r="PPZ924" s="14"/>
      <c r="PQA924" s="14"/>
      <c r="PQB924" s="14"/>
      <c r="PQC924" s="14"/>
      <c r="PQD924" s="14"/>
      <c r="PQE924" s="14"/>
      <c r="PQF924" s="14"/>
      <c r="PQG924" s="14"/>
      <c r="PQH924" s="14"/>
      <c r="PQI924" s="14"/>
      <c r="PQJ924" s="14"/>
      <c r="PQK924" s="14"/>
      <c r="PQL924" s="14"/>
      <c r="PQM924" s="14"/>
      <c r="PQN924" s="14"/>
      <c r="PQO924" s="14"/>
      <c r="PQP924" s="14"/>
      <c r="PQQ924" s="14"/>
      <c r="PQR924" s="14"/>
      <c r="PQS924" s="14"/>
      <c r="PQT924" s="14"/>
      <c r="PQU924" s="14"/>
      <c r="PQV924" s="14"/>
      <c r="PQW924" s="14"/>
      <c r="PQX924" s="14"/>
      <c r="PQY924" s="14"/>
      <c r="PQZ924" s="14"/>
      <c r="PRA924" s="14"/>
      <c r="PRB924" s="14"/>
      <c r="PRC924" s="14"/>
      <c r="PRD924" s="14"/>
      <c r="PRE924" s="14"/>
      <c r="PRF924" s="14"/>
      <c r="PRG924" s="14"/>
      <c r="PRH924" s="14"/>
      <c r="PRI924" s="14"/>
      <c r="PRJ924" s="14"/>
      <c r="PRK924" s="14"/>
      <c r="PRL924" s="14"/>
      <c r="PRM924" s="14"/>
      <c r="PRN924" s="14"/>
      <c r="PRO924" s="14"/>
      <c r="PRP924" s="14"/>
      <c r="PRQ924" s="14"/>
      <c r="PRR924" s="14"/>
      <c r="PRS924" s="14"/>
      <c r="PRT924" s="14"/>
      <c r="PRU924" s="14"/>
      <c r="PRV924" s="14"/>
      <c r="PRW924" s="14"/>
      <c r="PRX924" s="14"/>
      <c r="PRY924" s="14"/>
      <c r="PRZ924" s="14"/>
      <c r="PSA924" s="14"/>
      <c r="PSB924" s="14"/>
      <c r="PSC924" s="14"/>
      <c r="PSD924" s="14"/>
      <c r="PSE924" s="14"/>
      <c r="PSF924" s="14"/>
      <c r="PSG924" s="14"/>
      <c r="PSH924" s="14"/>
      <c r="PSI924" s="14"/>
      <c r="PSJ924" s="14"/>
      <c r="PSK924" s="14"/>
      <c r="PSL924" s="14"/>
      <c r="PSM924" s="14"/>
      <c r="PSN924" s="14"/>
      <c r="PSO924" s="14"/>
      <c r="PSP924" s="14"/>
      <c r="PSQ924" s="14"/>
      <c r="PSR924" s="14"/>
      <c r="PSS924" s="14"/>
      <c r="PST924" s="14"/>
      <c r="PSU924" s="14"/>
      <c r="PSV924" s="14"/>
      <c r="PSW924" s="14"/>
      <c r="PSX924" s="14"/>
      <c r="PSY924" s="14"/>
      <c r="PSZ924" s="14"/>
      <c r="PTA924" s="14"/>
      <c r="PTB924" s="14"/>
      <c r="PTC924" s="14"/>
      <c r="PTD924" s="14"/>
      <c r="PTE924" s="14"/>
      <c r="PTF924" s="14"/>
      <c r="PTG924" s="14"/>
      <c r="PTH924" s="14"/>
      <c r="PTI924" s="14"/>
      <c r="PTJ924" s="14"/>
      <c r="PTK924" s="14"/>
      <c r="PTL924" s="14"/>
      <c r="PTM924" s="14"/>
      <c r="PTN924" s="14"/>
      <c r="PTO924" s="14"/>
      <c r="PTP924" s="14"/>
      <c r="PTQ924" s="14"/>
      <c r="PTR924" s="14"/>
      <c r="PTS924" s="14"/>
      <c r="PTT924" s="14"/>
      <c r="PTU924" s="14"/>
      <c r="PTV924" s="14"/>
      <c r="PTW924" s="14"/>
      <c r="PTX924" s="14"/>
      <c r="PTY924" s="14"/>
      <c r="PTZ924" s="14"/>
      <c r="PUA924" s="14"/>
      <c r="PUB924" s="14"/>
      <c r="PUC924" s="14"/>
      <c r="PUD924" s="14"/>
      <c r="PUE924" s="14"/>
      <c r="PUF924" s="14"/>
      <c r="PUG924" s="14"/>
      <c r="PUH924" s="14"/>
      <c r="PUI924" s="14"/>
      <c r="PUJ924" s="14"/>
      <c r="PUK924" s="14"/>
      <c r="PUL924" s="14"/>
      <c r="PUM924" s="14"/>
      <c r="PUN924" s="14"/>
      <c r="PUO924" s="14"/>
      <c r="PUP924" s="14"/>
      <c r="PUQ924" s="14"/>
      <c r="PUR924" s="14"/>
      <c r="PUS924" s="14"/>
      <c r="PUT924" s="14"/>
      <c r="PUU924" s="14"/>
      <c r="PUV924" s="14"/>
      <c r="PUW924" s="14"/>
      <c r="PUX924" s="14"/>
      <c r="PUY924" s="14"/>
      <c r="PUZ924" s="14"/>
      <c r="PVA924" s="14"/>
      <c r="PVB924" s="14"/>
      <c r="PVC924" s="14"/>
      <c r="PVD924" s="14"/>
      <c r="PVE924" s="14"/>
      <c r="PVF924" s="14"/>
      <c r="PVG924" s="14"/>
      <c r="PVH924" s="14"/>
      <c r="PVI924" s="14"/>
      <c r="PVJ924" s="14"/>
      <c r="PVK924" s="14"/>
      <c r="PVL924" s="14"/>
      <c r="PVM924" s="14"/>
      <c r="PVN924" s="14"/>
      <c r="PVO924" s="14"/>
      <c r="PVP924" s="14"/>
      <c r="PVQ924" s="14"/>
      <c r="PVR924" s="14"/>
      <c r="PVS924" s="14"/>
      <c r="PVT924" s="14"/>
      <c r="PVU924" s="14"/>
      <c r="PVV924" s="14"/>
      <c r="PVW924" s="14"/>
      <c r="PVX924" s="14"/>
      <c r="PVY924" s="14"/>
      <c r="PVZ924" s="14"/>
      <c r="PWA924" s="14"/>
      <c r="PWB924" s="14"/>
      <c r="PWC924" s="14"/>
      <c r="PWD924" s="14"/>
      <c r="PWE924" s="14"/>
      <c r="PWF924" s="14"/>
      <c r="PWG924" s="14"/>
      <c r="PWH924" s="14"/>
      <c r="PWI924" s="14"/>
      <c r="PWJ924" s="14"/>
      <c r="PWK924" s="14"/>
      <c r="PWL924" s="14"/>
      <c r="PWM924" s="14"/>
      <c r="PWN924" s="14"/>
      <c r="PWO924" s="14"/>
      <c r="PWP924" s="14"/>
      <c r="PWQ924" s="14"/>
      <c r="PWR924" s="14"/>
      <c r="PWS924" s="14"/>
      <c r="PWT924" s="14"/>
      <c r="PWU924" s="14"/>
      <c r="PWV924" s="14"/>
      <c r="PWW924" s="14"/>
      <c r="PWX924" s="14"/>
      <c r="PWY924" s="14"/>
      <c r="PWZ924" s="14"/>
      <c r="PXA924" s="14"/>
      <c r="PXB924" s="14"/>
      <c r="PXC924" s="14"/>
      <c r="PXD924" s="14"/>
      <c r="PXE924" s="14"/>
      <c r="PXF924" s="14"/>
      <c r="PXG924" s="14"/>
      <c r="PXH924" s="14"/>
      <c r="PXI924" s="14"/>
      <c r="PXJ924" s="14"/>
      <c r="PXK924" s="14"/>
      <c r="PXL924" s="14"/>
      <c r="PXM924" s="14"/>
      <c r="PXN924" s="14"/>
      <c r="PXO924" s="14"/>
      <c r="PXP924" s="14"/>
      <c r="PXQ924" s="14"/>
      <c r="PXR924" s="14"/>
      <c r="PXS924" s="14"/>
      <c r="PXT924" s="14"/>
      <c r="PXU924" s="14"/>
      <c r="PXV924" s="14"/>
      <c r="PXW924" s="14"/>
      <c r="PXX924" s="14"/>
      <c r="PXY924" s="14"/>
      <c r="PXZ924" s="14"/>
      <c r="PYA924" s="14"/>
      <c r="PYB924" s="14"/>
      <c r="PYC924" s="14"/>
      <c r="PYD924" s="14"/>
      <c r="PYE924" s="14"/>
      <c r="PYF924" s="14"/>
      <c r="PYG924" s="14"/>
      <c r="PYH924" s="14"/>
      <c r="PYI924" s="14"/>
      <c r="PYJ924" s="14"/>
      <c r="PYK924" s="14"/>
      <c r="PYL924" s="14"/>
      <c r="PYM924" s="14"/>
      <c r="PYN924" s="14"/>
      <c r="PYO924" s="14"/>
      <c r="PYP924" s="14"/>
      <c r="PYQ924" s="14"/>
      <c r="PYR924" s="14"/>
      <c r="PYS924" s="14"/>
      <c r="PYT924" s="14"/>
      <c r="PYU924" s="14"/>
      <c r="PYV924" s="14"/>
      <c r="PYW924" s="14"/>
      <c r="PYX924" s="14"/>
      <c r="PYY924" s="14"/>
      <c r="PYZ924" s="14"/>
      <c r="PZA924" s="14"/>
      <c r="PZB924" s="14"/>
      <c r="PZC924" s="14"/>
      <c r="PZD924" s="14"/>
      <c r="PZE924" s="14"/>
      <c r="PZF924" s="14"/>
      <c r="PZG924" s="14"/>
      <c r="PZH924" s="14"/>
      <c r="PZI924" s="14"/>
      <c r="PZJ924" s="14"/>
      <c r="PZK924" s="14"/>
      <c r="PZL924" s="14"/>
      <c r="PZM924" s="14"/>
      <c r="PZN924" s="14"/>
      <c r="PZO924" s="14"/>
      <c r="PZP924" s="14"/>
      <c r="PZQ924" s="14"/>
      <c r="PZR924" s="14"/>
      <c r="PZS924" s="14"/>
      <c r="PZT924" s="14"/>
      <c r="PZU924" s="14"/>
      <c r="PZV924" s="14"/>
      <c r="PZW924" s="14"/>
      <c r="PZX924" s="14"/>
      <c r="PZY924" s="14"/>
      <c r="PZZ924" s="14"/>
      <c r="QAA924" s="14"/>
      <c r="QAB924" s="14"/>
      <c r="QAC924" s="14"/>
      <c r="QAD924" s="14"/>
      <c r="QAE924" s="14"/>
      <c r="QAF924" s="14"/>
      <c r="QAG924" s="14"/>
      <c r="QAH924" s="14"/>
      <c r="QAI924" s="14"/>
      <c r="QAJ924" s="14"/>
      <c r="QAK924" s="14"/>
      <c r="QAL924" s="14"/>
      <c r="QAM924" s="14"/>
      <c r="QAN924" s="14"/>
      <c r="QAO924" s="14"/>
      <c r="QAP924" s="14"/>
      <c r="QAQ924" s="14"/>
      <c r="QAR924" s="14"/>
      <c r="QAS924" s="14"/>
      <c r="QAT924" s="14"/>
      <c r="QAU924" s="14"/>
      <c r="QAV924" s="14"/>
      <c r="QAW924" s="14"/>
      <c r="QAX924" s="14"/>
      <c r="QAY924" s="14"/>
      <c r="QAZ924" s="14"/>
      <c r="QBA924" s="14"/>
      <c r="QBB924" s="14"/>
      <c r="QBC924" s="14"/>
      <c r="QBD924" s="14"/>
      <c r="QBE924" s="14"/>
      <c r="QBF924" s="14"/>
      <c r="QBG924" s="14"/>
      <c r="QBH924" s="14"/>
      <c r="QBI924" s="14"/>
      <c r="QBJ924" s="14"/>
      <c r="QBK924" s="14"/>
      <c r="QBL924" s="14"/>
      <c r="QBM924" s="14"/>
      <c r="QBN924" s="14"/>
      <c r="QBO924" s="14"/>
      <c r="QBP924" s="14"/>
      <c r="QBQ924" s="14"/>
      <c r="QBR924" s="14"/>
      <c r="QBS924" s="14"/>
      <c r="QBT924" s="14"/>
      <c r="QBU924" s="14"/>
      <c r="QBV924" s="14"/>
      <c r="QBW924" s="14"/>
      <c r="QBX924" s="14"/>
      <c r="QBY924" s="14"/>
      <c r="QBZ924" s="14"/>
      <c r="QCA924" s="14"/>
      <c r="QCB924" s="14"/>
      <c r="QCC924" s="14"/>
      <c r="QCD924" s="14"/>
      <c r="QCE924" s="14"/>
      <c r="QCF924" s="14"/>
      <c r="QCG924" s="14"/>
      <c r="QCH924" s="14"/>
      <c r="QCI924" s="14"/>
      <c r="QCJ924" s="14"/>
      <c r="QCK924" s="14"/>
      <c r="QCL924" s="14"/>
      <c r="QCM924" s="14"/>
      <c r="QCN924" s="14"/>
      <c r="QCO924" s="14"/>
      <c r="QCP924" s="14"/>
      <c r="QCQ924" s="14"/>
      <c r="QCR924" s="14"/>
      <c r="QCS924" s="14"/>
      <c r="QCT924" s="14"/>
      <c r="QCU924" s="14"/>
      <c r="QCV924" s="14"/>
      <c r="QCW924" s="14"/>
      <c r="QCX924" s="14"/>
      <c r="QCY924" s="14"/>
      <c r="QCZ924" s="14"/>
      <c r="QDA924" s="14"/>
      <c r="QDB924" s="14"/>
      <c r="QDC924" s="14"/>
      <c r="QDD924" s="14"/>
      <c r="QDE924" s="14"/>
      <c r="QDF924" s="14"/>
      <c r="QDG924" s="14"/>
      <c r="QDH924" s="14"/>
      <c r="QDI924" s="14"/>
      <c r="QDJ924" s="14"/>
      <c r="QDK924" s="14"/>
      <c r="QDL924" s="14"/>
      <c r="QDM924" s="14"/>
      <c r="QDN924" s="14"/>
      <c r="QDO924" s="14"/>
      <c r="QDP924" s="14"/>
      <c r="QDQ924" s="14"/>
      <c r="QDR924" s="14"/>
      <c r="QDS924" s="14"/>
      <c r="QDT924" s="14"/>
      <c r="QDU924" s="14"/>
      <c r="QDV924" s="14"/>
      <c r="QDW924" s="14"/>
      <c r="QDX924" s="14"/>
      <c r="QDY924" s="14"/>
      <c r="QDZ924" s="14"/>
      <c r="QEA924" s="14"/>
      <c r="QEB924" s="14"/>
      <c r="QEC924" s="14"/>
      <c r="QED924" s="14"/>
      <c r="QEE924" s="14"/>
      <c r="QEF924" s="14"/>
      <c r="QEG924" s="14"/>
      <c r="QEH924" s="14"/>
      <c r="QEI924" s="14"/>
      <c r="QEJ924" s="14"/>
      <c r="QEK924" s="14"/>
      <c r="QEL924" s="14"/>
      <c r="QEM924" s="14"/>
      <c r="QEN924" s="14"/>
      <c r="QEO924" s="14"/>
      <c r="QEP924" s="14"/>
      <c r="QEQ924" s="14"/>
      <c r="QER924" s="14"/>
      <c r="QES924" s="14"/>
      <c r="QET924" s="14"/>
      <c r="QEU924" s="14"/>
      <c r="QEV924" s="14"/>
      <c r="QEW924" s="14"/>
      <c r="QEX924" s="14"/>
      <c r="QEY924" s="14"/>
      <c r="QEZ924" s="14"/>
      <c r="QFA924" s="14"/>
      <c r="QFB924" s="14"/>
      <c r="QFC924" s="14"/>
      <c r="QFD924" s="14"/>
      <c r="QFE924" s="14"/>
      <c r="QFF924" s="14"/>
      <c r="QFG924" s="14"/>
      <c r="QFH924" s="14"/>
      <c r="QFI924" s="14"/>
      <c r="QFJ924" s="14"/>
      <c r="QFK924" s="14"/>
      <c r="QFL924" s="14"/>
      <c r="QFM924" s="14"/>
      <c r="QFN924" s="14"/>
      <c r="QFO924" s="14"/>
      <c r="QFP924" s="14"/>
      <c r="QFQ924" s="14"/>
      <c r="QFR924" s="14"/>
      <c r="QFS924" s="14"/>
      <c r="QFT924" s="14"/>
      <c r="QFU924" s="14"/>
      <c r="QFV924" s="14"/>
      <c r="QFW924" s="14"/>
      <c r="QFX924" s="14"/>
      <c r="QFY924" s="14"/>
      <c r="QFZ924" s="14"/>
      <c r="QGA924" s="14"/>
      <c r="QGB924" s="14"/>
      <c r="QGC924" s="14"/>
      <c r="QGD924" s="14"/>
      <c r="QGE924" s="14"/>
      <c r="QGF924" s="14"/>
      <c r="QGG924" s="14"/>
      <c r="QGH924" s="14"/>
      <c r="QGI924" s="14"/>
      <c r="QGJ924" s="14"/>
      <c r="QGK924" s="14"/>
      <c r="QGL924" s="14"/>
      <c r="QGM924" s="14"/>
      <c r="QGN924" s="14"/>
      <c r="QGO924" s="14"/>
      <c r="QGP924" s="14"/>
      <c r="QGQ924" s="14"/>
      <c r="QGR924" s="14"/>
      <c r="QGS924" s="14"/>
      <c r="QGT924" s="14"/>
      <c r="QGU924" s="14"/>
      <c r="QGV924" s="14"/>
      <c r="QGW924" s="14"/>
      <c r="QGX924" s="14"/>
      <c r="QGY924" s="14"/>
      <c r="QGZ924" s="14"/>
      <c r="QHA924" s="14"/>
      <c r="QHB924" s="14"/>
      <c r="QHC924" s="14"/>
      <c r="QHD924" s="14"/>
      <c r="QHE924" s="14"/>
      <c r="QHF924" s="14"/>
      <c r="QHG924" s="14"/>
      <c r="QHH924" s="14"/>
      <c r="QHI924" s="14"/>
      <c r="QHJ924" s="14"/>
      <c r="QHK924" s="14"/>
      <c r="QHL924" s="14"/>
      <c r="QHM924" s="14"/>
      <c r="QHN924" s="14"/>
      <c r="QHO924" s="14"/>
      <c r="QHP924" s="14"/>
      <c r="QHQ924" s="14"/>
      <c r="QHR924" s="14"/>
      <c r="QHS924" s="14"/>
      <c r="QHT924" s="14"/>
      <c r="QHU924" s="14"/>
      <c r="QHV924" s="14"/>
      <c r="QHW924" s="14"/>
      <c r="QHX924" s="14"/>
      <c r="QHY924" s="14"/>
      <c r="QHZ924" s="14"/>
      <c r="QIA924" s="14"/>
      <c r="QIB924" s="14"/>
      <c r="QIC924" s="14"/>
      <c r="QID924" s="14"/>
      <c r="QIE924" s="14"/>
      <c r="QIF924" s="14"/>
      <c r="QIG924" s="14"/>
      <c r="QIH924" s="14"/>
      <c r="QII924" s="14"/>
      <c r="QIJ924" s="14"/>
      <c r="QIK924" s="14"/>
      <c r="QIL924" s="14"/>
      <c r="QIM924" s="14"/>
      <c r="QIN924" s="14"/>
      <c r="QIO924" s="14"/>
      <c r="QIP924" s="14"/>
      <c r="QIQ924" s="14"/>
      <c r="QIR924" s="14"/>
      <c r="QIS924" s="14"/>
      <c r="QIT924" s="14"/>
      <c r="QIU924" s="14"/>
      <c r="QIV924" s="14"/>
      <c r="QIW924" s="14"/>
      <c r="QIX924" s="14"/>
      <c r="QIY924" s="14"/>
      <c r="QIZ924" s="14"/>
      <c r="QJA924" s="14"/>
      <c r="QJB924" s="14"/>
      <c r="QJC924" s="14"/>
      <c r="QJD924" s="14"/>
      <c r="QJE924" s="14"/>
      <c r="QJF924" s="14"/>
      <c r="QJG924" s="14"/>
      <c r="QJH924" s="14"/>
      <c r="QJI924" s="14"/>
      <c r="QJJ924" s="14"/>
      <c r="QJK924" s="14"/>
      <c r="QJL924" s="14"/>
      <c r="QJM924" s="14"/>
      <c r="QJN924" s="14"/>
      <c r="QJO924" s="14"/>
      <c r="QJP924" s="14"/>
      <c r="QJQ924" s="14"/>
      <c r="QJR924" s="14"/>
      <c r="QJS924" s="14"/>
      <c r="QJT924" s="14"/>
      <c r="QJU924" s="14"/>
      <c r="QJV924" s="14"/>
      <c r="QJW924" s="14"/>
      <c r="QJX924" s="14"/>
      <c r="QJY924" s="14"/>
      <c r="QJZ924" s="14"/>
      <c r="QKA924" s="14"/>
      <c r="QKB924" s="14"/>
      <c r="QKC924" s="14"/>
      <c r="QKD924" s="14"/>
      <c r="QKE924" s="14"/>
      <c r="QKF924" s="14"/>
      <c r="QKG924" s="14"/>
      <c r="QKH924" s="14"/>
      <c r="QKI924" s="14"/>
      <c r="QKJ924" s="14"/>
      <c r="QKK924" s="14"/>
      <c r="QKL924" s="14"/>
      <c r="QKM924" s="14"/>
      <c r="QKN924" s="14"/>
      <c r="QKO924" s="14"/>
      <c r="QKP924" s="14"/>
      <c r="QKQ924" s="14"/>
      <c r="QKR924" s="14"/>
      <c r="QKS924" s="14"/>
      <c r="QKT924" s="14"/>
      <c r="QKU924" s="14"/>
      <c r="QKV924" s="14"/>
      <c r="QKW924" s="14"/>
      <c r="QKX924" s="14"/>
      <c r="QKY924" s="14"/>
      <c r="QKZ924" s="14"/>
      <c r="QLA924" s="14"/>
      <c r="QLB924" s="14"/>
      <c r="QLC924" s="14"/>
      <c r="QLD924" s="14"/>
      <c r="QLE924" s="14"/>
      <c r="QLF924" s="14"/>
      <c r="QLG924" s="14"/>
      <c r="QLH924" s="14"/>
      <c r="QLI924" s="14"/>
      <c r="QLJ924" s="14"/>
      <c r="QLK924" s="14"/>
      <c r="QLL924" s="14"/>
      <c r="QLM924" s="14"/>
      <c r="QLN924" s="14"/>
      <c r="QLO924" s="14"/>
      <c r="QLP924" s="14"/>
      <c r="QLQ924" s="14"/>
      <c r="QLR924" s="14"/>
      <c r="QLS924" s="14"/>
      <c r="QLT924" s="14"/>
      <c r="QLU924" s="14"/>
      <c r="QLV924" s="14"/>
      <c r="QLW924" s="14"/>
      <c r="QLX924" s="14"/>
      <c r="QLY924" s="14"/>
      <c r="QLZ924" s="14"/>
      <c r="QMA924" s="14"/>
      <c r="QMB924" s="14"/>
      <c r="QMC924" s="14"/>
      <c r="QMD924" s="14"/>
      <c r="QME924" s="14"/>
      <c r="QMF924" s="14"/>
      <c r="QMG924" s="14"/>
      <c r="QMH924" s="14"/>
      <c r="QMI924" s="14"/>
      <c r="QMJ924" s="14"/>
      <c r="QMK924" s="14"/>
      <c r="QML924" s="14"/>
      <c r="QMM924" s="14"/>
      <c r="QMN924" s="14"/>
      <c r="QMO924" s="14"/>
      <c r="QMP924" s="14"/>
      <c r="QMQ924" s="14"/>
      <c r="QMR924" s="14"/>
      <c r="QMS924" s="14"/>
      <c r="QMT924" s="14"/>
      <c r="QMU924" s="14"/>
      <c r="QMV924" s="14"/>
      <c r="QMW924" s="14"/>
      <c r="QMX924" s="14"/>
      <c r="QMY924" s="14"/>
      <c r="QMZ924" s="14"/>
      <c r="QNA924" s="14"/>
      <c r="QNB924" s="14"/>
      <c r="QNC924" s="14"/>
      <c r="QND924" s="14"/>
      <c r="QNE924" s="14"/>
      <c r="QNF924" s="14"/>
      <c r="QNG924" s="14"/>
      <c r="QNH924" s="14"/>
      <c r="QNI924" s="14"/>
      <c r="QNJ924" s="14"/>
      <c r="QNK924" s="14"/>
      <c r="QNL924" s="14"/>
      <c r="QNM924" s="14"/>
      <c r="QNN924" s="14"/>
      <c r="QNO924" s="14"/>
      <c r="QNP924" s="14"/>
      <c r="QNQ924" s="14"/>
      <c r="QNR924" s="14"/>
      <c r="QNS924" s="14"/>
      <c r="QNT924" s="14"/>
      <c r="QNU924" s="14"/>
      <c r="QNV924" s="14"/>
      <c r="QNW924" s="14"/>
      <c r="QNX924" s="14"/>
      <c r="QNY924" s="14"/>
      <c r="QNZ924" s="14"/>
      <c r="QOA924" s="14"/>
      <c r="QOB924" s="14"/>
      <c r="QOC924" s="14"/>
      <c r="QOD924" s="14"/>
      <c r="QOE924" s="14"/>
      <c r="QOF924" s="14"/>
      <c r="QOG924" s="14"/>
      <c r="QOH924" s="14"/>
      <c r="QOI924" s="14"/>
      <c r="QOJ924" s="14"/>
      <c r="QOK924" s="14"/>
      <c r="QOL924" s="14"/>
      <c r="QOM924" s="14"/>
      <c r="QON924" s="14"/>
      <c r="QOO924" s="14"/>
      <c r="QOP924" s="14"/>
      <c r="QOQ924" s="14"/>
      <c r="QOR924" s="14"/>
      <c r="QOS924" s="14"/>
      <c r="QOT924" s="14"/>
      <c r="QOU924" s="14"/>
      <c r="QOV924" s="14"/>
      <c r="QOW924" s="14"/>
      <c r="QOX924" s="14"/>
      <c r="QOY924" s="14"/>
      <c r="QOZ924" s="14"/>
      <c r="QPA924" s="14"/>
      <c r="QPB924" s="14"/>
      <c r="QPC924" s="14"/>
      <c r="QPD924" s="14"/>
      <c r="QPE924" s="14"/>
      <c r="QPF924" s="14"/>
      <c r="QPG924" s="14"/>
      <c r="QPH924" s="14"/>
      <c r="QPI924" s="14"/>
      <c r="QPJ924" s="14"/>
      <c r="QPK924" s="14"/>
      <c r="QPL924" s="14"/>
      <c r="QPM924" s="14"/>
      <c r="QPN924" s="14"/>
      <c r="QPO924" s="14"/>
      <c r="QPP924" s="14"/>
      <c r="QPQ924" s="14"/>
      <c r="QPR924" s="14"/>
      <c r="QPS924" s="14"/>
      <c r="QPT924" s="14"/>
      <c r="QPU924" s="14"/>
      <c r="QPV924" s="14"/>
      <c r="QPW924" s="14"/>
      <c r="QPX924" s="14"/>
      <c r="QPY924" s="14"/>
      <c r="QPZ924" s="14"/>
      <c r="QQA924" s="14"/>
      <c r="QQB924" s="14"/>
      <c r="QQC924" s="14"/>
      <c r="QQD924" s="14"/>
      <c r="QQE924" s="14"/>
      <c r="QQF924" s="14"/>
      <c r="QQG924" s="14"/>
      <c r="QQH924" s="14"/>
      <c r="QQI924" s="14"/>
      <c r="QQJ924" s="14"/>
      <c r="QQK924" s="14"/>
      <c r="QQL924" s="14"/>
      <c r="QQM924" s="14"/>
      <c r="QQN924" s="14"/>
      <c r="QQO924" s="14"/>
      <c r="QQP924" s="14"/>
      <c r="QQQ924" s="14"/>
      <c r="QQR924" s="14"/>
      <c r="QQS924" s="14"/>
      <c r="QQT924" s="14"/>
      <c r="QQU924" s="14"/>
      <c r="QQV924" s="14"/>
      <c r="QQW924" s="14"/>
      <c r="QQX924" s="14"/>
      <c r="QQY924" s="14"/>
      <c r="QQZ924" s="14"/>
      <c r="QRA924" s="14"/>
      <c r="QRB924" s="14"/>
      <c r="QRC924" s="14"/>
      <c r="QRD924" s="14"/>
      <c r="QRE924" s="14"/>
      <c r="QRF924" s="14"/>
      <c r="QRG924" s="14"/>
      <c r="QRH924" s="14"/>
      <c r="QRI924" s="14"/>
      <c r="QRJ924" s="14"/>
      <c r="QRK924" s="14"/>
      <c r="QRL924" s="14"/>
      <c r="QRM924" s="14"/>
      <c r="QRN924" s="14"/>
      <c r="QRO924" s="14"/>
      <c r="QRP924" s="14"/>
      <c r="QRQ924" s="14"/>
      <c r="QRR924" s="14"/>
      <c r="QRS924" s="14"/>
      <c r="QRT924" s="14"/>
      <c r="QRU924" s="14"/>
      <c r="QRV924" s="14"/>
      <c r="QRW924" s="14"/>
      <c r="QRX924" s="14"/>
      <c r="QRY924" s="14"/>
      <c r="QRZ924" s="14"/>
      <c r="QSA924" s="14"/>
      <c r="QSB924" s="14"/>
      <c r="QSC924" s="14"/>
      <c r="QSD924" s="14"/>
      <c r="QSE924" s="14"/>
      <c r="QSF924" s="14"/>
      <c r="QSG924" s="14"/>
      <c r="QSH924" s="14"/>
      <c r="QSI924" s="14"/>
      <c r="QSJ924" s="14"/>
      <c r="QSK924" s="14"/>
      <c r="QSL924" s="14"/>
      <c r="QSM924" s="14"/>
      <c r="QSN924" s="14"/>
      <c r="QSO924" s="14"/>
      <c r="QSP924" s="14"/>
      <c r="QSQ924" s="14"/>
      <c r="QSR924" s="14"/>
      <c r="QSS924" s="14"/>
      <c r="QST924" s="14"/>
      <c r="QSU924" s="14"/>
      <c r="QSV924" s="14"/>
      <c r="QSW924" s="14"/>
      <c r="QSX924" s="14"/>
      <c r="QSY924" s="14"/>
      <c r="QSZ924" s="14"/>
      <c r="QTA924" s="14"/>
      <c r="QTB924" s="14"/>
      <c r="QTC924" s="14"/>
      <c r="QTD924" s="14"/>
      <c r="QTE924" s="14"/>
      <c r="QTF924" s="14"/>
      <c r="QTG924" s="14"/>
      <c r="QTH924" s="14"/>
      <c r="QTI924" s="14"/>
      <c r="QTJ924" s="14"/>
      <c r="QTK924" s="14"/>
      <c r="QTL924" s="14"/>
      <c r="QTM924" s="14"/>
      <c r="QTN924" s="14"/>
      <c r="QTO924" s="14"/>
      <c r="QTP924" s="14"/>
      <c r="QTQ924" s="14"/>
      <c r="QTR924" s="14"/>
      <c r="QTS924" s="14"/>
      <c r="QTT924" s="14"/>
      <c r="QTU924" s="14"/>
      <c r="QTV924" s="14"/>
      <c r="QTW924" s="14"/>
      <c r="QTX924" s="14"/>
      <c r="QTY924" s="14"/>
      <c r="QTZ924" s="14"/>
      <c r="QUA924" s="14"/>
      <c r="QUB924" s="14"/>
      <c r="QUC924" s="14"/>
      <c r="QUD924" s="14"/>
      <c r="QUE924" s="14"/>
      <c r="QUF924" s="14"/>
      <c r="QUG924" s="14"/>
      <c r="QUH924" s="14"/>
      <c r="QUI924" s="14"/>
      <c r="QUJ924" s="14"/>
      <c r="QUK924" s="14"/>
      <c r="QUL924" s="14"/>
      <c r="QUM924" s="14"/>
      <c r="QUN924" s="14"/>
      <c r="QUO924" s="14"/>
      <c r="QUP924" s="14"/>
      <c r="QUQ924" s="14"/>
      <c r="QUR924" s="14"/>
      <c r="QUS924" s="14"/>
      <c r="QUT924" s="14"/>
      <c r="QUU924" s="14"/>
      <c r="QUV924" s="14"/>
      <c r="QUW924" s="14"/>
      <c r="QUX924" s="14"/>
      <c r="QUY924" s="14"/>
      <c r="QUZ924" s="14"/>
      <c r="QVA924" s="14"/>
      <c r="QVB924" s="14"/>
      <c r="QVC924" s="14"/>
      <c r="QVD924" s="14"/>
      <c r="QVE924" s="14"/>
      <c r="QVF924" s="14"/>
      <c r="QVG924" s="14"/>
      <c r="QVH924" s="14"/>
      <c r="QVI924" s="14"/>
      <c r="QVJ924" s="14"/>
      <c r="QVK924" s="14"/>
      <c r="QVL924" s="14"/>
      <c r="QVM924" s="14"/>
      <c r="QVN924" s="14"/>
      <c r="QVO924" s="14"/>
      <c r="QVP924" s="14"/>
      <c r="QVQ924" s="14"/>
      <c r="QVR924" s="14"/>
      <c r="QVS924" s="14"/>
      <c r="QVT924" s="14"/>
      <c r="QVU924" s="14"/>
      <c r="QVV924" s="14"/>
      <c r="QVW924" s="14"/>
      <c r="QVX924" s="14"/>
      <c r="QVY924" s="14"/>
      <c r="QVZ924" s="14"/>
      <c r="QWA924" s="14"/>
      <c r="QWB924" s="14"/>
      <c r="QWC924" s="14"/>
      <c r="QWD924" s="14"/>
      <c r="QWE924" s="14"/>
      <c r="QWF924" s="14"/>
      <c r="QWG924" s="14"/>
      <c r="QWH924" s="14"/>
      <c r="QWI924" s="14"/>
      <c r="QWJ924" s="14"/>
      <c r="QWK924" s="14"/>
      <c r="QWL924" s="14"/>
      <c r="QWM924" s="14"/>
      <c r="QWN924" s="14"/>
      <c r="QWO924" s="14"/>
      <c r="QWP924" s="14"/>
      <c r="QWQ924" s="14"/>
      <c r="QWR924" s="14"/>
      <c r="QWS924" s="14"/>
      <c r="QWT924" s="14"/>
      <c r="QWU924" s="14"/>
      <c r="QWV924" s="14"/>
      <c r="QWW924" s="14"/>
      <c r="QWX924" s="14"/>
      <c r="QWY924" s="14"/>
      <c r="QWZ924" s="14"/>
      <c r="QXA924" s="14"/>
      <c r="QXB924" s="14"/>
      <c r="QXC924" s="14"/>
      <c r="QXD924" s="14"/>
      <c r="QXE924" s="14"/>
      <c r="QXF924" s="14"/>
      <c r="QXG924" s="14"/>
      <c r="QXH924" s="14"/>
      <c r="QXI924" s="14"/>
      <c r="QXJ924" s="14"/>
      <c r="QXK924" s="14"/>
      <c r="QXL924" s="14"/>
      <c r="QXM924" s="14"/>
      <c r="QXN924" s="14"/>
      <c r="QXO924" s="14"/>
      <c r="QXP924" s="14"/>
      <c r="QXQ924" s="14"/>
      <c r="QXR924" s="14"/>
      <c r="QXS924" s="14"/>
      <c r="QXT924" s="14"/>
      <c r="QXU924" s="14"/>
      <c r="QXV924" s="14"/>
      <c r="QXW924" s="14"/>
      <c r="QXX924" s="14"/>
      <c r="QXY924" s="14"/>
      <c r="QXZ924" s="14"/>
      <c r="QYA924" s="14"/>
      <c r="QYB924" s="14"/>
      <c r="QYC924" s="14"/>
      <c r="QYD924" s="14"/>
      <c r="QYE924" s="14"/>
      <c r="QYF924" s="14"/>
      <c r="QYG924" s="14"/>
      <c r="QYH924" s="14"/>
      <c r="QYI924" s="14"/>
      <c r="QYJ924" s="14"/>
      <c r="QYK924" s="14"/>
      <c r="QYL924" s="14"/>
      <c r="QYM924" s="14"/>
      <c r="QYN924" s="14"/>
      <c r="QYO924" s="14"/>
      <c r="QYP924" s="14"/>
      <c r="QYQ924" s="14"/>
      <c r="QYR924" s="14"/>
      <c r="QYS924" s="14"/>
      <c r="QYT924" s="14"/>
      <c r="QYU924" s="14"/>
      <c r="QYV924" s="14"/>
      <c r="QYW924" s="14"/>
      <c r="QYX924" s="14"/>
      <c r="QYY924" s="14"/>
      <c r="QYZ924" s="14"/>
      <c r="QZA924" s="14"/>
      <c r="QZB924" s="14"/>
      <c r="QZC924" s="14"/>
      <c r="QZD924" s="14"/>
      <c r="QZE924" s="14"/>
      <c r="QZF924" s="14"/>
      <c r="QZG924" s="14"/>
      <c r="QZH924" s="14"/>
      <c r="QZI924" s="14"/>
      <c r="QZJ924" s="14"/>
      <c r="QZK924" s="14"/>
      <c r="QZL924" s="14"/>
      <c r="QZM924" s="14"/>
      <c r="QZN924" s="14"/>
      <c r="QZO924" s="14"/>
      <c r="QZP924" s="14"/>
      <c r="QZQ924" s="14"/>
      <c r="QZR924" s="14"/>
      <c r="QZS924" s="14"/>
      <c r="QZT924" s="14"/>
      <c r="QZU924" s="14"/>
      <c r="QZV924" s="14"/>
      <c r="QZW924" s="14"/>
      <c r="QZX924" s="14"/>
      <c r="QZY924" s="14"/>
      <c r="QZZ924" s="14"/>
      <c r="RAA924" s="14"/>
      <c r="RAB924" s="14"/>
      <c r="RAC924" s="14"/>
      <c r="RAD924" s="14"/>
      <c r="RAE924" s="14"/>
      <c r="RAF924" s="14"/>
      <c r="RAG924" s="14"/>
      <c r="RAH924" s="14"/>
      <c r="RAI924" s="14"/>
      <c r="RAJ924" s="14"/>
      <c r="RAK924" s="14"/>
      <c r="RAL924" s="14"/>
      <c r="RAM924" s="14"/>
      <c r="RAN924" s="14"/>
      <c r="RAO924" s="14"/>
      <c r="RAP924" s="14"/>
      <c r="RAQ924" s="14"/>
      <c r="RAR924" s="14"/>
      <c r="RAS924" s="14"/>
      <c r="RAT924" s="14"/>
      <c r="RAU924" s="14"/>
      <c r="RAV924" s="14"/>
      <c r="RAW924" s="14"/>
      <c r="RAX924" s="14"/>
      <c r="RAY924" s="14"/>
      <c r="RAZ924" s="14"/>
      <c r="RBA924" s="14"/>
      <c r="RBB924" s="14"/>
      <c r="RBC924" s="14"/>
      <c r="RBD924" s="14"/>
      <c r="RBE924" s="14"/>
      <c r="RBF924" s="14"/>
      <c r="RBG924" s="14"/>
      <c r="RBH924" s="14"/>
      <c r="RBI924" s="14"/>
      <c r="RBJ924" s="14"/>
      <c r="RBK924" s="14"/>
      <c r="RBL924" s="14"/>
      <c r="RBM924" s="14"/>
      <c r="RBN924" s="14"/>
      <c r="RBO924" s="14"/>
      <c r="RBP924" s="14"/>
      <c r="RBQ924" s="14"/>
      <c r="RBR924" s="14"/>
      <c r="RBS924" s="14"/>
      <c r="RBT924" s="14"/>
      <c r="RBU924" s="14"/>
      <c r="RBV924" s="14"/>
      <c r="RBW924" s="14"/>
      <c r="RBX924" s="14"/>
      <c r="RBY924" s="14"/>
      <c r="RBZ924" s="14"/>
      <c r="RCA924" s="14"/>
      <c r="RCB924" s="14"/>
      <c r="RCC924" s="14"/>
      <c r="RCD924" s="14"/>
      <c r="RCE924" s="14"/>
      <c r="RCF924" s="14"/>
      <c r="RCG924" s="14"/>
      <c r="RCH924" s="14"/>
      <c r="RCI924" s="14"/>
      <c r="RCJ924" s="14"/>
      <c r="RCK924" s="14"/>
      <c r="RCL924" s="14"/>
      <c r="RCM924" s="14"/>
      <c r="RCN924" s="14"/>
      <c r="RCO924" s="14"/>
      <c r="RCP924" s="14"/>
      <c r="RCQ924" s="14"/>
      <c r="RCR924" s="14"/>
      <c r="RCS924" s="14"/>
      <c r="RCT924" s="14"/>
      <c r="RCU924" s="14"/>
      <c r="RCV924" s="14"/>
      <c r="RCW924" s="14"/>
      <c r="RCX924" s="14"/>
      <c r="RCY924" s="14"/>
      <c r="RCZ924" s="14"/>
      <c r="RDA924" s="14"/>
      <c r="RDB924" s="14"/>
      <c r="RDC924" s="14"/>
      <c r="RDD924" s="14"/>
      <c r="RDE924" s="14"/>
      <c r="RDF924" s="14"/>
      <c r="RDG924" s="14"/>
      <c r="RDH924" s="14"/>
      <c r="RDI924" s="14"/>
      <c r="RDJ924" s="14"/>
      <c r="RDK924" s="14"/>
      <c r="RDL924" s="14"/>
      <c r="RDM924" s="14"/>
      <c r="RDN924" s="14"/>
      <c r="RDO924" s="14"/>
      <c r="RDP924" s="14"/>
      <c r="RDQ924" s="14"/>
      <c r="RDR924" s="14"/>
      <c r="RDS924" s="14"/>
      <c r="RDT924" s="14"/>
      <c r="RDU924" s="14"/>
      <c r="RDV924" s="14"/>
      <c r="RDW924" s="14"/>
      <c r="RDX924" s="14"/>
      <c r="RDY924" s="14"/>
      <c r="RDZ924" s="14"/>
      <c r="REA924" s="14"/>
      <c r="REB924" s="14"/>
      <c r="REC924" s="14"/>
      <c r="RED924" s="14"/>
      <c r="REE924" s="14"/>
      <c r="REF924" s="14"/>
      <c r="REG924" s="14"/>
      <c r="REH924" s="14"/>
      <c r="REI924" s="14"/>
      <c r="REJ924" s="14"/>
      <c r="REK924" s="14"/>
      <c r="REL924" s="14"/>
      <c r="REM924" s="14"/>
      <c r="REN924" s="14"/>
      <c r="REO924" s="14"/>
      <c r="REP924" s="14"/>
      <c r="REQ924" s="14"/>
      <c r="RER924" s="14"/>
      <c r="RES924" s="14"/>
      <c r="RET924" s="14"/>
      <c r="REU924" s="14"/>
      <c r="REV924" s="14"/>
      <c r="REW924" s="14"/>
      <c r="REX924" s="14"/>
      <c r="REY924" s="14"/>
      <c r="REZ924" s="14"/>
      <c r="RFA924" s="14"/>
      <c r="RFB924" s="14"/>
      <c r="RFC924" s="14"/>
      <c r="RFD924" s="14"/>
      <c r="RFE924" s="14"/>
      <c r="RFF924" s="14"/>
      <c r="RFG924" s="14"/>
      <c r="RFH924" s="14"/>
      <c r="RFI924" s="14"/>
      <c r="RFJ924" s="14"/>
      <c r="RFK924" s="14"/>
      <c r="RFL924" s="14"/>
      <c r="RFM924" s="14"/>
      <c r="RFN924" s="14"/>
      <c r="RFO924" s="14"/>
      <c r="RFP924" s="14"/>
      <c r="RFQ924" s="14"/>
      <c r="RFR924" s="14"/>
      <c r="RFS924" s="14"/>
      <c r="RFT924" s="14"/>
      <c r="RFU924" s="14"/>
      <c r="RFV924" s="14"/>
      <c r="RFW924" s="14"/>
      <c r="RFX924" s="14"/>
      <c r="RFY924" s="14"/>
      <c r="RFZ924" s="14"/>
      <c r="RGA924" s="14"/>
      <c r="RGB924" s="14"/>
      <c r="RGC924" s="14"/>
      <c r="RGD924" s="14"/>
      <c r="RGE924" s="14"/>
      <c r="RGF924" s="14"/>
      <c r="RGG924" s="14"/>
      <c r="RGH924" s="14"/>
      <c r="RGI924" s="14"/>
      <c r="RGJ924" s="14"/>
      <c r="RGK924" s="14"/>
      <c r="RGL924" s="14"/>
      <c r="RGM924" s="14"/>
      <c r="RGN924" s="14"/>
      <c r="RGO924" s="14"/>
      <c r="RGP924" s="14"/>
      <c r="RGQ924" s="14"/>
      <c r="RGR924" s="14"/>
      <c r="RGS924" s="14"/>
      <c r="RGT924" s="14"/>
      <c r="RGU924" s="14"/>
      <c r="RGV924" s="14"/>
      <c r="RGW924" s="14"/>
      <c r="RGX924" s="14"/>
      <c r="RGY924" s="14"/>
      <c r="RGZ924" s="14"/>
      <c r="RHA924" s="14"/>
      <c r="RHB924" s="14"/>
      <c r="RHC924" s="14"/>
      <c r="RHD924" s="14"/>
      <c r="RHE924" s="14"/>
      <c r="RHF924" s="14"/>
      <c r="RHG924" s="14"/>
      <c r="RHH924" s="14"/>
      <c r="RHI924" s="14"/>
      <c r="RHJ924" s="14"/>
      <c r="RHK924" s="14"/>
      <c r="RHL924" s="14"/>
      <c r="RHM924" s="14"/>
      <c r="RHN924" s="14"/>
      <c r="RHO924" s="14"/>
      <c r="RHP924" s="14"/>
      <c r="RHQ924" s="14"/>
      <c r="RHR924" s="14"/>
      <c r="RHS924" s="14"/>
      <c r="RHT924" s="14"/>
      <c r="RHU924" s="14"/>
      <c r="RHV924" s="14"/>
      <c r="RHW924" s="14"/>
      <c r="RHX924" s="14"/>
      <c r="RHY924" s="14"/>
      <c r="RHZ924" s="14"/>
      <c r="RIA924" s="14"/>
      <c r="RIB924" s="14"/>
      <c r="RIC924" s="14"/>
      <c r="RID924" s="14"/>
      <c r="RIE924" s="14"/>
      <c r="RIF924" s="14"/>
      <c r="RIG924" s="14"/>
      <c r="RIH924" s="14"/>
      <c r="RII924" s="14"/>
      <c r="RIJ924" s="14"/>
      <c r="RIK924" s="14"/>
      <c r="RIL924" s="14"/>
      <c r="RIM924" s="14"/>
      <c r="RIN924" s="14"/>
      <c r="RIO924" s="14"/>
      <c r="RIP924" s="14"/>
      <c r="RIQ924" s="14"/>
      <c r="RIR924" s="14"/>
      <c r="RIS924" s="14"/>
      <c r="RIT924" s="14"/>
      <c r="RIU924" s="14"/>
      <c r="RIV924" s="14"/>
      <c r="RIW924" s="14"/>
      <c r="RIX924" s="14"/>
      <c r="RIY924" s="14"/>
      <c r="RIZ924" s="14"/>
      <c r="RJA924" s="14"/>
      <c r="RJB924" s="14"/>
      <c r="RJC924" s="14"/>
      <c r="RJD924" s="14"/>
      <c r="RJE924" s="14"/>
      <c r="RJF924" s="14"/>
      <c r="RJG924" s="14"/>
      <c r="RJH924" s="14"/>
      <c r="RJI924" s="14"/>
      <c r="RJJ924" s="14"/>
      <c r="RJK924" s="14"/>
      <c r="RJL924" s="14"/>
      <c r="RJM924" s="14"/>
      <c r="RJN924" s="14"/>
      <c r="RJO924" s="14"/>
      <c r="RJP924" s="14"/>
      <c r="RJQ924" s="14"/>
      <c r="RJR924" s="14"/>
      <c r="RJS924" s="14"/>
      <c r="RJT924" s="14"/>
      <c r="RJU924" s="14"/>
      <c r="RJV924" s="14"/>
      <c r="RJW924" s="14"/>
      <c r="RJX924" s="14"/>
      <c r="RJY924" s="14"/>
      <c r="RJZ924" s="14"/>
      <c r="RKA924" s="14"/>
      <c r="RKB924" s="14"/>
      <c r="RKC924" s="14"/>
      <c r="RKD924" s="14"/>
      <c r="RKE924" s="14"/>
      <c r="RKF924" s="14"/>
      <c r="RKG924" s="14"/>
      <c r="RKH924" s="14"/>
      <c r="RKI924" s="14"/>
      <c r="RKJ924" s="14"/>
      <c r="RKK924" s="14"/>
      <c r="RKL924" s="14"/>
      <c r="RKM924" s="14"/>
      <c r="RKN924" s="14"/>
      <c r="RKO924" s="14"/>
      <c r="RKP924" s="14"/>
      <c r="RKQ924" s="14"/>
      <c r="RKR924" s="14"/>
      <c r="RKS924" s="14"/>
      <c r="RKT924" s="14"/>
      <c r="RKU924" s="14"/>
      <c r="RKV924" s="14"/>
      <c r="RKW924" s="14"/>
      <c r="RKX924" s="14"/>
      <c r="RKY924" s="14"/>
      <c r="RKZ924" s="14"/>
      <c r="RLA924" s="14"/>
      <c r="RLB924" s="14"/>
      <c r="RLC924" s="14"/>
      <c r="RLD924" s="14"/>
      <c r="RLE924" s="14"/>
      <c r="RLF924" s="14"/>
      <c r="RLG924" s="14"/>
      <c r="RLH924" s="14"/>
      <c r="RLI924" s="14"/>
      <c r="RLJ924" s="14"/>
      <c r="RLK924" s="14"/>
      <c r="RLL924" s="14"/>
      <c r="RLM924" s="14"/>
      <c r="RLN924" s="14"/>
      <c r="RLO924" s="14"/>
      <c r="RLP924" s="14"/>
      <c r="RLQ924" s="14"/>
      <c r="RLR924" s="14"/>
      <c r="RLS924" s="14"/>
      <c r="RLT924" s="14"/>
      <c r="RLU924" s="14"/>
      <c r="RLV924" s="14"/>
      <c r="RLW924" s="14"/>
      <c r="RLX924" s="14"/>
      <c r="RLY924" s="14"/>
      <c r="RLZ924" s="14"/>
      <c r="RMA924" s="14"/>
      <c r="RMB924" s="14"/>
      <c r="RMC924" s="14"/>
      <c r="RMD924" s="14"/>
      <c r="RME924" s="14"/>
      <c r="RMF924" s="14"/>
      <c r="RMG924" s="14"/>
      <c r="RMH924" s="14"/>
      <c r="RMI924" s="14"/>
      <c r="RMJ924" s="14"/>
      <c r="RMK924" s="14"/>
      <c r="RML924" s="14"/>
      <c r="RMM924" s="14"/>
      <c r="RMN924" s="14"/>
      <c r="RMO924" s="14"/>
      <c r="RMP924" s="14"/>
      <c r="RMQ924" s="14"/>
      <c r="RMR924" s="14"/>
      <c r="RMS924" s="14"/>
      <c r="RMT924" s="14"/>
      <c r="RMU924" s="14"/>
      <c r="RMV924" s="14"/>
      <c r="RMW924" s="14"/>
      <c r="RMX924" s="14"/>
      <c r="RMY924" s="14"/>
      <c r="RMZ924" s="14"/>
      <c r="RNA924" s="14"/>
      <c r="RNB924" s="14"/>
      <c r="RNC924" s="14"/>
      <c r="RND924" s="14"/>
      <c r="RNE924" s="14"/>
      <c r="RNF924" s="14"/>
      <c r="RNG924" s="14"/>
      <c r="RNH924" s="14"/>
      <c r="RNI924" s="14"/>
      <c r="RNJ924" s="14"/>
      <c r="RNK924" s="14"/>
      <c r="RNL924" s="14"/>
      <c r="RNM924" s="14"/>
      <c r="RNN924" s="14"/>
      <c r="RNO924" s="14"/>
      <c r="RNP924" s="14"/>
      <c r="RNQ924" s="14"/>
      <c r="RNR924" s="14"/>
      <c r="RNS924" s="14"/>
      <c r="RNT924" s="14"/>
      <c r="RNU924" s="14"/>
      <c r="RNV924" s="14"/>
      <c r="RNW924" s="14"/>
      <c r="RNX924" s="14"/>
      <c r="RNY924" s="14"/>
      <c r="RNZ924" s="14"/>
      <c r="ROA924" s="14"/>
      <c r="ROB924" s="14"/>
      <c r="ROC924" s="14"/>
      <c r="ROD924" s="14"/>
      <c r="ROE924" s="14"/>
      <c r="ROF924" s="14"/>
      <c r="ROG924" s="14"/>
      <c r="ROH924" s="14"/>
      <c r="ROI924" s="14"/>
      <c r="ROJ924" s="14"/>
      <c r="ROK924" s="14"/>
      <c r="ROL924" s="14"/>
      <c r="ROM924" s="14"/>
      <c r="RON924" s="14"/>
      <c r="ROO924" s="14"/>
      <c r="ROP924" s="14"/>
      <c r="ROQ924" s="14"/>
      <c r="ROR924" s="14"/>
      <c r="ROS924" s="14"/>
      <c r="ROT924" s="14"/>
      <c r="ROU924" s="14"/>
      <c r="ROV924" s="14"/>
      <c r="ROW924" s="14"/>
      <c r="ROX924" s="14"/>
      <c r="ROY924" s="14"/>
      <c r="ROZ924" s="14"/>
      <c r="RPA924" s="14"/>
      <c r="RPB924" s="14"/>
      <c r="RPC924" s="14"/>
      <c r="RPD924" s="14"/>
      <c r="RPE924" s="14"/>
      <c r="RPF924" s="14"/>
      <c r="RPG924" s="14"/>
      <c r="RPH924" s="14"/>
      <c r="RPI924" s="14"/>
      <c r="RPJ924" s="14"/>
      <c r="RPK924" s="14"/>
      <c r="RPL924" s="14"/>
      <c r="RPM924" s="14"/>
      <c r="RPN924" s="14"/>
      <c r="RPO924" s="14"/>
      <c r="RPP924" s="14"/>
      <c r="RPQ924" s="14"/>
      <c r="RPR924" s="14"/>
      <c r="RPS924" s="14"/>
      <c r="RPT924" s="14"/>
      <c r="RPU924" s="14"/>
      <c r="RPV924" s="14"/>
      <c r="RPW924" s="14"/>
      <c r="RPX924" s="14"/>
      <c r="RPY924" s="14"/>
      <c r="RPZ924" s="14"/>
      <c r="RQA924" s="14"/>
      <c r="RQB924" s="14"/>
      <c r="RQC924" s="14"/>
      <c r="RQD924" s="14"/>
      <c r="RQE924" s="14"/>
      <c r="RQF924" s="14"/>
      <c r="RQG924" s="14"/>
      <c r="RQH924" s="14"/>
      <c r="RQI924" s="14"/>
      <c r="RQJ924" s="14"/>
      <c r="RQK924" s="14"/>
      <c r="RQL924" s="14"/>
      <c r="RQM924" s="14"/>
      <c r="RQN924" s="14"/>
      <c r="RQO924" s="14"/>
      <c r="RQP924" s="14"/>
      <c r="RQQ924" s="14"/>
      <c r="RQR924" s="14"/>
      <c r="RQS924" s="14"/>
      <c r="RQT924" s="14"/>
      <c r="RQU924" s="14"/>
      <c r="RQV924" s="14"/>
      <c r="RQW924" s="14"/>
      <c r="RQX924" s="14"/>
      <c r="RQY924" s="14"/>
      <c r="RQZ924" s="14"/>
      <c r="RRA924" s="14"/>
      <c r="RRB924" s="14"/>
      <c r="RRC924" s="14"/>
      <c r="RRD924" s="14"/>
      <c r="RRE924" s="14"/>
      <c r="RRF924" s="14"/>
      <c r="RRG924" s="14"/>
      <c r="RRH924" s="14"/>
      <c r="RRI924" s="14"/>
      <c r="RRJ924" s="14"/>
      <c r="RRK924" s="14"/>
      <c r="RRL924" s="14"/>
      <c r="RRM924" s="14"/>
      <c r="RRN924" s="14"/>
      <c r="RRO924" s="14"/>
      <c r="RRP924" s="14"/>
      <c r="RRQ924" s="14"/>
      <c r="RRR924" s="14"/>
      <c r="RRS924" s="14"/>
      <c r="RRT924" s="14"/>
      <c r="RRU924" s="14"/>
      <c r="RRV924" s="14"/>
      <c r="RRW924" s="14"/>
      <c r="RRX924" s="14"/>
      <c r="RRY924" s="14"/>
      <c r="RRZ924" s="14"/>
      <c r="RSA924" s="14"/>
      <c r="RSB924" s="14"/>
      <c r="RSC924" s="14"/>
      <c r="RSD924" s="14"/>
      <c r="RSE924" s="14"/>
      <c r="RSF924" s="14"/>
      <c r="RSG924" s="14"/>
      <c r="RSH924" s="14"/>
      <c r="RSI924" s="14"/>
      <c r="RSJ924" s="14"/>
      <c r="RSK924" s="14"/>
      <c r="RSL924" s="14"/>
      <c r="RSM924" s="14"/>
      <c r="RSN924" s="14"/>
      <c r="RSO924" s="14"/>
      <c r="RSP924" s="14"/>
      <c r="RSQ924" s="14"/>
      <c r="RSR924" s="14"/>
      <c r="RSS924" s="14"/>
      <c r="RST924" s="14"/>
      <c r="RSU924" s="14"/>
      <c r="RSV924" s="14"/>
      <c r="RSW924" s="14"/>
      <c r="RSX924" s="14"/>
      <c r="RSY924" s="14"/>
      <c r="RSZ924" s="14"/>
      <c r="RTA924" s="14"/>
      <c r="RTB924" s="14"/>
      <c r="RTC924" s="14"/>
      <c r="RTD924" s="14"/>
      <c r="RTE924" s="14"/>
      <c r="RTF924" s="14"/>
      <c r="RTG924" s="14"/>
      <c r="RTH924" s="14"/>
      <c r="RTI924" s="14"/>
      <c r="RTJ924" s="14"/>
      <c r="RTK924" s="14"/>
      <c r="RTL924" s="14"/>
      <c r="RTM924" s="14"/>
      <c r="RTN924" s="14"/>
      <c r="RTO924" s="14"/>
      <c r="RTP924" s="14"/>
      <c r="RTQ924" s="14"/>
      <c r="RTR924" s="14"/>
      <c r="RTS924" s="14"/>
      <c r="RTT924" s="14"/>
      <c r="RTU924" s="14"/>
      <c r="RTV924" s="14"/>
      <c r="RTW924" s="14"/>
      <c r="RTX924" s="14"/>
      <c r="RTY924" s="14"/>
      <c r="RTZ924" s="14"/>
      <c r="RUA924" s="14"/>
      <c r="RUB924" s="14"/>
      <c r="RUC924" s="14"/>
      <c r="RUD924" s="14"/>
      <c r="RUE924" s="14"/>
      <c r="RUF924" s="14"/>
      <c r="RUG924" s="14"/>
      <c r="RUH924" s="14"/>
      <c r="RUI924" s="14"/>
      <c r="RUJ924" s="14"/>
      <c r="RUK924" s="14"/>
      <c r="RUL924" s="14"/>
      <c r="RUM924" s="14"/>
      <c r="RUN924" s="14"/>
      <c r="RUO924" s="14"/>
      <c r="RUP924" s="14"/>
      <c r="RUQ924" s="14"/>
      <c r="RUR924" s="14"/>
      <c r="RUS924" s="14"/>
      <c r="RUT924" s="14"/>
      <c r="RUU924" s="14"/>
      <c r="RUV924" s="14"/>
      <c r="RUW924" s="14"/>
      <c r="RUX924" s="14"/>
      <c r="RUY924" s="14"/>
      <c r="RUZ924" s="14"/>
      <c r="RVA924" s="14"/>
      <c r="RVB924" s="14"/>
      <c r="RVC924" s="14"/>
      <c r="RVD924" s="14"/>
      <c r="RVE924" s="14"/>
      <c r="RVF924" s="14"/>
      <c r="RVG924" s="14"/>
      <c r="RVH924" s="14"/>
      <c r="RVI924" s="14"/>
      <c r="RVJ924" s="14"/>
      <c r="RVK924" s="14"/>
      <c r="RVL924" s="14"/>
      <c r="RVM924" s="14"/>
      <c r="RVN924" s="14"/>
      <c r="RVO924" s="14"/>
      <c r="RVP924" s="14"/>
      <c r="RVQ924" s="14"/>
      <c r="RVR924" s="14"/>
      <c r="RVS924" s="14"/>
      <c r="RVT924" s="14"/>
      <c r="RVU924" s="14"/>
      <c r="RVV924" s="14"/>
      <c r="RVW924" s="14"/>
      <c r="RVX924" s="14"/>
      <c r="RVY924" s="14"/>
      <c r="RVZ924" s="14"/>
      <c r="RWA924" s="14"/>
      <c r="RWB924" s="14"/>
      <c r="RWC924" s="14"/>
      <c r="RWD924" s="14"/>
      <c r="RWE924" s="14"/>
      <c r="RWF924" s="14"/>
      <c r="RWG924" s="14"/>
      <c r="RWH924" s="14"/>
      <c r="RWI924" s="14"/>
      <c r="RWJ924" s="14"/>
      <c r="RWK924" s="14"/>
      <c r="RWL924" s="14"/>
      <c r="RWM924" s="14"/>
      <c r="RWN924" s="14"/>
      <c r="RWO924" s="14"/>
      <c r="RWP924" s="14"/>
      <c r="RWQ924" s="14"/>
      <c r="RWR924" s="14"/>
      <c r="RWS924" s="14"/>
      <c r="RWT924" s="14"/>
      <c r="RWU924" s="14"/>
      <c r="RWV924" s="14"/>
      <c r="RWW924" s="14"/>
      <c r="RWX924" s="14"/>
      <c r="RWY924" s="14"/>
      <c r="RWZ924" s="14"/>
      <c r="RXA924" s="14"/>
      <c r="RXB924" s="14"/>
      <c r="RXC924" s="14"/>
      <c r="RXD924" s="14"/>
      <c r="RXE924" s="14"/>
      <c r="RXF924" s="14"/>
      <c r="RXG924" s="14"/>
      <c r="RXH924" s="14"/>
      <c r="RXI924" s="14"/>
      <c r="RXJ924" s="14"/>
      <c r="RXK924" s="14"/>
      <c r="RXL924" s="14"/>
      <c r="RXM924" s="14"/>
      <c r="RXN924" s="14"/>
      <c r="RXO924" s="14"/>
      <c r="RXP924" s="14"/>
      <c r="RXQ924" s="14"/>
      <c r="RXR924" s="14"/>
      <c r="RXS924" s="14"/>
      <c r="RXT924" s="14"/>
      <c r="RXU924" s="14"/>
      <c r="RXV924" s="14"/>
      <c r="RXW924" s="14"/>
      <c r="RXX924" s="14"/>
      <c r="RXY924" s="14"/>
      <c r="RXZ924" s="14"/>
      <c r="RYA924" s="14"/>
      <c r="RYB924" s="14"/>
      <c r="RYC924" s="14"/>
      <c r="RYD924" s="14"/>
      <c r="RYE924" s="14"/>
      <c r="RYF924" s="14"/>
      <c r="RYG924" s="14"/>
      <c r="RYH924" s="14"/>
      <c r="RYI924" s="14"/>
      <c r="RYJ924" s="14"/>
      <c r="RYK924" s="14"/>
      <c r="RYL924" s="14"/>
      <c r="RYM924" s="14"/>
      <c r="RYN924" s="14"/>
      <c r="RYO924" s="14"/>
      <c r="RYP924" s="14"/>
      <c r="RYQ924" s="14"/>
      <c r="RYR924" s="14"/>
      <c r="RYS924" s="14"/>
      <c r="RYT924" s="14"/>
      <c r="RYU924" s="14"/>
      <c r="RYV924" s="14"/>
      <c r="RYW924" s="14"/>
      <c r="RYX924" s="14"/>
      <c r="RYY924" s="14"/>
      <c r="RYZ924" s="14"/>
      <c r="RZA924" s="14"/>
      <c r="RZB924" s="14"/>
      <c r="RZC924" s="14"/>
      <c r="RZD924" s="14"/>
      <c r="RZE924" s="14"/>
      <c r="RZF924" s="14"/>
      <c r="RZG924" s="14"/>
      <c r="RZH924" s="14"/>
      <c r="RZI924" s="14"/>
      <c r="RZJ924" s="14"/>
      <c r="RZK924" s="14"/>
      <c r="RZL924" s="14"/>
      <c r="RZM924" s="14"/>
      <c r="RZN924" s="14"/>
      <c r="RZO924" s="14"/>
      <c r="RZP924" s="14"/>
      <c r="RZQ924" s="14"/>
      <c r="RZR924" s="14"/>
      <c r="RZS924" s="14"/>
      <c r="RZT924" s="14"/>
      <c r="RZU924" s="14"/>
      <c r="RZV924" s="14"/>
      <c r="RZW924" s="14"/>
      <c r="RZX924" s="14"/>
      <c r="RZY924" s="14"/>
      <c r="RZZ924" s="14"/>
      <c r="SAA924" s="14"/>
      <c r="SAB924" s="14"/>
      <c r="SAC924" s="14"/>
      <c r="SAD924" s="14"/>
      <c r="SAE924" s="14"/>
      <c r="SAF924" s="14"/>
      <c r="SAG924" s="14"/>
      <c r="SAH924" s="14"/>
      <c r="SAI924" s="14"/>
      <c r="SAJ924" s="14"/>
      <c r="SAK924" s="14"/>
      <c r="SAL924" s="14"/>
      <c r="SAM924" s="14"/>
      <c r="SAN924" s="14"/>
      <c r="SAO924" s="14"/>
      <c r="SAP924" s="14"/>
      <c r="SAQ924" s="14"/>
      <c r="SAR924" s="14"/>
      <c r="SAS924" s="14"/>
      <c r="SAT924" s="14"/>
      <c r="SAU924" s="14"/>
      <c r="SAV924" s="14"/>
      <c r="SAW924" s="14"/>
      <c r="SAX924" s="14"/>
      <c r="SAY924" s="14"/>
      <c r="SAZ924" s="14"/>
      <c r="SBA924" s="14"/>
      <c r="SBB924" s="14"/>
      <c r="SBC924" s="14"/>
      <c r="SBD924" s="14"/>
      <c r="SBE924" s="14"/>
      <c r="SBF924" s="14"/>
      <c r="SBG924" s="14"/>
      <c r="SBH924" s="14"/>
      <c r="SBI924" s="14"/>
      <c r="SBJ924" s="14"/>
      <c r="SBK924" s="14"/>
      <c r="SBL924" s="14"/>
      <c r="SBM924" s="14"/>
      <c r="SBN924" s="14"/>
      <c r="SBO924" s="14"/>
      <c r="SBP924" s="14"/>
      <c r="SBQ924" s="14"/>
      <c r="SBR924" s="14"/>
      <c r="SBS924" s="14"/>
      <c r="SBT924" s="14"/>
      <c r="SBU924" s="14"/>
      <c r="SBV924" s="14"/>
      <c r="SBW924" s="14"/>
      <c r="SBX924" s="14"/>
      <c r="SBY924" s="14"/>
      <c r="SBZ924" s="14"/>
      <c r="SCA924" s="14"/>
      <c r="SCB924" s="14"/>
      <c r="SCC924" s="14"/>
      <c r="SCD924" s="14"/>
      <c r="SCE924" s="14"/>
      <c r="SCF924" s="14"/>
      <c r="SCG924" s="14"/>
      <c r="SCH924" s="14"/>
      <c r="SCI924" s="14"/>
      <c r="SCJ924" s="14"/>
      <c r="SCK924" s="14"/>
      <c r="SCL924" s="14"/>
      <c r="SCM924" s="14"/>
      <c r="SCN924" s="14"/>
      <c r="SCO924" s="14"/>
      <c r="SCP924" s="14"/>
      <c r="SCQ924" s="14"/>
      <c r="SCR924" s="14"/>
      <c r="SCS924" s="14"/>
      <c r="SCT924" s="14"/>
      <c r="SCU924" s="14"/>
      <c r="SCV924" s="14"/>
      <c r="SCW924" s="14"/>
      <c r="SCX924" s="14"/>
      <c r="SCY924" s="14"/>
      <c r="SCZ924" s="14"/>
      <c r="SDA924" s="14"/>
      <c r="SDB924" s="14"/>
      <c r="SDC924" s="14"/>
      <c r="SDD924" s="14"/>
      <c r="SDE924" s="14"/>
      <c r="SDF924" s="14"/>
      <c r="SDG924" s="14"/>
      <c r="SDH924" s="14"/>
      <c r="SDI924" s="14"/>
      <c r="SDJ924" s="14"/>
      <c r="SDK924" s="14"/>
      <c r="SDL924" s="14"/>
      <c r="SDM924" s="14"/>
      <c r="SDN924" s="14"/>
      <c r="SDO924" s="14"/>
      <c r="SDP924" s="14"/>
      <c r="SDQ924" s="14"/>
      <c r="SDR924" s="14"/>
      <c r="SDS924" s="14"/>
      <c r="SDT924" s="14"/>
      <c r="SDU924" s="14"/>
      <c r="SDV924" s="14"/>
      <c r="SDW924" s="14"/>
      <c r="SDX924" s="14"/>
      <c r="SDY924" s="14"/>
      <c r="SDZ924" s="14"/>
      <c r="SEA924" s="14"/>
      <c r="SEB924" s="14"/>
      <c r="SEC924" s="14"/>
      <c r="SED924" s="14"/>
      <c r="SEE924" s="14"/>
      <c r="SEF924" s="14"/>
      <c r="SEG924" s="14"/>
      <c r="SEH924" s="14"/>
      <c r="SEI924" s="14"/>
      <c r="SEJ924" s="14"/>
      <c r="SEK924" s="14"/>
      <c r="SEL924" s="14"/>
      <c r="SEM924" s="14"/>
      <c r="SEN924" s="14"/>
      <c r="SEO924" s="14"/>
      <c r="SEP924" s="14"/>
      <c r="SEQ924" s="14"/>
      <c r="SER924" s="14"/>
      <c r="SES924" s="14"/>
      <c r="SET924" s="14"/>
      <c r="SEU924" s="14"/>
      <c r="SEV924" s="14"/>
      <c r="SEW924" s="14"/>
      <c r="SEX924" s="14"/>
      <c r="SEY924" s="14"/>
      <c r="SEZ924" s="14"/>
      <c r="SFA924" s="14"/>
      <c r="SFB924" s="14"/>
      <c r="SFC924" s="14"/>
      <c r="SFD924" s="14"/>
      <c r="SFE924" s="14"/>
      <c r="SFF924" s="14"/>
      <c r="SFG924" s="14"/>
      <c r="SFH924" s="14"/>
      <c r="SFI924" s="14"/>
      <c r="SFJ924" s="14"/>
      <c r="SFK924" s="14"/>
      <c r="SFL924" s="14"/>
      <c r="SFM924" s="14"/>
      <c r="SFN924" s="14"/>
      <c r="SFO924" s="14"/>
      <c r="SFP924" s="14"/>
      <c r="SFQ924" s="14"/>
      <c r="SFR924" s="14"/>
      <c r="SFS924" s="14"/>
      <c r="SFT924" s="14"/>
      <c r="SFU924" s="14"/>
      <c r="SFV924" s="14"/>
      <c r="SFW924" s="14"/>
      <c r="SFX924" s="14"/>
      <c r="SFY924" s="14"/>
      <c r="SFZ924" s="14"/>
      <c r="SGA924" s="14"/>
      <c r="SGB924" s="14"/>
      <c r="SGC924" s="14"/>
      <c r="SGD924" s="14"/>
      <c r="SGE924" s="14"/>
      <c r="SGF924" s="14"/>
      <c r="SGG924" s="14"/>
      <c r="SGH924" s="14"/>
      <c r="SGI924" s="14"/>
      <c r="SGJ924" s="14"/>
      <c r="SGK924" s="14"/>
      <c r="SGL924" s="14"/>
      <c r="SGM924" s="14"/>
      <c r="SGN924" s="14"/>
      <c r="SGO924" s="14"/>
      <c r="SGP924" s="14"/>
      <c r="SGQ924" s="14"/>
      <c r="SGR924" s="14"/>
      <c r="SGS924" s="14"/>
      <c r="SGT924" s="14"/>
      <c r="SGU924" s="14"/>
      <c r="SGV924" s="14"/>
      <c r="SGW924" s="14"/>
      <c r="SGX924" s="14"/>
      <c r="SGY924" s="14"/>
      <c r="SGZ924" s="14"/>
      <c r="SHA924" s="14"/>
      <c r="SHB924" s="14"/>
      <c r="SHC924" s="14"/>
      <c r="SHD924" s="14"/>
      <c r="SHE924" s="14"/>
      <c r="SHF924" s="14"/>
      <c r="SHG924" s="14"/>
      <c r="SHH924" s="14"/>
      <c r="SHI924" s="14"/>
      <c r="SHJ924" s="14"/>
      <c r="SHK924" s="14"/>
      <c r="SHL924" s="14"/>
      <c r="SHM924" s="14"/>
      <c r="SHN924" s="14"/>
      <c r="SHO924" s="14"/>
      <c r="SHP924" s="14"/>
      <c r="SHQ924" s="14"/>
      <c r="SHR924" s="14"/>
      <c r="SHS924" s="14"/>
      <c r="SHT924" s="14"/>
      <c r="SHU924" s="14"/>
      <c r="SHV924" s="14"/>
      <c r="SHW924" s="14"/>
      <c r="SHX924" s="14"/>
      <c r="SHY924" s="14"/>
      <c r="SHZ924" s="14"/>
      <c r="SIA924" s="14"/>
      <c r="SIB924" s="14"/>
      <c r="SIC924" s="14"/>
      <c r="SID924" s="14"/>
      <c r="SIE924" s="14"/>
      <c r="SIF924" s="14"/>
      <c r="SIG924" s="14"/>
      <c r="SIH924" s="14"/>
      <c r="SII924" s="14"/>
      <c r="SIJ924" s="14"/>
      <c r="SIK924" s="14"/>
      <c r="SIL924" s="14"/>
      <c r="SIM924" s="14"/>
      <c r="SIN924" s="14"/>
      <c r="SIO924" s="14"/>
      <c r="SIP924" s="14"/>
      <c r="SIQ924" s="14"/>
      <c r="SIR924" s="14"/>
      <c r="SIS924" s="14"/>
      <c r="SIT924" s="14"/>
      <c r="SIU924" s="14"/>
      <c r="SIV924" s="14"/>
      <c r="SIW924" s="14"/>
      <c r="SIX924" s="14"/>
      <c r="SIY924" s="14"/>
      <c r="SIZ924" s="14"/>
      <c r="SJA924" s="14"/>
      <c r="SJB924" s="14"/>
      <c r="SJC924" s="14"/>
      <c r="SJD924" s="14"/>
      <c r="SJE924" s="14"/>
      <c r="SJF924" s="14"/>
      <c r="SJG924" s="14"/>
      <c r="SJH924" s="14"/>
      <c r="SJI924" s="14"/>
      <c r="SJJ924" s="14"/>
      <c r="SJK924" s="14"/>
      <c r="SJL924" s="14"/>
      <c r="SJM924" s="14"/>
      <c r="SJN924" s="14"/>
      <c r="SJO924" s="14"/>
      <c r="SJP924" s="14"/>
      <c r="SJQ924" s="14"/>
      <c r="SJR924" s="14"/>
      <c r="SJS924" s="14"/>
      <c r="SJT924" s="14"/>
      <c r="SJU924" s="14"/>
      <c r="SJV924" s="14"/>
      <c r="SJW924" s="14"/>
      <c r="SJX924" s="14"/>
      <c r="SJY924" s="14"/>
      <c r="SJZ924" s="14"/>
      <c r="SKA924" s="14"/>
      <c r="SKB924" s="14"/>
      <c r="SKC924" s="14"/>
      <c r="SKD924" s="14"/>
      <c r="SKE924" s="14"/>
      <c r="SKF924" s="14"/>
      <c r="SKG924" s="14"/>
      <c r="SKH924" s="14"/>
      <c r="SKI924" s="14"/>
      <c r="SKJ924" s="14"/>
      <c r="SKK924" s="14"/>
      <c r="SKL924" s="14"/>
      <c r="SKM924" s="14"/>
      <c r="SKN924" s="14"/>
      <c r="SKO924" s="14"/>
      <c r="SKP924" s="14"/>
      <c r="SKQ924" s="14"/>
      <c r="SKR924" s="14"/>
      <c r="SKS924" s="14"/>
      <c r="SKT924" s="14"/>
      <c r="SKU924" s="14"/>
      <c r="SKV924" s="14"/>
      <c r="SKW924" s="14"/>
      <c r="SKX924" s="14"/>
      <c r="SKY924" s="14"/>
      <c r="SKZ924" s="14"/>
      <c r="SLA924" s="14"/>
      <c r="SLB924" s="14"/>
      <c r="SLC924" s="14"/>
      <c r="SLD924" s="14"/>
      <c r="SLE924" s="14"/>
      <c r="SLF924" s="14"/>
      <c r="SLG924" s="14"/>
      <c r="SLH924" s="14"/>
      <c r="SLI924" s="14"/>
      <c r="SLJ924" s="14"/>
      <c r="SLK924" s="14"/>
      <c r="SLL924" s="14"/>
      <c r="SLM924" s="14"/>
      <c r="SLN924" s="14"/>
      <c r="SLO924" s="14"/>
      <c r="SLP924" s="14"/>
      <c r="SLQ924" s="14"/>
      <c r="SLR924" s="14"/>
      <c r="SLS924" s="14"/>
      <c r="SLT924" s="14"/>
      <c r="SLU924" s="14"/>
      <c r="SLV924" s="14"/>
      <c r="SLW924" s="14"/>
      <c r="SLX924" s="14"/>
      <c r="SLY924" s="14"/>
      <c r="SLZ924" s="14"/>
      <c r="SMA924" s="14"/>
      <c r="SMB924" s="14"/>
      <c r="SMC924" s="14"/>
      <c r="SMD924" s="14"/>
      <c r="SME924" s="14"/>
      <c r="SMF924" s="14"/>
      <c r="SMG924" s="14"/>
      <c r="SMH924" s="14"/>
      <c r="SMI924" s="14"/>
      <c r="SMJ924" s="14"/>
      <c r="SMK924" s="14"/>
      <c r="SML924" s="14"/>
      <c r="SMM924" s="14"/>
      <c r="SMN924" s="14"/>
      <c r="SMO924" s="14"/>
      <c r="SMP924" s="14"/>
      <c r="SMQ924" s="14"/>
      <c r="SMR924" s="14"/>
      <c r="SMS924" s="14"/>
      <c r="SMT924" s="14"/>
      <c r="SMU924" s="14"/>
      <c r="SMV924" s="14"/>
      <c r="SMW924" s="14"/>
      <c r="SMX924" s="14"/>
      <c r="SMY924" s="14"/>
      <c r="SMZ924" s="14"/>
      <c r="SNA924" s="14"/>
      <c r="SNB924" s="14"/>
      <c r="SNC924" s="14"/>
      <c r="SND924" s="14"/>
      <c r="SNE924" s="14"/>
      <c r="SNF924" s="14"/>
      <c r="SNG924" s="14"/>
      <c r="SNH924" s="14"/>
      <c r="SNI924" s="14"/>
      <c r="SNJ924" s="14"/>
      <c r="SNK924" s="14"/>
      <c r="SNL924" s="14"/>
      <c r="SNM924" s="14"/>
      <c r="SNN924" s="14"/>
      <c r="SNO924" s="14"/>
      <c r="SNP924" s="14"/>
      <c r="SNQ924" s="14"/>
      <c r="SNR924" s="14"/>
      <c r="SNS924" s="14"/>
      <c r="SNT924" s="14"/>
      <c r="SNU924" s="14"/>
      <c r="SNV924" s="14"/>
      <c r="SNW924" s="14"/>
      <c r="SNX924" s="14"/>
      <c r="SNY924" s="14"/>
      <c r="SNZ924" s="14"/>
      <c r="SOA924" s="14"/>
      <c r="SOB924" s="14"/>
      <c r="SOC924" s="14"/>
      <c r="SOD924" s="14"/>
      <c r="SOE924" s="14"/>
      <c r="SOF924" s="14"/>
      <c r="SOG924" s="14"/>
      <c r="SOH924" s="14"/>
      <c r="SOI924" s="14"/>
      <c r="SOJ924" s="14"/>
      <c r="SOK924" s="14"/>
      <c r="SOL924" s="14"/>
      <c r="SOM924" s="14"/>
      <c r="SON924" s="14"/>
      <c r="SOO924" s="14"/>
      <c r="SOP924" s="14"/>
      <c r="SOQ924" s="14"/>
      <c r="SOR924" s="14"/>
      <c r="SOS924" s="14"/>
      <c r="SOT924" s="14"/>
      <c r="SOU924" s="14"/>
      <c r="SOV924" s="14"/>
      <c r="SOW924" s="14"/>
      <c r="SOX924" s="14"/>
      <c r="SOY924" s="14"/>
      <c r="SOZ924" s="14"/>
      <c r="SPA924" s="14"/>
      <c r="SPB924" s="14"/>
      <c r="SPC924" s="14"/>
      <c r="SPD924" s="14"/>
      <c r="SPE924" s="14"/>
      <c r="SPF924" s="14"/>
      <c r="SPG924" s="14"/>
      <c r="SPH924" s="14"/>
      <c r="SPI924" s="14"/>
      <c r="SPJ924" s="14"/>
      <c r="SPK924" s="14"/>
      <c r="SPL924" s="14"/>
      <c r="SPM924" s="14"/>
      <c r="SPN924" s="14"/>
      <c r="SPO924" s="14"/>
      <c r="SPP924" s="14"/>
      <c r="SPQ924" s="14"/>
      <c r="SPR924" s="14"/>
      <c r="SPS924" s="14"/>
      <c r="SPT924" s="14"/>
      <c r="SPU924" s="14"/>
      <c r="SPV924" s="14"/>
      <c r="SPW924" s="14"/>
      <c r="SPX924" s="14"/>
      <c r="SPY924" s="14"/>
      <c r="SPZ924" s="14"/>
      <c r="SQA924" s="14"/>
      <c r="SQB924" s="14"/>
      <c r="SQC924" s="14"/>
      <c r="SQD924" s="14"/>
      <c r="SQE924" s="14"/>
      <c r="SQF924" s="14"/>
      <c r="SQG924" s="14"/>
      <c r="SQH924" s="14"/>
      <c r="SQI924" s="14"/>
      <c r="SQJ924" s="14"/>
      <c r="SQK924" s="14"/>
      <c r="SQL924" s="14"/>
      <c r="SQM924" s="14"/>
      <c r="SQN924" s="14"/>
      <c r="SQO924" s="14"/>
      <c r="SQP924" s="14"/>
      <c r="SQQ924" s="14"/>
      <c r="SQR924" s="14"/>
      <c r="SQS924" s="14"/>
      <c r="SQT924" s="14"/>
      <c r="SQU924" s="14"/>
      <c r="SQV924" s="14"/>
      <c r="SQW924" s="14"/>
      <c r="SQX924" s="14"/>
      <c r="SQY924" s="14"/>
      <c r="SQZ924" s="14"/>
      <c r="SRA924" s="14"/>
      <c r="SRB924" s="14"/>
      <c r="SRC924" s="14"/>
      <c r="SRD924" s="14"/>
      <c r="SRE924" s="14"/>
      <c r="SRF924" s="14"/>
      <c r="SRG924" s="14"/>
      <c r="SRH924" s="14"/>
      <c r="SRI924" s="14"/>
      <c r="SRJ924" s="14"/>
      <c r="SRK924" s="14"/>
      <c r="SRL924" s="14"/>
      <c r="SRM924" s="14"/>
      <c r="SRN924" s="14"/>
      <c r="SRO924" s="14"/>
      <c r="SRP924" s="14"/>
      <c r="SRQ924" s="14"/>
      <c r="SRR924" s="14"/>
      <c r="SRS924" s="14"/>
      <c r="SRT924" s="14"/>
      <c r="SRU924" s="14"/>
      <c r="SRV924" s="14"/>
      <c r="SRW924" s="14"/>
      <c r="SRX924" s="14"/>
      <c r="SRY924" s="14"/>
      <c r="SRZ924" s="14"/>
      <c r="SSA924" s="14"/>
      <c r="SSB924" s="14"/>
      <c r="SSC924" s="14"/>
      <c r="SSD924" s="14"/>
      <c r="SSE924" s="14"/>
      <c r="SSF924" s="14"/>
      <c r="SSG924" s="14"/>
      <c r="SSH924" s="14"/>
      <c r="SSI924" s="14"/>
      <c r="SSJ924" s="14"/>
      <c r="SSK924" s="14"/>
      <c r="SSL924" s="14"/>
      <c r="SSM924" s="14"/>
      <c r="SSN924" s="14"/>
      <c r="SSO924" s="14"/>
      <c r="SSP924" s="14"/>
      <c r="SSQ924" s="14"/>
      <c r="SSR924" s="14"/>
      <c r="SSS924" s="14"/>
      <c r="SST924" s="14"/>
      <c r="SSU924" s="14"/>
      <c r="SSV924" s="14"/>
      <c r="SSW924" s="14"/>
      <c r="SSX924" s="14"/>
      <c r="SSY924" s="14"/>
      <c r="SSZ924" s="14"/>
      <c r="STA924" s="14"/>
      <c r="STB924" s="14"/>
      <c r="STC924" s="14"/>
      <c r="STD924" s="14"/>
      <c r="STE924" s="14"/>
      <c r="STF924" s="14"/>
      <c r="STG924" s="14"/>
      <c r="STH924" s="14"/>
      <c r="STI924" s="14"/>
      <c r="STJ924" s="14"/>
      <c r="STK924" s="14"/>
      <c r="STL924" s="14"/>
      <c r="STM924" s="14"/>
      <c r="STN924" s="14"/>
      <c r="STO924" s="14"/>
      <c r="STP924" s="14"/>
      <c r="STQ924" s="14"/>
      <c r="STR924" s="14"/>
      <c r="STS924" s="14"/>
      <c r="STT924" s="14"/>
      <c r="STU924" s="14"/>
      <c r="STV924" s="14"/>
      <c r="STW924" s="14"/>
      <c r="STX924" s="14"/>
      <c r="STY924" s="14"/>
      <c r="STZ924" s="14"/>
      <c r="SUA924" s="14"/>
      <c r="SUB924" s="14"/>
      <c r="SUC924" s="14"/>
      <c r="SUD924" s="14"/>
      <c r="SUE924" s="14"/>
      <c r="SUF924" s="14"/>
      <c r="SUG924" s="14"/>
      <c r="SUH924" s="14"/>
      <c r="SUI924" s="14"/>
      <c r="SUJ924" s="14"/>
      <c r="SUK924" s="14"/>
      <c r="SUL924" s="14"/>
      <c r="SUM924" s="14"/>
      <c r="SUN924" s="14"/>
      <c r="SUO924" s="14"/>
      <c r="SUP924" s="14"/>
      <c r="SUQ924" s="14"/>
      <c r="SUR924" s="14"/>
      <c r="SUS924" s="14"/>
      <c r="SUT924" s="14"/>
      <c r="SUU924" s="14"/>
      <c r="SUV924" s="14"/>
      <c r="SUW924" s="14"/>
      <c r="SUX924" s="14"/>
      <c r="SUY924" s="14"/>
      <c r="SUZ924" s="14"/>
      <c r="SVA924" s="14"/>
      <c r="SVB924" s="14"/>
      <c r="SVC924" s="14"/>
      <c r="SVD924" s="14"/>
      <c r="SVE924" s="14"/>
      <c r="SVF924" s="14"/>
      <c r="SVG924" s="14"/>
      <c r="SVH924" s="14"/>
      <c r="SVI924" s="14"/>
      <c r="SVJ924" s="14"/>
      <c r="SVK924" s="14"/>
      <c r="SVL924" s="14"/>
      <c r="SVM924" s="14"/>
      <c r="SVN924" s="14"/>
      <c r="SVO924" s="14"/>
      <c r="SVP924" s="14"/>
      <c r="SVQ924" s="14"/>
      <c r="SVR924" s="14"/>
      <c r="SVS924" s="14"/>
      <c r="SVT924" s="14"/>
      <c r="SVU924" s="14"/>
      <c r="SVV924" s="14"/>
      <c r="SVW924" s="14"/>
      <c r="SVX924" s="14"/>
      <c r="SVY924" s="14"/>
      <c r="SVZ924" s="14"/>
      <c r="SWA924" s="14"/>
      <c r="SWB924" s="14"/>
      <c r="SWC924" s="14"/>
      <c r="SWD924" s="14"/>
      <c r="SWE924" s="14"/>
      <c r="SWF924" s="14"/>
      <c r="SWG924" s="14"/>
      <c r="SWH924" s="14"/>
      <c r="SWI924" s="14"/>
      <c r="SWJ924" s="14"/>
      <c r="SWK924" s="14"/>
      <c r="SWL924" s="14"/>
      <c r="SWM924" s="14"/>
      <c r="SWN924" s="14"/>
      <c r="SWO924" s="14"/>
      <c r="SWP924" s="14"/>
      <c r="SWQ924" s="14"/>
      <c r="SWR924" s="14"/>
      <c r="SWS924" s="14"/>
      <c r="SWT924" s="14"/>
      <c r="SWU924" s="14"/>
      <c r="SWV924" s="14"/>
      <c r="SWW924" s="14"/>
      <c r="SWX924" s="14"/>
      <c r="SWY924" s="14"/>
      <c r="SWZ924" s="14"/>
      <c r="SXA924" s="14"/>
      <c r="SXB924" s="14"/>
      <c r="SXC924" s="14"/>
      <c r="SXD924" s="14"/>
      <c r="SXE924" s="14"/>
      <c r="SXF924" s="14"/>
      <c r="SXG924" s="14"/>
      <c r="SXH924" s="14"/>
      <c r="SXI924" s="14"/>
      <c r="SXJ924" s="14"/>
      <c r="SXK924" s="14"/>
      <c r="SXL924" s="14"/>
      <c r="SXM924" s="14"/>
      <c r="SXN924" s="14"/>
      <c r="SXO924" s="14"/>
      <c r="SXP924" s="14"/>
      <c r="SXQ924" s="14"/>
      <c r="SXR924" s="14"/>
      <c r="SXS924" s="14"/>
      <c r="SXT924" s="14"/>
      <c r="SXU924" s="14"/>
      <c r="SXV924" s="14"/>
      <c r="SXW924" s="14"/>
      <c r="SXX924" s="14"/>
      <c r="SXY924" s="14"/>
      <c r="SXZ924" s="14"/>
      <c r="SYA924" s="14"/>
      <c r="SYB924" s="14"/>
      <c r="SYC924" s="14"/>
      <c r="SYD924" s="14"/>
      <c r="SYE924" s="14"/>
      <c r="SYF924" s="14"/>
      <c r="SYG924" s="14"/>
      <c r="SYH924" s="14"/>
      <c r="SYI924" s="14"/>
      <c r="SYJ924" s="14"/>
      <c r="SYK924" s="14"/>
      <c r="SYL924" s="14"/>
      <c r="SYM924" s="14"/>
      <c r="SYN924" s="14"/>
      <c r="SYO924" s="14"/>
      <c r="SYP924" s="14"/>
      <c r="SYQ924" s="14"/>
      <c r="SYR924" s="14"/>
      <c r="SYS924" s="14"/>
      <c r="SYT924" s="14"/>
      <c r="SYU924" s="14"/>
      <c r="SYV924" s="14"/>
      <c r="SYW924" s="14"/>
      <c r="SYX924" s="14"/>
      <c r="SYY924" s="14"/>
      <c r="SYZ924" s="14"/>
      <c r="SZA924" s="14"/>
      <c r="SZB924" s="14"/>
      <c r="SZC924" s="14"/>
      <c r="SZD924" s="14"/>
      <c r="SZE924" s="14"/>
      <c r="SZF924" s="14"/>
      <c r="SZG924" s="14"/>
      <c r="SZH924" s="14"/>
      <c r="SZI924" s="14"/>
      <c r="SZJ924" s="14"/>
      <c r="SZK924" s="14"/>
      <c r="SZL924" s="14"/>
      <c r="SZM924" s="14"/>
      <c r="SZN924" s="14"/>
      <c r="SZO924" s="14"/>
      <c r="SZP924" s="14"/>
      <c r="SZQ924" s="14"/>
      <c r="SZR924" s="14"/>
      <c r="SZS924" s="14"/>
      <c r="SZT924" s="14"/>
      <c r="SZU924" s="14"/>
      <c r="SZV924" s="14"/>
      <c r="SZW924" s="14"/>
      <c r="SZX924" s="14"/>
      <c r="SZY924" s="14"/>
      <c r="SZZ924" s="14"/>
      <c r="TAA924" s="14"/>
      <c r="TAB924" s="14"/>
      <c r="TAC924" s="14"/>
      <c r="TAD924" s="14"/>
      <c r="TAE924" s="14"/>
      <c r="TAF924" s="14"/>
      <c r="TAG924" s="14"/>
      <c r="TAH924" s="14"/>
      <c r="TAI924" s="14"/>
      <c r="TAJ924" s="14"/>
      <c r="TAK924" s="14"/>
      <c r="TAL924" s="14"/>
      <c r="TAM924" s="14"/>
      <c r="TAN924" s="14"/>
      <c r="TAO924" s="14"/>
      <c r="TAP924" s="14"/>
      <c r="TAQ924" s="14"/>
      <c r="TAR924" s="14"/>
      <c r="TAS924" s="14"/>
      <c r="TAT924" s="14"/>
      <c r="TAU924" s="14"/>
      <c r="TAV924" s="14"/>
      <c r="TAW924" s="14"/>
      <c r="TAX924" s="14"/>
      <c r="TAY924" s="14"/>
      <c r="TAZ924" s="14"/>
      <c r="TBA924" s="14"/>
      <c r="TBB924" s="14"/>
      <c r="TBC924" s="14"/>
      <c r="TBD924" s="14"/>
      <c r="TBE924" s="14"/>
      <c r="TBF924" s="14"/>
      <c r="TBG924" s="14"/>
      <c r="TBH924" s="14"/>
      <c r="TBI924" s="14"/>
      <c r="TBJ924" s="14"/>
      <c r="TBK924" s="14"/>
      <c r="TBL924" s="14"/>
      <c r="TBM924" s="14"/>
      <c r="TBN924" s="14"/>
      <c r="TBO924" s="14"/>
      <c r="TBP924" s="14"/>
      <c r="TBQ924" s="14"/>
      <c r="TBR924" s="14"/>
      <c r="TBS924" s="14"/>
      <c r="TBT924" s="14"/>
      <c r="TBU924" s="14"/>
      <c r="TBV924" s="14"/>
      <c r="TBW924" s="14"/>
      <c r="TBX924" s="14"/>
      <c r="TBY924" s="14"/>
      <c r="TBZ924" s="14"/>
      <c r="TCA924" s="14"/>
      <c r="TCB924" s="14"/>
      <c r="TCC924" s="14"/>
      <c r="TCD924" s="14"/>
      <c r="TCE924" s="14"/>
      <c r="TCF924" s="14"/>
      <c r="TCG924" s="14"/>
      <c r="TCH924" s="14"/>
      <c r="TCI924" s="14"/>
      <c r="TCJ924" s="14"/>
      <c r="TCK924" s="14"/>
      <c r="TCL924" s="14"/>
      <c r="TCM924" s="14"/>
      <c r="TCN924" s="14"/>
      <c r="TCO924" s="14"/>
      <c r="TCP924" s="14"/>
      <c r="TCQ924" s="14"/>
      <c r="TCR924" s="14"/>
      <c r="TCS924" s="14"/>
      <c r="TCT924" s="14"/>
      <c r="TCU924" s="14"/>
      <c r="TCV924" s="14"/>
      <c r="TCW924" s="14"/>
      <c r="TCX924" s="14"/>
      <c r="TCY924" s="14"/>
      <c r="TCZ924" s="14"/>
      <c r="TDA924" s="14"/>
      <c r="TDB924" s="14"/>
      <c r="TDC924" s="14"/>
      <c r="TDD924" s="14"/>
      <c r="TDE924" s="14"/>
      <c r="TDF924" s="14"/>
      <c r="TDG924" s="14"/>
      <c r="TDH924" s="14"/>
      <c r="TDI924" s="14"/>
      <c r="TDJ924" s="14"/>
      <c r="TDK924" s="14"/>
      <c r="TDL924" s="14"/>
      <c r="TDM924" s="14"/>
      <c r="TDN924" s="14"/>
      <c r="TDO924" s="14"/>
      <c r="TDP924" s="14"/>
      <c r="TDQ924" s="14"/>
      <c r="TDR924" s="14"/>
      <c r="TDS924" s="14"/>
      <c r="TDT924" s="14"/>
      <c r="TDU924" s="14"/>
      <c r="TDV924" s="14"/>
      <c r="TDW924" s="14"/>
      <c r="TDX924" s="14"/>
      <c r="TDY924" s="14"/>
      <c r="TDZ924" s="14"/>
      <c r="TEA924" s="14"/>
      <c r="TEB924" s="14"/>
      <c r="TEC924" s="14"/>
      <c r="TED924" s="14"/>
      <c r="TEE924" s="14"/>
      <c r="TEF924" s="14"/>
      <c r="TEG924" s="14"/>
      <c r="TEH924" s="14"/>
      <c r="TEI924" s="14"/>
      <c r="TEJ924" s="14"/>
      <c r="TEK924" s="14"/>
      <c r="TEL924" s="14"/>
      <c r="TEM924" s="14"/>
      <c r="TEN924" s="14"/>
      <c r="TEO924" s="14"/>
      <c r="TEP924" s="14"/>
      <c r="TEQ924" s="14"/>
      <c r="TER924" s="14"/>
      <c r="TES924" s="14"/>
      <c r="TET924" s="14"/>
      <c r="TEU924" s="14"/>
      <c r="TEV924" s="14"/>
      <c r="TEW924" s="14"/>
      <c r="TEX924" s="14"/>
      <c r="TEY924" s="14"/>
      <c r="TEZ924" s="14"/>
      <c r="TFA924" s="14"/>
      <c r="TFB924" s="14"/>
      <c r="TFC924" s="14"/>
      <c r="TFD924" s="14"/>
      <c r="TFE924" s="14"/>
      <c r="TFF924" s="14"/>
      <c r="TFG924" s="14"/>
      <c r="TFH924" s="14"/>
      <c r="TFI924" s="14"/>
      <c r="TFJ924" s="14"/>
      <c r="TFK924" s="14"/>
      <c r="TFL924" s="14"/>
      <c r="TFM924" s="14"/>
      <c r="TFN924" s="14"/>
      <c r="TFO924" s="14"/>
      <c r="TFP924" s="14"/>
      <c r="TFQ924" s="14"/>
      <c r="TFR924" s="14"/>
      <c r="TFS924" s="14"/>
      <c r="TFT924" s="14"/>
      <c r="TFU924" s="14"/>
      <c r="TFV924" s="14"/>
      <c r="TFW924" s="14"/>
      <c r="TFX924" s="14"/>
      <c r="TFY924" s="14"/>
      <c r="TFZ924" s="14"/>
      <c r="TGA924" s="14"/>
      <c r="TGB924" s="14"/>
      <c r="TGC924" s="14"/>
      <c r="TGD924" s="14"/>
      <c r="TGE924" s="14"/>
      <c r="TGF924" s="14"/>
      <c r="TGG924" s="14"/>
      <c r="TGH924" s="14"/>
      <c r="TGI924" s="14"/>
      <c r="TGJ924" s="14"/>
      <c r="TGK924" s="14"/>
      <c r="TGL924" s="14"/>
      <c r="TGM924" s="14"/>
      <c r="TGN924" s="14"/>
      <c r="TGO924" s="14"/>
      <c r="TGP924" s="14"/>
      <c r="TGQ924" s="14"/>
      <c r="TGR924" s="14"/>
      <c r="TGS924" s="14"/>
      <c r="TGT924" s="14"/>
      <c r="TGU924" s="14"/>
      <c r="TGV924" s="14"/>
      <c r="TGW924" s="14"/>
      <c r="TGX924" s="14"/>
      <c r="TGY924" s="14"/>
      <c r="TGZ924" s="14"/>
      <c r="THA924" s="14"/>
      <c r="THB924" s="14"/>
      <c r="THC924" s="14"/>
      <c r="THD924" s="14"/>
      <c r="THE924" s="14"/>
      <c r="THF924" s="14"/>
      <c r="THG924" s="14"/>
      <c r="THH924" s="14"/>
      <c r="THI924" s="14"/>
      <c r="THJ924" s="14"/>
      <c r="THK924" s="14"/>
      <c r="THL924" s="14"/>
      <c r="THM924" s="14"/>
      <c r="THN924" s="14"/>
      <c r="THO924" s="14"/>
      <c r="THP924" s="14"/>
      <c r="THQ924" s="14"/>
      <c r="THR924" s="14"/>
      <c r="THS924" s="14"/>
      <c r="THT924" s="14"/>
      <c r="THU924" s="14"/>
      <c r="THV924" s="14"/>
      <c r="THW924" s="14"/>
      <c r="THX924" s="14"/>
      <c r="THY924" s="14"/>
      <c r="THZ924" s="14"/>
      <c r="TIA924" s="14"/>
      <c r="TIB924" s="14"/>
      <c r="TIC924" s="14"/>
      <c r="TID924" s="14"/>
      <c r="TIE924" s="14"/>
      <c r="TIF924" s="14"/>
      <c r="TIG924" s="14"/>
      <c r="TIH924" s="14"/>
      <c r="TII924" s="14"/>
      <c r="TIJ924" s="14"/>
      <c r="TIK924" s="14"/>
      <c r="TIL924" s="14"/>
      <c r="TIM924" s="14"/>
      <c r="TIN924" s="14"/>
      <c r="TIO924" s="14"/>
      <c r="TIP924" s="14"/>
      <c r="TIQ924" s="14"/>
      <c r="TIR924" s="14"/>
      <c r="TIS924" s="14"/>
      <c r="TIT924" s="14"/>
      <c r="TIU924" s="14"/>
      <c r="TIV924" s="14"/>
      <c r="TIW924" s="14"/>
      <c r="TIX924" s="14"/>
      <c r="TIY924" s="14"/>
      <c r="TIZ924" s="14"/>
      <c r="TJA924" s="14"/>
      <c r="TJB924" s="14"/>
      <c r="TJC924" s="14"/>
      <c r="TJD924" s="14"/>
      <c r="TJE924" s="14"/>
      <c r="TJF924" s="14"/>
      <c r="TJG924" s="14"/>
      <c r="TJH924" s="14"/>
      <c r="TJI924" s="14"/>
      <c r="TJJ924" s="14"/>
      <c r="TJK924" s="14"/>
      <c r="TJL924" s="14"/>
      <c r="TJM924" s="14"/>
      <c r="TJN924" s="14"/>
      <c r="TJO924" s="14"/>
      <c r="TJP924" s="14"/>
      <c r="TJQ924" s="14"/>
      <c r="TJR924" s="14"/>
      <c r="TJS924" s="14"/>
      <c r="TJT924" s="14"/>
      <c r="TJU924" s="14"/>
      <c r="TJV924" s="14"/>
      <c r="TJW924" s="14"/>
      <c r="TJX924" s="14"/>
      <c r="TJY924" s="14"/>
      <c r="TJZ924" s="14"/>
      <c r="TKA924" s="14"/>
      <c r="TKB924" s="14"/>
      <c r="TKC924" s="14"/>
      <c r="TKD924" s="14"/>
      <c r="TKE924" s="14"/>
      <c r="TKF924" s="14"/>
      <c r="TKG924" s="14"/>
      <c r="TKH924" s="14"/>
      <c r="TKI924" s="14"/>
      <c r="TKJ924" s="14"/>
      <c r="TKK924" s="14"/>
      <c r="TKL924" s="14"/>
      <c r="TKM924" s="14"/>
      <c r="TKN924" s="14"/>
      <c r="TKO924" s="14"/>
      <c r="TKP924" s="14"/>
      <c r="TKQ924" s="14"/>
      <c r="TKR924" s="14"/>
      <c r="TKS924" s="14"/>
      <c r="TKT924" s="14"/>
      <c r="TKU924" s="14"/>
      <c r="TKV924" s="14"/>
      <c r="TKW924" s="14"/>
      <c r="TKX924" s="14"/>
      <c r="TKY924" s="14"/>
      <c r="TKZ924" s="14"/>
      <c r="TLA924" s="14"/>
      <c r="TLB924" s="14"/>
      <c r="TLC924" s="14"/>
      <c r="TLD924" s="14"/>
      <c r="TLE924" s="14"/>
      <c r="TLF924" s="14"/>
      <c r="TLG924" s="14"/>
      <c r="TLH924" s="14"/>
      <c r="TLI924" s="14"/>
      <c r="TLJ924" s="14"/>
      <c r="TLK924" s="14"/>
      <c r="TLL924" s="14"/>
      <c r="TLM924" s="14"/>
      <c r="TLN924" s="14"/>
      <c r="TLO924" s="14"/>
      <c r="TLP924" s="14"/>
      <c r="TLQ924" s="14"/>
      <c r="TLR924" s="14"/>
      <c r="TLS924" s="14"/>
      <c r="TLT924" s="14"/>
      <c r="TLU924" s="14"/>
      <c r="TLV924" s="14"/>
      <c r="TLW924" s="14"/>
      <c r="TLX924" s="14"/>
      <c r="TLY924" s="14"/>
      <c r="TLZ924" s="14"/>
      <c r="TMA924" s="14"/>
      <c r="TMB924" s="14"/>
      <c r="TMC924" s="14"/>
      <c r="TMD924" s="14"/>
      <c r="TME924" s="14"/>
      <c r="TMF924" s="14"/>
      <c r="TMG924" s="14"/>
      <c r="TMH924" s="14"/>
      <c r="TMI924" s="14"/>
      <c r="TMJ924" s="14"/>
      <c r="TMK924" s="14"/>
      <c r="TML924" s="14"/>
      <c r="TMM924" s="14"/>
      <c r="TMN924" s="14"/>
      <c r="TMO924" s="14"/>
      <c r="TMP924" s="14"/>
      <c r="TMQ924" s="14"/>
      <c r="TMR924" s="14"/>
      <c r="TMS924" s="14"/>
      <c r="TMT924" s="14"/>
      <c r="TMU924" s="14"/>
      <c r="TMV924" s="14"/>
      <c r="TMW924" s="14"/>
      <c r="TMX924" s="14"/>
      <c r="TMY924" s="14"/>
      <c r="TMZ924" s="14"/>
      <c r="TNA924" s="14"/>
      <c r="TNB924" s="14"/>
      <c r="TNC924" s="14"/>
      <c r="TND924" s="14"/>
      <c r="TNE924" s="14"/>
      <c r="TNF924" s="14"/>
      <c r="TNG924" s="14"/>
      <c r="TNH924" s="14"/>
      <c r="TNI924" s="14"/>
      <c r="TNJ924" s="14"/>
      <c r="TNK924" s="14"/>
      <c r="TNL924" s="14"/>
      <c r="TNM924" s="14"/>
      <c r="TNN924" s="14"/>
      <c r="TNO924" s="14"/>
      <c r="TNP924" s="14"/>
      <c r="TNQ924" s="14"/>
      <c r="TNR924" s="14"/>
      <c r="TNS924" s="14"/>
      <c r="TNT924" s="14"/>
      <c r="TNU924" s="14"/>
      <c r="TNV924" s="14"/>
      <c r="TNW924" s="14"/>
      <c r="TNX924" s="14"/>
      <c r="TNY924" s="14"/>
      <c r="TNZ924" s="14"/>
      <c r="TOA924" s="14"/>
      <c r="TOB924" s="14"/>
      <c r="TOC924" s="14"/>
      <c r="TOD924" s="14"/>
      <c r="TOE924" s="14"/>
      <c r="TOF924" s="14"/>
      <c r="TOG924" s="14"/>
      <c r="TOH924" s="14"/>
      <c r="TOI924" s="14"/>
      <c r="TOJ924" s="14"/>
      <c r="TOK924" s="14"/>
      <c r="TOL924" s="14"/>
      <c r="TOM924" s="14"/>
      <c r="TON924" s="14"/>
      <c r="TOO924" s="14"/>
      <c r="TOP924" s="14"/>
      <c r="TOQ924" s="14"/>
      <c r="TOR924" s="14"/>
      <c r="TOS924" s="14"/>
      <c r="TOT924" s="14"/>
      <c r="TOU924" s="14"/>
      <c r="TOV924" s="14"/>
      <c r="TOW924" s="14"/>
      <c r="TOX924" s="14"/>
      <c r="TOY924" s="14"/>
      <c r="TOZ924" s="14"/>
      <c r="TPA924" s="14"/>
      <c r="TPB924" s="14"/>
      <c r="TPC924" s="14"/>
      <c r="TPD924" s="14"/>
      <c r="TPE924" s="14"/>
      <c r="TPF924" s="14"/>
      <c r="TPG924" s="14"/>
      <c r="TPH924" s="14"/>
      <c r="TPI924" s="14"/>
      <c r="TPJ924" s="14"/>
      <c r="TPK924" s="14"/>
      <c r="TPL924" s="14"/>
      <c r="TPM924" s="14"/>
      <c r="TPN924" s="14"/>
      <c r="TPO924" s="14"/>
      <c r="TPP924" s="14"/>
      <c r="TPQ924" s="14"/>
      <c r="TPR924" s="14"/>
      <c r="TPS924" s="14"/>
      <c r="TPT924" s="14"/>
      <c r="TPU924" s="14"/>
      <c r="TPV924" s="14"/>
      <c r="TPW924" s="14"/>
      <c r="TPX924" s="14"/>
      <c r="TPY924" s="14"/>
      <c r="TPZ924" s="14"/>
      <c r="TQA924" s="14"/>
      <c r="TQB924" s="14"/>
      <c r="TQC924" s="14"/>
      <c r="TQD924" s="14"/>
      <c r="TQE924" s="14"/>
      <c r="TQF924" s="14"/>
      <c r="TQG924" s="14"/>
      <c r="TQH924" s="14"/>
      <c r="TQI924" s="14"/>
      <c r="TQJ924" s="14"/>
      <c r="TQK924" s="14"/>
      <c r="TQL924" s="14"/>
      <c r="TQM924" s="14"/>
      <c r="TQN924" s="14"/>
      <c r="TQO924" s="14"/>
      <c r="TQP924" s="14"/>
      <c r="TQQ924" s="14"/>
      <c r="TQR924" s="14"/>
      <c r="TQS924" s="14"/>
      <c r="TQT924" s="14"/>
      <c r="TQU924" s="14"/>
      <c r="TQV924" s="14"/>
      <c r="TQW924" s="14"/>
      <c r="TQX924" s="14"/>
      <c r="TQY924" s="14"/>
      <c r="TQZ924" s="14"/>
      <c r="TRA924" s="14"/>
      <c r="TRB924" s="14"/>
      <c r="TRC924" s="14"/>
      <c r="TRD924" s="14"/>
      <c r="TRE924" s="14"/>
      <c r="TRF924" s="14"/>
      <c r="TRG924" s="14"/>
      <c r="TRH924" s="14"/>
      <c r="TRI924" s="14"/>
      <c r="TRJ924" s="14"/>
      <c r="TRK924" s="14"/>
      <c r="TRL924" s="14"/>
      <c r="TRM924" s="14"/>
      <c r="TRN924" s="14"/>
      <c r="TRO924" s="14"/>
      <c r="TRP924" s="14"/>
      <c r="TRQ924" s="14"/>
      <c r="TRR924" s="14"/>
      <c r="TRS924" s="14"/>
      <c r="TRT924" s="14"/>
      <c r="TRU924" s="14"/>
      <c r="TRV924" s="14"/>
      <c r="TRW924" s="14"/>
      <c r="TRX924" s="14"/>
      <c r="TRY924" s="14"/>
      <c r="TRZ924" s="14"/>
      <c r="TSA924" s="14"/>
      <c r="TSB924" s="14"/>
      <c r="TSC924" s="14"/>
      <c r="TSD924" s="14"/>
      <c r="TSE924" s="14"/>
      <c r="TSF924" s="14"/>
      <c r="TSG924" s="14"/>
      <c r="TSH924" s="14"/>
      <c r="TSI924" s="14"/>
      <c r="TSJ924" s="14"/>
      <c r="TSK924" s="14"/>
      <c r="TSL924" s="14"/>
      <c r="TSM924" s="14"/>
      <c r="TSN924" s="14"/>
      <c r="TSO924" s="14"/>
      <c r="TSP924" s="14"/>
      <c r="TSQ924" s="14"/>
      <c r="TSR924" s="14"/>
      <c r="TSS924" s="14"/>
      <c r="TST924" s="14"/>
      <c r="TSU924" s="14"/>
      <c r="TSV924" s="14"/>
      <c r="TSW924" s="14"/>
      <c r="TSX924" s="14"/>
      <c r="TSY924" s="14"/>
      <c r="TSZ924" s="14"/>
      <c r="TTA924" s="14"/>
      <c r="TTB924" s="14"/>
      <c r="TTC924" s="14"/>
      <c r="TTD924" s="14"/>
      <c r="TTE924" s="14"/>
      <c r="TTF924" s="14"/>
      <c r="TTG924" s="14"/>
      <c r="TTH924" s="14"/>
      <c r="TTI924" s="14"/>
      <c r="TTJ924" s="14"/>
      <c r="TTK924" s="14"/>
      <c r="TTL924" s="14"/>
      <c r="TTM924" s="14"/>
      <c r="TTN924" s="14"/>
      <c r="TTO924" s="14"/>
      <c r="TTP924" s="14"/>
      <c r="TTQ924" s="14"/>
      <c r="TTR924" s="14"/>
      <c r="TTS924" s="14"/>
      <c r="TTT924" s="14"/>
      <c r="TTU924" s="14"/>
      <c r="TTV924" s="14"/>
      <c r="TTW924" s="14"/>
      <c r="TTX924" s="14"/>
      <c r="TTY924" s="14"/>
      <c r="TTZ924" s="14"/>
      <c r="TUA924" s="14"/>
      <c r="TUB924" s="14"/>
      <c r="TUC924" s="14"/>
      <c r="TUD924" s="14"/>
      <c r="TUE924" s="14"/>
      <c r="TUF924" s="14"/>
      <c r="TUG924" s="14"/>
      <c r="TUH924" s="14"/>
      <c r="TUI924" s="14"/>
      <c r="TUJ924" s="14"/>
      <c r="TUK924" s="14"/>
      <c r="TUL924" s="14"/>
      <c r="TUM924" s="14"/>
      <c r="TUN924" s="14"/>
      <c r="TUO924" s="14"/>
      <c r="TUP924" s="14"/>
      <c r="TUQ924" s="14"/>
      <c r="TUR924" s="14"/>
      <c r="TUS924" s="14"/>
      <c r="TUT924" s="14"/>
      <c r="TUU924" s="14"/>
      <c r="TUV924" s="14"/>
      <c r="TUW924" s="14"/>
      <c r="TUX924" s="14"/>
      <c r="TUY924" s="14"/>
      <c r="TUZ924" s="14"/>
      <c r="TVA924" s="14"/>
      <c r="TVB924" s="14"/>
      <c r="TVC924" s="14"/>
      <c r="TVD924" s="14"/>
      <c r="TVE924" s="14"/>
      <c r="TVF924" s="14"/>
      <c r="TVG924" s="14"/>
      <c r="TVH924" s="14"/>
      <c r="TVI924" s="14"/>
      <c r="TVJ924" s="14"/>
      <c r="TVK924" s="14"/>
      <c r="TVL924" s="14"/>
      <c r="TVM924" s="14"/>
      <c r="TVN924" s="14"/>
      <c r="TVO924" s="14"/>
      <c r="TVP924" s="14"/>
      <c r="TVQ924" s="14"/>
      <c r="TVR924" s="14"/>
      <c r="TVS924" s="14"/>
      <c r="TVT924" s="14"/>
      <c r="TVU924" s="14"/>
      <c r="TVV924" s="14"/>
      <c r="TVW924" s="14"/>
      <c r="TVX924" s="14"/>
      <c r="TVY924" s="14"/>
      <c r="TVZ924" s="14"/>
      <c r="TWA924" s="14"/>
      <c r="TWB924" s="14"/>
      <c r="TWC924" s="14"/>
      <c r="TWD924" s="14"/>
      <c r="TWE924" s="14"/>
      <c r="TWF924" s="14"/>
      <c r="TWG924" s="14"/>
      <c r="TWH924" s="14"/>
      <c r="TWI924" s="14"/>
      <c r="TWJ924" s="14"/>
      <c r="TWK924" s="14"/>
      <c r="TWL924" s="14"/>
      <c r="TWM924" s="14"/>
      <c r="TWN924" s="14"/>
      <c r="TWO924" s="14"/>
      <c r="TWP924" s="14"/>
      <c r="TWQ924" s="14"/>
      <c r="TWR924" s="14"/>
      <c r="TWS924" s="14"/>
      <c r="TWT924" s="14"/>
      <c r="TWU924" s="14"/>
      <c r="TWV924" s="14"/>
      <c r="TWW924" s="14"/>
      <c r="TWX924" s="14"/>
      <c r="TWY924" s="14"/>
      <c r="TWZ924" s="14"/>
      <c r="TXA924" s="14"/>
      <c r="TXB924" s="14"/>
      <c r="TXC924" s="14"/>
      <c r="TXD924" s="14"/>
      <c r="TXE924" s="14"/>
      <c r="TXF924" s="14"/>
      <c r="TXG924" s="14"/>
      <c r="TXH924" s="14"/>
      <c r="TXI924" s="14"/>
      <c r="TXJ924" s="14"/>
      <c r="TXK924" s="14"/>
      <c r="TXL924" s="14"/>
      <c r="TXM924" s="14"/>
      <c r="TXN924" s="14"/>
      <c r="TXO924" s="14"/>
      <c r="TXP924" s="14"/>
      <c r="TXQ924" s="14"/>
      <c r="TXR924" s="14"/>
      <c r="TXS924" s="14"/>
      <c r="TXT924" s="14"/>
      <c r="TXU924" s="14"/>
      <c r="TXV924" s="14"/>
      <c r="TXW924" s="14"/>
      <c r="TXX924" s="14"/>
      <c r="TXY924" s="14"/>
      <c r="TXZ924" s="14"/>
      <c r="TYA924" s="14"/>
      <c r="TYB924" s="14"/>
      <c r="TYC924" s="14"/>
      <c r="TYD924" s="14"/>
      <c r="TYE924" s="14"/>
      <c r="TYF924" s="14"/>
      <c r="TYG924" s="14"/>
      <c r="TYH924" s="14"/>
      <c r="TYI924" s="14"/>
      <c r="TYJ924" s="14"/>
      <c r="TYK924" s="14"/>
      <c r="TYL924" s="14"/>
      <c r="TYM924" s="14"/>
      <c r="TYN924" s="14"/>
      <c r="TYO924" s="14"/>
      <c r="TYP924" s="14"/>
      <c r="TYQ924" s="14"/>
      <c r="TYR924" s="14"/>
      <c r="TYS924" s="14"/>
      <c r="TYT924" s="14"/>
      <c r="TYU924" s="14"/>
      <c r="TYV924" s="14"/>
      <c r="TYW924" s="14"/>
      <c r="TYX924" s="14"/>
      <c r="TYY924" s="14"/>
      <c r="TYZ924" s="14"/>
      <c r="TZA924" s="14"/>
      <c r="TZB924" s="14"/>
      <c r="TZC924" s="14"/>
      <c r="TZD924" s="14"/>
      <c r="TZE924" s="14"/>
      <c r="TZF924" s="14"/>
      <c r="TZG924" s="14"/>
      <c r="TZH924" s="14"/>
      <c r="TZI924" s="14"/>
      <c r="TZJ924" s="14"/>
      <c r="TZK924" s="14"/>
      <c r="TZL924" s="14"/>
      <c r="TZM924" s="14"/>
      <c r="TZN924" s="14"/>
      <c r="TZO924" s="14"/>
      <c r="TZP924" s="14"/>
      <c r="TZQ924" s="14"/>
      <c r="TZR924" s="14"/>
      <c r="TZS924" s="14"/>
      <c r="TZT924" s="14"/>
      <c r="TZU924" s="14"/>
      <c r="TZV924" s="14"/>
      <c r="TZW924" s="14"/>
      <c r="TZX924" s="14"/>
      <c r="TZY924" s="14"/>
      <c r="TZZ924" s="14"/>
      <c r="UAA924" s="14"/>
      <c r="UAB924" s="14"/>
      <c r="UAC924" s="14"/>
      <c r="UAD924" s="14"/>
      <c r="UAE924" s="14"/>
      <c r="UAF924" s="14"/>
      <c r="UAG924" s="14"/>
      <c r="UAH924" s="14"/>
      <c r="UAI924" s="14"/>
      <c r="UAJ924" s="14"/>
      <c r="UAK924" s="14"/>
      <c r="UAL924" s="14"/>
      <c r="UAM924" s="14"/>
      <c r="UAN924" s="14"/>
      <c r="UAO924" s="14"/>
      <c r="UAP924" s="14"/>
      <c r="UAQ924" s="14"/>
      <c r="UAR924" s="14"/>
      <c r="UAS924" s="14"/>
      <c r="UAT924" s="14"/>
      <c r="UAU924" s="14"/>
      <c r="UAV924" s="14"/>
      <c r="UAW924" s="14"/>
      <c r="UAX924" s="14"/>
      <c r="UAY924" s="14"/>
      <c r="UAZ924" s="14"/>
      <c r="UBA924" s="14"/>
      <c r="UBB924" s="14"/>
      <c r="UBC924" s="14"/>
      <c r="UBD924" s="14"/>
      <c r="UBE924" s="14"/>
      <c r="UBF924" s="14"/>
      <c r="UBG924" s="14"/>
      <c r="UBH924" s="14"/>
      <c r="UBI924" s="14"/>
      <c r="UBJ924" s="14"/>
      <c r="UBK924" s="14"/>
      <c r="UBL924" s="14"/>
      <c r="UBM924" s="14"/>
      <c r="UBN924" s="14"/>
      <c r="UBO924" s="14"/>
      <c r="UBP924" s="14"/>
      <c r="UBQ924" s="14"/>
      <c r="UBR924" s="14"/>
      <c r="UBS924" s="14"/>
      <c r="UBT924" s="14"/>
      <c r="UBU924" s="14"/>
      <c r="UBV924" s="14"/>
      <c r="UBW924" s="14"/>
      <c r="UBX924" s="14"/>
      <c r="UBY924" s="14"/>
      <c r="UBZ924" s="14"/>
      <c r="UCA924" s="14"/>
      <c r="UCB924" s="14"/>
      <c r="UCC924" s="14"/>
      <c r="UCD924" s="14"/>
      <c r="UCE924" s="14"/>
      <c r="UCF924" s="14"/>
      <c r="UCG924" s="14"/>
      <c r="UCH924" s="14"/>
      <c r="UCI924" s="14"/>
      <c r="UCJ924" s="14"/>
      <c r="UCK924" s="14"/>
      <c r="UCL924" s="14"/>
      <c r="UCM924" s="14"/>
      <c r="UCN924" s="14"/>
      <c r="UCO924" s="14"/>
      <c r="UCP924" s="14"/>
      <c r="UCQ924" s="14"/>
      <c r="UCR924" s="14"/>
      <c r="UCS924" s="14"/>
      <c r="UCT924" s="14"/>
      <c r="UCU924" s="14"/>
      <c r="UCV924" s="14"/>
      <c r="UCW924" s="14"/>
      <c r="UCX924" s="14"/>
      <c r="UCY924" s="14"/>
      <c r="UCZ924" s="14"/>
      <c r="UDA924" s="14"/>
      <c r="UDB924" s="14"/>
      <c r="UDC924" s="14"/>
      <c r="UDD924" s="14"/>
      <c r="UDE924" s="14"/>
      <c r="UDF924" s="14"/>
      <c r="UDG924" s="14"/>
      <c r="UDH924" s="14"/>
      <c r="UDI924" s="14"/>
      <c r="UDJ924" s="14"/>
      <c r="UDK924" s="14"/>
      <c r="UDL924" s="14"/>
      <c r="UDM924" s="14"/>
      <c r="UDN924" s="14"/>
      <c r="UDO924" s="14"/>
      <c r="UDP924" s="14"/>
      <c r="UDQ924" s="14"/>
      <c r="UDR924" s="14"/>
      <c r="UDS924" s="14"/>
      <c r="UDT924" s="14"/>
      <c r="UDU924" s="14"/>
      <c r="UDV924" s="14"/>
      <c r="UDW924" s="14"/>
      <c r="UDX924" s="14"/>
      <c r="UDY924" s="14"/>
      <c r="UDZ924" s="14"/>
      <c r="UEA924" s="14"/>
      <c r="UEB924" s="14"/>
      <c r="UEC924" s="14"/>
      <c r="UED924" s="14"/>
      <c r="UEE924" s="14"/>
      <c r="UEF924" s="14"/>
      <c r="UEG924" s="14"/>
      <c r="UEH924" s="14"/>
      <c r="UEI924" s="14"/>
      <c r="UEJ924" s="14"/>
      <c r="UEK924" s="14"/>
      <c r="UEL924" s="14"/>
      <c r="UEM924" s="14"/>
      <c r="UEN924" s="14"/>
      <c r="UEO924" s="14"/>
      <c r="UEP924" s="14"/>
      <c r="UEQ924" s="14"/>
      <c r="UER924" s="14"/>
      <c r="UES924" s="14"/>
      <c r="UET924" s="14"/>
      <c r="UEU924" s="14"/>
      <c r="UEV924" s="14"/>
      <c r="UEW924" s="14"/>
      <c r="UEX924" s="14"/>
      <c r="UEY924" s="14"/>
      <c r="UEZ924" s="14"/>
      <c r="UFA924" s="14"/>
      <c r="UFB924" s="14"/>
      <c r="UFC924" s="14"/>
      <c r="UFD924" s="14"/>
      <c r="UFE924" s="14"/>
      <c r="UFF924" s="14"/>
      <c r="UFG924" s="14"/>
      <c r="UFH924" s="14"/>
      <c r="UFI924" s="14"/>
      <c r="UFJ924" s="14"/>
      <c r="UFK924" s="14"/>
      <c r="UFL924" s="14"/>
      <c r="UFM924" s="14"/>
      <c r="UFN924" s="14"/>
      <c r="UFO924" s="14"/>
      <c r="UFP924" s="14"/>
      <c r="UFQ924" s="14"/>
      <c r="UFR924" s="14"/>
      <c r="UFS924" s="14"/>
      <c r="UFT924" s="14"/>
      <c r="UFU924" s="14"/>
      <c r="UFV924" s="14"/>
      <c r="UFW924" s="14"/>
      <c r="UFX924" s="14"/>
      <c r="UFY924" s="14"/>
      <c r="UFZ924" s="14"/>
      <c r="UGA924" s="14"/>
      <c r="UGB924" s="14"/>
      <c r="UGC924" s="14"/>
      <c r="UGD924" s="14"/>
      <c r="UGE924" s="14"/>
      <c r="UGF924" s="14"/>
      <c r="UGG924" s="14"/>
      <c r="UGH924" s="14"/>
      <c r="UGI924" s="14"/>
      <c r="UGJ924" s="14"/>
      <c r="UGK924" s="14"/>
      <c r="UGL924" s="14"/>
      <c r="UGM924" s="14"/>
      <c r="UGN924" s="14"/>
      <c r="UGO924" s="14"/>
      <c r="UGP924" s="14"/>
      <c r="UGQ924" s="14"/>
      <c r="UGR924" s="14"/>
      <c r="UGS924" s="14"/>
      <c r="UGT924" s="14"/>
      <c r="UGU924" s="14"/>
      <c r="UGV924" s="14"/>
      <c r="UGW924" s="14"/>
      <c r="UGX924" s="14"/>
      <c r="UGY924" s="14"/>
      <c r="UGZ924" s="14"/>
      <c r="UHA924" s="14"/>
      <c r="UHB924" s="14"/>
      <c r="UHC924" s="14"/>
      <c r="UHD924" s="14"/>
      <c r="UHE924" s="14"/>
      <c r="UHF924" s="14"/>
      <c r="UHG924" s="14"/>
      <c r="UHH924" s="14"/>
      <c r="UHI924" s="14"/>
      <c r="UHJ924" s="14"/>
      <c r="UHK924" s="14"/>
      <c r="UHL924" s="14"/>
      <c r="UHM924" s="14"/>
      <c r="UHN924" s="14"/>
      <c r="UHO924" s="14"/>
      <c r="UHP924" s="14"/>
      <c r="UHQ924" s="14"/>
      <c r="UHR924" s="14"/>
      <c r="UHS924" s="14"/>
      <c r="UHT924" s="14"/>
      <c r="UHU924" s="14"/>
      <c r="UHV924" s="14"/>
      <c r="UHW924" s="14"/>
      <c r="UHX924" s="14"/>
      <c r="UHY924" s="14"/>
      <c r="UHZ924" s="14"/>
      <c r="UIA924" s="14"/>
      <c r="UIB924" s="14"/>
      <c r="UIC924" s="14"/>
      <c r="UID924" s="14"/>
      <c r="UIE924" s="14"/>
      <c r="UIF924" s="14"/>
      <c r="UIG924" s="14"/>
      <c r="UIH924" s="14"/>
      <c r="UII924" s="14"/>
      <c r="UIJ924" s="14"/>
      <c r="UIK924" s="14"/>
      <c r="UIL924" s="14"/>
      <c r="UIM924" s="14"/>
      <c r="UIN924" s="14"/>
      <c r="UIO924" s="14"/>
      <c r="UIP924" s="14"/>
      <c r="UIQ924" s="14"/>
      <c r="UIR924" s="14"/>
      <c r="UIS924" s="14"/>
      <c r="UIT924" s="14"/>
      <c r="UIU924" s="14"/>
      <c r="UIV924" s="14"/>
      <c r="UIW924" s="14"/>
      <c r="UIX924" s="14"/>
      <c r="UIY924" s="14"/>
      <c r="UIZ924" s="14"/>
      <c r="UJA924" s="14"/>
      <c r="UJB924" s="14"/>
      <c r="UJC924" s="14"/>
      <c r="UJD924" s="14"/>
      <c r="UJE924" s="14"/>
      <c r="UJF924" s="14"/>
      <c r="UJG924" s="14"/>
      <c r="UJH924" s="14"/>
      <c r="UJI924" s="14"/>
      <c r="UJJ924" s="14"/>
      <c r="UJK924" s="14"/>
      <c r="UJL924" s="14"/>
      <c r="UJM924" s="14"/>
      <c r="UJN924" s="14"/>
      <c r="UJO924" s="14"/>
      <c r="UJP924" s="14"/>
      <c r="UJQ924" s="14"/>
      <c r="UJR924" s="14"/>
      <c r="UJS924" s="14"/>
      <c r="UJT924" s="14"/>
      <c r="UJU924" s="14"/>
      <c r="UJV924" s="14"/>
      <c r="UJW924" s="14"/>
      <c r="UJX924" s="14"/>
      <c r="UJY924" s="14"/>
      <c r="UJZ924" s="14"/>
      <c r="UKA924" s="14"/>
      <c r="UKB924" s="14"/>
      <c r="UKC924" s="14"/>
      <c r="UKD924" s="14"/>
      <c r="UKE924" s="14"/>
      <c r="UKF924" s="14"/>
      <c r="UKG924" s="14"/>
      <c r="UKH924" s="14"/>
      <c r="UKI924" s="14"/>
      <c r="UKJ924" s="14"/>
      <c r="UKK924" s="14"/>
      <c r="UKL924" s="14"/>
      <c r="UKM924" s="14"/>
      <c r="UKN924" s="14"/>
      <c r="UKO924" s="14"/>
      <c r="UKP924" s="14"/>
      <c r="UKQ924" s="14"/>
      <c r="UKR924" s="14"/>
      <c r="UKS924" s="14"/>
      <c r="UKT924" s="14"/>
      <c r="UKU924" s="14"/>
      <c r="UKV924" s="14"/>
      <c r="UKW924" s="14"/>
      <c r="UKX924" s="14"/>
      <c r="UKY924" s="14"/>
      <c r="UKZ924" s="14"/>
      <c r="ULA924" s="14"/>
      <c r="ULB924" s="14"/>
      <c r="ULC924" s="14"/>
      <c r="ULD924" s="14"/>
      <c r="ULE924" s="14"/>
      <c r="ULF924" s="14"/>
      <c r="ULG924" s="14"/>
      <c r="ULH924" s="14"/>
      <c r="ULI924" s="14"/>
      <c r="ULJ924" s="14"/>
      <c r="ULK924" s="14"/>
      <c r="ULL924" s="14"/>
      <c r="ULM924" s="14"/>
      <c r="ULN924" s="14"/>
      <c r="ULO924" s="14"/>
      <c r="ULP924" s="14"/>
      <c r="ULQ924" s="14"/>
      <c r="ULR924" s="14"/>
      <c r="ULS924" s="14"/>
      <c r="ULT924" s="14"/>
      <c r="ULU924" s="14"/>
      <c r="ULV924" s="14"/>
      <c r="ULW924" s="14"/>
      <c r="ULX924" s="14"/>
      <c r="ULY924" s="14"/>
      <c r="ULZ924" s="14"/>
      <c r="UMA924" s="14"/>
      <c r="UMB924" s="14"/>
      <c r="UMC924" s="14"/>
      <c r="UMD924" s="14"/>
      <c r="UME924" s="14"/>
      <c r="UMF924" s="14"/>
      <c r="UMG924" s="14"/>
      <c r="UMH924" s="14"/>
      <c r="UMI924" s="14"/>
      <c r="UMJ924" s="14"/>
      <c r="UMK924" s="14"/>
      <c r="UML924" s="14"/>
      <c r="UMM924" s="14"/>
      <c r="UMN924" s="14"/>
      <c r="UMO924" s="14"/>
      <c r="UMP924" s="14"/>
      <c r="UMQ924" s="14"/>
      <c r="UMR924" s="14"/>
      <c r="UMS924" s="14"/>
      <c r="UMT924" s="14"/>
      <c r="UMU924" s="14"/>
      <c r="UMV924" s="14"/>
      <c r="UMW924" s="14"/>
      <c r="UMX924" s="14"/>
      <c r="UMY924" s="14"/>
      <c r="UMZ924" s="14"/>
      <c r="UNA924" s="14"/>
      <c r="UNB924" s="14"/>
      <c r="UNC924" s="14"/>
      <c r="UND924" s="14"/>
      <c r="UNE924" s="14"/>
      <c r="UNF924" s="14"/>
      <c r="UNG924" s="14"/>
      <c r="UNH924" s="14"/>
      <c r="UNI924" s="14"/>
      <c r="UNJ924" s="14"/>
      <c r="UNK924" s="14"/>
      <c r="UNL924" s="14"/>
      <c r="UNM924" s="14"/>
      <c r="UNN924" s="14"/>
      <c r="UNO924" s="14"/>
      <c r="UNP924" s="14"/>
      <c r="UNQ924" s="14"/>
      <c r="UNR924" s="14"/>
      <c r="UNS924" s="14"/>
      <c r="UNT924" s="14"/>
      <c r="UNU924" s="14"/>
      <c r="UNV924" s="14"/>
      <c r="UNW924" s="14"/>
      <c r="UNX924" s="14"/>
      <c r="UNY924" s="14"/>
      <c r="UNZ924" s="14"/>
      <c r="UOA924" s="14"/>
      <c r="UOB924" s="14"/>
      <c r="UOC924" s="14"/>
      <c r="UOD924" s="14"/>
      <c r="UOE924" s="14"/>
      <c r="UOF924" s="14"/>
      <c r="UOG924" s="14"/>
      <c r="UOH924" s="14"/>
      <c r="UOI924" s="14"/>
      <c r="UOJ924" s="14"/>
      <c r="UOK924" s="14"/>
      <c r="UOL924" s="14"/>
      <c r="UOM924" s="14"/>
      <c r="UON924" s="14"/>
      <c r="UOO924" s="14"/>
      <c r="UOP924" s="14"/>
      <c r="UOQ924" s="14"/>
      <c r="UOR924" s="14"/>
      <c r="UOS924" s="14"/>
      <c r="UOT924" s="14"/>
      <c r="UOU924" s="14"/>
      <c r="UOV924" s="14"/>
      <c r="UOW924" s="14"/>
      <c r="UOX924" s="14"/>
      <c r="UOY924" s="14"/>
      <c r="UOZ924" s="14"/>
      <c r="UPA924" s="14"/>
      <c r="UPB924" s="14"/>
      <c r="UPC924" s="14"/>
      <c r="UPD924" s="14"/>
      <c r="UPE924" s="14"/>
      <c r="UPF924" s="14"/>
      <c r="UPG924" s="14"/>
      <c r="UPH924" s="14"/>
      <c r="UPI924" s="14"/>
      <c r="UPJ924" s="14"/>
      <c r="UPK924" s="14"/>
      <c r="UPL924" s="14"/>
      <c r="UPM924" s="14"/>
      <c r="UPN924" s="14"/>
      <c r="UPO924" s="14"/>
      <c r="UPP924" s="14"/>
      <c r="UPQ924" s="14"/>
      <c r="UPR924" s="14"/>
      <c r="UPS924" s="14"/>
      <c r="UPT924" s="14"/>
      <c r="UPU924" s="14"/>
      <c r="UPV924" s="14"/>
      <c r="UPW924" s="14"/>
      <c r="UPX924" s="14"/>
      <c r="UPY924" s="14"/>
      <c r="UPZ924" s="14"/>
      <c r="UQA924" s="14"/>
      <c r="UQB924" s="14"/>
      <c r="UQC924" s="14"/>
      <c r="UQD924" s="14"/>
      <c r="UQE924" s="14"/>
      <c r="UQF924" s="14"/>
      <c r="UQG924" s="14"/>
      <c r="UQH924" s="14"/>
      <c r="UQI924" s="14"/>
      <c r="UQJ924" s="14"/>
      <c r="UQK924" s="14"/>
      <c r="UQL924" s="14"/>
      <c r="UQM924" s="14"/>
      <c r="UQN924" s="14"/>
      <c r="UQO924" s="14"/>
      <c r="UQP924" s="14"/>
      <c r="UQQ924" s="14"/>
      <c r="UQR924" s="14"/>
      <c r="UQS924" s="14"/>
      <c r="UQT924" s="14"/>
      <c r="UQU924" s="14"/>
      <c r="UQV924" s="14"/>
      <c r="UQW924" s="14"/>
      <c r="UQX924" s="14"/>
      <c r="UQY924" s="14"/>
      <c r="UQZ924" s="14"/>
      <c r="URA924" s="14"/>
      <c r="URB924" s="14"/>
      <c r="URC924" s="14"/>
      <c r="URD924" s="14"/>
      <c r="URE924" s="14"/>
      <c r="URF924" s="14"/>
      <c r="URG924" s="14"/>
      <c r="URH924" s="14"/>
      <c r="URI924" s="14"/>
      <c r="URJ924" s="14"/>
      <c r="URK924" s="14"/>
      <c r="URL924" s="14"/>
      <c r="URM924" s="14"/>
      <c r="URN924" s="14"/>
      <c r="URO924" s="14"/>
      <c r="URP924" s="14"/>
      <c r="URQ924" s="14"/>
      <c r="URR924" s="14"/>
      <c r="URS924" s="14"/>
      <c r="URT924" s="14"/>
      <c r="URU924" s="14"/>
      <c r="URV924" s="14"/>
      <c r="URW924" s="14"/>
      <c r="URX924" s="14"/>
      <c r="URY924" s="14"/>
      <c r="URZ924" s="14"/>
      <c r="USA924" s="14"/>
      <c r="USB924" s="14"/>
      <c r="USC924" s="14"/>
      <c r="USD924" s="14"/>
      <c r="USE924" s="14"/>
      <c r="USF924" s="14"/>
      <c r="USG924" s="14"/>
      <c r="USH924" s="14"/>
      <c r="USI924" s="14"/>
      <c r="USJ924" s="14"/>
      <c r="USK924" s="14"/>
      <c r="USL924" s="14"/>
      <c r="USM924" s="14"/>
      <c r="USN924" s="14"/>
      <c r="USO924" s="14"/>
      <c r="USP924" s="14"/>
      <c r="USQ924" s="14"/>
      <c r="USR924" s="14"/>
      <c r="USS924" s="14"/>
      <c r="UST924" s="14"/>
      <c r="USU924" s="14"/>
      <c r="USV924" s="14"/>
      <c r="USW924" s="14"/>
      <c r="USX924" s="14"/>
      <c r="USY924" s="14"/>
      <c r="USZ924" s="14"/>
      <c r="UTA924" s="14"/>
      <c r="UTB924" s="14"/>
      <c r="UTC924" s="14"/>
      <c r="UTD924" s="14"/>
      <c r="UTE924" s="14"/>
      <c r="UTF924" s="14"/>
      <c r="UTG924" s="14"/>
      <c r="UTH924" s="14"/>
      <c r="UTI924" s="14"/>
      <c r="UTJ924" s="14"/>
      <c r="UTK924" s="14"/>
      <c r="UTL924" s="14"/>
      <c r="UTM924" s="14"/>
      <c r="UTN924" s="14"/>
      <c r="UTO924" s="14"/>
      <c r="UTP924" s="14"/>
      <c r="UTQ924" s="14"/>
      <c r="UTR924" s="14"/>
      <c r="UTS924" s="14"/>
      <c r="UTT924" s="14"/>
      <c r="UTU924" s="14"/>
      <c r="UTV924" s="14"/>
      <c r="UTW924" s="14"/>
      <c r="UTX924" s="14"/>
      <c r="UTY924" s="14"/>
      <c r="UTZ924" s="14"/>
      <c r="UUA924" s="14"/>
      <c r="UUB924" s="14"/>
      <c r="UUC924" s="14"/>
      <c r="UUD924" s="14"/>
      <c r="UUE924" s="14"/>
      <c r="UUF924" s="14"/>
      <c r="UUG924" s="14"/>
      <c r="UUH924" s="14"/>
      <c r="UUI924" s="14"/>
      <c r="UUJ924" s="14"/>
      <c r="UUK924" s="14"/>
      <c r="UUL924" s="14"/>
      <c r="UUM924" s="14"/>
      <c r="UUN924" s="14"/>
      <c r="UUO924" s="14"/>
      <c r="UUP924" s="14"/>
      <c r="UUQ924" s="14"/>
      <c r="UUR924" s="14"/>
      <c r="UUS924" s="14"/>
      <c r="UUT924" s="14"/>
      <c r="UUU924" s="14"/>
      <c r="UUV924" s="14"/>
      <c r="UUW924" s="14"/>
      <c r="UUX924" s="14"/>
      <c r="UUY924" s="14"/>
      <c r="UUZ924" s="14"/>
      <c r="UVA924" s="14"/>
      <c r="UVB924" s="14"/>
      <c r="UVC924" s="14"/>
      <c r="UVD924" s="14"/>
      <c r="UVE924" s="14"/>
      <c r="UVF924" s="14"/>
      <c r="UVG924" s="14"/>
      <c r="UVH924" s="14"/>
      <c r="UVI924" s="14"/>
      <c r="UVJ924" s="14"/>
      <c r="UVK924" s="14"/>
      <c r="UVL924" s="14"/>
      <c r="UVM924" s="14"/>
      <c r="UVN924" s="14"/>
      <c r="UVO924" s="14"/>
      <c r="UVP924" s="14"/>
      <c r="UVQ924" s="14"/>
      <c r="UVR924" s="14"/>
      <c r="UVS924" s="14"/>
      <c r="UVT924" s="14"/>
      <c r="UVU924" s="14"/>
      <c r="UVV924" s="14"/>
      <c r="UVW924" s="14"/>
      <c r="UVX924" s="14"/>
      <c r="UVY924" s="14"/>
      <c r="UVZ924" s="14"/>
      <c r="UWA924" s="14"/>
      <c r="UWB924" s="14"/>
      <c r="UWC924" s="14"/>
      <c r="UWD924" s="14"/>
      <c r="UWE924" s="14"/>
      <c r="UWF924" s="14"/>
      <c r="UWG924" s="14"/>
      <c r="UWH924" s="14"/>
      <c r="UWI924" s="14"/>
      <c r="UWJ924" s="14"/>
      <c r="UWK924" s="14"/>
      <c r="UWL924" s="14"/>
      <c r="UWM924" s="14"/>
      <c r="UWN924" s="14"/>
      <c r="UWO924" s="14"/>
      <c r="UWP924" s="14"/>
      <c r="UWQ924" s="14"/>
      <c r="UWR924" s="14"/>
      <c r="UWS924" s="14"/>
      <c r="UWT924" s="14"/>
      <c r="UWU924" s="14"/>
      <c r="UWV924" s="14"/>
      <c r="UWW924" s="14"/>
      <c r="UWX924" s="14"/>
      <c r="UWY924" s="14"/>
      <c r="UWZ924" s="14"/>
      <c r="UXA924" s="14"/>
      <c r="UXB924" s="14"/>
      <c r="UXC924" s="14"/>
      <c r="UXD924" s="14"/>
      <c r="UXE924" s="14"/>
      <c r="UXF924" s="14"/>
      <c r="UXG924" s="14"/>
      <c r="UXH924" s="14"/>
      <c r="UXI924" s="14"/>
      <c r="UXJ924" s="14"/>
      <c r="UXK924" s="14"/>
      <c r="UXL924" s="14"/>
      <c r="UXM924" s="14"/>
      <c r="UXN924" s="14"/>
      <c r="UXO924" s="14"/>
      <c r="UXP924" s="14"/>
      <c r="UXQ924" s="14"/>
      <c r="UXR924" s="14"/>
      <c r="UXS924" s="14"/>
      <c r="UXT924" s="14"/>
      <c r="UXU924" s="14"/>
      <c r="UXV924" s="14"/>
      <c r="UXW924" s="14"/>
      <c r="UXX924" s="14"/>
      <c r="UXY924" s="14"/>
      <c r="UXZ924" s="14"/>
      <c r="UYA924" s="14"/>
      <c r="UYB924" s="14"/>
      <c r="UYC924" s="14"/>
      <c r="UYD924" s="14"/>
      <c r="UYE924" s="14"/>
      <c r="UYF924" s="14"/>
      <c r="UYG924" s="14"/>
      <c r="UYH924" s="14"/>
      <c r="UYI924" s="14"/>
      <c r="UYJ924" s="14"/>
      <c r="UYK924" s="14"/>
      <c r="UYL924" s="14"/>
      <c r="UYM924" s="14"/>
      <c r="UYN924" s="14"/>
      <c r="UYO924" s="14"/>
      <c r="UYP924" s="14"/>
      <c r="UYQ924" s="14"/>
      <c r="UYR924" s="14"/>
      <c r="UYS924" s="14"/>
      <c r="UYT924" s="14"/>
      <c r="UYU924" s="14"/>
      <c r="UYV924" s="14"/>
      <c r="UYW924" s="14"/>
      <c r="UYX924" s="14"/>
      <c r="UYY924" s="14"/>
      <c r="UYZ924" s="14"/>
      <c r="UZA924" s="14"/>
      <c r="UZB924" s="14"/>
      <c r="UZC924" s="14"/>
      <c r="UZD924" s="14"/>
      <c r="UZE924" s="14"/>
      <c r="UZF924" s="14"/>
      <c r="UZG924" s="14"/>
      <c r="UZH924" s="14"/>
      <c r="UZI924" s="14"/>
      <c r="UZJ924" s="14"/>
      <c r="UZK924" s="14"/>
      <c r="UZL924" s="14"/>
      <c r="UZM924" s="14"/>
      <c r="UZN924" s="14"/>
      <c r="UZO924" s="14"/>
      <c r="UZP924" s="14"/>
      <c r="UZQ924" s="14"/>
      <c r="UZR924" s="14"/>
      <c r="UZS924" s="14"/>
      <c r="UZT924" s="14"/>
      <c r="UZU924" s="14"/>
      <c r="UZV924" s="14"/>
      <c r="UZW924" s="14"/>
      <c r="UZX924" s="14"/>
      <c r="UZY924" s="14"/>
      <c r="UZZ924" s="14"/>
      <c r="VAA924" s="14"/>
      <c r="VAB924" s="14"/>
      <c r="VAC924" s="14"/>
      <c r="VAD924" s="14"/>
      <c r="VAE924" s="14"/>
      <c r="VAF924" s="14"/>
      <c r="VAG924" s="14"/>
      <c r="VAH924" s="14"/>
      <c r="VAI924" s="14"/>
      <c r="VAJ924" s="14"/>
      <c r="VAK924" s="14"/>
      <c r="VAL924" s="14"/>
      <c r="VAM924" s="14"/>
      <c r="VAN924" s="14"/>
      <c r="VAO924" s="14"/>
      <c r="VAP924" s="14"/>
      <c r="VAQ924" s="14"/>
      <c r="VAR924" s="14"/>
      <c r="VAS924" s="14"/>
      <c r="VAT924" s="14"/>
      <c r="VAU924" s="14"/>
      <c r="VAV924" s="14"/>
      <c r="VAW924" s="14"/>
      <c r="VAX924" s="14"/>
      <c r="VAY924" s="14"/>
      <c r="VAZ924" s="14"/>
      <c r="VBA924" s="14"/>
      <c r="VBB924" s="14"/>
      <c r="VBC924" s="14"/>
      <c r="VBD924" s="14"/>
      <c r="VBE924" s="14"/>
      <c r="VBF924" s="14"/>
      <c r="VBG924" s="14"/>
      <c r="VBH924" s="14"/>
      <c r="VBI924" s="14"/>
      <c r="VBJ924" s="14"/>
      <c r="VBK924" s="14"/>
      <c r="VBL924" s="14"/>
      <c r="VBM924" s="14"/>
      <c r="VBN924" s="14"/>
      <c r="VBO924" s="14"/>
      <c r="VBP924" s="14"/>
      <c r="VBQ924" s="14"/>
      <c r="VBR924" s="14"/>
      <c r="VBS924" s="14"/>
      <c r="VBT924" s="14"/>
      <c r="VBU924" s="14"/>
      <c r="VBV924" s="14"/>
      <c r="VBW924" s="14"/>
      <c r="VBX924" s="14"/>
      <c r="VBY924" s="14"/>
      <c r="VBZ924" s="14"/>
      <c r="VCA924" s="14"/>
      <c r="VCB924" s="14"/>
      <c r="VCC924" s="14"/>
      <c r="VCD924" s="14"/>
      <c r="VCE924" s="14"/>
      <c r="VCF924" s="14"/>
      <c r="VCG924" s="14"/>
      <c r="VCH924" s="14"/>
      <c r="VCI924" s="14"/>
      <c r="VCJ924" s="14"/>
      <c r="VCK924" s="14"/>
      <c r="VCL924" s="14"/>
      <c r="VCM924" s="14"/>
      <c r="VCN924" s="14"/>
      <c r="VCO924" s="14"/>
      <c r="VCP924" s="14"/>
      <c r="VCQ924" s="14"/>
      <c r="VCR924" s="14"/>
      <c r="VCS924" s="14"/>
      <c r="VCT924" s="14"/>
      <c r="VCU924" s="14"/>
      <c r="VCV924" s="14"/>
      <c r="VCW924" s="14"/>
      <c r="VCX924" s="14"/>
      <c r="VCY924" s="14"/>
      <c r="VCZ924" s="14"/>
      <c r="VDA924" s="14"/>
      <c r="VDB924" s="14"/>
      <c r="VDC924" s="14"/>
      <c r="VDD924" s="14"/>
      <c r="VDE924" s="14"/>
      <c r="VDF924" s="14"/>
      <c r="VDG924" s="14"/>
      <c r="VDH924" s="14"/>
      <c r="VDI924" s="14"/>
      <c r="VDJ924" s="14"/>
      <c r="VDK924" s="14"/>
      <c r="VDL924" s="14"/>
      <c r="VDM924" s="14"/>
      <c r="VDN924" s="14"/>
      <c r="VDO924" s="14"/>
      <c r="VDP924" s="14"/>
      <c r="VDQ924" s="14"/>
      <c r="VDR924" s="14"/>
      <c r="VDS924" s="14"/>
      <c r="VDT924" s="14"/>
      <c r="VDU924" s="14"/>
      <c r="VDV924" s="14"/>
      <c r="VDW924" s="14"/>
      <c r="VDX924" s="14"/>
      <c r="VDY924" s="14"/>
      <c r="VDZ924" s="14"/>
      <c r="VEA924" s="14"/>
      <c r="VEB924" s="14"/>
      <c r="VEC924" s="14"/>
      <c r="VED924" s="14"/>
      <c r="VEE924" s="14"/>
      <c r="VEF924" s="14"/>
      <c r="VEG924" s="14"/>
      <c r="VEH924" s="14"/>
      <c r="VEI924" s="14"/>
      <c r="VEJ924" s="14"/>
      <c r="VEK924" s="14"/>
      <c r="VEL924" s="14"/>
      <c r="VEM924" s="14"/>
      <c r="VEN924" s="14"/>
      <c r="VEO924" s="14"/>
      <c r="VEP924" s="14"/>
      <c r="VEQ924" s="14"/>
      <c r="VER924" s="14"/>
      <c r="VES924" s="14"/>
      <c r="VET924" s="14"/>
      <c r="VEU924" s="14"/>
      <c r="VEV924" s="14"/>
      <c r="VEW924" s="14"/>
      <c r="VEX924" s="14"/>
      <c r="VEY924" s="14"/>
      <c r="VEZ924" s="14"/>
      <c r="VFA924" s="14"/>
      <c r="VFB924" s="14"/>
      <c r="VFC924" s="14"/>
      <c r="VFD924" s="14"/>
      <c r="VFE924" s="14"/>
      <c r="VFF924" s="14"/>
      <c r="VFG924" s="14"/>
      <c r="VFH924" s="14"/>
      <c r="VFI924" s="14"/>
      <c r="VFJ924" s="14"/>
      <c r="VFK924" s="14"/>
      <c r="VFL924" s="14"/>
      <c r="VFM924" s="14"/>
      <c r="VFN924" s="14"/>
      <c r="VFO924" s="14"/>
      <c r="VFP924" s="14"/>
      <c r="VFQ924" s="14"/>
      <c r="VFR924" s="14"/>
      <c r="VFS924" s="14"/>
      <c r="VFT924" s="14"/>
      <c r="VFU924" s="14"/>
      <c r="VFV924" s="14"/>
      <c r="VFW924" s="14"/>
      <c r="VFX924" s="14"/>
      <c r="VFY924" s="14"/>
      <c r="VFZ924" s="14"/>
      <c r="VGA924" s="14"/>
      <c r="VGB924" s="14"/>
      <c r="VGC924" s="14"/>
      <c r="VGD924" s="14"/>
      <c r="VGE924" s="14"/>
      <c r="VGF924" s="14"/>
      <c r="VGG924" s="14"/>
      <c r="VGH924" s="14"/>
      <c r="VGI924" s="14"/>
      <c r="VGJ924" s="14"/>
      <c r="VGK924" s="14"/>
      <c r="VGL924" s="14"/>
      <c r="VGM924" s="14"/>
      <c r="VGN924" s="14"/>
      <c r="VGO924" s="14"/>
      <c r="VGP924" s="14"/>
      <c r="VGQ924" s="14"/>
      <c r="VGR924" s="14"/>
      <c r="VGS924" s="14"/>
      <c r="VGT924" s="14"/>
      <c r="VGU924" s="14"/>
      <c r="VGV924" s="14"/>
      <c r="VGW924" s="14"/>
      <c r="VGX924" s="14"/>
      <c r="VGY924" s="14"/>
      <c r="VGZ924" s="14"/>
      <c r="VHA924" s="14"/>
      <c r="VHB924" s="14"/>
      <c r="VHC924" s="14"/>
      <c r="VHD924" s="14"/>
      <c r="VHE924" s="14"/>
      <c r="VHF924" s="14"/>
      <c r="VHG924" s="14"/>
      <c r="VHH924" s="14"/>
      <c r="VHI924" s="14"/>
      <c r="VHJ924" s="14"/>
      <c r="VHK924" s="14"/>
      <c r="VHL924" s="14"/>
      <c r="VHM924" s="14"/>
      <c r="VHN924" s="14"/>
      <c r="VHO924" s="14"/>
      <c r="VHP924" s="14"/>
      <c r="VHQ924" s="14"/>
      <c r="VHR924" s="14"/>
      <c r="VHS924" s="14"/>
      <c r="VHT924" s="14"/>
      <c r="VHU924" s="14"/>
      <c r="VHV924" s="14"/>
      <c r="VHW924" s="14"/>
      <c r="VHX924" s="14"/>
      <c r="VHY924" s="14"/>
      <c r="VHZ924" s="14"/>
      <c r="VIA924" s="14"/>
      <c r="VIB924" s="14"/>
      <c r="VIC924" s="14"/>
      <c r="VID924" s="14"/>
      <c r="VIE924" s="14"/>
      <c r="VIF924" s="14"/>
      <c r="VIG924" s="14"/>
      <c r="VIH924" s="14"/>
      <c r="VII924" s="14"/>
      <c r="VIJ924" s="14"/>
      <c r="VIK924" s="14"/>
      <c r="VIL924" s="14"/>
      <c r="VIM924" s="14"/>
      <c r="VIN924" s="14"/>
      <c r="VIO924" s="14"/>
      <c r="VIP924" s="14"/>
      <c r="VIQ924" s="14"/>
      <c r="VIR924" s="14"/>
      <c r="VIS924" s="14"/>
      <c r="VIT924" s="14"/>
      <c r="VIU924" s="14"/>
      <c r="VIV924" s="14"/>
      <c r="VIW924" s="14"/>
      <c r="VIX924" s="14"/>
      <c r="VIY924" s="14"/>
      <c r="VIZ924" s="14"/>
      <c r="VJA924" s="14"/>
      <c r="VJB924" s="14"/>
      <c r="VJC924" s="14"/>
      <c r="VJD924" s="14"/>
      <c r="VJE924" s="14"/>
      <c r="VJF924" s="14"/>
      <c r="VJG924" s="14"/>
      <c r="VJH924" s="14"/>
      <c r="VJI924" s="14"/>
      <c r="VJJ924" s="14"/>
      <c r="VJK924" s="14"/>
      <c r="VJL924" s="14"/>
      <c r="VJM924" s="14"/>
      <c r="VJN924" s="14"/>
      <c r="VJO924" s="14"/>
      <c r="VJP924" s="14"/>
      <c r="VJQ924" s="14"/>
      <c r="VJR924" s="14"/>
      <c r="VJS924" s="14"/>
      <c r="VJT924" s="14"/>
      <c r="VJU924" s="14"/>
      <c r="VJV924" s="14"/>
      <c r="VJW924" s="14"/>
      <c r="VJX924" s="14"/>
      <c r="VJY924" s="14"/>
      <c r="VJZ924" s="14"/>
      <c r="VKA924" s="14"/>
      <c r="VKB924" s="14"/>
      <c r="VKC924" s="14"/>
      <c r="VKD924" s="14"/>
      <c r="VKE924" s="14"/>
      <c r="VKF924" s="14"/>
      <c r="VKG924" s="14"/>
      <c r="VKH924" s="14"/>
      <c r="VKI924" s="14"/>
      <c r="VKJ924" s="14"/>
      <c r="VKK924" s="14"/>
      <c r="VKL924" s="14"/>
      <c r="VKM924" s="14"/>
      <c r="VKN924" s="14"/>
      <c r="VKO924" s="14"/>
      <c r="VKP924" s="14"/>
      <c r="VKQ924" s="14"/>
      <c r="VKR924" s="14"/>
      <c r="VKS924" s="14"/>
      <c r="VKT924" s="14"/>
      <c r="VKU924" s="14"/>
      <c r="VKV924" s="14"/>
      <c r="VKW924" s="14"/>
      <c r="VKX924" s="14"/>
      <c r="VKY924" s="14"/>
      <c r="VKZ924" s="14"/>
      <c r="VLA924" s="14"/>
      <c r="VLB924" s="14"/>
      <c r="VLC924" s="14"/>
      <c r="VLD924" s="14"/>
      <c r="VLE924" s="14"/>
      <c r="VLF924" s="14"/>
      <c r="VLG924" s="14"/>
      <c r="VLH924" s="14"/>
      <c r="VLI924" s="14"/>
      <c r="VLJ924" s="14"/>
      <c r="VLK924" s="14"/>
      <c r="VLL924" s="14"/>
      <c r="VLM924" s="14"/>
      <c r="VLN924" s="14"/>
      <c r="VLO924" s="14"/>
      <c r="VLP924" s="14"/>
      <c r="VLQ924" s="14"/>
      <c r="VLR924" s="14"/>
      <c r="VLS924" s="14"/>
      <c r="VLT924" s="14"/>
      <c r="VLU924" s="14"/>
      <c r="VLV924" s="14"/>
      <c r="VLW924" s="14"/>
      <c r="VLX924" s="14"/>
      <c r="VLY924" s="14"/>
      <c r="VLZ924" s="14"/>
      <c r="VMA924" s="14"/>
      <c r="VMB924" s="14"/>
      <c r="VMC924" s="14"/>
      <c r="VMD924" s="14"/>
      <c r="VME924" s="14"/>
      <c r="VMF924" s="14"/>
      <c r="VMG924" s="14"/>
      <c r="VMH924" s="14"/>
      <c r="VMI924" s="14"/>
      <c r="VMJ924" s="14"/>
      <c r="VMK924" s="14"/>
      <c r="VML924" s="14"/>
      <c r="VMM924" s="14"/>
      <c r="VMN924" s="14"/>
      <c r="VMO924" s="14"/>
      <c r="VMP924" s="14"/>
      <c r="VMQ924" s="14"/>
      <c r="VMR924" s="14"/>
      <c r="VMS924" s="14"/>
      <c r="VMT924" s="14"/>
      <c r="VMU924" s="14"/>
      <c r="VMV924" s="14"/>
      <c r="VMW924" s="14"/>
      <c r="VMX924" s="14"/>
      <c r="VMY924" s="14"/>
      <c r="VMZ924" s="14"/>
      <c r="VNA924" s="14"/>
      <c r="VNB924" s="14"/>
      <c r="VNC924" s="14"/>
      <c r="VND924" s="14"/>
      <c r="VNE924" s="14"/>
      <c r="VNF924" s="14"/>
      <c r="VNG924" s="14"/>
      <c r="VNH924" s="14"/>
      <c r="VNI924" s="14"/>
      <c r="VNJ924" s="14"/>
      <c r="VNK924" s="14"/>
      <c r="VNL924" s="14"/>
      <c r="VNM924" s="14"/>
      <c r="VNN924" s="14"/>
      <c r="VNO924" s="14"/>
      <c r="VNP924" s="14"/>
      <c r="VNQ924" s="14"/>
      <c r="VNR924" s="14"/>
      <c r="VNS924" s="14"/>
      <c r="VNT924" s="14"/>
      <c r="VNU924" s="14"/>
      <c r="VNV924" s="14"/>
      <c r="VNW924" s="14"/>
      <c r="VNX924" s="14"/>
      <c r="VNY924" s="14"/>
      <c r="VNZ924" s="14"/>
      <c r="VOA924" s="14"/>
      <c r="VOB924" s="14"/>
      <c r="VOC924" s="14"/>
      <c r="VOD924" s="14"/>
      <c r="VOE924" s="14"/>
      <c r="VOF924" s="14"/>
      <c r="VOG924" s="14"/>
      <c r="VOH924" s="14"/>
      <c r="VOI924" s="14"/>
      <c r="VOJ924" s="14"/>
      <c r="VOK924" s="14"/>
      <c r="VOL924" s="14"/>
      <c r="VOM924" s="14"/>
      <c r="VON924" s="14"/>
      <c r="VOO924" s="14"/>
      <c r="VOP924" s="14"/>
      <c r="VOQ924" s="14"/>
      <c r="VOR924" s="14"/>
      <c r="VOS924" s="14"/>
      <c r="VOT924" s="14"/>
      <c r="VOU924" s="14"/>
      <c r="VOV924" s="14"/>
      <c r="VOW924" s="14"/>
      <c r="VOX924" s="14"/>
      <c r="VOY924" s="14"/>
      <c r="VOZ924" s="14"/>
      <c r="VPA924" s="14"/>
      <c r="VPB924" s="14"/>
      <c r="VPC924" s="14"/>
      <c r="VPD924" s="14"/>
      <c r="VPE924" s="14"/>
      <c r="VPF924" s="14"/>
      <c r="VPG924" s="14"/>
      <c r="VPH924" s="14"/>
      <c r="VPI924" s="14"/>
      <c r="VPJ924" s="14"/>
      <c r="VPK924" s="14"/>
      <c r="VPL924" s="14"/>
      <c r="VPM924" s="14"/>
      <c r="VPN924" s="14"/>
      <c r="VPO924" s="14"/>
      <c r="VPP924" s="14"/>
      <c r="VPQ924" s="14"/>
      <c r="VPR924" s="14"/>
      <c r="VPS924" s="14"/>
      <c r="VPT924" s="14"/>
      <c r="VPU924" s="14"/>
      <c r="VPV924" s="14"/>
      <c r="VPW924" s="14"/>
      <c r="VPX924" s="14"/>
      <c r="VPY924" s="14"/>
      <c r="VPZ924" s="14"/>
      <c r="VQA924" s="14"/>
      <c r="VQB924" s="14"/>
      <c r="VQC924" s="14"/>
      <c r="VQD924" s="14"/>
      <c r="VQE924" s="14"/>
      <c r="VQF924" s="14"/>
      <c r="VQG924" s="14"/>
      <c r="VQH924" s="14"/>
      <c r="VQI924" s="14"/>
      <c r="VQJ924" s="14"/>
      <c r="VQK924" s="14"/>
      <c r="VQL924" s="14"/>
      <c r="VQM924" s="14"/>
      <c r="VQN924" s="14"/>
      <c r="VQO924" s="14"/>
      <c r="VQP924" s="14"/>
      <c r="VQQ924" s="14"/>
      <c r="VQR924" s="14"/>
      <c r="VQS924" s="14"/>
      <c r="VQT924" s="14"/>
      <c r="VQU924" s="14"/>
      <c r="VQV924" s="14"/>
      <c r="VQW924" s="14"/>
      <c r="VQX924" s="14"/>
      <c r="VQY924" s="14"/>
      <c r="VQZ924" s="14"/>
      <c r="VRA924" s="14"/>
      <c r="VRB924" s="14"/>
      <c r="VRC924" s="14"/>
      <c r="VRD924" s="14"/>
      <c r="VRE924" s="14"/>
      <c r="VRF924" s="14"/>
      <c r="VRG924" s="14"/>
      <c r="VRH924" s="14"/>
      <c r="VRI924" s="14"/>
      <c r="VRJ924" s="14"/>
      <c r="VRK924" s="14"/>
      <c r="VRL924" s="14"/>
      <c r="VRM924" s="14"/>
      <c r="VRN924" s="14"/>
      <c r="VRO924" s="14"/>
      <c r="VRP924" s="14"/>
      <c r="VRQ924" s="14"/>
      <c r="VRR924" s="14"/>
      <c r="VRS924" s="14"/>
      <c r="VRT924" s="14"/>
      <c r="VRU924" s="14"/>
      <c r="VRV924" s="14"/>
      <c r="VRW924" s="14"/>
      <c r="VRX924" s="14"/>
      <c r="VRY924" s="14"/>
      <c r="VRZ924" s="14"/>
      <c r="VSA924" s="14"/>
      <c r="VSB924" s="14"/>
      <c r="VSC924" s="14"/>
      <c r="VSD924" s="14"/>
      <c r="VSE924" s="14"/>
      <c r="VSF924" s="14"/>
      <c r="VSG924" s="14"/>
      <c r="VSH924" s="14"/>
      <c r="VSI924" s="14"/>
      <c r="VSJ924" s="14"/>
      <c r="VSK924" s="14"/>
      <c r="VSL924" s="14"/>
      <c r="VSM924" s="14"/>
      <c r="VSN924" s="14"/>
      <c r="VSO924" s="14"/>
      <c r="VSP924" s="14"/>
      <c r="VSQ924" s="14"/>
      <c r="VSR924" s="14"/>
      <c r="VSS924" s="14"/>
      <c r="VST924" s="14"/>
      <c r="VSU924" s="14"/>
      <c r="VSV924" s="14"/>
      <c r="VSW924" s="14"/>
      <c r="VSX924" s="14"/>
      <c r="VSY924" s="14"/>
      <c r="VSZ924" s="14"/>
      <c r="VTA924" s="14"/>
      <c r="VTB924" s="14"/>
      <c r="VTC924" s="14"/>
      <c r="VTD924" s="14"/>
      <c r="VTE924" s="14"/>
      <c r="VTF924" s="14"/>
      <c r="VTG924" s="14"/>
      <c r="VTH924" s="14"/>
      <c r="VTI924" s="14"/>
      <c r="VTJ924" s="14"/>
      <c r="VTK924" s="14"/>
      <c r="VTL924" s="14"/>
      <c r="VTM924" s="14"/>
      <c r="VTN924" s="14"/>
      <c r="VTO924" s="14"/>
      <c r="VTP924" s="14"/>
      <c r="VTQ924" s="14"/>
      <c r="VTR924" s="14"/>
      <c r="VTS924" s="14"/>
      <c r="VTT924" s="14"/>
      <c r="VTU924" s="14"/>
      <c r="VTV924" s="14"/>
      <c r="VTW924" s="14"/>
      <c r="VTX924" s="14"/>
      <c r="VTY924" s="14"/>
      <c r="VTZ924" s="14"/>
      <c r="VUA924" s="14"/>
      <c r="VUB924" s="14"/>
      <c r="VUC924" s="14"/>
      <c r="VUD924" s="14"/>
      <c r="VUE924" s="14"/>
      <c r="VUF924" s="14"/>
      <c r="VUG924" s="14"/>
      <c r="VUH924" s="14"/>
      <c r="VUI924" s="14"/>
      <c r="VUJ924" s="14"/>
      <c r="VUK924" s="14"/>
      <c r="VUL924" s="14"/>
      <c r="VUM924" s="14"/>
      <c r="VUN924" s="14"/>
      <c r="VUO924" s="14"/>
      <c r="VUP924" s="14"/>
      <c r="VUQ924" s="14"/>
      <c r="VUR924" s="14"/>
      <c r="VUS924" s="14"/>
      <c r="VUT924" s="14"/>
      <c r="VUU924" s="14"/>
      <c r="VUV924" s="14"/>
      <c r="VUW924" s="14"/>
      <c r="VUX924" s="14"/>
      <c r="VUY924" s="14"/>
      <c r="VUZ924" s="14"/>
      <c r="VVA924" s="14"/>
      <c r="VVB924" s="14"/>
      <c r="VVC924" s="14"/>
      <c r="VVD924" s="14"/>
      <c r="VVE924" s="14"/>
      <c r="VVF924" s="14"/>
      <c r="VVG924" s="14"/>
      <c r="VVH924" s="14"/>
      <c r="VVI924" s="14"/>
      <c r="VVJ924" s="14"/>
      <c r="VVK924" s="14"/>
      <c r="VVL924" s="14"/>
      <c r="VVM924" s="14"/>
      <c r="VVN924" s="14"/>
      <c r="VVO924" s="14"/>
      <c r="VVP924" s="14"/>
      <c r="VVQ924" s="14"/>
      <c r="VVR924" s="14"/>
      <c r="VVS924" s="14"/>
      <c r="VVT924" s="14"/>
      <c r="VVU924" s="14"/>
      <c r="VVV924" s="14"/>
      <c r="VVW924" s="14"/>
      <c r="VVX924" s="14"/>
      <c r="VVY924" s="14"/>
      <c r="VVZ924" s="14"/>
      <c r="VWA924" s="14"/>
      <c r="VWB924" s="14"/>
      <c r="VWC924" s="14"/>
      <c r="VWD924" s="14"/>
      <c r="VWE924" s="14"/>
      <c r="VWF924" s="14"/>
      <c r="VWG924" s="14"/>
      <c r="VWH924" s="14"/>
      <c r="VWI924" s="14"/>
      <c r="VWJ924" s="14"/>
      <c r="VWK924" s="14"/>
      <c r="VWL924" s="14"/>
      <c r="VWM924" s="14"/>
      <c r="VWN924" s="14"/>
      <c r="VWO924" s="14"/>
      <c r="VWP924" s="14"/>
      <c r="VWQ924" s="14"/>
      <c r="VWR924" s="14"/>
      <c r="VWS924" s="14"/>
      <c r="VWT924" s="14"/>
      <c r="VWU924" s="14"/>
      <c r="VWV924" s="14"/>
      <c r="VWW924" s="14"/>
      <c r="VWX924" s="14"/>
      <c r="VWY924" s="14"/>
      <c r="VWZ924" s="14"/>
      <c r="VXA924" s="14"/>
      <c r="VXB924" s="14"/>
      <c r="VXC924" s="14"/>
      <c r="VXD924" s="14"/>
      <c r="VXE924" s="14"/>
      <c r="VXF924" s="14"/>
      <c r="VXG924" s="14"/>
      <c r="VXH924" s="14"/>
      <c r="VXI924" s="14"/>
      <c r="VXJ924" s="14"/>
      <c r="VXK924" s="14"/>
      <c r="VXL924" s="14"/>
      <c r="VXM924" s="14"/>
      <c r="VXN924" s="14"/>
      <c r="VXO924" s="14"/>
      <c r="VXP924" s="14"/>
      <c r="VXQ924" s="14"/>
      <c r="VXR924" s="14"/>
      <c r="VXS924" s="14"/>
      <c r="VXT924" s="14"/>
      <c r="VXU924" s="14"/>
      <c r="VXV924" s="14"/>
      <c r="VXW924" s="14"/>
      <c r="VXX924" s="14"/>
      <c r="VXY924" s="14"/>
      <c r="VXZ924" s="14"/>
      <c r="VYA924" s="14"/>
      <c r="VYB924" s="14"/>
      <c r="VYC924" s="14"/>
      <c r="VYD924" s="14"/>
      <c r="VYE924" s="14"/>
      <c r="VYF924" s="14"/>
      <c r="VYG924" s="14"/>
      <c r="VYH924" s="14"/>
      <c r="VYI924" s="14"/>
      <c r="VYJ924" s="14"/>
      <c r="VYK924" s="14"/>
      <c r="VYL924" s="14"/>
      <c r="VYM924" s="14"/>
      <c r="VYN924" s="14"/>
      <c r="VYO924" s="14"/>
      <c r="VYP924" s="14"/>
      <c r="VYQ924" s="14"/>
      <c r="VYR924" s="14"/>
      <c r="VYS924" s="14"/>
      <c r="VYT924" s="14"/>
      <c r="VYU924" s="14"/>
      <c r="VYV924" s="14"/>
      <c r="VYW924" s="14"/>
      <c r="VYX924" s="14"/>
      <c r="VYY924" s="14"/>
      <c r="VYZ924" s="14"/>
      <c r="VZA924" s="14"/>
      <c r="VZB924" s="14"/>
      <c r="VZC924" s="14"/>
      <c r="VZD924" s="14"/>
      <c r="VZE924" s="14"/>
      <c r="VZF924" s="14"/>
      <c r="VZG924" s="14"/>
      <c r="VZH924" s="14"/>
      <c r="VZI924" s="14"/>
      <c r="VZJ924" s="14"/>
      <c r="VZK924" s="14"/>
      <c r="VZL924" s="14"/>
      <c r="VZM924" s="14"/>
      <c r="VZN924" s="14"/>
      <c r="VZO924" s="14"/>
      <c r="VZP924" s="14"/>
      <c r="VZQ924" s="14"/>
      <c r="VZR924" s="14"/>
      <c r="VZS924" s="14"/>
      <c r="VZT924" s="14"/>
      <c r="VZU924" s="14"/>
      <c r="VZV924" s="14"/>
      <c r="VZW924" s="14"/>
      <c r="VZX924" s="14"/>
      <c r="VZY924" s="14"/>
      <c r="VZZ924" s="14"/>
      <c r="WAA924" s="14"/>
      <c r="WAB924" s="14"/>
      <c r="WAC924" s="14"/>
      <c r="WAD924" s="14"/>
      <c r="WAE924" s="14"/>
      <c r="WAF924" s="14"/>
      <c r="WAG924" s="14"/>
      <c r="WAH924" s="14"/>
      <c r="WAI924" s="14"/>
      <c r="WAJ924" s="14"/>
      <c r="WAK924" s="14"/>
      <c r="WAL924" s="14"/>
      <c r="WAM924" s="14"/>
      <c r="WAN924" s="14"/>
      <c r="WAO924" s="14"/>
      <c r="WAP924" s="14"/>
      <c r="WAQ924" s="14"/>
      <c r="WAR924" s="14"/>
      <c r="WAS924" s="14"/>
      <c r="WAT924" s="14"/>
      <c r="WAU924" s="14"/>
      <c r="WAV924" s="14"/>
      <c r="WAW924" s="14"/>
      <c r="WAX924" s="14"/>
      <c r="WAY924" s="14"/>
      <c r="WAZ924" s="14"/>
      <c r="WBA924" s="14"/>
      <c r="WBB924" s="14"/>
      <c r="WBC924" s="14"/>
      <c r="WBD924" s="14"/>
      <c r="WBE924" s="14"/>
      <c r="WBF924" s="14"/>
      <c r="WBG924" s="14"/>
      <c r="WBH924" s="14"/>
      <c r="WBI924" s="14"/>
      <c r="WBJ924" s="14"/>
      <c r="WBK924" s="14"/>
      <c r="WBL924" s="14"/>
      <c r="WBM924" s="14"/>
      <c r="WBN924" s="14"/>
      <c r="WBO924" s="14"/>
      <c r="WBP924" s="14"/>
      <c r="WBQ924" s="14"/>
      <c r="WBR924" s="14"/>
      <c r="WBS924" s="14"/>
      <c r="WBT924" s="14"/>
      <c r="WBU924" s="14"/>
      <c r="WBV924" s="14"/>
      <c r="WBW924" s="14"/>
      <c r="WBX924" s="14"/>
      <c r="WBY924" s="14"/>
      <c r="WBZ924" s="14"/>
      <c r="WCA924" s="14"/>
      <c r="WCB924" s="14"/>
      <c r="WCC924" s="14"/>
      <c r="WCD924" s="14"/>
      <c r="WCE924" s="14"/>
      <c r="WCF924" s="14"/>
      <c r="WCG924" s="14"/>
      <c r="WCH924" s="14"/>
      <c r="WCI924" s="14"/>
      <c r="WCJ924" s="14"/>
      <c r="WCK924" s="14"/>
      <c r="WCL924" s="14"/>
      <c r="WCM924" s="14"/>
      <c r="WCN924" s="14"/>
      <c r="WCO924" s="14"/>
      <c r="WCP924" s="14"/>
      <c r="WCQ924" s="14"/>
      <c r="WCR924" s="14"/>
      <c r="WCS924" s="14"/>
      <c r="WCT924" s="14"/>
      <c r="WCU924" s="14"/>
      <c r="WCV924" s="14"/>
      <c r="WCW924" s="14"/>
      <c r="WCX924" s="14"/>
      <c r="WCY924" s="14"/>
      <c r="WCZ924" s="14"/>
      <c r="WDA924" s="14"/>
      <c r="WDB924" s="14"/>
      <c r="WDC924" s="14"/>
      <c r="WDD924" s="14"/>
      <c r="WDE924" s="14"/>
      <c r="WDF924" s="14"/>
      <c r="WDG924" s="14"/>
      <c r="WDH924" s="14"/>
      <c r="WDI924" s="14"/>
      <c r="WDJ924" s="14"/>
      <c r="WDK924" s="14"/>
      <c r="WDL924" s="14"/>
      <c r="WDM924" s="14"/>
      <c r="WDN924" s="14"/>
      <c r="WDO924" s="14"/>
      <c r="WDP924" s="14"/>
      <c r="WDQ924" s="14"/>
      <c r="WDR924" s="14"/>
      <c r="WDS924" s="14"/>
      <c r="WDT924" s="14"/>
      <c r="WDU924" s="14"/>
      <c r="WDV924" s="14"/>
      <c r="WDW924" s="14"/>
      <c r="WDX924" s="14"/>
      <c r="WDY924" s="14"/>
      <c r="WDZ924" s="14"/>
      <c r="WEA924" s="14"/>
      <c r="WEB924" s="14"/>
      <c r="WEC924" s="14"/>
      <c r="WED924" s="14"/>
      <c r="WEE924" s="14"/>
      <c r="WEF924" s="14"/>
      <c r="WEG924" s="14"/>
      <c r="WEH924" s="14"/>
      <c r="WEI924" s="14"/>
      <c r="WEJ924" s="14"/>
      <c r="WEK924" s="14"/>
      <c r="WEL924" s="14"/>
      <c r="WEM924" s="14"/>
      <c r="WEN924" s="14"/>
      <c r="WEO924" s="14"/>
      <c r="WEP924" s="14"/>
      <c r="WEQ924" s="14"/>
      <c r="WER924" s="14"/>
      <c r="WES924" s="14"/>
      <c r="WET924" s="14"/>
      <c r="WEU924" s="14"/>
      <c r="WEV924" s="14"/>
      <c r="WEW924" s="14"/>
      <c r="WEX924" s="14"/>
      <c r="WEY924" s="14"/>
      <c r="WEZ924" s="14"/>
      <c r="WFA924" s="14"/>
      <c r="WFB924" s="14"/>
      <c r="WFC924" s="14"/>
      <c r="WFD924" s="14"/>
      <c r="WFE924" s="14"/>
      <c r="WFF924" s="14"/>
      <c r="WFG924" s="14"/>
      <c r="WFH924" s="14"/>
      <c r="WFI924" s="14"/>
      <c r="WFJ924" s="14"/>
      <c r="WFK924" s="14"/>
      <c r="WFL924" s="14"/>
      <c r="WFM924" s="14"/>
      <c r="WFN924" s="14"/>
      <c r="WFO924" s="14"/>
      <c r="WFP924" s="14"/>
      <c r="WFQ924" s="14"/>
      <c r="WFR924" s="14"/>
      <c r="WFS924" s="14"/>
      <c r="WFT924" s="14"/>
      <c r="WFU924" s="14"/>
      <c r="WFV924" s="14"/>
      <c r="WFW924" s="14"/>
      <c r="WFX924" s="14"/>
      <c r="WFY924" s="14"/>
      <c r="WFZ924" s="14"/>
      <c r="WGA924" s="14"/>
      <c r="WGB924" s="14"/>
      <c r="WGC924" s="14"/>
      <c r="WGD924" s="14"/>
      <c r="WGE924" s="14"/>
      <c r="WGF924" s="14"/>
      <c r="WGG924" s="14"/>
      <c r="WGH924" s="14"/>
      <c r="WGI924" s="14"/>
      <c r="WGJ924" s="14"/>
      <c r="WGK924" s="14"/>
      <c r="WGL924" s="14"/>
      <c r="WGM924" s="14"/>
      <c r="WGN924" s="14"/>
      <c r="WGO924" s="14"/>
      <c r="WGP924" s="14"/>
      <c r="WGQ924" s="14"/>
      <c r="WGR924" s="14"/>
      <c r="WGS924" s="14"/>
      <c r="WGT924" s="14"/>
      <c r="WGU924" s="14"/>
      <c r="WGV924" s="14"/>
      <c r="WGW924" s="14"/>
      <c r="WGX924" s="14"/>
      <c r="WGY924" s="14"/>
      <c r="WGZ924" s="14"/>
      <c r="WHA924" s="14"/>
      <c r="WHB924" s="14"/>
      <c r="WHC924" s="14"/>
      <c r="WHD924" s="14"/>
      <c r="WHE924" s="14"/>
      <c r="WHF924" s="14"/>
      <c r="WHG924" s="14"/>
      <c r="WHH924" s="14"/>
      <c r="WHI924" s="14"/>
      <c r="WHJ924" s="14"/>
      <c r="WHK924" s="14"/>
      <c r="WHL924" s="14"/>
      <c r="WHM924" s="14"/>
      <c r="WHN924" s="14"/>
      <c r="WHO924" s="14"/>
      <c r="WHP924" s="14"/>
      <c r="WHQ924" s="14"/>
      <c r="WHR924" s="14"/>
      <c r="WHS924" s="14"/>
      <c r="WHT924" s="14"/>
      <c r="WHU924" s="14"/>
      <c r="WHV924" s="14"/>
      <c r="WHW924" s="14"/>
      <c r="WHX924" s="14"/>
      <c r="WHY924" s="14"/>
      <c r="WHZ924" s="14"/>
      <c r="WIA924" s="14"/>
      <c r="WIB924" s="14"/>
      <c r="WIC924" s="14"/>
      <c r="WID924" s="14"/>
      <c r="WIE924" s="14"/>
      <c r="WIF924" s="14"/>
      <c r="WIG924" s="14"/>
      <c r="WIH924" s="14"/>
      <c r="WII924" s="14"/>
      <c r="WIJ924" s="14"/>
      <c r="WIK924" s="14"/>
      <c r="WIL924" s="14"/>
      <c r="WIM924" s="14"/>
      <c r="WIN924" s="14"/>
      <c r="WIO924" s="14"/>
      <c r="WIP924" s="14"/>
      <c r="WIQ924" s="14"/>
      <c r="WIR924" s="14"/>
      <c r="WIS924" s="14"/>
      <c r="WIT924" s="14"/>
      <c r="WIU924" s="14"/>
      <c r="WIV924" s="14"/>
      <c r="WIW924" s="14"/>
      <c r="WIX924" s="14"/>
      <c r="WIY924" s="14"/>
      <c r="WIZ924" s="14"/>
      <c r="WJA924" s="14"/>
      <c r="WJB924" s="14"/>
      <c r="WJC924" s="14"/>
      <c r="WJD924" s="14"/>
      <c r="WJE924" s="14"/>
      <c r="WJF924" s="14"/>
      <c r="WJG924" s="14"/>
      <c r="WJH924" s="14"/>
      <c r="WJI924" s="14"/>
      <c r="WJJ924" s="14"/>
      <c r="WJK924" s="14"/>
      <c r="WJL924" s="14"/>
      <c r="WJM924" s="14"/>
      <c r="WJN924" s="14"/>
      <c r="WJO924" s="14"/>
      <c r="WJP924" s="14"/>
      <c r="WJQ924" s="14"/>
      <c r="WJR924" s="14"/>
      <c r="WJS924" s="14"/>
      <c r="WJT924" s="14"/>
      <c r="WJU924" s="14"/>
      <c r="WJV924" s="14"/>
      <c r="WJW924" s="14"/>
      <c r="WJX924" s="14"/>
      <c r="WJY924" s="14"/>
      <c r="WJZ924" s="14"/>
      <c r="WKA924" s="14"/>
      <c r="WKB924" s="14"/>
      <c r="WKC924" s="14"/>
      <c r="WKD924" s="14"/>
      <c r="WKE924" s="14"/>
      <c r="WKF924" s="14"/>
      <c r="WKG924" s="14"/>
      <c r="WKH924" s="14"/>
      <c r="WKI924" s="14"/>
      <c r="WKJ924" s="14"/>
      <c r="WKK924" s="14"/>
      <c r="WKL924" s="14"/>
      <c r="WKM924" s="14"/>
      <c r="WKN924" s="14"/>
      <c r="WKO924" s="14"/>
      <c r="WKP924" s="14"/>
      <c r="WKQ924" s="14"/>
      <c r="WKR924" s="14"/>
      <c r="WKS924" s="14"/>
      <c r="WKT924" s="14"/>
      <c r="WKU924" s="14"/>
      <c r="WKV924" s="14"/>
      <c r="WKW924" s="14"/>
      <c r="WKX924" s="14"/>
      <c r="WKY924" s="14"/>
      <c r="WKZ924" s="14"/>
      <c r="WLA924" s="14"/>
      <c r="WLB924" s="14"/>
      <c r="WLC924" s="14"/>
      <c r="WLD924" s="14"/>
      <c r="WLE924" s="14"/>
      <c r="WLF924" s="14"/>
      <c r="WLG924" s="14"/>
      <c r="WLH924" s="14"/>
      <c r="WLI924" s="14"/>
      <c r="WLJ924" s="14"/>
      <c r="WLK924" s="14"/>
      <c r="WLL924" s="14"/>
      <c r="WLM924" s="14"/>
      <c r="WLN924" s="14"/>
      <c r="WLO924" s="14"/>
      <c r="WLP924" s="14"/>
      <c r="WLQ924" s="14"/>
      <c r="WLR924" s="14"/>
      <c r="WLS924" s="14"/>
      <c r="WLT924" s="14"/>
      <c r="WLU924" s="14"/>
      <c r="WLV924" s="14"/>
      <c r="WLW924" s="14"/>
      <c r="WLX924" s="14"/>
      <c r="WLY924" s="14"/>
      <c r="WLZ924" s="14"/>
      <c r="WMA924" s="14"/>
      <c r="WMB924" s="14"/>
      <c r="WMC924" s="14"/>
      <c r="WMD924" s="14"/>
      <c r="WME924" s="14"/>
      <c r="WMF924" s="14"/>
      <c r="WMG924" s="14"/>
      <c r="WMH924" s="14"/>
      <c r="WMI924" s="14"/>
      <c r="WMJ924" s="14"/>
      <c r="WMK924" s="14"/>
      <c r="WML924" s="14"/>
      <c r="WMM924" s="14"/>
      <c r="WMN924" s="14"/>
      <c r="WMO924" s="14"/>
      <c r="WMP924" s="14"/>
      <c r="WMQ924" s="14"/>
      <c r="WMR924" s="14"/>
      <c r="WMS924" s="14"/>
      <c r="WMT924" s="14"/>
      <c r="WMU924" s="14"/>
      <c r="WMV924" s="14"/>
      <c r="WMW924" s="14"/>
      <c r="WMX924" s="14"/>
      <c r="WMY924" s="14"/>
      <c r="WMZ924" s="14"/>
      <c r="WNA924" s="14"/>
      <c r="WNB924" s="14"/>
      <c r="WNC924" s="14"/>
      <c r="WND924" s="14"/>
      <c r="WNE924" s="14"/>
      <c r="WNF924" s="14"/>
      <c r="WNG924" s="14"/>
      <c r="WNH924" s="14"/>
      <c r="WNI924" s="14"/>
      <c r="WNJ924" s="14"/>
      <c r="WNK924" s="14"/>
      <c r="WNL924" s="14"/>
      <c r="WNM924" s="14"/>
      <c r="WNN924" s="14"/>
      <c r="WNO924" s="14"/>
      <c r="WNP924" s="14"/>
      <c r="WNQ924" s="14"/>
      <c r="WNR924" s="14"/>
      <c r="WNS924" s="14"/>
      <c r="WNT924" s="14"/>
      <c r="WNU924" s="14"/>
      <c r="WNV924" s="14"/>
      <c r="WNW924" s="14"/>
      <c r="WNX924" s="14"/>
      <c r="WNY924" s="14"/>
      <c r="WNZ924" s="14"/>
      <c r="WOA924" s="14"/>
      <c r="WOB924" s="14"/>
      <c r="WOC924" s="14"/>
      <c r="WOD924" s="14"/>
      <c r="WOE924" s="14"/>
      <c r="WOF924" s="14"/>
      <c r="WOG924" s="14"/>
      <c r="WOH924" s="14"/>
      <c r="WOI924" s="14"/>
      <c r="WOJ924" s="14"/>
      <c r="WOK924" s="14"/>
      <c r="WOL924" s="14"/>
      <c r="WOM924" s="14"/>
      <c r="WON924" s="14"/>
      <c r="WOO924" s="14"/>
      <c r="WOP924" s="14"/>
      <c r="WOQ924" s="14"/>
      <c r="WOR924" s="14"/>
      <c r="WOS924" s="14"/>
      <c r="WOT924" s="14"/>
      <c r="WOU924" s="14"/>
      <c r="WOV924" s="14"/>
      <c r="WOW924" s="14"/>
      <c r="WOX924" s="14"/>
      <c r="WOY924" s="14"/>
      <c r="WOZ924" s="14"/>
      <c r="WPA924" s="14"/>
      <c r="WPB924" s="14"/>
      <c r="WPC924" s="14"/>
      <c r="WPD924" s="14"/>
      <c r="WPE924" s="14"/>
      <c r="WPF924" s="14"/>
      <c r="WPG924" s="14"/>
      <c r="WPH924" s="14"/>
      <c r="WPI924" s="14"/>
      <c r="WPJ924" s="14"/>
      <c r="WPK924" s="14"/>
      <c r="WPL924" s="14"/>
      <c r="WPM924" s="14"/>
      <c r="WPN924" s="14"/>
      <c r="WPO924" s="14"/>
      <c r="WPP924" s="14"/>
      <c r="WPQ924" s="14"/>
      <c r="WPR924" s="14"/>
      <c r="WPS924" s="14"/>
      <c r="WPT924" s="14"/>
      <c r="WPU924" s="14"/>
      <c r="WPV924" s="14"/>
      <c r="WPW924" s="14"/>
      <c r="WPX924" s="14"/>
      <c r="WPY924" s="14"/>
      <c r="WPZ924" s="14"/>
      <c r="WQA924" s="14"/>
      <c r="WQB924" s="14"/>
      <c r="WQC924" s="14"/>
      <c r="WQD924" s="14"/>
      <c r="WQE924" s="14"/>
      <c r="WQF924" s="14"/>
      <c r="WQG924" s="14"/>
      <c r="WQH924" s="14"/>
      <c r="WQI924" s="14"/>
      <c r="WQJ924" s="14"/>
      <c r="WQK924" s="14"/>
      <c r="WQL924" s="14"/>
      <c r="WQM924" s="14"/>
      <c r="WQN924" s="14"/>
      <c r="WQO924" s="14"/>
      <c r="WQP924" s="14"/>
      <c r="WQQ924" s="14"/>
      <c r="WQR924" s="14"/>
      <c r="WQS924" s="14"/>
      <c r="WQT924" s="14"/>
      <c r="WQU924" s="14"/>
      <c r="WQV924" s="14"/>
      <c r="WQW924" s="14"/>
      <c r="WQX924" s="14"/>
      <c r="WQY924" s="14"/>
      <c r="WQZ924" s="14"/>
      <c r="WRA924" s="14"/>
      <c r="WRB924" s="14"/>
      <c r="WRC924" s="14"/>
      <c r="WRD924" s="14"/>
      <c r="WRE924" s="14"/>
      <c r="WRF924" s="14"/>
      <c r="WRG924" s="14"/>
      <c r="WRH924" s="14"/>
      <c r="WRI924" s="14"/>
      <c r="WRJ924" s="14"/>
      <c r="WRK924" s="14"/>
      <c r="WRL924" s="14"/>
      <c r="WRM924" s="14"/>
      <c r="WRN924" s="14"/>
      <c r="WRO924" s="14"/>
      <c r="WRP924" s="14"/>
      <c r="WRQ924" s="14"/>
      <c r="WRR924" s="14"/>
      <c r="WRS924" s="14"/>
      <c r="WRT924" s="14"/>
      <c r="WRU924" s="14"/>
      <c r="WRV924" s="14"/>
      <c r="WRW924" s="14"/>
      <c r="WRX924" s="14"/>
      <c r="WRY924" s="14"/>
      <c r="WRZ924" s="14"/>
      <c r="WSA924" s="14"/>
      <c r="WSB924" s="14"/>
      <c r="WSC924" s="14"/>
      <c r="WSD924" s="14"/>
      <c r="WSE924" s="14"/>
      <c r="WSF924" s="14"/>
      <c r="WSG924" s="14"/>
      <c r="WSH924" s="14"/>
      <c r="WSI924" s="14"/>
      <c r="WSJ924" s="14"/>
      <c r="WSK924" s="14"/>
      <c r="WSL924" s="14"/>
      <c r="WSM924" s="14"/>
      <c r="WSN924" s="14"/>
      <c r="WSO924" s="14"/>
      <c r="WSP924" s="14"/>
      <c r="WSQ924" s="14"/>
      <c r="WSR924" s="14"/>
      <c r="WSS924" s="14"/>
      <c r="WST924" s="14"/>
      <c r="WSU924" s="14"/>
      <c r="WSV924" s="14"/>
      <c r="WSW924" s="14"/>
      <c r="WSX924" s="14"/>
      <c r="WSY924" s="14"/>
      <c r="WSZ924" s="14"/>
      <c r="WTA924" s="14"/>
      <c r="WTB924" s="14"/>
      <c r="WTC924" s="14"/>
      <c r="WTD924" s="14"/>
      <c r="WTE924" s="14"/>
      <c r="WTF924" s="14"/>
      <c r="WTG924" s="14"/>
      <c r="WTH924" s="14"/>
      <c r="WTI924" s="14"/>
      <c r="WTJ924" s="14"/>
      <c r="WTK924" s="14"/>
      <c r="WTL924" s="14"/>
      <c r="WTM924" s="14"/>
      <c r="WTN924" s="14"/>
      <c r="WTO924" s="14"/>
      <c r="WTP924" s="14"/>
      <c r="WTQ924" s="14"/>
      <c r="WTR924" s="14"/>
      <c r="WTS924" s="14"/>
      <c r="WTT924" s="14"/>
      <c r="WTU924" s="14"/>
      <c r="WTV924" s="14"/>
      <c r="WTW924" s="14"/>
      <c r="WTX924" s="14"/>
      <c r="WTY924" s="14"/>
      <c r="WTZ924" s="14"/>
      <c r="WUA924" s="14"/>
      <c r="WUB924" s="14"/>
      <c r="WUC924" s="14"/>
      <c r="WUD924" s="14"/>
      <c r="WUE924" s="14"/>
      <c r="WUF924" s="14"/>
      <c r="WUG924" s="14"/>
      <c r="WUH924" s="14"/>
      <c r="WUI924" s="14"/>
      <c r="WUJ924" s="14"/>
      <c r="WUK924" s="14"/>
      <c r="WUL924" s="14"/>
      <c r="WUM924" s="14"/>
      <c r="WUN924" s="14"/>
      <c r="WUO924" s="14"/>
      <c r="WUP924" s="14"/>
      <c r="WUQ924" s="14"/>
      <c r="WUR924" s="14"/>
      <c r="WUS924" s="14"/>
      <c r="WUT924" s="14"/>
      <c r="WUU924" s="14"/>
      <c r="WUV924" s="14"/>
      <c r="WUW924" s="14"/>
      <c r="WUX924" s="14"/>
      <c r="WUY924" s="14"/>
      <c r="WUZ924" s="14"/>
      <c r="WVA924" s="14"/>
      <c r="WVB924" s="14"/>
      <c r="WVC924" s="14"/>
      <c r="WVD924" s="14"/>
      <c r="WVE924" s="14"/>
      <c r="WVF924" s="14"/>
      <c r="WVG924" s="14"/>
      <c r="WVH924" s="14"/>
      <c r="WVI924" s="14"/>
      <c r="WVJ924" s="14"/>
      <c r="WVK924" s="14"/>
      <c r="WVL924" s="14"/>
      <c r="WVM924" s="14"/>
      <c r="WVN924" s="14"/>
      <c r="WVO924" s="14"/>
      <c r="WVP924" s="14"/>
      <c r="WVQ924" s="14"/>
      <c r="WVR924" s="14"/>
      <c r="WVS924" s="14"/>
      <c r="WVT924" s="14"/>
      <c r="WVU924" s="14"/>
      <c r="WVV924" s="14"/>
      <c r="WVW924" s="14"/>
      <c r="WVX924" s="14"/>
      <c r="WVY924" s="14"/>
      <c r="WVZ924" s="14"/>
      <c r="WWA924" s="14"/>
      <c r="WWB924" s="14"/>
      <c r="WWC924" s="14"/>
      <c r="WWD924" s="14"/>
      <c r="WWE924" s="14"/>
      <c r="WWF924" s="14"/>
      <c r="WWG924" s="14"/>
      <c r="WWH924" s="14"/>
      <c r="WWI924" s="14"/>
      <c r="WWJ924" s="14"/>
      <c r="WWK924" s="14"/>
      <c r="WWL924" s="14"/>
      <c r="WWM924" s="14"/>
      <c r="WWN924" s="14"/>
      <c r="WWO924" s="14"/>
      <c r="WWP924" s="14"/>
      <c r="WWQ924" s="14"/>
      <c r="WWR924" s="14"/>
      <c r="WWS924" s="14"/>
      <c r="WWT924" s="14"/>
      <c r="WWU924" s="14"/>
      <c r="WWV924" s="14"/>
      <c r="WWW924" s="14"/>
      <c r="WWX924" s="14"/>
      <c r="WWY924" s="14"/>
      <c r="WWZ924" s="14"/>
      <c r="WXA924" s="14"/>
      <c r="WXB924" s="14"/>
      <c r="WXC924" s="14"/>
      <c r="WXD924" s="14"/>
      <c r="WXE924" s="14"/>
      <c r="WXF924" s="14"/>
      <c r="WXG924" s="14"/>
      <c r="WXH924" s="14"/>
      <c r="WXI924" s="14"/>
      <c r="WXJ924" s="14"/>
      <c r="WXK924" s="14"/>
      <c r="WXL924" s="14"/>
      <c r="WXM924" s="14"/>
      <c r="WXN924" s="14"/>
      <c r="WXO924" s="14"/>
      <c r="WXP924" s="14"/>
      <c r="WXQ924" s="14"/>
      <c r="WXR924" s="14"/>
      <c r="WXS924" s="14"/>
      <c r="WXT924" s="14"/>
      <c r="WXU924" s="14"/>
      <c r="WXV924" s="14"/>
      <c r="WXW924" s="14"/>
      <c r="WXX924" s="14"/>
      <c r="WXY924" s="14"/>
      <c r="WXZ924" s="14"/>
      <c r="WYA924" s="14"/>
      <c r="WYB924" s="14"/>
      <c r="WYC924" s="14"/>
      <c r="WYD924" s="14"/>
      <c r="WYE924" s="14"/>
      <c r="WYF924" s="14"/>
      <c r="WYG924" s="14"/>
      <c r="WYH924" s="14"/>
      <c r="WYI924" s="14"/>
      <c r="WYJ924" s="14"/>
      <c r="WYK924" s="14"/>
      <c r="WYL924" s="14"/>
      <c r="WYM924" s="14"/>
      <c r="WYN924" s="14"/>
      <c r="WYO924" s="14"/>
      <c r="WYP924" s="14"/>
      <c r="WYQ924" s="14"/>
      <c r="WYR924" s="14"/>
      <c r="WYS924" s="14"/>
      <c r="WYT924" s="14"/>
      <c r="WYU924" s="14"/>
      <c r="WYV924" s="14"/>
      <c r="WYW924" s="14"/>
      <c r="WYX924" s="14"/>
      <c r="WYY924" s="14"/>
      <c r="WYZ924" s="14"/>
      <c r="WZA924" s="14"/>
      <c r="WZB924" s="14"/>
      <c r="WZC924" s="14"/>
      <c r="WZD924" s="14"/>
      <c r="WZE924" s="14"/>
      <c r="WZF924" s="14"/>
      <c r="WZG924" s="14"/>
      <c r="WZH924" s="14"/>
      <c r="WZI924" s="14"/>
      <c r="WZJ924" s="14"/>
      <c r="WZK924" s="14"/>
      <c r="WZL924" s="14"/>
      <c r="WZM924" s="14"/>
      <c r="WZN924" s="14"/>
      <c r="WZO924" s="14"/>
      <c r="WZP924" s="14"/>
      <c r="WZQ924" s="14"/>
      <c r="WZR924" s="14"/>
      <c r="WZS924" s="14"/>
      <c r="WZT924" s="14"/>
      <c r="WZU924" s="14"/>
      <c r="WZV924" s="14"/>
      <c r="WZW924" s="14"/>
      <c r="WZX924" s="14"/>
      <c r="WZY924" s="14"/>
      <c r="WZZ924" s="14"/>
      <c r="XAA924" s="14"/>
      <c r="XAB924" s="14"/>
      <c r="XAC924" s="14"/>
      <c r="XAD924" s="14"/>
      <c r="XAE924" s="14"/>
      <c r="XAF924" s="14"/>
      <c r="XAG924" s="14"/>
      <c r="XAH924" s="14"/>
      <c r="XAI924" s="14"/>
      <c r="XAJ924" s="14"/>
      <c r="XAK924" s="14"/>
      <c r="XAL924" s="14"/>
      <c r="XAM924" s="14"/>
      <c r="XAN924" s="14"/>
      <c r="XAO924" s="14"/>
      <c r="XAP924" s="14"/>
      <c r="XAQ924" s="14"/>
      <c r="XAR924" s="14"/>
      <c r="XAS924" s="14"/>
      <c r="XAT924" s="14"/>
      <c r="XAU924" s="14"/>
      <c r="XAV924" s="14"/>
      <c r="XAW924" s="14"/>
      <c r="XAX924" s="14"/>
      <c r="XAY924" s="14"/>
      <c r="XAZ924" s="14"/>
      <c r="XBA924" s="14"/>
      <c r="XBB924" s="14"/>
      <c r="XBC924" s="14"/>
      <c r="XBD924" s="14"/>
      <c r="XBE924" s="14"/>
      <c r="XBF924" s="14"/>
      <c r="XBG924" s="14"/>
      <c r="XBH924" s="14"/>
      <c r="XBI924" s="14"/>
      <c r="XBJ924" s="14"/>
      <c r="XBK924" s="14"/>
      <c r="XBL924" s="14"/>
      <c r="XBM924" s="14"/>
      <c r="XBN924" s="14"/>
      <c r="XBO924" s="14"/>
      <c r="XBP924" s="14"/>
      <c r="XBQ924" s="14"/>
      <c r="XBR924" s="14"/>
      <c r="XBS924" s="14"/>
      <c r="XBT924" s="14"/>
      <c r="XBU924" s="14"/>
      <c r="XBV924" s="14"/>
      <c r="XBW924" s="14"/>
      <c r="XBX924" s="14"/>
      <c r="XBY924" s="14"/>
      <c r="XBZ924" s="14"/>
      <c r="XCA924" s="14"/>
      <c r="XCB924" s="14"/>
      <c r="XCC924" s="14"/>
      <c r="XCD924" s="14"/>
      <c r="XCE924" s="14"/>
      <c r="XCF924" s="14"/>
      <c r="XCG924" s="14"/>
      <c r="XCH924" s="14"/>
      <c r="XCI924" s="14"/>
      <c r="XCJ924" s="14"/>
      <c r="XCK924" s="14"/>
      <c r="XCL924" s="14"/>
      <c r="XCM924" s="14"/>
      <c r="XCN924" s="14"/>
      <c r="XCO924" s="14"/>
      <c r="XCP924" s="14"/>
      <c r="XCQ924" s="14"/>
      <c r="XCR924" s="14"/>
      <c r="XCS924" s="14"/>
      <c r="XCT924" s="14"/>
      <c r="XCU924" s="14"/>
      <c r="XCV924" s="14"/>
      <c r="XCW924" s="14"/>
      <c r="XCX924" s="14"/>
      <c r="XCY924" s="14"/>
      <c r="XCZ924" s="14"/>
      <c r="XDA924" s="14"/>
      <c r="XDB924" s="14"/>
      <c r="XDC924" s="14"/>
      <c r="XDD924" s="14"/>
      <c r="XDE924" s="14"/>
      <c r="XDF924" s="14"/>
      <c r="XDG924" s="14"/>
      <c r="XDH924" s="14"/>
      <c r="XDI924" s="14"/>
      <c r="XDJ924" s="14"/>
      <c r="XDK924" s="14"/>
      <c r="XDL924" s="14"/>
      <c r="XDM924" s="14"/>
      <c r="XDN924" s="14"/>
      <c r="XDO924" s="14"/>
      <c r="XDP924" s="14"/>
      <c r="XDQ924" s="14"/>
      <c r="XDR924" s="14"/>
      <c r="XDS924" s="14"/>
      <c r="XDT924" s="14"/>
      <c r="XDU924" s="14"/>
      <c r="XDV924" s="14"/>
      <c r="XDW924" s="14"/>
      <c r="XDX924" s="14"/>
      <c r="XDY924" s="14"/>
      <c r="XDZ924" s="14"/>
      <c r="XEA924" s="14"/>
      <c r="XEB924" s="14"/>
      <c r="XEC924" s="14"/>
      <c r="XED924" s="14"/>
      <c r="XEE924" s="14"/>
      <c r="XEF924" s="14"/>
      <c r="XEG924" s="14"/>
      <c r="XEH924" s="14"/>
      <c r="XEI924" s="14"/>
      <c r="XEJ924" s="14"/>
      <c r="XEK924" s="14"/>
      <c r="XEL924" s="14"/>
      <c r="XEM924" s="14"/>
      <c r="XEN924" s="14"/>
      <c r="XEO924" s="14"/>
      <c r="XEP924" s="14"/>
      <c r="XEQ924" s="14"/>
      <c r="XER924" s="14"/>
    </row>
    <row r="925" spans="1:16372" ht="15.75" x14ac:dyDescent="0.25">
      <c r="A925" s="55" t="s">
        <v>25</v>
      </c>
      <c r="B925" s="227" t="s">
        <v>74</v>
      </c>
      <c r="C925" s="227" t="s">
        <v>60</v>
      </c>
      <c r="D925" s="151" t="s">
        <v>395</v>
      </c>
      <c r="E925" s="37" t="s">
        <v>26</v>
      </c>
      <c r="F925" s="143">
        <f t="shared" si="7"/>
        <v>10</v>
      </c>
    </row>
    <row r="926" spans="1:16372" ht="25.5" customHeight="1" x14ac:dyDescent="0.25">
      <c r="A926" s="55" t="s">
        <v>152</v>
      </c>
      <c r="B926" s="227" t="s">
        <v>74</v>
      </c>
      <c r="C926" s="227" t="s">
        <v>60</v>
      </c>
      <c r="D926" s="151" t="s">
        <v>395</v>
      </c>
      <c r="E926" s="37" t="s">
        <v>159</v>
      </c>
      <c r="F926" s="115">
        <v>10</v>
      </c>
    </row>
    <row r="927" spans="1:16372" ht="31.5" x14ac:dyDescent="0.25">
      <c r="A927" s="49" t="s">
        <v>509</v>
      </c>
      <c r="B927" s="20" t="s">
        <v>74</v>
      </c>
      <c r="C927" s="152" t="s">
        <v>60</v>
      </c>
      <c r="D927" s="20" t="s">
        <v>375</v>
      </c>
      <c r="E927" s="20"/>
      <c r="F927" s="63">
        <f>F928</f>
        <v>15450</v>
      </c>
    </row>
    <row r="928" spans="1:16372" ht="32.25" x14ac:dyDescent="0.3">
      <c r="A928" s="121" t="s">
        <v>376</v>
      </c>
      <c r="B928" s="20" t="s">
        <v>74</v>
      </c>
      <c r="C928" s="20" t="s">
        <v>60</v>
      </c>
      <c r="D928" s="21" t="s">
        <v>377</v>
      </c>
      <c r="E928" s="89"/>
      <c r="F928" s="90">
        <f>F929+F933+F937</f>
        <v>15450</v>
      </c>
    </row>
    <row r="929" spans="1:9" ht="31.5" x14ac:dyDescent="0.25">
      <c r="A929" s="118" t="s">
        <v>378</v>
      </c>
      <c r="B929" s="25" t="s">
        <v>74</v>
      </c>
      <c r="C929" s="25" t="s">
        <v>60</v>
      </c>
      <c r="D929" s="46" t="s">
        <v>379</v>
      </c>
      <c r="E929" s="46"/>
      <c r="F929" s="27">
        <f>F930</f>
        <v>1300</v>
      </c>
    </row>
    <row r="930" spans="1:9" ht="31.5" x14ac:dyDescent="0.25">
      <c r="A930" s="44" t="s">
        <v>18</v>
      </c>
      <c r="B930" s="227" t="s">
        <v>74</v>
      </c>
      <c r="C930" s="227" t="s">
        <v>60</v>
      </c>
      <c r="D930" s="232" t="s">
        <v>379</v>
      </c>
      <c r="E930" s="232" t="s">
        <v>20</v>
      </c>
      <c r="F930" s="30">
        <f>F931</f>
        <v>1300</v>
      </c>
    </row>
    <row r="931" spans="1:9" ht="15.75" x14ac:dyDescent="0.25">
      <c r="A931" s="44" t="s">
        <v>25</v>
      </c>
      <c r="B931" s="137" t="s">
        <v>74</v>
      </c>
      <c r="C931" s="137" t="s">
        <v>60</v>
      </c>
      <c r="D931" s="232" t="s">
        <v>379</v>
      </c>
      <c r="E931" s="232" t="s">
        <v>26</v>
      </c>
      <c r="F931" s="30">
        <f>F932</f>
        <v>1300</v>
      </c>
    </row>
    <row r="932" spans="1:9" ht="15.75" x14ac:dyDescent="0.25">
      <c r="A932" s="95" t="s">
        <v>152</v>
      </c>
      <c r="B932" s="137" t="s">
        <v>74</v>
      </c>
      <c r="C932" s="137" t="s">
        <v>60</v>
      </c>
      <c r="D932" s="232" t="s">
        <v>379</v>
      </c>
      <c r="E932" s="232" t="s">
        <v>159</v>
      </c>
      <c r="F932" s="30">
        <v>1300</v>
      </c>
    </row>
    <row r="933" spans="1:9" ht="47.25" x14ac:dyDescent="0.25">
      <c r="A933" s="118" t="s">
        <v>380</v>
      </c>
      <c r="B933" s="25" t="s">
        <v>74</v>
      </c>
      <c r="C933" s="25" t="s">
        <v>60</v>
      </c>
      <c r="D933" s="46" t="s">
        <v>381</v>
      </c>
      <c r="E933" s="46"/>
      <c r="F933" s="27">
        <f>F934</f>
        <v>1850</v>
      </c>
    </row>
    <row r="934" spans="1:9" ht="31.5" x14ac:dyDescent="0.25">
      <c r="A934" s="44" t="s">
        <v>18</v>
      </c>
      <c r="B934" s="227" t="s">
        <v>74</v>
      </c>
      <c r="C934" s="227" t="s">
        <v>60</v>
      </c>
      <c r="D934" s="232" t="s">
        <v>381</v>
      </c>
      <c r="E934" s="232" t="s">
        <v>20</v>
      </c>
      <c r="F934" s="30">
        <f>F935</f>
        <v>1850</v>
      </c>
    </row>
    <row r="935" spans="1:9" ht="15.75" x14ac:dyDescent="0.25">
      <c r="A935" s="44" t="s">
        <v>25</v>
      </c>
      <c r="B935" s="137" t="s">
        <v>74</v>
      </c>
      <c r="C935" s="137" t="s">
        <v>60</v>
      </c>
      <c r="D935" s="232" t="s">
        <v>381</v>
      </c>
      <c r="E935" s="232" t="s">
        <v>26</v>
      </c>
      <c r="F935" s="30">
        <f>F936</f>
        <v>1850</v>
      </c>
    </row>
    <row r="936" spans="1:9" ht="15.75" x14ac:dyDescent="0.25">
      <c r="A936" s="95" t="s">
        <v>152</v>
      </c>
      <c r="B936" s="137" t="s">
        <v>74</v>
      </c>
      <c r="C936" s="137" t="s">
        <v>60</v>
      </c>
      <c r="D936" s="232" t="s">
        <v>381</v>
      </c>
      <c r="E936" s="232" t="s">
        <v>159</v>
      </c>
      <c r="F936" s="30">
        <f>1950-100</f>
        <v>1850</v>
      </c>
    </row>
    <row r="937" spans="1:9" ht="15.75" x14ac:dyDescent="0.25">
      <c r="A937" s="118" t="s">
        <v>502</v>
      </c>
      <c r="B937" s="25" t="s">
        <v>74</v>
      </c>
      <c r="C937" s="25" t="s">
        <v>60</v>
      </c>
      <c r="D937" s="25" t="s">
        <v>503</v>
      </c>
      <c r="E937" s="25"/>
      <c r="F937" s="62">
        <f>F938</f>
        <v>12300</v>
      </c>
    </row>
    <row r="938" spans="1:9" ht="31.5" x14ac:dyDescent="0.25">
      <c r="A938" s="55" t="s">
        <v>18</v>
      </c>
      <c r="B938" s="227" t="s">
        <v>74</v>
      </c>
      <c r="C938" s="227" t="s">
        <v>60</v>
      </c>
      <c r="D938" s="227" t="s">
        <v>503</v>
      </c>
      <c r="E938" s="227" t="s">
        <v>20</v>
      </c>
      <c r="F938" s="115">
        <f>F939</f>
        <v>12300</v>
      </c>
      <c r="G938" s="4"/>
      <c r="I938" s="2"/>
    </row>
    <row r="939" spans="1:9" ht="15.75" x14ac:dyDescent="0.25">
      <c r="A939" s="55" t="s">
        <v>25</v>
      </c>
      <c r="B939" s="227" t="s">
        <v>74</v>
      </c>
      <c r="C939" s="227" t="s">
        <v>60</v>
      </c>
      <c r="D939" s="227" t="s">
        <v>503</v>
      </c>
      <c r="E939" s="227" t="s">
        <v>26</v>
      </c>
      <c r="F939" s="115">
        <f>F940</f>
        <v>12300</v>
      </c>
    </row>
    <row r="940" spans="1:9" ht="15.75" x14ac:dyDescent="0.25">
      <c r="A940" s="55" t="s">
        <v>152</v>
      </c>
      <c r="B940" s="227" t="s">
        <v>74</v>
      </c>
      <c r="C940" s="227" t="s">
        <v>60</v>
      </c>
      <c r="D940" s="227" t="s">
        <v>503</v>
      </c>
      <c r="E940" s="32" t="s">
        <v>159</v>
      </c>
      <c r="F940" s="115">
        <v>12300</v>
      </c>
    </row>
    <row r="941" spans="1:9" ht="31.5" x14ac:dyDescent="0.25">
      <c r="A941" s="49" t="s">
        <v>868</v>
      </c>
      <c r="B941" s="20" t="s">
        <v>74</v>
      </c>
      <c r="C941" s="20" t="s">
        <v>60</v>
      </c>
      <c r="D941" s="20" t="s">
        <v>231</v>
      </c>
      <c r="E941" s="21"/>
      <c r="F941" s="106">
        <f>F942</f>
        <v>147531.4</v>
      </c>
    </row>
    <row r="942" spans="1:9" ht="15.75" x14ac:dyDescent="0.25">
      <c r="A942" s="208" t="s">
        <v>869</v>
      </c>
      <c r="B942" s="25" t="s">
        <v>74</v>
      </c>
      <c r="C942" s="25" t="s">
        <v>60</v>
      </c>
      <c r="D942" s="20" t="s">
        <v>871</v>
      </c>
      <c r="E942" s="21"/>
      <c r="F942" s="106">
        <f>F943</f>
        <v>147531.4</v>
      </c>
    </row>
    <row r="943" spans="1:9" ht="15.75" x14ac:dyDescent="0.25">
      <c r="A943" s="208" t="s">
        <v>870</v>
      </c>
      <c r="B943" s="227" t="s">
        <v>74</v>
      </c>
      <c r="C943" s="227" t="s">
        <v>60</v>
      </c>
      <c r="D943" s="40" t="s">
        <v>872</v>
      </c>
      <c r="E943" s="233"/>
      <c r="F943" s="35">
        <f>F944</f>
        <v>147531.4</v>
      </c>
    </row>
    <row r="944" spans="1:9" ht="15.75" x14ac:dyDescent="0.25">
      <c r="A944" s="228" t="s">
        <v>773</v>
      </c>
      <c r="B944" s="227" t="s">
        <v>74</v>
      </c>
      <c r="C944" s="227" t="s">
        <v>60</v>
      </c>
      <c r="D944" s="227" t="s">
        <v>872</v>
      </c>
      <c r="E944" s="232" t="s">
        <v>776</v>
      </c>
      <c r="F944" s="30">
        <f>F945</f>
        <v>147531.4</v>
      </c>
    </row>
    <row r="945" spans="1:6" ht="15.75" x14ac:dyDescent="0.25">
      <c r="A945" s="188" t="s">
        <v>774</v>
      </c>
      <c r="B945" s="227" t="s">
        <v>74</v>
      </c>
      <c r="C945" s="227" t="s">
        <v>60</v>
      </c>
      <c r="D945" s="227" t="s">
        <v>872</v>
      </c>
      <c r="E945" s="232" t="s">
        <v>777</v>
      </c>
      <c r="F945" s="30">
        <v>147531.4</v>
      </c>
    </row>
    <row r="946" spans="1:6" ht="37.5" x14ac:dyDescent="0.3">
      <c r="A946" s="107" t="s">
        <v>510</v>
      </c>
      <c r="B946" s="89" t="s">
        <v>74</v>
      </c>
      <c r="C946" s="89" t="s">
        <v>60</v>
      </c>
      <c r="D946" s="89" t="s">
        <v>250</v>
      </c>
      <c r="E946" s="108"/>
      <c r="F946" s="90">
        <f>F947+F960+F972</f>
        <v>16711</v>
      </c>
    </row>
    <row r="947" spans="1:6" ht="31.5" x14ac:dyDescent="0.25">
      <c r="A947" s="19" t="s">
        <v>251</v>
      </c>
      <c r="B947" s="20" t="s">
        <v>74</v>
      </c>
      <c r="C947" s="20" t="s">
        <v>60</v>
      </c>
      <c r="D947" s="53" t="s">
        <v>255</v>
      </c>
      <c r="E947" s="19"/>
      <c r="F947" s="22">
        <f>F948+F952</f>
        <v>7442</v>
      </c>
    </row>
    <row r="948" spans="1:6" ht="31.5" x14ac:dyDescent="0.25">
      <c r="A948" s="31" t="s">
        <v>489</v>
      </c>
      <c r="B948" s="40" t="s">
        <v>74</v>
      </c>
      <c r="C948" s="40" t="s">
        <v>60</v>
      </c>
      <c r="D948" s="233" t="s">
        <v>490</v>
      </c>
      <c r="E948" s="108"/>
      <c r="F948" s="35">
        <f>F949</f>
        <v>5312</v>
      </c>
    </row>
    <row r="949" spans="1:6" ht="15.75" x14ac:dyDescent="0.25">
      <c r="A949" s="229" t="s">
        <v>22</v>
      </c>
      <c r="B949" s="227" t="s">
        <v>74</v>
      </c>
      <c r="C949" s="227" t="s">
        <v>60</v>
      </c>
      <c r="D949" s="232" t="s">
        <v>490</v>
      </c>
      <c r="E949" s="109">
        <v>200</v>
      </c>
      <c r="F949" s="30">
        <f>F950</f>
        <v>5312</v>
      </c>
    </row>
    <row r="950" spans="1:6" ht="31.5" x14ac:dyDescent="0.25">
      <c r="A950" s="229" t="s">
        <v>17</v>
      </c>
      <c r="B950" s="137" t="s">
        <v>74</v>
      </c>
      <c r="C950" s="137" t="s">
        <v>60</v>
      </c>
      <c r="D950" s="232" t="s">
        <v>490</v>
      </c>
      <c r="E950" s="109">
        <v>240</v>
      </c>
      <c r="F950" s="30">
        <f>F951</f>
        <v>5312</v>
      </c>
    </row>
    <row r="951" spans="1:6" ht="31.5" x14ac:dyDescent="0.25">
      <c r="A951" s="228" t="s">
        <v>140</v>
      </c>
      <c r="B951" s="137" t="s">
        <v>74</v>
      </c>
      <c r="C951" s="137" t="s">
        <v>60</v>
      </c>
      <c r="D951" s="232" t="s">
        <v>490</v>
      </c>
      <c r="E951" s="109">
        <v>244</v>
      </c>
      <c r="F951" s="30">
        <f>4000+2370-1058</f>
        <v>5312</v>
      </c>
    </row>
    <row r="952" spans="1:6" ht="47.25" x14ac:dyDescent="0.25">
      <c r="A952" s="31" t="s">
        <v>222</v>
      </c>
      <c r="B952" s="40" t="s">
        <v>74</v>
      </c>
      <c r="C952" s="40" t="s">
        <v>60</v>
      </c>
      <c r="D952" s="233" t="s">
        <v>429</v>
      </c>
      <c r="E952" s="108"/>
      <c r="F952" s="35">
        <f>F953+F957</f>
        <v>2130</v>
      </c>
    </row>
    <row r="953" spans="1:6" ht="47.25" x14ac:dyDescent="0.25">
      <c r="A953" s="229" t="s">
        <v>30</v>
      </c>
      <c r="B953" s="227" t="s">
        <v>74</v>
      </c>
      <c r="C953" s="227" t="s">
        <v>60</v>
      </c>
      <c r="D953" s="227" t="s">
        <v>429</v>
      </c>
      <c r="E953" s="232" t="s">
        <v>31</v>
      </c>
      <c r="F953" s="30">
        <f>F954</f>
        <v>578</v>
      </c>
    </row>
    <row r="954" spans="1:6" ht="15.75" x14ac:dyDescent="0.25">
      <c r="A954" s="229" t="s">
        <v>33</v>
      </c>
      <c r="B954" s="137" t="s">
        <v>74</v>
      </c>
      <c r="C954" s="137" t="s">
        <v>60</v>
      </c>
      <c r="D954" s="227" t="s">
        <v>429</v>
      </c>
      <c r="E954" s="232" t="s">
        <v>32</v>
      </c>
      <c r="F954" s="30">
        <f>SUM(F955:F956)</f>
        <v>578</v>
      </c>
    </row>
    <row r="955" spans="1:6" ht="15.75" x14ac:dyDescent="0.25">
      <c r="A955" s="228" t="s">
        <v>305</v>
      </c>
      <c r="B955" s="137" t="s">
        <v>74</v>
      </c>
      <c r="C955" s="137" t="s">
        <v>60</v>
      </c>
      <c r="D955" s="227" t="s">
        <v>429</v>
      </c>
      <c r="E955" s="232" t="s">
        <v>146</v>
      </c>
      <c r="F955" s="30">
        <v>444</v>
      </c>
    </row>
    <row r="956" spans="1:6" ht="31.5" x14ac:dyDescent="0.25">
      <c r="A956" s="228" t="s">
        <v>238</v>
      </c>
      <c r="B956" s="227" t="s">
        <v>74</v>
      </c>
      <c r="C956" s="227" t="s">
        <v>60</v>
      </c>
      <c r="D956" s="227" t="s">
        <v>429</v>
      </c>
      <c r="E956" s="232" t="s">
        <v>239</v>
      </c>
      <c r="F956" s="30">
        <v>134</v>
      </c>
    </row>
    <row r="957" spans="1:6" ht="15.75" x14ac:dyDescent="0.25">
      <c r="A957" s="229" t="s">
        <v>22</v>
      </c>
      <c r="B957" s="227" t="s">
        <v>74</v>
      </c>
      <c r="C957" s="227" t="s">
        <v>60</v>
      </c>
      <c r="D957" s="232" t="s">
        <v>429</v>
      </c>
      <c r="E957" s="109">
        <v>200</v>
      </c>
      <c r="F957" s="30">
        <f>F958</f>
        <v>1552</v>
      </c>
    </row>
    <row r="958" spans="1:6" ht="31.5" x14ac:dyDescent="0.25">
      <c r="A958" s="229" t="s">
        <v>17</v>
      </c>
      <c r="B958" s="227" t="s">
        <v>74</v>
      </c>
      <c r="C958" s="227" t="s">
        <v>60</v>
      </c>
      <c r="D958" s="232" t="s">
        <v>429</v>
      </c>
      <c r="E958" s="109">
        <v>240</v>
      </c>
      <c r="F958" s="30">
        <f>F959</f>
        <v>1552</v>
      </c>
    </row>
    <row r="959" spans="1:6" ht="31.5" x14ac:dyDescent="0.25">
      <c r="A959" s="228" t="s">
        <v>140</v>
      </c>
      <c r="B959" s="227" t="s">
        <v>74</v>
      </c>
      <c r="C959" s="227" t="s">
        <v>60</v>
      </c>
      <c r="D959" s="232" t="s">
        <v>429</v>
      </c>
      <c r="E959" s="109">
        <v>244</v>
      </c>
      <c r="F959" s="30">
        <f>2130-578</f>
        <v>1552</v>
      </c>
    </row>
    <row r="960" spans="1:6" ht="15.75" x14ac:dyDescent="0.25">
      <c r="A960" s="60" t="s">
        <v>259</v>
      </c>
      <c r="B960" s="20" t="s">
        <v>74</v>
      </c>
      <c r="C960" s="20" t="s">
        <v>60</v>
      </c>
      <c r="D960" s="21" t="s">
        <v>262</v>
      </c>
      <c r="E960" s="53"/>
      <c r="F960" s="22">
        <f>F961</f>
        <v>8114</v>
      </c>
    </row>
    <row r="961" spans="1:6" ht="15.75" x14ac:dyDescent="0.25">
      <c r="A961" s="70" t="s">
        <v>261</v>
      </c>
      <c r="B961" s="40" t="s">
        <v>74</v>
      </c>
      <c r="C961" s="40" t="s">
        <v>60</v>
      </c>
      <c r="D961" s="40" t="s">
        <v>266</v>
      </c>
      <c r="E961" s="40"/>
      <c r="F961" s="35">
        <f>F962+F966+F969</f>
        <v>8114</v>
      </c>
    </row>
    <row r="962" spans="1:6" ht="47.25" x14ac:dyDescent="0.25">
      <c r="A962" s="229" t="s">
        <v>30</v>
      </c>
      <c r="B962" s="227" t="s">
        <v>74</v>
      </c>
      <c r="C962" s="227" t="s">
        <v>60</v>
      </c>
      <c r="D962" s="227" t="s">
        <v>266</v>
      </c>
      <c r="E962" s="232" t="s">
        <v>31</v>
      </c>
      <c r="F962" s="30">
        <f>F963</f>
        <v>3569</v>
      </c>
    </row>
    <row r="963" spans="1:6" ht="15.75" x14ac:dyDescent="0.25">
      <c r="A963" s="229" t="s">
        <v>33</v>
      </c>
      <c r="B963" s="137" t="s">
        <v>74</v>
      </c>
      <c r="C963" s="137" t="s">
        <v>60</v>
      </c>
      <c r="D963" s="227" t="s">
        <v>266</v>
      </c>
      <c r="E963" s="232" t="s">
        <v>32</v>
      </c>
      <c r="F963" s="30">
        <f>SUM(F964:F965)</f>
        <v>3569</v>
      </c>
    </row>
    <row r="964" spans="1:6" ht="15.75" x14ac:dyDescent="0.25">
      <c r="A964" s="228" t="s">
        <v>305</v>
      </c>
      <c r="B964" s="137" t="s">
        <v>74</v>
      </c>
      <c r="C964" s="137" t="s">
        <v>60</v>
      </c>
      <c r="D964" s="227" t="s">
        <v>266</v>
      </c>
      <c r="E964" s="232" t="s">
        <v>146</v>
      </c>
      <c r="F964" s="30">
        <v>2741</v>
      </c>
    </row>
    <row r="965" spans="1:6" ht="31.5" x14ac:dyDescent="0.25">
      <c r="A965" s="228" t="s">
        <v>238</v>
      </c>
      <c r="B965" s="227" t="s">
        <v>74</v>
      </c>
      <c r="C965" s="227" t="s">
        <v>60</v>
      </c>
      <c r="D965" s="227" t="s">
        <v>266</v>
      </c>
      <c r="E965" s="232" t="s">
        <v>239</v>
      </c>
      <c r="F965" s="30">
        <v>828</v>
      </c>
    </row>
    <row r="966" spans="1:6" ht="15.75" x14ac:dyDescent="0.25">
      <c r="A966" s="229" t="s">
        <v>22</v>
      </c>
      <c r="B966" s="227" t="s">
        <v>74</v>
      </c>
      <c r="C966" s="227" t="s">
        <v>60</v>
      </c>
      <c r="D966" s="227" t="s">
        <v>266</v>
      </c>
      <c r="E966" s="232" t="s">
        <v>15</v>
      </c>
      <c r="F966" s="30">
        <f>F967</f>
        <v>4516</v>
      </c>
    </row>
    <row r="967" spans="1:6" ht="31.5" x14ac:dyDescent="0.25">
      <c r="A967" s="229" t="s">
        <v>17</v>
      </c>
      <c r="B967" s="227" t="s">
        <v>74</v>
      </c>
      <c r="C967" s="227" t="s">
        <v>60</v>
      </c>
      <c r="D967" s="227" t="s">
        <v>266</v>
      </c>
      <c r="E967" s="232" t="s">
        <v>16</v>
      </c>
      <c r="F967" s="30">
        <f>F968</f>
        <v>4516</v>
      </c>
    </row>
    <row r="968" spans="1:6" ht="31.5" x14ac:dyDescent="0.25">
      <c r="A968" s="228" t="s">
        <v>140</v>
      </c>
      <c r="B968" s="227" t="s">
        <v>74</v>
      </c>
      <c r="C968" s="227" t="s">
        <v>60</v>
      </c>
      <c r="D968" s="227" t="s">
        <v>266</v>
      </c>
      <c r="E968" s="232" t="s">
        <v>141</v>
      </c>
      <c r="F968" s="30">
        <f>4331+185</f>
        <v>4516</v>
      </c>
    </row>
    <row r="969" spans="1:6" ht="15.75" x14ac:dyDescent="0.25">
      <c r="A969" s="44" t="s">
        <v>13</v>
      </c>
      <c r="B969" s="227" t="s">
        <v>74</v>
      </c>
      <c r="C969" s="227" t="s">
        <v>60</v>
      </c>
      <c r="D969" s="227" t="s">
        <v>266</v>
      </c>
      <c r="E969" s="232" t="s">
        <v>14</v>
      </c>
      <c r="F969" s="30">
        <f>F970</f>
        <v>29</v>
      </c>
    </row>
    <row r="970" spans="1:6" ht="15.75" x14ac:dyDescent="0.25">
      <c r="A970" s="228" t="s">
        <v>35</v>
      </c>
      <c r="B970" s="227" t="s">
        <v>74</v>
      </c>
      <c r="C970" s="227" t="s">
        <v>60</v>
      </c>
      <c r="D970" s="227" t="s">
        <v>266</v>
      </c>
      <c r="E970" s="232" t="s">
        <v>34</v>
      </c>
      <c r="F970" s="30">
        <f>F971</f>
        <v>29</v>
      </c>
    </row>
    <row r="971" spans="1:6" ht="15.75" x14ac:dyDescent="0.25">
      <c r="A971" s="228" t="s">
        <v>148</v>
      </c>
      <c r="B971" s="227" t="s">
        <v>74</v>
      </c>
      <c r="C971" s="227" t="s">
        <v>60</v>
      </c>
      <c r="D971" s="227" t="s">
        <v>266</v>
      </c>
      <c r="E971" s="232" t="s">
        <v>149</v>
      </c>
      <c r="F971" s="30">
        <v>29</v>
      </c>
    </row>
    <row r="972" spans="1:6" ht="16.5" x14ac:dyDescent="0.25">
      <c r="A972" s="60" t="s">
        <v>245</v>
      </c>
      <c r="B972" s="168" t="s">
        <v>74</v>
      </c>
      <c r="C972" s="168" t="s">
        <v>60</v>
      </c>
      <c r="D972" s="21" t="s">
        <v>247</v>
      </c>
      <c r="E972" s="21"/>
      <c r="F972" s="22">
        <f>F973</f>
        <v>1155</v>
      </c>
    </row>
    <row r="973" spans="1:6" ht="15.75" x14ac:dyDescent="0.25">
      <c r="A973" s="113" t="s">
        <v>246</v>
      </c>
      <c r="B973" s="40" t="s">
        <v>74</v>
      </c>
      <c r="C973" s="40" t="s">
        <v>60</v>
      </c>
      <c r="D973" s="233" t="s">
        <v>249</v>
      </c>
      <c r="E973" s="233"/>
      <c r="F973" s="35">
        <f>F974</f>
        <v>1155</v>
      </c>
    </row>
    <row r="974" spans="1:6" ht="31.5" x14ac:dyDescent="0.25">
      <c r="A974" s="28" t="s">
        <v>18</v>
      </c>
      <c r="B974" s="227" t="s">
        <v>74</v>
      </c>
      <c r="C974" s="227" t="s">
        <v>60</v>
      </c>
      <c r="D974" s="232" t="s">
        <v>249</v>
      </c>
      <c r="E974" s="109">
        <v>600</v>
      </c>
      <c r="F974" s="35">
        <f>F975</f>
        <v>1155</v>
      </c>
    </row>
    <row r="975" spans="1:6" ht="15.75" x14ac:dyDescent="0.25">
      <c r="A975" s="28" t="s">
        <v>25</v>
      </c>
      <c r="B975" s="137" t="s">
        <v>74</v>
      </c>
      <c r="C975" s="137" t="s">
        <v>60</v>
      </c>
      <c r="D975" s="232" t="s">
        <v>249</v>
      </c>
      <c r="E975" s="109">
        <v>610</v>
      </c>
      <c r="F975" s="30">
        <f>F976</f>
        <v>1155</v>
      </c>
    </row>
    <row r="976" spans="1:6" ht="15.75" x14ac:dyDescent="0.25">
      <c r="A976" s="228" t="s">
        <v>152</v>
      </c>
      <c r="B976" s="137" t="s">
        <v>74</v>
      </c>
      <c r="C976" s="137" t="s">
        <v>60</v>
      </c>
      <c r="D976" s="232" t="s">
        <v>249</v>
      </c>
      <c r="E976" s="109">
        <v>612</v>
      </c>
      <c r="F976" s="30">
        <v>1155</v>
      </c>
    </row>
    <row r="977" spans="1:16370" ht="33" customHeight="1" x14ac:dyDescent="0.3">
      <c r="A977" s="169" t="s">
        <v>809</v>
      </c>
      <c r="B977" s="168" t="s">
        <v>74</v>
      </c>
      <c r="C977" s="168" t="s">
        <v>60</v>
      </c>
      <c r="D977" s="89" t="s">
        <v>442</v>
      </c>
      <c r="E977" s="104"/>
      <c r="F977" s="90">
        <f>F978</f>
        <v>492771.4</v>
      </c>
    </row>
    <row r="978" spans="1:16370" ht="43.5" customHeight="1" x14ac:dyDescent="0.25">
      <c r="A978" s="60" t="s">
        <v>810</v>
      </c>
      <c r="B978" s="20" t="s">
        <v>74</v>
      </c>
      <c r="C978" s="20" t="s">
        <v>60</v>
      </c>
      <c r="D978" s="26" t="s">
        <v>812</v>
      </c>
      <c r="E978" s="61"/>
      <c r="F978" s="63">
        <f>F979+F988</f>
        <v>492771.4</v>
      </c>
    </row>
    <row r="979" spans="1:16370" ht="27" customHeight="1" x14ac:dyDescent="0.25">
      <c r="A979" s="60" t="s">
        <v>811</v>
      </c>
      <c r="B979" s="20" t="s">
        <v>74</v>
      </c>
      <c r="C979" s="20" t="s">
        <v>60</v>
      </c>
      <c r="D979" s="26" t="s">
        <v>813</v>
      </c>
      <c r="E979" s="61"/>
      <c r="F979" s="63">
        <f>F984+F980</f>
        <v>148531.4</v>
      </c>
    </row>
    <row r="980" spans="1:16370" ht="15.75" x14ac:dyDescent="0.25">
      <c r="A980" s="118" t="s">
        <v>873</v>
      </c>
      <c r="B980" s="132" t="s">
        <v>74</v>
      </c>
      <c r="C980" s="132" t="s">
        <v>60</v>
      </c>
      <c r="D980" s="170" t="s">
        <v>874</v>
      </c>
      <c r="E980" s="171"/>
      <c r="F980" s="172">
        <f>F981</f>
        <v>1000</v>
      </c>
    </row>
    <row r="981" spans="1:16370" ht="31.5" x14ac:dyDescent="0.25">
      <c r="A981" s="165" t="s">
        <v>786</v>
      </c>
      <c r="B981" s="137" t="s">
        <v>74</v>
      </c>
      <c r="C981" s="137" t="s">
        <v>60</v>
      </c>
      <c r="D981" s="227" t="s">
        <v>874</v>
      </c>
      <c r="E981" s="37" t="s">
        <v>37</v>
      </c>
      <c r="F981" s="30">
        <f>F982</f>
        <v>1000</v>
      </c>
    </row>
    <row r="982" spans="1:16370" ht="15.75" x14ac:dyDescent="0.25">
      <c r="A982" s="55" t="s">
        <v>36</v>
      </c>
      <c r="B982" s="137" t="s">
        <v>74</v>
      </c>
      <c r="C982" s="137" t="s">
        <v>60</v>
      </c>
      <c r="D982" s="227" t="s">
        <v>874</v>
      </c>
      <c r="E982" s="37">
        <v>410</v>
      </c>
      <c r="F982" s="30">
        <f>F983</f>
        <v>1000</v>
      </c>
    </row>
    <row r="983" spans="1:16370" ht="31.5" x14ac:dyDescent="0.25">
      <c r="A983" s="55" t="s">
        <v>155</v>
      </c>
      <c r="B983" s="137" t="s">
        <v>74</v>
      </c>
      <c r="C983" s="137" t="s">
        <v>60</v>
      </c>
      <c r="D983" s="227" t="s">
        <v>874</v>
      </c>
      <c r="E983" s="37" t="s">
        <v>160</v>
      </c>
      <c r="F983" s="30">
        <v>1000</v>
      </c>
    </row>
    <row r="984" spans="1:16370" ht="15.75" x14ac:dyDescent="0.25">
      <c r="A984" s="118" t="s">
        <v>819</v>
      </c>
      <c r="B984" s="137" t="s">
        <v>74</v>
      </c>
      <c r="C984" s="137" t="s">
        <v>60</v>
      </c>
      <c r="D984" s="227" t="s">
        <v>853</v>
      </c>
      <c r="E984" s="232"/>
      <c r="F984" s="30">
        <f>F985</f>
        <v>147531.4</v>
      </c>
    </row>
    <row r="985" spans="1:16370" ht="31.5" x14ac:dyDescent="0.25">
      <c r="A985" s="165" t="s">
        <v>491</v>
      </c>
      <c r="B985" s="137" t="s">
        <v>74</v>
      </c>
      <c r="C985" s="137" t="s">
        <v>60</v>
      </c>
      <c r="D985" s="227" t="s">
        <v>853</v>
      </c>
      <c r="E985" s="37" t="s">
        <v>37</v>
      </c>
      <c r="F985" s="30">
        <f>F986</f>
        <v>147531.4</v>
      </c>
    </row>
    <row r="986" spans="1:16370" ht="15.75" x14ac:dyDescent="0.25">
      <c r="A986" s="95" t="s">
        <v>36</v>
      </c>
      <c r="B986" s="137" t="s">
        <v>74</v>
      </c>
      <c r="C986" s="137" t="s">
        <v>60</v>
      </c>
      <c r="D986" s="227" t="s">
        <v>853</v>
      </c>
      <c r="E986" s="37">
        <v>410</v>
      </c>
      <c r="F986" s="30">
        <f>F987</f>
        <v>147531.4</v>
      </c>
    </row>
    <row r="987" spans="1:16370" ht="31.5" x14ac:dyDescent="0.25">
      <c r="A987" s="95" t="s">
        <v>155</v>
      </c>
      <c r="B987" s="137" t="s">
        <v>74</v>
      </c>
      <c r="C987" s="137" t="s">
        <v>60</v>
      </c>
      <c r="D987" s="227" t="s">
        <v>853</v>
      </c>
      <c r="E987" s="37" t="s">
        <v>160</v>
      </c>
      <c r="F987" s="30">
        <v>147531.4</v>
      </c>
    </row>
    <row r="988" spans="1:16370" ht="63" x14ac:dyDescent="0.25">
      <c r="A988" s="49" t="s">
        <v>820</v>
      </c>
      <c r="B988" s="137" t="s">
        <v>74</v>
      </c>
      <c r="C988" s="137" t="s">
        <v>60</v>
      </c>
      <c r="D988" s="227" t="s">
        <v>854</v>
      </c>
      <c r="E988" s="37"/>
      <c r="F988" s="30">
        <f>F989</f>
        <v>344240</v>
      </c>
    </row>
    <row r="989" spans="1:16370" ht="15.75" x14ac:dyDescent="0.25">
      <c r="A989" s="118" t="s">
        <v>821</v>
      </c>
      <c r="B989" s="137" t="s">
        <v>74</v>
      </c>
      <c r="C989" s="137" t="s">
        <v>60</v>
      </c>
      <c r="D989" s="227" t="s">
        <v>855</v>
      </c>
      <c r="E989" s="232"/>
      <c r="F989" s="30">
        <f>F990</f>
        <v>344240</v>
      </c>
    </row>
    <row r="990" spans="1:16370" s="14" customFormat="1" ht="31.5" x14ac:dyDescent="0.25">
      <c r="A990" s="165" t="s">
        <v>491</v>
      </c>
      <c r="B990" s="137" t="s">
        <v>74</v>
      </c>
      <c r="C990" s="137" t="s">
        <v>60</v>
      </c>
      <c r="D990" s="227" t="s">
        <v>855</v>
      </c>
      <c r="E990" s="37" t="s">
        <v>37</v>
      </c>
      <c r="F990" s="30">
        <f>F991</f>
        <v>344240</v>
      </c>
      <c r="G990" s="75"/>
      <c r="H990" s="75"/>
      <c r="I990" s="75"/>
      <c r="J990" s="75"/>
      <c r="K990" s="75"/>
      <c r="L990" s="75"/>
      <c r="M990" s="75"/>
      <c r="N990" s="75"/>
      <c r="O990" s="75"/>
      <c r="P990" s="75"/>
      <c r="Q990" s="75"/>
      <c r="R990" s="75"/>
      <c r="S990" s="75"/>
      <c r="T990" s="75"/>
      <c r="U990" s="75"/>
      <c r="V990" s="75"/>
      <c r="W990" s="75"/>
      <c r="X990" s="75"/>
      <c r="Y990" s="75"/>
      <c r="Z990" s="75"/>
      <c r="AA990" s="75"/>
      <c r="AB990" s="75"/>
      <c r="AC990" s="75"/>
      <c r="AD990" s="75"/>
      <c r="AE990" s="75"/>
      <c r="AF990" s="75"/>
      <c r="AG990" s="75"/>
      <c r="AH990" s="75"/>
      <c r="AI990" s="75"/>
      <c r="AJ990" s="75"/>
      <c r="AK990" s="75"/>
      <c r="AL990" s="75"/>
      <c r="AM990" s="75"/>
      <c r="AN990" s="75"/>
      <c r="AO990" s="75"/>
      <c r="AP990" s="75"/>
      <c r="AQ990" s="75"/>
      <c r="AR990" s="75"/>
      <c r="AS990" s="75"/>
      <c r="AT990" s="75"/>
      <c r="AU990" s="75"/>
      <c r="AV990" s="75"/>
      <c r="AW990" s="75"/>
      <c r="AX990" s="75"/>
      <c r="AY990" s="75"/>
      <c r="AZ990" s="75"/>
      <c r="BA990" s="75"/>
      <c r="BB990" s="75"/>
      <c r="BC990" s="75"/>
      <c r="BD990" s="75"/>
      <c r="BE990" s="75"/>
      <c r="BF990" s="75"/>
      <c r="BG990" s="75"/>
      <c r="BH990" s="75"/>
      <c r="BI990" s="75"/>
      <c r="BJ990" s="75"/>
      <c r="BK990" s="75"/>
      <c r="BL990" s="75"/>
      <c r="BM990" s="75"/>
      <c r="BN990" s="75"/>
      <c r="BO990" s="75"/>
      <c r="BP990" s="75"/>
      <c r="BQ990" s="75"/>
      <c r="BR990" s="75"/>
      <c r="BS990" s="75"/>
      <c r="BT990" s="75"/>
      <c r="BU990" s="75"/>
      <c r="BV990" s="75"/>
      <c r="BW990" s="75"/>
      <c r="BX990" s="75"/>
      <c r="BY990" s="75"/>
      <c r="BZ990" s="75"/>
      <c r="CA990" s="75"/>
      <c r="CB990" s="75"/>
      <c r="CC990" s="75"/>
      <c r="CD990" s="75"/>
      <c r="CE990" s="75"/>
      <c r="CF990" s="75"/>
      <c r="CG990" s="75"/>
      <c r="CH990" s="75"/>
      <c r="CI990" s="75"/>
      <c r="CJ990" s="75"/>
      <c r="CK990" s="75"/>
      <c r="CL990" s="75"/>
      <c r="CM990" s="75"/>
      <c r="CN990" s="75"/>
      <c r="CO990" s="75"/>
      <c r="CP990" s="75"/>
      <c r="CQ990" s="75"/>
      <c r="CR990" s="75"/>
      <c r="CS990" s="75"/>
      <c r="CT990" s="75"/>
      <c r="CU990" s="75"/>
      <c r="CV990" s="75"/>
      <c r="CW990" s="75"/>
      <c r="CX990" s="75"/>
      <c r="CY990" s="75"/>
      <c r="CZ990" s="75"/>
      <c r="DA990" s="75"/>
      <c r="DB990" s="75"/>
      <c r="DC990" s="75"/>
      <c r="DD990" s="75"/>
      <c r="DE990" s="75"/>
      <c r="DF990" s="75"/>
      <c r="DG990" s="75"/>
      <c r="DH990" s="75"/>
      <c r="DI990" s="75"/>
      <c r="DJ990" s="75"/>
      <c r="DK990" s="75"/>
      <c r="DL990" s="75"/>
      <c r="DM990" s="75"/>
      <c r="DN990" s="75"/>
      <c r="DO990" s="75"/>
      <c r="DP990" s="75"/>
      <c r="DQ990" s="75"/>
      <c r="DR990" s="75"/>
      <c r="DS990" s="75"/>
      <c r="DT990" s="75"/>
      <c r="DU990" s="75"/>
      <c r="DV990" s="75"/>
      <c r="DW990" s="75"/>
      <c r="DX990" s="75"/>
      <c r="DY990" s="75"/>
      <c r="DZ990" s="75"/>
      <c r="EA990" s="75"/>
      <c r="EB990" s="75"/>
      <c r="EC990" s="75"/>
      <c r="ED990" s="75"/>
      <c r="EE990" s="75"/>
      <c r="EF990" s="75"/>
      <c r="EG990" s="75"/>
      <c r="EH990" s="75"/>
      <c r="EI990" s="75"/>
      <c r="EJ990" s="75"/>
      <c r="EK990" s="75"/>
      <c r="EL990" s="75"/>
      <c r="EM990" s="75"/>
      <c r="EN990" s="75"/>
      <c r="EO990" s="75"/>
      <c r="EP990" s="75"/>
      <c r="EQ990" s="75"/>
      <c r="ER990" s="75"/>
      <c r="ES990" s="75"/>
      <c r="ET990" s="75"/>
      <c r="EU990" s="75"/>
      <c r="EV990" s="75"/>
      <c r="EW990" s="75"/>
      <c r="EX990" s="75"/>
      <c r="EY990" s="75"/>
      <c r="EZ990" s="75"/>
      <c r="FA990" s="75"/>
      <c r="FB990" s="75"/>
      <c r="FC990" s="75"/>
      <c r="FD990" s="75"/>
      <c r="FE990" s="75"/>
      <c r="FF990" s="75"/>
      <c r="FG990" s="75"/>
      <c r="FH990" s="75"/>
      <c r="FI990" s="75"/>
      <c r="FJ990" s="75"/>
      <c r="FK990" s="75"/>
      <c r="FL990" s="75"/>
      <c r="FM990" s="75"/>
      <c r="FN990" s="75"/>
      <c r="FO990" s="75"/>
      <c r="FP990" s="75"/>
      <c r="FQ990" s="75"/>
      <c r="FR990" s="75"/>
      <c r="FS990" s="75"/>
      <c r="FT990" s="75"/>
      <c r="FU990" s="75"/>
      <c r="FV990" s="75"/>
      <c r="FW990" s="75"/>
      <c r="FX990" s="75"/>
      <c r="FY990" s="75"/>
      <c r="FZ990" s="75"/>
      <c r="GA990" s="75"/>
      <c r="GB990" s="75"/>
      <c r="GC990" s="75"/>
      <c r="GD990" s="75"/>
      <c r="GE990" s="75"/>
      <c r="GF990" s="75"/>
      <c r="GG990" s="75"/>
      <c r="GH990" s="75"/>
      <c r="GI990" s="75"/>
      <c r="GJ990" s="75"/>
      <c r="GK990" s="75"/>
      <c r="GL990" s="75"/>
      <c r="GM990" s="75"/>
      <c r="GN990" s="75"/>
      <c r="GO990" s="75"/>
      <c r="GP990" s="75"/>
      <c r="GQ990" s="75"/>
      <c r="GR990" s="75"/>
      <c r="GS990" s="75"/>
      <c r="GT990" s="75"/>
      <c r="GU990" s="75"/>
      <c r="GV990" s="75"/>
      <c r="GW990" s="75"/>
      <c r="GX990" s="75"/>
      <c r="GY990" s="75"/>
      <c r="GZ990" s="75"/>
      <c r="HA990" s="75"/>
      <c r="HB990" s="75"/>
      <c r="HC990" s="75"/>
      <c r="HD990" s="75"/>
      <c r="HE990" s="75"/>
      <c r="HF990" s="75"/>
      <c r="HG990" s="75"/>
      <c r="HH990" s="75"/>
      <c r="HI990" s="75"/>
      <c r="HJ990" s="75"/>
      <c r="HK990" s="75"/>
      <c r="HL990" s="75"/>
      <c r="HM990" s="75"/>
      <c r="HN990" s="75"/>
      <c r="HO990" s="75"/>
      <c r="HP990" s="75"/>
      <c r="HQ990" s="75"/>
      <c r="HR990" s="75"/>
      <c r="HS990" s="75"/>
      <c r="HT990" s="75"/>
      <c r="HU990" s="75"/>
      <c r="HV990" s="75"/>
      <c r="HW990" s="75"/>
      <c r="HX990" s="75"/>
      <c r="HY990" s="75"/>
      <c r="HZ990" s="75"/>
      <c r="IA990" s="75"/>
      <c r="IB990" s="75"/>
      <c r="IC990" s="75"/>
      <c r="ID990" s="75"/>
      <c r="IE990" s="75"/>
      <c r="IF990" s="75"/>
      <c r="IG990" s="75"/>
      <c r="IH990" s="75"/>
      <c r="II990" s="75"/>
      <c r="IJ990" s="75"/>
      <c r="IK990" s="75"/>
      <c r="IL990" s="75"/>
      <c r="IM990" s="75"/>
      <c r="IN990" s="75"/>
      <c r="IO990" s="75"/>
      <c r="IP990" s="75"/>
      <c r="IQ990" s="75"/>
      <c r="IR990" s="75"/>
      <c r="IS990" s="75"/>
      <c r="IT990" s="75"/>
      <c r="IU990" s="75"/>
      <c r="IV990" s="75"/>
      <c r="IW990" s="75"/>
      <c r="IX990" s="75"/>
      <c r="IY990" s="75"/>
      <c r="IZ990" s="75"/>
      <c r="JA990" s="75"/>
      <c r="JB990" s="75"/>
      <c r="JC990" s="75"/>
      <c r="JD990" s="75"/>
      <c r="JE990" s="75"/>
      <c r="JF990" s="75"/>
      <c r="JG990" s="75"/>
      <c r="JH990" s="75"/>
      <c r="JI990" s="75"/>
      <c r="JJ990" s="75"/>
      <c r="JK990" s="75"/>
      <c r="JL990" s="75"/>
      <c r="JM990" s="75"/>
      <c r="JN990" s="75"/>
      <c r="JO990" s="75"/>
      <c r="JP990" s="75"/>
      <c r="JQ990" s="75"/>
      <c r="JR990" s="75"/>
      <c r="JS990" s="75"/>
      <c r="JT990" s="75"/>
      <c r="JU990" s="75"/>
      <c r="JV990" s="75"/>
      <c r="JW990" s="75"/>
      <c r="JX990" s="75"/>
      <c r="JY990" s="75"/>
      <c r="JZ990" s="75"/>
      <c r="KA990" s="75"/>
      <c r="KB990" s="75"/>
      <c r="KC990" s="75"/>
      <c r="KD990" s="75"/>
      <c r="KE990" s="75"/>
      <c r="KF990" s="75"/>
      <c r="KG990" s="75"/>
      <c r="KH990" s="75"/>
      <c r="KI990" s="75"/>
      <c r="KJ990" s="75"/>
      <c r="KK990" s="75"/>
      <c r="KL990" s="75"/>
      <c r="KM990" s="75"/>
      <c r="KN990" s="75"/>
      <c r="KO990" s="75"/>
      <c r="KP990" s="75"/>
      <c r="KQ990" s="75"/>
      <c r="KR990" s="75"/>
      <c r="KS990" s="75"/>
      <c r="KT990" s="75"/>
      <c r="KU990" s="75"/>
      <c r="KV990" s="75"/>
      <c r="KW990" s="75"/>
      <c r="KX990" s="75"/>
      <c r="KY990" s="75"/>
      <c r="KZ990" s="75"/>
      <c r="LA990" s="75"/>
      <c r="LB990" s="75"/>
      <c r="LC990" s="75"/>
      <c r="LD990" s="75"/>
      <c r="LE990" s="75"/>
      <c r="LF990" s="75"/>
      <c r="LG990" s="75"/>
      <c r="LH990" s="75"/>
      <c r="LI990" s="75"/>
      <c r="LJ990" s="75"/>
      <c r="LK990" s="75"/>
      <c r="LL990" s="75"/>
      <c r="LM990" s="75"/>
      <c r="LN990" s="75"/>
      <c r="LO990" s="75"/>
      <c r="LP990" s="75"/>
      <c r="LQ990" s="75"/>
      <c r="LR990" s="75"/>
      <c r="LS990" s="75"/>
      <c r="LT990" s="75"/>
      <c r="LU990" s="75"/>
      <c r="LV990" s="75"/>
      <c r="LW990" s="75"/>
      <c r="LX990" s="75"/>
      <c r="LY990" s="75"/>
      <c r="LZ990" s="75"/>
      <c r="MA990" s="75"/>
      <c r="MB990" s="75"/>
      <c r="MC990" s="75"/>
      <c r="MD990" s="75"/>
      <c r="ME990" s="75"/>
      <c r="MF990" s="75"/>
      <c r="MG990" s="75"/>
      <c r="MH990" s="75"/>
      <c r="MI990" s="75"/>
      <c r="MJ990" s="75"/>
      <c r="MK990" s="75"/>
      <c r="ML990" s="75"/>
      <c r="MM990" s="75"/>
      <c r="MN990" s="75"/>
      <c r="MO990" s="75"/>
      <c r="MP990" s="75"/>
      <c r="MQ990" s="75"/>
      <c r="MR990" s="75"/>
      <c r="MS990" s="75"/>
      <c r="MT990" s="75"/>
      <c r="MU990" s="75"/>
      <c r="MV990" s="75"/>
      <c r="MW990" s="75"/>
      <c r="MX990" s="75"/>
      <c r="MY990" s="75"/>
      <c r="MZ990" s="75"/>
      <c r="NA990" s="75"/>
      <c r="NB990" s="75"/>
      <c r="NC990" s="75"/>
      <c r="ND990" s="75"/>
      <c r="NE990" s="75"/>
      <c r="NF990" s="75"/>
      <c r="NG990" s="75"/>
      <c r="NH990" s="75"/>
      <c r="NI990" s="75"/>
      <c r="NJ990" s="75"/>
      <c r="NK990" s="75"/>
      <c r="NL990" s="75"/>
      <c r="NM990" s="75"/>
      <c r="NN990" s="75"/>
      <c r="NO990" s="75"/>
      <c r="NP990" s="75"/>
      <c r="NQ990" s="75"/>
      <c r="NR990" s="75"/>
      <c r="NS990" s="75"/>
      <c r="NT990" s="75"/>
      <c r="NU990" s="75"/>
      <c r="NV990" s="75"/>
      <c r="NW990" s="75"/>
      <c r="NX990" s="75"/>
      <c r="NY990" s="75"/>
      <c r="NZ990" s="75"/>
      <c r="OA990" s="75"/>
      <c r="OB990" s="75"/>
      <c r="OC990" s="75"/>
      <c r="OD990" s="75"/>
      <c r="OE990" s="75"/>
      <c r="OF990" s="75"/>
      <c r="OG990" s="75"/>
      <c r="OH990" s="75"/>
      <c r="OI990" s="75"/>
      <c r="OJ990" s="75"/>
      <c r="OK990" s="75"/>
      <c r="OL990" s="75"/>
      <c r="OM990" s="75"/>
      <c r="ON990" s="75"/>
      <c r="OO990" s="75"/>
      <c r="OP990" s="75"/>
      <c r="OQ990" s="75"/>
      <c r="OR990" s="75"/>
      <c r="OS990" s="75"/>
      <c r="OT990" s="75"/>
      <c r="OU990" s="75"/>
      <c r="OV990" s="75"/>
      <c r="OW990" s="75"/>
      <c r="OX990" s="75"/>
      <c r="OY990" s="75"/>
      <c r="OZ990" s="75"/>
      <c r="PA990" s="75"/>
      <c r="PB990" s="75"/>
      <c r="PC990" s="75"/>
      <c r="PD990" s="75"/>
      <c r="PE990" s="75"/>
      <c r="PF990" s="75"/>
      <c r="PG990" s="75"/>
      <c r="PH990" s="75"/>
      <c r="PI990" s="75"/>
      <c r="PJ990" s="75"/>
      <c r="PK990" s="75"/>
      <c r="PL990" s="75"/>
      <c r="PM990" s="75"/>
      <c r="PN990" s="75"/>
      <c r="PO990" s="75"/>
      <c r="PP990" s="75"/>
      <c r="PQ990" s="75"/>
      <c r="PR990" s="75"/>
      <c r="PS990" s="75"/>
      <c r="PT990" s="75"/>
      <c r="PU990" s="75"/>
      <c r="PV990" s="75"/>
      <c r="PW990" s="75"/>
      <c r="PX990" s="75"/>
      <c r="PY990" s="75"/>
      <c r="PZ990" s="75"/>
      <c r="QA990" s="75"/>
      <c r="QB990" s="75"/>
      <c r="QC990" s="75"/>
      <c r="QD990" s="75"/>
      <c r="QE990" s="75"/>
      <c r="QF990" s="75"/>
      <c r="QG990" s="75"/>
      <c r="QH990" s="75"/>
      <c r="QI990" s="75"/>
      <c r="QJ990" s="75"/>
      <c r="QK990" s="75"/>
      <c r="QL990" s="75"/>
      <c r="QM990" s="75"/>
      <c r="QN990" s="75"/>
      <c r="QO990" s="75"/>
      <c r="QP990" s="75"/>
      <c r="QQ990" s="75"/>
      <c r="QR990" s="75"/>
      <c r="QS990" s="75"/>
      <c r="QT990" s="75"/>
      <c r="QU990" s="75"/>
      <c r="QV990" s="75"/>
      <c r="QW990" s="75"/>
      <c r="QX990" s="75"/>
      <c r="QY990" s="75"/>
      <c r="QZ990" s="75"/>
      <c r="RA990" s="75"/>
      <c r="RB990" s="75"/>
      <c r="RC990" s="75"/>
      <c r="RD990" s="75"/>
      <c r="RE990" s="75"/>
      <c r="RF990" s="75"/>
      <c r="RG990" s="75"/>
      <c r="RH990" s="75"/>
      <c r="RI990" s="75"/>
      <c r="RJ990" s="75"/>
      <c r="RK990" s="75"/>
      <c r="RL990" s="75"/>
      <c r="RM990" s="75"/>
      <c r="RN990" s="75"/>
      <c r="RO990" s="75"/>
      <c r="RP990" s="75"/>
      <c r="RQ990" s="75"/>
      <c r="RR990" s="75"/>
      <c r="RS990" s="75"/>
      <c r="RT990" s="75"/>
      <c r="RU990" s="75"/>
      <c r="RV990" s="75"/>
      <c r="RW990" s="75"/>
      <c r="RX990" s="75"/>
      <c r="RY990" s="75"/>
      <c r="RZ990" s="75"/>
      <c r="SA990" s="75"/>
      <c r="SB990" s="75"/>
      <c r="SC990" s="75"/>
      <c r="SD990" s="75"/>
      <c r="SE990" s="75"/>
      <c r="SF990" s="75"/>
      <c r="SG990" s="75"/>
      <c r="SH990" s="75"/>
      <c r="SI990" s="75"/>
      <c r="SJ990" s="75"/>
      <c r="SK990" s="75"/>
      <c r="SL990" s="75"/>
      <c r="SM990" s="75"/>
      <c r="SN990" s="75"/>
      <c r="SO990" s="75"/>
      <c r="SP990" s="75"/>
      <c r="SQ990" s="75"/>
      <c r="SR990" s="75"/>
      <c r="SS990" s="75"/>
      <c r="ST990" s="75"/>
      <c r="SU990" s="75"/>
      <c r="SV990" s="75"/>
      <c r="SW990" s="75"/>
      <c r="SX990" s="75"/>
      <c r="SY990" s="75"/>
      <c r="SZ990" s="75"/>
      <c r="TA990" s="75"/>
      <c r="TB990" s="75"/>
      <c r="TC990" s="75"/>
      <c r="TD990" s="75"/>
      <c r="TE990" s="75"/>
      <c r="TF990" s="75"/>
      <c r="TG990" s="75"/>
      <c r="TH990" s="75"/>
      <c r="TI990" s="75"/>
      <c r="TJ990" s="75"/>
      <c r="TK990" s="75"/>
      <c r="TL990" s="75"/>
      <c r="TM990" s="75"/>
      <c r="TN990" s="75"/>
      <c r="TO990" s="75"/>
      <c r="TP990" s="75"/>
      <c r="TQ990" s="75"/>
      <c r="TR990" s="75"/>
      <c r="TS990" s="75"/>
      <c r="TT990" s="75"/>
      <c r="TU990" s="75"/>
      <c r="TV990" s="75"/>
      <c r="TW990" s="75"/>
      <c r="TX990" s="75"/>
      <c r="TY990" s="75"/>
      <c r="TZ990" s="75"/>
      <c r="UA990" s="75"/>
      <c r="UB990" s="75"/>
      <c r="UC990" s="75"/>
      <c r="UD990" s="75"/>
      <c r="UE990" s="75"/>
      <c r="UF990" s="75"/>
      <c r="UG990" s="75"/>
      <c r="UH990" s="75"/>
      <c r="UI990" s="75"/>
      <c r="UJ990" s="75"/>
      <c r="UK990" s="75"/>
      <c r="UL990" s="75"/>
      <c r="UM990" s="75"/>
      <c r="UN990" s="75"/>
      <c r="UO990" s="75"/>
      <c r="UP990" s="75"/>
      <c r="UQ990" s="75"/>
      <c r="UR990" s="75"/>
      <c r="US990" s="75"/>
      <c r="UT990" s="75"/>
      <c r="UU990" s="75"/>
      <c r="UV990" s="75"/>
      <c r="UW990" s="75"/>
      <c r="UX990" s="75"/>
      <c r="UY990" s="75"/>
      <c r="UZ990" s="75"/>
      <c r="VA990" s="75"/>
      <c r="VB990" s="75"/>
      <c r="VC990" s="75"/>
      <c r="VD990" s="75"/>
      <c r="VE990" s="75"/>
      <c r="VF990" s="75"/>
      <c r="VG990" s="75"/>
      <c r="VH990" s="75"/>
      <c r="VI990" s="75"/>
      <c r="VJ990" s="75"/>
      <c r="VK990" s="75"/>
      <c r="VL990" s="75"/>
      <c r="VM990" s="75"/>
      <c r="VN990" s="75"/>
      <c r="VO990" s="75"/>
      <c r="VP990" s="75"/>
      <c r="VQ990" s="75"/>
      <c r="VR990" s="75"/>
      <c r="VS990" s="75"/>
      <c r="VT990" s="75"/>
      <c r="VU990" s="75"/>
      <c r="VV990" s="75"/>
      <c r="VW990" s="75"/>
      <c r="VX990" s="75"/>
      <c r="VY990" s="75"/>
      <c r="VZ990" s="75"/>
      <c r="WA990" s="75"/>
      <c r="WB990" s="75"/>
      <c r="WC990" s="75"/>
      <c r="WD990" s="75"/>
      <c r="WE990" s="75"/>
      <c r="WF990" s="75"/>
      <c r="WG990" s="75"/>
      <c r="WH990" s="75"/>
      <c r="WI990" s="75"/>
      <c r="WJ990" s="75"/>
      <c r="WK990" s="75"/>
      <c r="WL990" s="75"/>
      <c r="WM990" s="75"/>
      <c r="WN990" s="75"/>
      <c r="WO990" s="75"/>
      <c r="WP990" s="75"/>
      <c r="WQ990" s="75"/>
      <c r="WR990" s="75"/>
      <c r="WS990" s="75"/>
      <c r="WT990" s="75"/>
      <c r="WU990" s="75"/>
      <c r="WV990" s="75"/>
      <c r="WW990" s="75"/>
      <c r="WX990" s="75"/>
      <c r="WY990" s="75"/>
      <c r="WZ990" s="75"/>
      <c r="XA990" s="75"/>
      <c r="XB990" s="75"/>
      <c r="XC990" s="75"/>
      <c r="XD990" s="75"/>
      <c r="XE990" s="75"/>
      <c r="XF990" s="75"/>
      <c r="XG990" s="75"/>
      <c r="XH990" s="75"/>
      <c r="XI990" s="75"/>
      <c r="XJ990" s="75"/>
      <c r="XK990" s="75"/>
      <c r="XL990" s="75"/>
      <c r="XM990" s="75"/>
      <c r="XN990" s="75"/>
      <c r="XO990" s="75"/>
      <c r="XP990" s="75"/>
      <c r="XQ990" s="75"/>
      <c r="XR990" s="75"/>
      <c r="XS990" s="75"/>
      <c r="XT990" s="75"/>
      <c r="XU990" s="75"/>
      <c r="XV990" s="75"/>
      <c r="XW990" s="75"/>
      <c r="XX990" s="75"/>
      <c r="XY990" s="75"/>
      <c r="XZ990" s="75"/>
      <c r="YA990" s="75"/>
      <c r="YB990" s="75"/>
      <c r="YC990" s="75"/>
      <c r="YD990" s="75"/>
      <c r="YE990" s="75"/>
      <c r="YF990" s="75"/>
      <c r="YG990" s="75"/>
      <c r="YH990" s="75"/>
      <c r="YI990" s="75"/>
      <c r="YJ990" s="75"/>
      <c r="YK990" s="75"/>
      <c r="YL990" s="75"/>
      <c r="YM990" s="75"/>
      <c r="YN990" s="75"/>
      <c r="YO990" s="75"/>
      <c r="YP990" s="75"/>
      <c r="YQ990" s="75"/>
      <c r="YR990" s="75"/>
      <c r="YS990" s="75"/>
      <c r="YT990" s="75"/>
      <c r="YU990" s="75"/>
      <c r="YV990" s="75"/>
      <c r="YW990" s="75"/>
      <c r="YX990" s="75"/>
      <c r="YY990" s="75"/>
      <c r="YZ990" s="75"/>
      <c r="ZA990" s="75"/>
      <c r="ZB990" s="75"/>
      <c r="ZC990" s="75"/>
      <c r="ZD990" s="75"/>
      <c r="ZE990" s="75"/>
      <c r="ZF990" s="75"/>
      <c r="ZG990" s="75"/>
      <c r="ZH990" s="75"/>
      <c r="ZI990" s="75"/>
      <c r="ZJ990" s="75"/>
      <c r="ZK990" s="75"/>
      <c r="ZL990" s="75"/>
      <c r="ZM990" s="75"/>
      <c r="ZN990" s="75"/>
      <c r="ZO990" s="75"/>
      <c r="ZP990" s="75"/>
      <c r="ZQ990" s="75"/>
      <c r="ZR990" s="75"/>
      <c r="ZS990" s="75"/>
      <c r="ZT990" s="75"/>
      <c r="ZU990" s="75"/>
      <c r="ZV990" s="75"/>
      <c r="ZW990" s="75"/>
      <c r="ZX990" s="75"/>
      <c r="ZY990" s="75"/>
      <c r="ZZ990" s="75"/>
      <c r="AAA990" s="75"/>
      <c r="AAB990" s="75"/>
      <c r="AAC990" s="75"/>
      <c r="AAD990" s="75"/>
      <c r="AAE990" s="75"/>
      <c r="AAF990" s="75"/>
      <c r="AAG990" s="75"/>
      <c r="AAH990" s="75"/>
      <c r="AAI990" s="75"/>
      <c r="AAJ990" s="75"/>
      <c r="AAK990" s="75"/>
      <c r="AAL990" s="75"/>
      <c r="AAM990" s="75"/>
      <c r="AAN990" s="75"/>
      <c r="AAO990" s="75"/>
      <c r="AAP990" s="75"/>
      <c r="AAQ990" s="75"/>
      <c r="AAR990" s="75"/>
      <c r="AAS990" s="75"/>
      <c r="AAT990" s="75"/>
      <c r="AAU990" s="75"/>
      <c r="AAV990" s="75"/>
      <c r="AAW990" s="75"/>
      <c r="AAX990" s="75"/>
      <c r="AAY990" s="75"/>
      <c r="AAZ990" s="75"/>
      <c r="ABA990" s="75"/>
      <c r="ABB990" s="75"/>
      <c r="ABC990" s="75"/>
      <c r="ABD990" s="75"/>
      <c r="ABE990" s="75"/>
      <c r="ABF990" s="75"/>
      <c r="ABG990" s="75"/>
      <c r="ABH990" s="75"/>
      <c r="ABI990" s="75"/>
      <c r="ABJ990" s="75"/>
      <c r="ABK990" s="75"/>
      <c r="ABL990" s="75"/>
      <c r="ABM990" s="75"/>
      <c r="ABN990" s="75"/>
      <c r="ABO990" s="75"/>
      <c r="ABP990" s="75"/>
      <c r="ABQ990" s="75"/>
      <c r="ABR990" s="75"/>
      <c r="ABS990" s="75"/>
      <c r="ABT990" s="75"/>
      <c r="ABU990" s="75"/>
      <c r="ABV990" s="75"/>
      <c r="ABW990" s="75"/>
      <c r="ABX990" s="75"/>
      <c r="ABY990" s="75"/>
      <c r="ABZ990" s="75"/>
      <c r="ACA990" s="75"/>
      <c r="ACB990" s="75"/>
      <c r="ACC990" s="75"/>
      <c r="ACD990" s="75"/>
      <c r="ACE990" s="75"/>
      <c r="ACF990" s="75"/>
      <c r="ACG990" s="75"/>
      <c r="ACH990" s="75"/>
      <c r="ACI990" s="75"/>
      <c r="ACJ990" s="75"/>
      <c r="ACK990" s="75"/>
      <c r="ACL990" s="75"/>
      <c r="ACM990" s="75"/>
      <c r="ACN990" s="75"/>
      <c r="ACO990" s="75"/>
      <c r="ACP990" s="75"/>
      <c r="ACQ990" s="75"/>
      <c r="ACR990" s="75"/>
      <c r="ACS990" s="75"/>
      <c r="ACT990" s="75"/>
      <c r="ACU990" s="75"/>
      <c r="ACV990" s="75"/>
      <c r="ACW990" s="75"/>
      <c r="ACX990" s="75"/>
      <c r="ACY990" s="75"/>
      <c r="ACZ990" s="75"/>
      <c r="ADA990" s="75"/>
      <c r="ADB990" s="75"/>
      <c r="ADC990" s="75"/>
      <c r="ADD990" s="75"/>
      <c r="ADE990" s="75"/>
      <c r="ADF990" s="75"/>
      <c r="ADG990" s="75"/>
      <c r="ADH990" s="75"/>
      <c r="ADI990" s="75"/>
      <c r="ADJ990" s="75"/>
      <c r="ADK990" s="75"/>
      <c r="ADL990" s="75"/>
      <c r="ADM990" s="75"/>
      <c r="ADN990" s="75"/>
      <c r="ADO990" s="75"/>
      <c r="ADP990" s="75"/>
      <c r="ADQ990" s="75"/>
      <c r="ADR990" s="75"/>
      <c r="ADS990" s="75"/>
      <c r="ADT990" s="75"/>
      <c r="ADU990" s="75"/>
      <c r="ADV990" s="75"/>
      <c r="ADW990" s="75"/>
      <c r="ADX990" s="75"/>
      <c r="ADY990" s="75"/>
      <c r="ADZ990" s="75"/>
      <c r="AEA990" s="75"/>
      <c r="AEB990" s="75"/>
      <c r="AEC990" s="75"/>
      <c r="AED990" s="75"/>
      <c r="AEE990" s="75"/>
      <c r="AEF990" s="75"/>
      <c r="AEG990" s="75"/>
      <c r="AEH990" s="75"/>
      <c r="AEI990" s="75"/>
      <c r="AEJ990" s="75"/>
      <c r="AEK990" s="75"/>
      <c r="AEL990" s="75"/>
      <c r="AEM990" s="75"/>
      <c r="AEN990" s="75"/>
      <c r="AEO990" s="75"/>
      <c r="AEP990" s="75"/>
      <c r="AEQ990" s="75"/>
      <c r="AER990" s="75"/>
      <c r="AES990" s="75"/>
      <c r="AET990" s="75"/>
      <c r="AEU990" s="75"/>
      <c r="AEV990" s="75"/>
      <c r="AEW990" s="75"/>
      <c r="AEX990" s="75"/>
      <c r="AEY990" s="75"/>
      <c r="AEZ990" s="75"/>
      <c r="AFA990" s="75"/>
      <c r="AFB990" s="75"/>
      <c r="AFC990" s="75"/>
      <c r="AFD990" s="75"/>
      <c r="AFE990" s="75"/>
      <c r="AFF990" s="75"/>
      <c r="AFG990" s="75"/>
      <c r="AFH990" s="75"/>
      <c r="AFI990" s="75"/>
      <c r="AFJ990" s="75"/>
      <c r="AFK990" s="75"/>
      <c r="AFL990" s="75"/>
      <c r="AFM990" s="75"/>
      <c r="AFN990" s="75"/>
      <c r="AFO990" s="75"/>
      <c r="AFP990" s="75"/>
      <c r="AFQ990" s="75"/>
      <c r="AFR990" s="75"/>
      <c r="AFS990" s="75"/>
      <c r="AFT990" s="75"/>
      <c r="AFU990" s="75"/>
      <c r="AFV990" s="75"/>
      <c r="AFW990" s="75"/>
      <c r="AFX990" s="75"/>
      <c r="AFY990" s="75"/>
      <c r="AFZ990" s="75"/>
      <c r="AGA990" s="75"/>
      <c r="AGB990" s="75"/>
      <c r="AGC990" s="75"/>
      <c r="AGD990" s="75"/>
      <c r="AGE990" s="75"/>
      <c r="AGF990" s="75"/>
      <c r="AGG990" s="75"/>
      <c r="AGH990" s="75"/>
      <c r="AGI990" s="75"/>
      <c r="AGJ990" s="75"/>
      <c r="AGK990" s="75"/>
      <c r="AGL990" s="75"/>
      <c r="AGM990" s="75"/>
      <c r="AGN990" s="75"/>
      <c r="AGO990" s="75"/>
      <c r="AGP990" s="75"/>
      <c r="AGQ990" s="75"/>
      <c r="AGR990" s="75"/>
      <c r="AGS990" s="75"/>
      <c r="AGT990" s="75"/>
      <c r="AGU990" s="75"/>
      <c r="AGV990" s="75"/>
      <c r="AGW990" s="75"/>
      <c r="AGX990" s="75"/>
      <c r="AGY990" s="75"/>
      <c r="AGZ990" s="75"/>
      <c r="AHA990" s="75"/>
      <c r="AHB990" s="75"/>
      <c r="AHC990" s="75"/>
      <c r="AHD990" s="75"/>
      <c r="AHE990" s="75"/>
      <c r="AHF990" s="75"/>
      <c r="AHG990" s="75"/>
      <c r="AHH990" s="75"/>
      <c r="AHI990" s="75"/>
      <c r="AHJ990" s="75"/>
      <c r="AHK990" s="75"/>
      <c r="AHL990" s="75"/>
      <c r="AHM990" s="75"/>
      <c r="AHN990" s="75"/>
      <c r="AHO990" s="75"/>
      <c r="AHP990" s="75"/>
      <c r="AHQ990" s="75"/>
      <c r="AHR990" s="75"/>
      <c r="AHS990" s="75"/>
      <c r="AHT990" s="75"/>
      <c r="AHU990" s="75"/>
      <c r="AHV990" s="75"/>
      <c r="AHW990" s="75"/>
      <c r="AHX990" s="75"/>
      <c r="AHY990" s="75"/>
      <c r="AHZ990" s="75"/>
      <c r="AIA990" s="75"/>
      <c r="AIB990" s="75"/>
      <c r="AIC990" s="75"/>
      <c r="AID990" s="75"/>
      <c r="AIE990" s="75"/>
      <c r="AIF990" s="75"/>
      <c r="AIG990" s="75"/>
      <c r="AIH990" s="75"/>
      <c r="AII990" s="75"/>
      <c r="AIJ990" s="75"/>
      <c r="AIK990" s="75"/>
      <c r="AIL990" s="75"/>
      <c r="AIM990" s="75"/>
      <c r="AIN990" s="75"/>
      <c r="AIO990" s="75"/>
      <c r="AIP990" s="75"/>
      <c r="AIQ990" s="75"/>
      <c r="AIR990" s="75"/>
      <c r="AIS990" s="75"/>
      <c r="AIT990" s="75"/>
      <c r="AIU990" s="75"/>
      <c r="AIV990" s="75"/>
      <c r="AIW990" s="75"/>
      <c r="AIX990" s="75"/>
      <c r="AIY990" s="75"/>
      <c r="AIZ990" s="75"/>
      <c r="AJA990" s="75"/>
      <c r="AJB990" s="75"/>
      <c r="AJC990" s="75"/>
      <c r="AJD990" s="75"/>
      <c r="AJE990" s="75"/>
      <c r="AJF990" s="75"/>
      <c r="AJG990" s="75"/>
      <c r="AJH990" s="75"/>
      <c r="AJI990" s="75"/>
      <c r="AJJ990" s="75"/>
      <c r="AJK990" s="75"/>
      <c r="AJL990" s="75"/>
      <c r="AJM990" s="75"/>
      <c r="AJN990" s="75"/>
      <c r="AJO990" s="75"/>
      <c r="AJP990" s="75"/>
      <c r="AJQ990" s="75"/>
      <c r="AJR990" s="75"/>
      <c r="AJS990" s="75"/>
      <c r="AJT990" s="75"/>
      <c r="AJU990" s="75"/>
      <c r="AJV990" s="75"/>
      <c r="AJW990" s="75"/>
      <c r="AJX990" s="75"/>
      <c r="AJY990" s="75"/>
      <c r="AJZ990" s="75"/>
      <c r="AKA990" s="75"/>
      <c r="AKB990" s="75"/>
      <c r="AKC990" s="75"/>
      <c r="AKD990" s="75"/>
      <c r="AKE990" s="75"/>
      <c r="AKF990" s="75"/>
      <c r="AKG990" s="75"/>
      <c r="AKH990" s="75"/>
      <c r="AKI990" s="75"/>
      <c r="AKJ990" s="75"/>
      <c r="AKK990" s="75"/>
      <c r="AKL990" s="75"/>
      <c r="AKM990" s="75"/>
      <c r="AKN990" s="75"/>
      <c r="AKO990" s="75"/>
      <c r="AKP990" s="75"/>
      <c r="AKQ990" s="75"/>
      <c r="AKR990" s="75"/>
      <c r="AKS990" s="75"/>
      <c r="AKT990" s="75"/>
      <c r="AKU990" s="75"/>
      <c r="AKV990" s="75"/>
      <c r="AKW990" s="75"/>
      <c r="AKX990" s="75"/>
      <c r="AKY990" s="75"/>
      <c r="AKZ990" s="75"/>
      <c r="ALA990" s="75"/>
      <c r="ALB990" s="75"/>
      <c r="ALC990" s="75"/>
      <c r="ALD990" s="75"/>
      <c r="ALE990" s="75"/>
      <c r="ALF990" s="75"/>
      <c r="ALG990" s="75"/>
      <c r="ALH990" s="75"/>
      <c r="ALI990" s="75"/>
      <c r="ALJ990" s="75"/>
      <c r="ALK990" s="75"/>
      <c r="ALL990" s="75"/>
      <c r="ALM990" s="75"/>
      <c r="ALN990" s="75"/>
      <c r="ALO990" s="75"/>
      <c r="ALP990" s="75"/>
      <c r="ALQ990" s="75"/>
      <c r="ALR990" s="75"/>
      <c r="ALS990" s="75"/>
      <c r="ALT990" s="75"/>
      <c r="ALU990" s="75"/>
      <c r="ALV990" s="75"/>
      <c r="ALW990" s="75"/>
      <c r="ALX990" s="75"/>
      <c r="ALY990" s="75"/>
      <c r="ALZ990" s="75"/>
      <c r="AMA990" s="75"/>
      <c r="AMB990" s="75"/>
      <c r="AMC990" s="75"/>
      <c r="AMD990" s="75"/>
      <c r="AME990" s="75"/>
      <c r="AMF990" s="75"/>
      <c r="AMG990" s="75"/>
      <c r="AMH990" s="75"/>
      <c r="AMI990" s="75"/>
      <c r="AMJ990" s="75"/>
      <c r="AMK990" s="75"/>
      <c r="AML990" s="75"/>
      <c r="AMM990" s="75"/>
      <c r="AMN990" s="75"/>
      <c r="AMO990" s="75"/>
      <c r="AMP990" s="75"/>
      <c r="AMQ990" s="75"/>
      <c r="AMR990" s="75"/>
      <c r="AMS990" s="75"/>
      <c r="AMT990" s="75"/>
      <c r="AMU990" s="75"/>
      <c r="AMV990" s="75"/>
      <c r="AMW990" s="75"/>
      <c r="AMX990" s="75"/>
      <c r="AMY990" s="75"/>
      <c r="AMZ990" s="75"/>
      <c r="ANA990" s="75"/>
      <c r="ANB990" s="75"/>
      <c r="ANC990" s="75"/>
      <c r="AND990" s="75"/>
      <c r="ANE990" s="75"/>
      <c r="ANF990" s="75"/>
      <c r="ANG990" s="75"/>
      <c r="ANH990" s="75"/>
      <c r="ANI990" s="75"/>
      <c r="ANJ990" s="75"/>
      <c r="ANK990" s="75"/>
      <c r="ANL990" s="75"/>
      <c r="ANM990" s="75"/>
      <c r="ANN990" s="75"/>
      <c r="ANO990" s="75"/>
      <c r="ANP990" s="75"/>
      <c r="ANQ990" s="75"/>
      <c r="ANR990" s="75"/>
      <c r="ANS990" s="75"/>
      <c r="ANT990" s="75"/>
      <c r="ANU990" s="75"/>
      <c r="ANV990" s="75"/>
      <c r="ANW990" s="75"/>
      <c r="ANX990" s="75"/>
      <c r="ANY990" s="75"/>
      <c r="ANZ990" s="75"/>
      <c r="AOA990" s="75"/>
      <c r="AOB990" s="75"/>
      <c r="AOC990" s="75"/>
      <c r="AOD990" s="75"/>
      <c r="AOE990" s="75"/>
      <c r="AOF990" s="75"/>
      <c r="AOG990" s="75"/>
      <c r="AOH990" s="75"/>
      <c r="AOI990" s="75"/>
      <c r="AOJ990" s="75"/>
      <c r="AOK990" s="75"/>
      <c r="AOL990" s="75"/>
      <c r="AOM990" s="75"/>
      <c r="AON990" s="75"/>
      <c r="AOO990" s="75"/>
      <c r="AOP990" s="75"/>
      <c r="AOQ990" s="75"/>
      <c r="AOR990" s="75"/>
      <c r="AOS990" s="75"/>
      <c r="AOT990" s="75"/>
      <c r="AOU990" s="75"/>
      <c r="AOV990" s="75"/>
      <c r="AOW990" s="75"/>
      <c r="AOX990" s="75"/>
      <c r="AOY990" s="75"/>
      <c r="AOZ990" s="75"/>
      <c r="APA990" s="75"/>
      <c r="APB990" s="75"/>
      <c r="APC990" s="75"/>
      <c r="APD990" s="75"/>
      <c r="APE990" s="75"/>
      <c r="APF990" s="75"/>
      <c r="APG990" s="75"/>
      <c r="APH990" s="75"/>
      <c r="API990" s="75"/>
      <c r="APJ990" s="75"/>
      <c r="APK990" s="75"/>
      <c r="APL990" s="75"/>
      <c r="APM990" s="75"/>
      <c r="APN990" s="75"/>
      <c r="APO990" s="75"/>
      <c r="APP990" s="75"/>
      <c r="APQ990" s="75"/>
      <c r="APR990" s="75"/>
      <c r="APS990" s="75"/>
      <c r="APT990" s="75"/>
      <c r="APU990" s="75"/>
      <c r="APV990" s="75"/>
      <c r="APW990" s="75"/>
      <c r="APX990" s="75"/>
      <c r="APY990" s="75"/>
      <c r="APZ990" s="75"/>
      <c r="AQA990" s="75"/>
      <c r="AQB990" s="75"/>
      <c r="AQC990" s="75"/>
      <c r="AQD990" s="75"/>
      <c r="AQE990" s="75"/>
      <c r="AQF990" s="75"/>
      <c r="AQG990" s="75"/>
      <c r="AQH990" s="75"/>
      <c r="AQI990" s="75"/>
      <c r="AQJ990" s="75"/>
      <c r="AQK990" s="75"/>
      <c r="AQL990" s="75"/>
      <c r="AQM990" s="75"/>
      <c r="AQN990" s="75"/>
      <c r="AQO990" s="75"/>
      <c r="AQP990" s="75"/>
      <c r="AQQ990" s="75"/>
      <c r="AQR990" s="75"/>
      <c r="AQS990" s="75"/>
      <c r="AQT990" s="75"/>
      <c r="AQU990" s="75"/>
      <c r="AQV990" s="75"/>
      <c r="AQW990" s="75"/>
      <c r="AQX990" s="75"/>
      <c r="AQY990" s="75"/>
      <c r="AQZ990" s="75"/>
      <c r="ARA990" s="75"/>
      <c r="ARB990" s="75"/>
      <c r="ARC990" s="75"/>
      <c r="ARD990" s="75"/>
      <c r="ARE990" s="75"/>
      <c r="ARF990" s="75"/>
      <c r="ARG990" s="75"/>
      <c r="ARH990" s="75"/>
      <c r="ARI990" s="75"/>
      <c r="ARJ990" s="75"/>
      <c r="ARK990" s="75"/>
      <c r="ARL990" s="75"/>
      <c r="ARM990" s="75"/>
      <c r="ARN990" s="75"/>
      <c r="ARO990" s="75"/>
      <c r="ARP990" s="75"/>
      <c r="ARQ990" s="75"/>
      <c r="ARR990" s="75"/>
      <c r="ARS990" s="75"/>
      <c r="ART990" s="75"/>
      <c r="ARU990" s="75"/>
      <c r="ARV990" s="75"/>
      <c r="ARW990" s="75"/>
      <c r="ARX990" s="75"/>
      <c r="ARY990" s="75"/>
      <c r="ARZ990" s="75"/>
      <c r="ASA990" s="75"/>
      <c r="ASB990" s="75"/>
      <c r="ASC990" s="75"/>
      <c r="ASD990" s="75"/>
      <c r="ASE990" s="75"/>
      <c r="ASF990" s="75"/>
      <c r="ASG990" s="75"/>
      <c r="ASH990" s="75"/>
      <c r="ASI990" s="75"/>
      <c r="ASJ990" s="75"/>
      <c r="ASK990" s="75"/>
      <c r="ASL990" s="75"/>
      <c r="ASM990" s="75"/>
      <c r="ASN990" s="75"/>
      <c r="ASO990" s="75"/>
      <c r="ASP990" s="75"/>
      <c r="ASQ990" s="75"/>
      <c r="ASR990" s="75"/>
      <c r="ASS990" s="75"/>
      <c r="AST990" s="75"/>
      <c r="ASU990" s="75"/>
      <c r="ASV990" s="75"/>
      <c r="ASW990" s="75"/>
      <c r="ASX990" s="75"/>
      <c r="ASY990" s="75"/>
      <c r="ASZ990" s="75"/>
      <c r="ATA990" s="75"/>
      <c r="ATB990" s="75"/>
      <c r="ATC990" s="75"/>
      <c r="ATD990" s="75"/>
      <c r="ATE990" s="75"/>
      <c r="ATF990" s="75"/>
      <c r="ATG990" s="75"/>
      <c r="ATH990" s="75"/>
      <c r="ATI990" s="75"/>
      <c r="ATJ990" s="75"/>
      <c r="ATK990" s="75"/>
      <c r="ATL990" s="75"/>
      <c r="ATM990" s="75"/>
      <c r="ATN990" s="75"/>
      <c r="ATO990" s="75"/>
      <c r="ATP990" s="75"/>
      <c r="ATQ990" s="75"/>
      <c r="ATR990" s="75"/>
      <c r="ATS990" s="75"/>
      <c r="ATT990" s="75"/>
      <c r="ATU990" s="75"/>
      <c r="ATV990" s="75"/>
      <c r="ATW990" s="75"/>
      <c r="ATX990" s="75"/>
      <c r="ATY990" s="75"/>
      <c r="ATZ990" s="75"/>
      <c r="AUA990" s="75"/>
      <c r="AUB990" s="75"/>
      <c r="AUC990" s="75"/>
      <c r="AUD990" s="75"/>
      <c r="AUE990" s="75"/>
      <c r="AUF990" s="75"/>
      <c r="AUG990" s="75"/>
      <c r="AUH990" s="75"/>
      <c r="AUI990" s="75"/>
      <c r="AUJ990" s="75"/>
      <c r="AUK990" s="75"/>
      <c r="AUL990" s="75"/>
      <c r="AUM990" s="75"/>
      <c r="AUN990" s="75"/>
      <c r="AUO990" s="75"/>
      <c r="AUP990" s="75"/>
      <c r="AUQ990" s="75"/>
      <c r="AUR990" s="75"/>
      <c r="AUS990" s="75"/>
      <c r="AUT990" s="75"/>
      <c r="AUU990" s="75"/>
      <c r="AUV990" s="75"/>
      <c r="AUW990" s="75"/>
      <c r="AUX990" s="75"/>
      <c r="AUY990" s="75"/>
      <c r="AUZ990" s="75"/>
      <c r="AVA990" s="75"/>
      <c r="AVB990" s="75"/>
      <c r="AVC990" s="75"/>
      <c r="AVD990" s="75"/>
      <c r="AVE990" s="75"/>
      <c r="AVF990" s="75"/>
      <c r="AVG990" s="75"/>
      <c r="AVH990" s="75"/>
      <c r="AVI990" s="75"/>
      <c r="AVJ990" s="75"/>
      <c r="AVK990" s="75"/>
      <c r="AVL990" s="75"/>
      <c r="AVM990" s="75"/>
      <c r="AVN990" s="75"/>
      <c r="AVO990" s="75"/>
      <c r="AVP990" s="75"/>
      <c r="AVQ990" s="75"/>
      <c r="AVR990" s="75"/>
      <c r="AVS990" s="75"/>
      <c r="AVT990" s="75"/>
      <c r="AVU990" s="75"/>
      <c r="AVV990" s="75"/>
      <c r="AVW990" s="75"/>
      <c r="AVX990" s="75"/>
      <c r="AVY990" s="75"/>
      <c r="AVZ990" s="75"/>
      <c r="AWA990" s="75"/>
      <c r="AWB990" s="75"/>
      <c r="AWC990" s="75"/>
      <c r="AWD990" s="75"/>
      <c r="AWE990" s="75"/>
      <c r="AWF990" s="75"/>
      <c r="AWG990" s="75"/>
      <c r="AWH990" s="75"/>
      <c r="AWI990" s="75"/>
      <c r="AWJ990" s="75"/>
      <c r="AWK990" s="75"/>
      <c r="AWL990" s="75"/>
      <c r="AWM990" s="75"/>
      <c r="AWN990" s="75"/>
      <c r="AWO990" s="75"/>
      <c r="AWP990" s="75"/>
      <c r="AWQ990" s="75"/>
      <c r="AWR990" s="75"/>
      <c r="AWS990" s="75"/>
      <c r="AWT990" s="75"/>
      <c r="AWU990" s="75"/>
      <c r="AWV990" s="75"/>
      <c r="AWW990" s="75"/>
      <c r="AWX990" s="75"/>
      <c r="AWY990" s="75"/>
      <c r="AWZ990" s="75"/>
      <c r="AXA990" s="75"/>
      <c r="AXB990" s="75"/>
      <c r="AXC990" s="75"/>
      <c r="AXD990" s="75"/>
      <c r="AXE990" s="75"/>
      <c r="AXF990" s="75"/>
      <c r="AXG990" s="75"/>
      <c r="AXH990" s="75"/>
      <c r="AXI990" s="75"/>
      <c r="AXJ990" s="75"/>
      <c r="AXK990" s="75"/>
      <c r="AXL990" s="75"/>
      <c r="AXM990" s="75"/>
      <c r="AXN990" s="75"/>
      <c r="AXO990" s="75"/>
      <c r="AXP990" s="75"/>
      <c r="AXQ990" s="75"/>
      <c r="AXR990" s="75"/>
      <c r="AXS990" s="75"/>
      <c r="AXT990" s="75"/>
      <c r="AXU990" s="75"/>
      <c r="AXV990" s="75"/>
      <c r="AXW990" s="75"/>
      <c r="AXX990" s="75"/>
      <c r="AXY990" s="75"/>
      <c r="AXZ990" s="75"/>
      <c r="AYA990" s="75"/>
      <c r="AYB990" s="75"/>
      <c r="AYC990" s="75"/>
      <c r="AYD990" s="75"/>
      <c r="AYE990" s="75"/>
      <c r="AYF990" s="75"/>
      <c r="AYG990" s="75"/>
      <c r="AYH990" s="75"/>
      <c r="AYI990" s="75"/>
      <c r="AYJ990" s="75"/>
      <c r="AYK990" s="75"/>
      <c r="AYL990" s="75"/>
      <c r="AYM990" s="75"/>
      <c r="AYN990" s="75"/>
      <c r="AYO990" s="75"/>
      <c r="AYP990" s="75"/>
      <c r="AYQ990" s="75"/>
      <c r="AYR990" s="75"/>
      <c r="AYS990" s="75"/>
      <c r="AYT990" s="75"/>
      <c r="AYU990" s="75"/>
      <c r="AYV990" s="75"/>
      <c r="AYW990" s="75"/>
      <c r="AYX990" s="75"/>
      <c r="AYY990" s="75"/>
      <c r="AYZ990" s="75"/>
      <c r="AZA990" s="75"/>
      <c r="AZB990" s="75"/>
      <c r="AZC990" s="75"/>
      <c r="AZD990" s="75"/>
      <c r="AZE990" s="75"/>
      <c r="AZF990" s="75"/>
      <c r="AZG990" s="75"/>
      <c r="AZH990" s="75"/>
      <c r="AZI990" s="75"/>
      <c r="AZJ990" s="75"/>
      <c r="AZK990" s="75"/>
      <c r="AZL990" s="75"/>
      <c r="AZM990" s="75"/>
      <c r="AZN990" s="75"/>
      <c r="AZO990" s="75"/>
      <c r="AZP990" s="75"/>
      <c r="AZQ990" s="75"/>
      <c r="AZR990" s="75"/>
      <c r="AZS990" s="75"/>
      <c r="AZT990" s="75"/>
      <c r="AZU990" s="75"/>
      <c r="AZV990" s="75"/>
      <c r="AZW990" s="75"/>
      <c r="AZX990" s="75"/>
      <c r="AZY990" s="75"/>
      <c r="AZZ990" s="75"/>
      <c r="BAA990" s="75"/>
      <c r="BAB990" s="75"/>
      <c r="BAC990" s="75"/>
      <c r="BAD990" s="75"/>
      <c r="BAE990" s="75"/>
      <c r="BAF990" s="75"/>
      <c r="BAG990" s="75"/>
      <c r="BAH990" s="75"/>
      <c r="BAI990" s="75"/>
      <c r="BAJ990" s="75"/>
      <c r="BAK990" s="75"/>
      <c r="BAL990" s="75"/>
      <c r="BAM990" s="75"/>
      <c r="BAN990" s="75"/>
      <c r="BAO990" s="75"/>
      <c r="BAP990" s="75"/>
      <c r="BAQ990" s="75"/>
      <c r="BAR990" s="75"/>
      <c r="BAS990" s="75"/>
      <c r="BAT990" s="75"/>
      <c r="BAU990" s="75"/>
      <c r="BAV990" s="75"/>
      <c r="BAW990" s="75"/>
      <c r="BAX990" s="75"/>
      <c r="BAY990" s="75"/>
      <c r="BAZ990" s="75"/>
      <c r="BBA990" s="75"/>
      <c r="BBB990" s="75"/>
      <c r="BBC990" s="75"/>
      <c r="BBD990" s="75"/>
      <c r="BBE990" s="75"/>
      <c r="BBF990" s="75"/>
      <c r="BBG990" s="75"/>
      <c r="BBH990" s="75"/>
      <c r="BBI990" s="75"/>
      <c r="BBJ990" s="75"/>
      <c r="BBK990" s="75"/>
      <c r="BBL990" s="75"/>
      <c r="BBM990" s="75"/>
      <c r="BBN990" s="75"/>
      <c r="BBO990" s="75"/>
      <c r="BBP990" s="75"/>
      <c r="BBQ990" s="75"/>
      <c r="BBR990" s="75"/>
      <c r="BBS990" s="75"/>
      <c r="BBT990" s="75"/>
      <c r="BBU990" s="75"/>
      <c r="BBV990" s="75"/>
      <c r="BBW990" s="75"/>
      <c r="BBX990" s="75"/>
      <c r="BBY990" s="75"/>
      <c r="BBZ990" s="75"/>
      <c r="BCA990" s="75"/>
      <c r="BCB990" s="75"/>
      <c r="BCC990" s="75"/>
      <c r="BCD990" s="75"/>
      <c r="BCE990" s="75"/>
      <c r="BCF990" s="75"/>
      <c r="BCG990" s="75"/>
      <c r="BCH990" s="75"/>
      <c r="BCI990" s="75"/>
      <c r="BCJ990" s="75"/>
      <c r="BCK990" s="75"/>
      <c r="BCL990" s="75"/>
      <c r="BCM990" s="75"/>
      <c r="BCN990" s="75"/>
      <c r="BCO990" s="75"/>
      <c r="BCP990" s="75"/>
      <c r="BCQ990" s="75"/>
      <c r="BCR990" s="75"/>
      <c r="BCS990" s="75"/>
      <c r="BCT990" s="75"/>
      <c r="BCU990" s="75"/>
      <c r="BCV990" s="75"/>
      <c r="BCW990" s="75"/>
      <c r="BCX990" s="75"/>
      <c r="BCY990" s="75"/>
      <c r="BCZ990" s="75"/>
      <c r="BDA990" s="75"/>
      <c r="BDB990" s="75"/>
      <c r="BDC990" s="75"/>
      <c r="BDD990" s="75"/>
      <c r="BDE990" s="75"/>
      <c r="BDF990" s="75"/>
      <c r="BDG990" s="75"/>
      <c r="BDH990" s="75"/>
      <c r="BDI990" s="75"/>
      <c r="BDJ990" s="75"/>
      <c r="BDK990" s="75"/>
      <c r="BDL990" s="75"/>
      <c r="BDM990" s="75"/>
      <c r="BDN990" s="75"/>
      <c r="BDO990" s="75"/>
      <c r="BDP990" s="75"/>
      <c r="BDQ990" s="75"/>
      <c r="BDR990" s="75"/>
      <c r="BDS990" s="75"/>
      <c r="BDT990" s="75"/>
      <c r="BDU990" s="75"/>
      <c r="BDV990" s="75"/>
      <c r="BDW990" s="75"/>
      <c r="BDX990" s="75"/>
      <c r="BDY990" s="75"/>
      <c r="BDZ990" s="75"/>
      <c r="BEA990" s="75"/>
      <c r="BEB990" s="75"/>
      <c r="BEC990" s="75"/>
      <c r="BED990" s="75"/>
      <c r="BEE990" s="75"/>
      <c r="BEF990" s="75"/>
      <c r="BEG990" s="75"/>
      <c r="BEH990" s="75"/>
      <c r="BEI990" s="75"/>
      <c r="BEJ990" s="75"/>
      <c r="BEK990" s="75"/>
      <c r="BEL990" s="75"/>
      <c r="BEM990" s="75"/>
      <c r="BEN990" s="75"/>
      <c r="BEO990" s="75"/>
      <c r="BEP990" s="75"/>
      <c r="BEQ990" s="75"/>
      <c r="BER990" s="75"/>
      <c r="BES990" s="75"/>
      <c r="BET990" s="75"/>
      <c r="BEU990" s="75"/>
      <c r="BEV990" s="75"/>
      <c r="BEW990" s="75"/>
      <c r="BEX990" s="75"/>
      <c r="BEY990" s="75"/>
      <c r="BEZ990" s="75"/>
      <c r="BFA990" s="75"/>
      <c r="BFB990" s="75"/>
      <c r="BFC990" s="75"/>
      <c r="BFD990" s="75"/>
      <c r="BFE990" s="75"/>
      <c r="BFF990" s="75"/>
      <c r="BFG990" s="75"/>
      <c r="BFH990" s="75"/>
      <c r="BFI990" s="75"/>
      <c r="BFJ990" s="75"/>
      <c r="BFK990" s="75"/>
      <c r="BFL990" s="75"/>
      <c r="BFM990" s="75"/>
      <c r="BFN990" s="75"/>
      <c r="BFO990" s="75"/>
      <c r="BFP990" s="75"/>
      <c r="BFQ990" s="75"/>
      <c r="BFR990" s="75"/>
      <c r="BFS990" s="75"/>
      <c r="BFT990" s="75"/>
      <c r="BFU990" s="75"/>
      <c r="BFV990" s="75"/>
      <c r="BFW990" s="75"/>
      <c r="BFX990" s="75"/>
      <c r="BFY990" s="75"/>
      <c r="BFZ990" s="75"/>
      <c r="BGA990" s="75"/>
      <c r="BGB990" s="75"/>
      <c r="BGC990" s="75"/>
      <c r="BGD990" s="75"/>
      <c r="BGE990" s="75"/>
      <c r="BGF990" s="75"/>
      <c r="BGG990" s="75"/>
      <c r="BGH990" s="75"/>
      <c r="BGI990" s="75"/>
      <c r="BGJ990" s="75"/>
      <c r="BGK990" s="75"/>
      <c r="BGL990" s="75"/>
      <c r="BGM990" s="75"/>
      <c r="BGN990" s="75"/>
      <c r="BGO990" s="75"/>
      <c r="BGP990" s="75"/>
      <c r="BGQ990" s="75"/>
      <c r="BGR990" s="75"/>
      <c r="BGS990" s="75"/>
      <c r="BGT990" s="75"/>
      <c r="BGU990" s="75"/>
      <c r="BGV990" s="75"/>
      <c r="BGW990" s="75"/>
      <c r="BGX990" s="75"/>
      <c r="BGY990" s="75"/>
      <c r="BGZ990" s="75"/>
      <c r="BHA990" s="75"/>
      <c r="BHB990" s="75"/>
      <c r="BHC990" s="75"/>
      <c r="BHD990" s="75"/>
      <c r="BHE990" s="75"/>
      <c r="BHF990" s="75"/>
      <c r="BHG990" s="75"/>
      <c r="BHH990" s="75"/>
      <c r="BHI990" s="75"/>
      <c r="BHJ990" s="75"/>
      <c r="BHK990" s="75"/>
      <c r="BHL990" s="75"/>
      <c r="BHM990" s="75"/>
      <c r="BHN990" s="75"/>
      <c r="BHO990" s="75"/>
      <c r="BHP990" s="75"/>
      <c r="BHQ990" s="75"/>
      <c r="BHR990" s="75"/>
      <c r="BHS990" s="75"/>
      <c r="BHT990" s="75"/>
      <c r="BHU990" s="75"/>
      <c r="BHV990" s="75"/>
      <c r="BHW990" s="75"/>
      <c r="BHX990" s="75"/>
      <c r="BHY990" s="75"/>
      <c r="BHZ990" s="75"/>
      <c r="BIA990" s="75"/>
      <c r="BIB990" s="75"/>
      <c r="BIC990" s="75"/>
      <c r="BID990" s="75"/>
      <c r="BIE990" s="75"/>
      <c r="BIF990" s="75"/>
      <c r="BIG990" s="75"/>
      <c r="BIH990" s="75"/>
      <c r="BII990" s="75"/>
      <c r="BIJ990" s="75"/>
      <c r="BIK990" s="75"/>
      <c r="BIL990" s="75"/>
      <c r="BIM990" s="75"/>
      <c r="BIN990" s="75"/>
      <c r="BIO990" s="75"/>
      <c r="BIP990" s="75"/>
      <c r="BIQ990" s="75"/>
      <c r="BIR990" s="75"/>
      <c r="BIS990" s="75"/>
      <c r="BIT990" s="75"/>
      <c r="BIU990" s="75"/>
      <c r="BIV990" s="75"/>
      <c r="BIW990" s="75"/>
      <c r="BIX990" s="75"/>
      <c r="BIY990" s="75"/>
      <c r="BIZ990" s="75"/>
      <c r="BJA990" s="75"/>
      <c r="BJB990" s="75"/>
      <c r="BJC990" s="75"/>
      <c r="BJD990" s="75"/>
      <c r="BJE990" s="75"/>
      <c r="BJF990" s="75"/>
      <c r="BJG990" s="75"/>
      <c r="BJH990" s="75"/>
      <c r="BJI990" s="75"/>
      <c r="BJJ990" s="75"/>
      <c r="BJK990" s="75"/>
      <c r="BJL990" s="75"/>
      <c r="BJM990" s="75"/>
      <c r="BJN990" s="75"/>
      <c r="BJO990" s="75"/>
      <c r="BJP990" s="75"/>
      <c r="BJQ990" s="75"/>
      <c r="BJR990" s="75"/>
      <c r="BJS990" s="75"/>
      <c r="BJT990" s="75"/>
      <c r="BJU990" s="75"/>
      <c r="BJV990" s="75"/>
      <c r="BJW990" s="75"/>
      <c r="BJX990" s="75"/>
      <c r="BJY990" s="75"/>
      <c r="BJZ990" s="75"/>
      <c r="BKA990" s="75"/>
      <c r="BKB990" s="75"/>
      <c r="BKC990" s="75"/>
      <c r="BKD990" s="75"/>
      <c r="BKE990" s="75"/>
      <c r="BKF990" s="75"/>
      <c r="BKG990" s="75"/>
      <c r="BKH990" s="75"/>
      <c r="BKI990" s="75"/>
      <c r="BKJ990" s="75"/>
      <c r="BKK990" s="75"/>
      <c r="BKL990" s="75"/>
      <c r="BKM990" s="75"/>
      <c r="BKN990" s="75"/>
      <c r="BKO990" s="75"/>
      <c r="BKP990" s="75"/>
      <c r="BKQ990" s="75"/>
      <c r="BKR990" s="75"/>
      <c r="BKS990" s="75"/>
      <c r="BKT990" s="75"/>
      <c r="BKU990" s="75"/>
      <c r="BKV990" s="75"/>
      <c r="BKW990" s="75"/>
      <c r="BKX990" s="75"/>
      <c r="BKY990" s="75"/>
      <c r="BKZ990" s="75"/>
      <c r="BLA990" s="75"/>
      <c r="BLB990" s="75"/>
      <c r="BLC990" s="75"/>
      <c r="BLD990" s="75"/>
      <c r="BLE990" s="75"/>
      <c r="BLF990" s="75"/>
      <c r="BLG990" s="75"/>
      <c r="BLH990" s="75"/>
      <c r="BLI990" s="75"/>
      <c r="BLJ990" s="75"/>
      <c r="BLK990" s="75"/>
      <c r="BLL990" s="75"/>
      <c r="BLM990" s="75"/>
      <c r="BLN990" s="75"/>
      <c r="BLO990" s="75"/>
      <c r="BLP990" s="75"/>
      <c r="BLQ990" s="75"/>
      <c r="BLR990" s="75"/>
      <c r="BLS990" s="75"/>
      <c r="BLT990" s="75"/>
      <c r="BLU990" s="75"/>
      <c r="BLV990" s="75"/>
      <c r="BLW990" s="75"/>
      <c r="BLX990" s="75"/>
      <c r="BLY990" s="75"/>
      <c r="BLZ990" s="75"/>
      <c r="BMA990" s="75"/>
      <c r="BMB990" s="75"/>
      <c r="BMC990" s="75"/>
      <c r="BMD990" s="75"/>
      <c r="BME990" s="75"/>
      <c r="BMF990" s="75"/>
      <c r="BMG990" s="75"/>
      <c r="BMH990" s="75"/>
      <c r="BMI990" s="75"/>
      <c r="BMJ990" s="75"/>
      <c r="BMK990" s="75"/>
      <c r="BML990" s="75"/>
      <c r="BMM990" s="75"/>
      <c r="BMN990" s="75"/>
      <c r="BMO990" s="75"/>
      <c r="BMP990" s="75"/>
      <c r="BMQ990" s="75"/>
      <c r="BMR990" s="75"/>
      <c r="BMS990" s="75"/>
      <c r="BMT990" s="75"/>
      <c r="BMU990" s="75"/>
      <c r="BMV990" s="75"/>
      <c r="BMW990" s="75"/>
      <c r="BMX990" s="75"/>
      <c r="BMY990" s="75"/>
      <c r="BMZ990" s="75"/>
      <c r="BNA990" s="75"/>
      <c r="BNB990" s="75"/>
      <c r="BNC990" s="75"/>
      <c r="BND990" s="75"/>
      <c r="BNE990" s="75"/>
      <c r="BNF990" s="75"/>
      <c r="BNG990" s="75"/>
      <c r="BNH990" s="75"/>
      <c r="BNI990" s="75"/>
      <c r="BNJ990" s="75"/>
      <c r="BNK990" s="75"/>
      <c r="BNL990" s="75"/>
      <c r="BNM990" s="75"/>
      <c r="BNN990" s="75"/>
      <c r="BNO990" s="75"/>
      <c r="BNP990" s="75"/>
      <c r="BNQ990" s="75"/>
      <c r="BNR990" s="75"/>
      <c r="BNS990" s="75"/>
      <c r="BNT990" s="75"/>
      <c r="BNU990" s="75"/>
      <c r="BNV990" s="75"/>
      <c r="BNW990" s="75"/>
      <c r="BNX990" s="75"/>
      <c r="BNY990" s="75"/>
      <c r="BNZ990" s="75"/>
      <c r="BOA990" s="75"/>
      <c r="BOB990" s="75"/>
      <c r="BOC990" s="75"/>
      <c r="BOD990" s="75"/>
      <c r="BOE990" s="75"/>
      <c r="BOF990" s="75"/>
      <c r="BOG990" s="75"/>
      <c r="BOH990" s="75"/>
      <c r="BOI990" s="75"/>
      <c r="BOJ990" s="75"/>
      <c r="BOK990" s="75"/>
      <c r="BOL990" s="75"/>
      <c r="BOM990" s="75"/>
      <c r="BON990" s="75"/>
      <c r="BOO990" s="75"/>
      <c r="BOP990" s="75"/>
      <c r="BOQ990" s="75"/>
      <c r="BOR990" s="75"/>
      <c r="BOS990" s="75"/>
      <c r="BOT990" s="75"/>
      <c r="BOU990" s="75"/>
      <c r="BOV990" s="75"/>
      <c r="BOW990" s="75"/>
      <c r="BOX990" s="75"/>
      <c r="BOY990" s="75"/>
      <c r="BOZ990" s="75"/>
      <c r="BPA990" s="75"/>
      <c r="BPB990" s="75"/>
      <c r="BPC990" s="75"/>
      <c r="BPD990" s="75"/>
      <c r="BPE990" s="75"/>
      <c r="BPF990" s="75"/>
      <c r="BPG990" s="75"/>
      <c r="BPH990" s="75"/>
      <c r="BPI990" s="75"/>
      <c r="BPJ990" s="75"/>
      <c r="BPK990" s="75"/>
      <c r="BPL990" s="75"/>
      <c r="BPM990" s="75"/>
      <c r="BPN990" s="75"/>
      <c r="BPO990" s="75"/>
      <c r="BPP990" s="75"/>
      <c r="BPQ990" s="75"/>
      <c r="BPR990" s="75"/>
      <c r="BPS990" s="75"/>
      <c r="BPT990" s="75"/>
      <c r="BPU990" s="75"/>
      <c r="BPV990" s="75"/>
      <c r="BPW990" s="75"/>
      <c r="BPX990" s="75"/>
      <c r="BPY990" s="75"/>
      <c r="BPZ990" s="75"/>
      <c r="BQA990" s="75"/>
      <c r="BQB990" s="75"/>
      <c r="BQC990" s="75"/>
      <c r="BQD990" s="75"/>
      <c r="BQE990" s="75"/>
      <c r="BQF990" s="75"/>
      <c r="BQG990" s="75"/>
      <c r="BQH990" s="75"/>
      <c r="BQI990" s="75"/>
      <c r="BQJ990" s="75"/>
      <c r="BQK990" s="75"/>
      <c r="BQL990" s="75"/>
      <c r="BQM990" s="75"/>
      <c r="BQN990" s="75"/>
      <c r="BQO990" s="75"/>
      <c r="BQP990" s="75"/>
      <c r="BQQ990" s="75"/>
      <c r="BQR990" s="75"/>
      <c r="BQS990" s="75"/>
      <c r="BQT990" s="75"/>
      <c r="BQU990" s="75"/>
      <c r="BQV990" s="75"/>
      <c r="BQW990" s="75"/>
      <c r="BQX990" s="75"/>
      <c r="BQY990" s="75"/>
      <c r="BQZ990" s="75"/>
      <c r="BRA990" s="75"/>
      <c r="BRB990" s="75"/>
      <c r="BRC990" s="75"/>
      <c r="BRD990" s="75"/>
      <c r="BRE990" s="75"/>
      <c r="BRF990" s="75"/>
      <c r="BRG990" s="75"/>
      <c r="BRH990" s="75"/>
      <c r="BRI990" s="75"/>
      <c r="BRJ990" s="75"/>
      <c r="BRK990" s="75"/>
      <c r="BRL990" s="75"/>
      <c r="BRM990" s="75"/>
      <c r="BRN990" s="75"/>
      <c r="BRO990" s="75"/>
      <c r="BRP990" s="75"/>
      <c r="BRQ990" s="75"/>
      <c r="BRR990" s="75"/>
      <c r="BRS990" s="75"/>
      <c r="BRT990" s="75"/>
      <c r="BRU990" s="75"/>
      <c r="BRV990" s="75"/>
      <c r="BRW990" s="75"/>
      <c r="BRX990" s="75"/>
      <c r="BRY990" s="75"/>
      <c r="BRZ990" s="75"/>
      <c r="BSA990" s="75"/>
      <c r="BSB990" s="75"/>
      <c r="BSC990" s="75"/>
      <c r="BSD990" s="75"/>
      <c r="BSE990" s="75"/>
      <c r="BSF990" s="75"/>
      <c r="BSG990" s="75"/>
      <c r="BSH990" s="75"/>
      <c r="BSI990" s="75"/>
      <c r="BSJ990" s="75"/>
      <c r="BSK990" s="75"/>
      <c r="BSL990" s="75"/>
      <c r="BSM990" s="75"/>
      <c r="BSN990" s="75"/>
      <c r="BSO990" s="75"/>
      <c r="BSP990" s="75"/>
      <c r="BSQ990" s="75"/>
      <c r="BSR990" s="75"/>
      <c r="BSS990" s="75"/>
      <c r="BST990" s="75"/>
      <c r="BSU990" s="75"/>
      <c r="BSV990" s="75"/>
      <c r="BSW990" s="75"/>
      <c r="BSX990" s="75"/>
      <c r="BSY990" s="75"/>
      <c r="BSZ990" s="75"/>
      <c r="BTA990" s="75"/>
      <c r="BTB990" s="75"/>
      <c r="BTC990" s="75"/>
      <c r="BTD990" s="75"/>
      <c r="BTE990" s="75"/>
      <c r="BTF990" s="75"/>
      <c r="BTG990" s="75"/>
      <c r="BTH990" s="75"/>
      <c r="BTI990" s="75"/>
      <c r="BTJ990" s="75"/>
      <c r="BTK990" s="75"/>
      <c r="BTL990" s="75"/>
      <c r="BTM990" s="75"/>
      <c r="BTN990" s="75"/>
      <c r="BTO990" s="75"/>
      <c r="BTP990" s="75"/>
      <c r="BTQ990" s="75"/>
      <c r="BTR990" s="75"/>
      <c r="BTS990" s="75"/>
      <c r="BTT990" s="75"/>
      <c r="BTU990" s="75"/>
      <c r="BTV990" s="75"/>
      <c r="BTW990" s="75"/>
      <c r="BTX990" s="75"/>
      <c r="BTY990" s="75"/>
      <c r="BTZ990" s="75"/>
      <c r="BUA990" s="75"/>
      <c r="BUB990" s="75"/>
      <c r="BUC990" s="75"/>
      <c r="BUD990" s="75"/>
      <c r="BUE990" s="75"/>
      <c r="BUF990" s="75"/>
      <c r="BUG990" s="75"/>
      <c r="BUH990" s="75"/>
      <c r="BUI990" s="75"/>
      <c r="BUJ990" s="75"/>
      <c r="BUK990" s="75"/>
      <c r="BUL990" s="75"/>
      <c r="BUM990" s="75"/>
      <c r="BUN990" s="75"/>
      <c r="BUO990" s="75"/>
      <c r="BUP990" s="75"/>
      <c r="BUQ990" s="75"/>
      <c r="BUR990" s="75"/>
      <c r="BUS990" s="75"/>
      <c r="BUT990" s="75"/>
      <c r="BUU990" s="75"/>
      <c r="BUV990" s="75"/>
      <c r="BUW990" s="75"/>
      <c r="BUX990" s="75"/>
      <c r="BUY990" s="75"/>
      <c r="BUZ990" s="75"/>
      <c r="BVA990" s="75"/>
      <c r="BVB990" s="75"/>
      <c r="BVC990" s="75"/>
      <c r="BVD990" s="75"/>
      <c r="BVE990" s="75"/>
      <c r="BVF990" s="75"/>
      <c r="BVG990" s="75"/>
      <c r="BVH990" s="75"/>
      <c r="BVI990" s="75"/>
      <c r="BVJ990" s="75"/>
      <c r="BVK990" s="75"/>
      <c r="BVL990" s="75"/>
      <c r="BVM990" s="75"/>
      <c r="BVN990" s="75"/>
      <c r="BVO990" s="75"/>
      <c r="BVP990" s="75"/>
      <c r="BVQ990" s="75"/>
      <c r="BVR990" s="75"/>
      <c r="BVS990" s="75"/>
      <c r="BVT990" s="75"/>
      <c r="BVU990" s="75"/>
      <c r="BVV990" s="75"/>
      <c r="BVW990" s="75"/>
      <c r="BVX990" s="75"/>
      <c r="BVY990" s="75"/>
      <c r="BVZ990" s="75"/>
      <c r="BWA990" s="75"/>
      <c r="BWB990" s="75"/>
      <c r="BWC990" s="75"/>
      <c r="BWD990" s="75"/>
      <c r="BWE990" s="75"/>
      <c r="BWF990" s="75"/>
      <c r="BWG990" s="75"/>
      <c r="BWH990" s="75"/>
      <c r="BWI990" s="75"/>
      <c r="BWJ990" s="75"/>
      <c r="BWK990" s="75"/>
      <c r="BWL990" s="75"/>
      <c r="BWM990" s="75"/>
      <c r="BWN990" s="75"/>
      <c r="BWO990" s="75"/>
      <c r="BWP990" s="75"/>
      <c r="BWQ990" s="75"/>
      <c r="BWR990" s="75"/>
      <c r="BWS990" s="75"/>
      <c r="BWT990" s="75"/>
      <c r="BWU990" s="75"/>
      <c r="BWV990" s="75"/>
      <c r="BWW990" s="75"/>
      <c r="BWX990" s="75"/>
      <c r="BWY990" s="75"/>
      <c r="BWZ990" s="75"/>
      <c r="BXA990" s="75"/>
      <c r="BXB990" s="75"/>
      <c r="BXC990" s="75"/>
      <c r="BXD990" s="75"/>
      <c r="BXE990" s="75"/>
      <c r="BXF990" s="75"/>
      <c r="BXG990" s="75"/>
      <c r="BXH990" s="75"/>
      <c r="BXI990" s="75"/>
      <c r="BXJ990" s="75"/>
      <c r="BXK990" s="75"/>
      <c r="BXL990" s="75"/>
      <c r="BXM990" s="75"/>
      <c r="BXN990" s="75"/>
      <c r="BXO990" s="75"/>
      <c r="BXP990" s="75"/>
      <c r="BXQ990" s="75"/>
      <c r="BXR990" s="75"/>
      <c r="BXS990" s="75"/>
      <c r="BXT990" s="75"/>
      <c r="BXU990" s="75"/>
      <c r="BXV990" s="75"/>
      <c r="BXW990" s="75"/>
      <c r="BXX990" s="75"/>
      <c r="BXY990" s="75"/>
      <c r="BXZ990" s="75"/>
      <c r="BYA990" s="75"/>
      <c r="BYB990" s="75"/>
      <c r="BYC990" s="75"/>
      <c r="BYD990" s="75"/>
      <c r="BYE990" s="75"/>
      <c r="BYF990" s="75"/>
      <c r="BYG990" s="75"/>
      <c r="BYH990" s="75"/>
      <c r="BYI990" s="75"/>
      <c r="BYJ990" s="75"/>
      <c r="BYK990" s="75"/>
      <c r="BYL990" s="75"/>
      <c r="BYM990" s="75"/>
      <c r="BYN990" s="75"/>
      <c r="BYO990" s="75"/>
      <c r="BYP990" s="75"/>
      <c r="BYQ990" s="75"/>
      <c r="BYR990" s="75"/>
      <c r="BYS990" s="75"/>
      <c r="BYT990" s="75"/>
      <c r="BYU990" s="75"/>
      <c r="BYV990" s="75"/>
      <c r="BYW990" s="75"/>
      <c r="BYX990" s="75"/>
      <c r="BYY990" s="75"/>
      <c r="BYZ990" s="75"/>
      <c r="BZA990" s="75"/>
      <c r="BZB990" s="75"/>
      <c r="BZC990" s="75"/>
      <c r="BZD990" s="75"/>
      <c r="BZE990" s="75"/>
      <c r="BZF990" s="75"/>
      <c r="BZG990" s="75"/>
      <c r="BZH990" s="75"/>
      <c r="BZI990" s="75"/>
      <c r="BZJ990" s="75"/>
      <c r="BZK990" s="75"/>
      <c r="BZL990" s="75"/>
      <c r="BZM990" s="75"/>
      <c r="BZN990" s="75"/>
      <c r="BZO990" s="75"/>
      <c r="BZP990" s="75"/>
      <c r="BZQ990" s="75"/>
      <c r="BZR990" s="75"/>
      <c r="BZS990" s="75"/>
      <c r="BZT990" s="75"/>
      <c r="BZU990" s="75"/>
      <c r="BZV990" s="75"/>
      <c r="BZW990" s="75"/>
      <c r="BZX990" s="75"/>
      <c r="BZY990" s="75"/>
      <c r="BZZ990" s="75"/>
      <c r="CAA990" s="75"/>
      <c r="CAB990" s="75"/>
      <c r="CAC990" s="75"/>
      <c r="CAD990" s="75"/>
      <c r="CAE990" s="75"/>
      <c r="CAF990" s="75"/>
      <c r="CAG990" s="75"/>
      <c r="CAH990" s="75"/>
      <c r="CAI990" s="75"/>
      <c r="CAJ990" s="75"/>
      <c r="CAK990" s="75"/>
      <c r="CAL990" s="75"/>
      <c r="CAM990" s="75"/>
      <c r="CAN990" s="75"/>
      <c r="CAO990" s="75"/>
      <c r="CAP990" s="75"/>
      <c r="CAQ990" s="75"/>
      <c r="CAR990" s="75"/>
      <c r="CAS990" s="75"/>
      <c r="CAT990" s="75"/>
      <c r="CAU990" s="75"/>
      <c r="CAV990" s="75"/>
      <c r="CAW990" s="75"/>
      <c r="CAX990" s="75"/>
      <c r="CAY990" s="75"/>
      <c r="CAZ990" s="75"/>
      <c r="CBA990" s="75"/>
      <c r="CBB990" s="75"/>
      <c r="CBC990" s="75"/>
      <c r="CBD990" s="75"/>
      <c r="CBE990" s="75"/>
      <c r="CBF990" s="75"/>
      <c r="CBG990" s="75"/>
      <c r="CBH990" s="75"/>
      <c r="CBI990" s="75"/>
      <c r="CBJ990" s="75"/>
      <c r="CBK990" s="75"/>
      <c r="CBL990" s="75"/>
      <c r="CBM990" s="75"/>
      <c r="CBN990" s="75"/>
      <c r="CBO990" s="75"/>
      <c r="CBP990" s="75"/>
      <c r="CBQ990" s="75"/>
      <c r="CBR990" s="75"/>
      <c r="CBS990" s="75"/>
      <c r="CBT990" s="75"/>
      <c r="CBU990" s="75"/>
      <c r="CBV990" s="75"/>
      <c r="CBW990" s="75"/>
      <c r="CBX990" s="75"/>
      <c r="CBY990" s="75"/>
      <c r="CBZ990" s="75"/>
      <c r="CCA990" s="75"/>
      <c r="CCB990" s="75"/>
      <c r="CCC990" s="75"/>
      <c r="CCD990" s="75"/>
      <c r="CCE990" s="75"/>
      <c r="CCF990" s="75"/>
      <c r="CCG990" s="75"/>
      <c r="CCH990" s="75"/>
      <c r="CCI990" s="75"/>
      <c r="CCJ990" s="75"/>
      <c r="CCK990" s="75"/>
      <c r="CCL990" s="75"/>
      <c r="CCM990" s="75"/>
      <c r="CCN990" s="75"/>
      <c r="CCO990" s="75"/>
      <c r="CCP990" s="75"/>
      <c r="CCQ990" s="75"/>
      <c r="CCR990" s="75"/>
      <c r="CCS990" s="75"/>
      <c r="CCT990" s="75"/>
      <c r="CCU990" s="75"/>
      <c r="CCV990" s="75"/>
      <c r="CCW990" s="75"/>
      <c r="CCX990" s="75"/>
      <c r="CCY990" s="75"/>
      <c r="CCZ990" s="75"/>
      <c r="CDA990" s="75"/>
      <c r="CDB990" s="75"/>
      <c r="CDC990" s="75"/>
      <c r="CDD990" s="75"/>
      <c r="CDE990" s="75"/>
      <c r="CDF990" s="75"/>
      <c r="CDG990" s="75"/>
      <c r="CDH990" s="75"/>
      <c r="CDI990" s="75"/>
      <c r="CDJ990" s="75"/>
      <c r="CDK990" s="75"/>
      <c r="CDL990" s="75"/>
      <c r="CDM990" s="75"/>
      <c r="CDN990" s="75"/>
      <c r="CDO990" s="75"/>
      <c r="CDP990" s="75"/>
      <c r="CDQ990" s="75"/>
      <c r="CDR990" s="75"/>
      <c r="CDS990" s="75"/>
      <c r="CDT990" s="75"/>
      <c r="CDU990" s="75"/>
      <c r="CDV990" s="75"/>
      <c r="CDW990" s="75"/>
      <c r="CDX990" s="75"/>
      <c r="CDY990" s="75"/>
      <c r="CDZ990" s="75"/>
      <c r="CEA990" s="75"/>
      <c r="CEB990" s="75"/>
      <c r="CEC990" s="75"/>
      <c r="CED990" s="75"/>
      <c r="CEE990" s="75"/>
      <c r="CEF990" s="75"/>
      <c r="CEG990" s="75"/>
      <c r="CEH990" s="75"/>
      <c r="CEI990" s="75"/>
      <c r="CEJ990" s="75"/>
      <c r="CEK990" s="75"/>
      <c r="CEL990" s="75"/>
      <c r="CEM990" s="75"/>
      <c r="CEN990" s="75"/>
      <c r="CEO990" s="75"/>
      <c r="CEP990" s="75"/>
      <c r="CEQ990" s="75"/>
      <c r="CER990" s="75"/>
      <c r="CES990" s="75"/>
      <c r="CET990" s="75"/>
      <c r="CEU990" s="75"/>
      <c r="CEV990" s="75"/>
      <c r="CEW990" s="75"/>
      <c r="CEX990" s="75"/>
      <c r="CEY990" s="75"/>
      <c r="CEZ990" s="75"/>
      <c r="CFA990" s="75"/>
      <c r="CFB990" s="75"/>
      <c r="CFC990" s="75"/>
      <c r="CFD990" s="75"/>
      <c r="CFE990" s="75"/>
      <c r="CFF990" s="75"/>
      <c r="CFG990" s="75"/>
      <c r="CFH990" s="75"/>
      <c r="CFI990" s="75"/>
      <c r="CFJ990" s="75"/>
      <c r="CFK990" s="75"/>
      <c r="CFL990" s="75"/>
      <c r="CFM990" s="75"/>
      <c r="CFN990" s="75"/>
      <c r="CFO990" s="75"/>
      <c r="CFP990" s="75"/>
      <c r="CFQ990" s="75"/>
      <c r="CFR990" s="75"/>
      <c r="CFS990" s="75"/>
      <c r="CFT990" s="75"/>
      <c r="CFU990" s="75"/>
      <c r="CFV990" s="75"/>
      <c r="CFW990" s="75"/>
      <c r="CFX990" s="75"/>
      <c r="CFY990" s="75"/>
      <c r="CFZ990" s="75"/>
      <c r="CGA990" s="75"/>
      <c r="CGB990" s="75"/>
      <c r="CGC990" s="75"/>
      <c r="CGD990" s="75"/>
      <c r="CGE990" s="75"/>
      <c r="CGF990" s="75"/>
      <c r="CGG990" s="75"/>
      <c r="CGH990" s="75"/>
      <c r="CGI990" s="75"/>
      <c r="CGJ990" s="75"/>
      <c r="CGK990" s="75"/>
      <c r="CGL990" s="75"/>
      <c r="CGM990" s="75"/>
      <c r="CGN990" s="75"/>
      <c r="CGO990" s="75"/>
      <c r="CGP990" s="75"/>
      <c r="CGQ990" s="75"/>
      <c r="CGR990" s="75"/>
      <c r="CGS990" s="75"/>
      <c r="CGT990" s="75"/>
      <c r="CGU990" s="75"/>
      <c r="CGV990" s="75"/>
      <c r="CGW990" s="75"/>
      <c r="CGX990" s="75"/>
      <c r="CGY990" s="75"/>
      <c r="CGZ990" s="75"/>
      <c r="CHA990" s="75"/>
      <c r="CHB990" s="75"/>
      <c r="CHC990" s="75"/>
      <c r="CHD990" s="75"/>
      <c r="CHE990" s="75"/>
      <c r="CHF990" s="75"/>
      <c r="CHG990" s="75"/>
      <c r="CHH990" s="75"/>
      <c r="CHI990" s="75"/>
      <c r="CHJ990" s="75"/>
      <c r="CHK990" s="75"/>
      <c r="CHL990" s="75"/>
      <c r="CHM990" s="75"/>
      <c r="CHN990" s="75"/>
      <c r="CHO990" s="75"/>
      <c r="CHP990" s="75"/>
      <c r="CHQ990" s="75"/>
      <c r="CHR990" s="75"/>
      <c r="CHS990" s="75"/>
      <c r="CHT990" s="75"/>
      <c r="CHU990" s="75"/>
      <c r="CHV990" s="75"/>
      <c r="CHW990" s="75"/>
      <c r="CHX990" s="75"/>
      <c r="CHY990" s="75"/>
      <c r="CHZ990" s="75"/>
      <c r="CIA990" s="75"/>
      <c r="CIB990" s="75"/>
      <c r="CIC990" s="75"/>
      <c r="CID990" s="75"/>
      <c r="CIE990" s="75"/>
      <c r="CIF990" s="75"/>
      <c r="CIG990" s="75"/>
      <c r="CIH990" s="75"/>
      <c r="CII990" s="75"/>
      <c r="CIJ990" s="75"/>
      <c r="CIK990" s="75"/>
      <c r="CIL990" s="75"/>
      <c r="CIM990" s="75"/>
      <c r="CIN990" s="75"/>
      <c r="CIO990" s="75"/>
      <c r="CIP990" s="75"/>
      <c r="CIQ990" s="75"/>
      <c r="CIR990" s="75"/>
      <c r="CIS990" s="75"/>
      <c r="CIT990" s="75"/>
      <c r="CIU990" s="75"/>
      <c r="CIV990" s="75"/>
      <c r="CIW990" s="75"/>
      <c r="CIX990" s="75"/>
      <c r="CIY990" s="75"/>
      <c r="CIZ990" s="75"/>
      <c r="CJA990" s="75"/>
      <c r="CJB990" s="75"/>
      <c r="CJC990" s="75"/>
      <c r="CJD990" s="75"/>
      <c r="CJE990" s="75"/>
      <c r="CJF990" s="75"/>
      <c r="CJG990" s="75"/>
      <c r="CJH990" s="75"/>
      <c r="CJI990" s="75"/>
      <c r="CJJ990" s="75"/>
      <c r="CJK990" s="75"/>
      <c r="CJL990" s="75"/>
      <c r="CJM990" s="75"/>
      <c r="CJN990" s="75"/>
      <c r="CJO990" s="75"/>
      <c r="CJP990" s="75"/>
      <c r="CJQ990" s="75"/>
      <c r="CJR990" s="75"/>
      <c r="CJS990" s="75"/>
      <c r="CJT990" s="75"/>
      <c r="CJU990" s="75"/>
      <c r="CJV990" s="75"/>
      <c r="CJW990" s="75"/>
      <c r="CJX990" s="75"/>
      <c r="CJY990" s="75"/>
      <c r="CJZ990" s="75"/>
      <c r="CKA990" s="75"/>
      <c r="CKB990" s="75"/>
      <c r="CKC990" s="75"/>
      <c r="CKD990" s="75"/>
      <c r="CKE990" s="75"/>
      <c r="CKF990" s="75"/>
      <c r="CKG990" s="75"/>
      <c r="CKH990" s="75"/>
      <c r="CKI990" s="75"/>
      <c r="CKJ990" s="75"/>
      <c r="CKK990" s="75"/>
      <c r="CKL990" s="75"/>
      <c r="CKM990" s="75"/>
      <c r="CKN990" s="75"/>
      <c r="CKO990" s="75"/>
      <c r="CKP990" s="75"/>
      <c r="CKQ990" s="75"/>
      <c r="CKR990" s="75"/>
      <c r="CKS990" s="75"/>
      <c r="CKT990" s="75"/>
      <c r="CKU990" s="75"/>
      <c r="CKV990" s="75"/>
      <c r="CKW990" s="75"/>
      <c r="CKX990" s="75"/>
      <c r="CKY990" s="75"/>
      <c r="CKZ990" s="75"/>
      <c r="CLA990" s="75"/>
      <c r="CLB990" s="75"/>
      <c r="CLC990" s="75"/>
      <c r="CLD990" s="75"/>
      <c r="CLE990" s="75"/>
      <c r="CLF990" s="75"/>
      <c r="CLG990" s="75"/>
      <c r="CLH990" s="75"/>
      <c r="CLI990" s="75"/>
      <c r="CLJ990" s="75"/>
      <c r="CLK990" s="75"/>
      <c r="CLL990" s="75"/>
      <c r="CLM990" s="75"/>
      <c r="CLN990" s="75"/>
      <c r="CLO990" s="75"/>
      <c r="CLP990" s="75"/>
      <c r="CLQ990" s="75"/>
      <c r="CLR990" s="75"/>
      <c r="CLS990" s="75"/>
      <c r="CLT990" s="75"/>
      <c r="CLU990" s="75"/>
      <c r="CLV990" s="75"/>
      <c r="CLW990" s="75"/>
      <c r="CLX990" s="75"/>
      <c r="CLY990" s="75"/>
      <c r="CLZ990" s="75"/>
      <c r="CMA990" s="75"/>
      <c r="CMB990" s="75"/>
      <c r="CMC990" s="75"/>
      <c r="CMD990" s="75"/>
      <c r="CME990" s="75"/>
      <c r="CMF990" s="75"/>
      <c r="CMG990" s="75"/>
      <c r="CMH990" s="75"/>
      <c r="CMI990" s="75"/>
      <c r="CMJ990" s="75"/>
      <c r="CMK990" s="75"/>
      <c r="CML990" s="75"/>
      <c r="CMM990" s="75"/>
      <c r="CMN990" s="75"/>
      <c r="CMO990" s="75"/>
      <c r="CMP990" s="75"/>
      <c r="CMQ990" s="75"/>
      <c r="CMR990" s="75"/>
      <c r="CMS990" s="75"/>
      <c r="CMT990" s="75"/>
      <c r="CMU990" s="75"/>
      <c r="CMV990" s="75"/>
      <c r="CMW990" s="75"/>
      <c r="CMX990" s="75"/>
      <c r="CMY990" s="75"/>
      <c r="CMZ990" s="75"/>
      <c r="CNA990" s="75"/>
      <c r="CNB990" s="75"/>
      <c r="CNC990" s="75"/>
      <c r="CND990" s="75"/>
      <c r="CNE990" s="75"/>
      <c r="CNF990" s="75"/>
      <c r="CNG990" s="75"/>
      <c r="CNH990" s="75"/>
      <c r="CNI990" s="75"/>
      <c r="CNJ990" s="75"/>
      <c r="CNK990" s="75"/>
      <c r="CNL990" s="75"/>
      <c r="CNM990" s="75"/>
      <c r="CNN990" s="75"/>
      <c r="CNO990" s="75"/>
      <c r="CNP990" s="75"/>
      <c r="CNQ990" s="75"/>
      <c r="CNR990" s="75"/>
      <c r="CNS990" s="75"/>
      <c r="CNT990" s="75"/>
      <c r="CNU990" s="75"/>
      <c r="CNV990" s="75"/>
      <c r="CNW990" s="75"/>
      <c r="CNX990" s="75"/>
      <c r="CNY990" s="75"/>
      <c r="CNZ990" s="75"/>
      <c r="COA990" s="75"/>
      <c r="COB990" s="75"/>
      <c r="COC990" s="75"/>
      <c r="COD990" s="75"/>
      <c r="COE990" s="75"/>
      <c r="COF990" s="75"/>
      <c r="COG990" s="75"/>
      <c r="COH990" s="75"/>
      <c r="COI990" s="75"/>
      <c r="COJ990" s="75"/>
      <c r="COK990" s="75"/>
      <c r="COL990" s="75"/>
      <c r="COM990" s="75"/>
      <c r="CON990" s="75"/>
      <c r="COO990" s="75"/>
      <c r="COP990" s="75"/>
      <c r="COQ990" s="75"/>
      <c r="COR990" s="75"/>
      <c r="COS990" s="75"/>
      <c r="COT990" s="75"/>
      <c r="COU990" s="75"/>
      <c r="COV990" s="75"/>
      <c r="COW990" s="75"/>
      <c r="COX990" s="75"/>
      <c r="COY990" s="75"/>
      <c r="COZ990" s="75"/>
      <c r="CPA990" s="75"/>
      <c r="CPB990" s="75"/>
      <c r="CPC990" s="75"/>
      <c r="CPD990" s="75"/>
      <c r="CPE990" s="75"/>
      <c r="CPF990" s="75"/>
      <c r="CPG990" s="75"/>
      <c r="CPH990" s="75"/>
      <c r="CPI990" s="75"/>
      <c r="CPJ990" s="75"/>
      <c r="CPK990" s="75"/>
      <c r="CPL990" s="75"/>
      <c r="CPM990" s="75"/>
      <c r="CPN990" s="75"/>
      <c r="CPO990" s="75"/>
      <c r="CPP990" s="75"/>
      <c r="CPQ990" s="75"/>
      <c r="CPR990" s="75"/>
      <c r="CPS990" s="75"/>
      <c r="CPT990" s="75"/>
      <c r="CPU990" s="75"/>
      <c r="CPV990" s="75"/>
      <c r="CPW990" s="75"/>
      <c r="CPX990" s="75"/>
      <c r="CPY990" s="75"/>
      <c r="CPZ990" s="75"/>
      <c r="CQA990" s="75"/>
      <c r="CQB990" s="75"/>
      <c r="CQC990" s="75"/>
      <c r="CQD990" s="75"/>
      <c r="CQE990" s="75"/>
      <c r="CQF990" s="75"/>
      <c r="CQG990" s="75"/>
      <c r="CQH990" s="75"/>
      <c r="CQI990" s="75"/>
      <c r="CQJ990" s="75"/>
      <c r="CQK990" s="75"/>
      <c r="CQL990" s="75"/>
      <c r="CQM990" s="75"/>
      <c r="CQN990" s="75"/>
      <c r="CQO990" s="75"/>
      <c r="CQP990" s="75"/>
      <c r="CQQ990" s="75"/>
      <c r="CQR990" s="75"/>
      <c r="CQS990" s="75"/>
      <c r="CQT990" s="75"/>
      <c r="CQU990" s="75"/>
      <c r="CQV990" s="75"/>
      <c r="CQW990" s="75"/>
      <c r="CQX990" s="75"/>
      <c r="CQY990" s="75"/>
      <c r="CQZ990" s="75"/>
      <c r="CRA990" s="75"/>
      <c r="CRB990" s="75"/>
      <c r="CRC990" s="75"/>
      <c r="CRD990" s="75"/>
      <c r="CRE990" s="75"/>
      <c r="CRF990" s="75"/>
      <c r="CRG990" s="75"/>
      <c r="CRH990" s="75"/>
      <c r="CRI990" s="75"/>
      <c r="CRJ990" s="75"/>
      <c r="CRK990" s="75"/>
      <c r="CRL990" s="75"/>
      <c r="CRM990" s="75"/>
      <c r="CRN990" s="75"/>
      <c r="CRO990" s="75"/>
      <c r="CRP990" s="75"/>
      <c r="CRQ990" s="75"/>
      <c r="CRR990" s="75"/>
      <c r="CRS990" s="75"/>
      <c r="CRT990" s="75"/>
      <c r="CRU990" s="75"/>
      <c r="CRV990" s="75"/>
      <c r="CRW990" s="75"/>
      <c r="CRX990" s="75"/>
      <c r="CRY990" s="75"/>
      <c r="CRZ990" s="75"/>
      <c r="CSA990" s="75"/>
      <c r="CSB990" s="75"/>
      <c r="CSC990" s="75"/>
      <c r="CSD990" s="75"/>
      <c r="CSE990" s="75"/>
      <c r="CSF990" s="75"/>
      <c r="CSG990" s="75"/>
      <c r="CSH990" s="75"/>
      <c r="CSI990" s="75"/>
      <c r="CSJ990" s="75"/>
      <c r="CSK990" s="75"/>
      <c r="CSL990" s="75"/>
      <c r="CSM990" s="75"/>
      <c r="CSN990" s="75"/>
      <c r="CSO990" s="75"/>
      <c r="CSP990" s="75"/>
      <c r="CSQ990" s="75"/>
      <c r="CSR990" s="75"/>
      <c r="CSS990" s="75"/>
      <c r="CST990" s="75"/>
      <c r="CSU990" s="75"/>
      <c r="CSV990" s="75"/>
      <c r="CSW990" s="75"/>
      <c r="CSX990" s="75"/>
      <c r="CSY990" s="75"/>
      <c r="CSZ990" s="75"/>
      <c r="CTA990" s="75"/>
      <c r="CTB990" s="75"/>
      <c r="CTC990" s="75"/>
      <c r="CTD990" s="75"/>
      <c r="CTE990" s="75"/>
      <c r="CTF990" s="75"/>
      <c r="CTG990" s="75"/>
      <c r="CTH990" s="75"/>
      <c r="CTI990" s="75"/>
      <c r="CTJ990" s="75"/>
      <c r="CTK990" s="75"/>
      <c r="CTL990" s="75"/>
      <c r="CTM990" s="75"/>
      <c r="CTN990" s="75"/>
      <c r="CTO990" s="75"/>
      <c r="CTP990" s="75"/>
      <c r="CTQ990" s="75"/>
      <c r="CTR990" s="75"/>
      <c r="CTS990" s="75"/>
      <c r="CTT990" s="75"/>
      <c r="CTU990" s="75"/>
      <c r="CTV990" s="75"/>
      <c r="CTW990" s="75"/>
      <c r="CTX990" s="75"/>
      <c r="CTY990" s="75"/>
      <c r="CTZ990" s="75"/>
      <c r="CUA990" s="75"/>
      <c r="CUB990" s="75"/>
      <c r="CUC990" s="75"/>
      <c r="CUD990" s="75"/>
      <c r="CUE990" s="75"/>
      <c r="CUF990" s="75"/>
      <c r="CUG990" s="75"/>
      <c r="CUH990" s="75"/>
      <c r="CUI990" s="75"/>
      <c r="CUJ990" s="75"/>
      <c r="CUK990" s="75"/>
      <c r="CUL990" s="75"/>
      <c r="CUM990" s="75"/>
      <c r="CUN990" s="75"/>
      <c r="CUO990" s="75"/>
      <c r="CUP990" s="75"/>
      <c r="CUQ990" s="75"/>
      <c r="CUR990" s="75"/>
      <c r="CUS990" s="75"/>
      <c r="CUT990" s="75"/>
      <c r="CUU990" s="75"/>
      <c r="CUV990" s="75"/>
      <c r="CUW990" s="75"/>
      <c r="CUX990" s="75"/>
      <c r="CUY990" s="75"/>
      <c r="CUZ990" s="75"/>
      <c r="CVA990" s="75"/>
      <c r="CVB990" s="75"/>
      <c r="CVC990" s="75"/>
      <c r="CVD990" s="75"/>
      <c r="CVE990" s="75"/>
      <c r="CVF990" s="75"/>
      <c r="CVG990" s="75"/>
      <c r="CVH990" s="75"/>
      <c r="CVI990" s="75"/>
      <c r="CVJ990" s="75"/>
      <c r="CVK990" s="75"/>
      <c r="CVL990" s="75"/>
      <c r="CVM990" s="75"/>
      <c r="CVN990" s="75"/>
      <c r="CVO990" s="75"/>
      <c r="CVP990" s="75"/>
      <c r="CVQ990" s="75"/>
      <c r="CVR990" s="75"/>
      <c r="CVS990" s="75"/>
      <c r="CVT990" s="75"/>
      <c r="CVU990" s="75"/>
      <c r="CVV990" s="75"/>
      <c r="CVW990" s="75"/>
      <c r="CVX990" s="75"/>
      <c r="CVY990" s="75"/>
      <c r="CVZ990" s="75"/>
      <c r="CWA990" s="75"/>
      <c r="CWB990" s="75"/>
      <c r="CWC990" s="75"/>
      <c r="CWD990" s="75"/>
      <c r="CWE990" s="75"/>
      <c r="CWF990" s="75"/>
      <c r="CWG990" s="75"/>
      <c r="CWH990" s="75"/>
      <c r="CWI990" s="75"/>
      <c r="CWJ990" s="75"/>
      <c r="CWK990" s="75"/>
      <c r="CWL990" s="75"/>
      <c r="CWM990" s="75"/>
      <c r="CWN990" s="75"/>
      <c r="CWO990" s="75"/>
      <c r="CWP990" s="75"/>
      <c r="CWQ990" s="75"/>
      <c r="CWR990" s="75"/>
      <c r="CWS990" s="75"/>
      <c r="CWT990" s="75"/>
      <c r="CWU990" s="75"/>
      <c r="CWV990" s="75"/>
      <c r="CWW990" s="75"/>
      <c r="CWX990" s="75"/>
      <c r="CWY990" s="75"/>
      <c r="CWZ990" s="75"/>
      <c r="CXA990" s="75"/>
      <c r="CXB990" s="75"/>
      <c r="CXC990" s="75"/>
      <c r="CXD990" s="75"/>
      <c r="CXE990" s="75"/>
      <c r="CXF990" s="75"/>
      <c r="CXG990" s="75"/>
      <c r="CXH990" s="75"/>
      <c r="CXI990" s="75"/>
      <c r="CXJ990" s="75"/>
      <c r="CXK990" s="75"/>
      <c r="CXL990" s="75"/>
      <c r="CXM990" s="75"/>
      <c r="CXN990" s="75"/>
      <c r="CXO990" s="75"/>
      <c r="CXP990" s="75"/>
      <c r="CXQ990" s="75"/>
      <c r="CXR990" s="75"/>
      <c r="CXS990" s="75"/>
      <c r="CXT990" s="75"/>
      <c r="CXU990" s="75"/>
      <c r="CXV990" s="75"/>
      <c r="CXW990" s="75"/>
      <c r="CXX990" s="75"/>
      <c r="CXY990" s="75"/>
      <c r="CXZ990" s="75"/>
      <c r="CYA990" s="75"/>
      <c r="CYB990" s="75"/>
      <c r="CYC990" s="75"/>
      <c r="CYD990" s="75"/>
      <c r="CYE990" s="75"/>
      <c r="CYF990" s="75"/>
      <c r="CYG990" s="75"/>
      <c r="CYH990" s="75"/>
      <c r="CYI990" s="75"/>
      <c r="CYJ990" s="75"/>
      <c r="CYK990" s="75"/>
      <c r="CYL990" s="75"/>
      <c r="CYM990" s="75"/>
      <c r="CYN990" s="75"/>
      <c r="CYO990" s="75"/>
      <c r="CYP990" s="75"/>
      <c r="CYQ990" s="75"/>
      <c r="CYR990" s="75"/>
      <c r="CYS990" s="75"/>
      <c r="CYT990" s="75"/>
      <c r="CYU990" s="75"/>
      <c r="CYV990" s="75"/>
      <c r="CYW990" s="75"/>
      <c r="CYX990" s="75"/>
      <c r="CYY990" s="75"/>
      <c r="CYZ990" s="75"/>
      <c r="CZA990" s="75"/>
      <c r="CZB990" s="75"/>
      <c r="CZC990" s="75"/>
      <c r="CZD990" s="75"/>
      <c r="CZE990" s="75"/>
      <c r="CZF990" s="75"/>
      <c r="CZG990" s="75"/>
      <c r="CZH990" s="75"/>
      <c r="CZI990" s="75"/>
      <c r="CZJ990" s="75"/>
      <c r="CZK990" s="75"/>
      <c r="CZL990" s="75"/>
      <c r="CZM990" s="75"/>
      <c r="CZN990" s="75"/>
      <c r="CZO990" s="75"/>
      <c r="CZP990" s="75"/>
      <c r="CZQ990" s="75"/>
      <c r="CZR990" s="75"/>
      <c r="CZS990" s="75"/>
      <c r="CZT990" s="75"/>
      <c r="CZU990" s="75"/>
      <c r="CZV990" s="75"/>
      <c r="CZW990" s="75"/>
      <c r="CZX990" s="75"/>
      <c r="CZY990" s="75"/>
      <c r="CZZ990" s="75"/>
      <c r="DAA990" s="75"/>
      <c r="DAB990" s="75"/>
      <c r="DAC990" s="75"/>
      <c r="DAD990" s="75"/>
      <c r="DAE990" s="75"/>
      <c r="DAF990" s="75"/>
      <c r="DAG990" s="75"/>
      <c r="DAH990" s="75"/>
      <c r="DAI990" s="75"/>
      <c r="DAJ990" s="75"/>
      <c r="DAK990" s="75"/>
      <c r="DAL990" s="75"/>
      <c r="DAM990" s="75"/>
      <c r="DAN990" s="75"/>
      <c r="DAO990" s="75"/>
      <c r="DAP990" s="75"/>
      <c r="DAQ990" s="75"/>
      <c r="DAR990" s="75"/>
      <c r="DAS990" s="75"/>
      <c r="DAT990" s="75"/>
      <c r="DAU990" s="75"/>
      <c r="DAV990" s="75"/>
      <c r="DAW990" s="75"/>
      <c r="DAX990" s="75"/>
      <c r="DAY990" s="75"/>
      <c r="DAZ990" s="75"/>
      <c r="DBA990" s="75"/>
      <c r="DBB990" s="75"/>
      <c r="DBC990" s="75"/>
      <c r="DBD990" s="75"/>
      <c r="DBE990" s="75"/>
      <c r="DBF990" s="75"/>
      <c r="DBG990" s="75"/>
      <c r="DBH990" s="75"/>
      <c r="DBI990" s="75"/>
      <c r="DBJ990" s="75"/>
      <c r="DBK990" s="75"/>
      <c r="DBL990" s="75"/>
      <c r="DBM990" s="75"/>
      <c r="DBN990" s="75"/>
      <c r="DBO990" s="75"/>
      <c r="DBP990" s="75"/>
      <c r="DBQ990" s="75"/>
      <c r="DBR990" s="75"/>
      <c r="DBS990" s="75"/>
      <c r="DBT990" s="75"/>
      <c r="DBU990" s="75"/>
      <c r="DBV990" s="75"/>
      <c r="DBW990" s="75"/>
      <c r="DBX990" s="75"/>
      <c r="DBY990" s="75"/>
      <c r="DBZ990" s="75"/>
      <c r="DCA990" s="75"/>
      <c r="DCB990" s="75"/>
      <c r="DCC990" s="75"/>
      <c r="DCD990" s="75"/>
      <c r="DCE990" s="75"/>
      <c r="DCF990" s="75"/>
      <c r="DCG990" s="75"/>
      <c r="DCH990" s="75"/>
      <c r="DCI990" s="75"/>
      <c r="DCJ990" s="75"/>
      <c r="DCK990" s="75"/>
      <c r="DCL990" s="75"/>
      <c r="DCM990" s="75"/>
      <c r="DCN990" s="75"/>
      <c r="DCO990" s="75"/>
      <c r="DCP990" s="75"/>
      <c r="DCQ990" s="75"/>
      <c r="DCR990" s="75"/>
      <c r="DCS990" s="75"/>
      <c r="DCT990" s="75"/>
      <c r="DCU990" s="75"/>
      <c r="DCV990" s="75"/>
      <c r="DCW990" s="75"/>
      <c r="DCX990" s="75"/>
      <c r="DCY990" s="75"/>
      <c r="DCZ990" s="75"/>
      <c r="DDA990" s="75"/>
      <c r="DDB990" s="75"/>
      <c r="DDC990" s="75"/>
      <c r="DDD990" s="75"/>
      <c r="DDE990" s="75"/>
      <c r="DDF990" s="75"/>
      <c r="DDG990" s="75"/>
      <c r="DDH990" s="75"/>
      <c r="DDI990" s="75"/>
      <c r="DDJ990" s="75"/>
      <c r="DDK990" s="75"/>
      <c r="DDL990" s="75"/>
      <c r="DDM990" s="75"/>
      <c r="DDN990" s="75"/>
      <c r="DDO990" s="75"/>
      <c r="DDP990" s="75"/>
      <c r="DDQ990" s="75"/>
      <c r="DDR990" s="75"/>
      <c r="DDS990" s="75"/>
      <c r="DDT990" s="75"/>
      <c r="DDU990" s="75"/>
      <c r="DDV990" s="75"/>
      <c r="DDW990" s="75"/>
      <c r="DDX990" s="75"/>
      <c r="DDY990" s="75"/>
      <c r="DDZ990" s="75"/>
      <c r="DEA990" s="75"/>
      <c r="DEB990" s="75"/>
      <c r="DEC990" s="75"/>
      <c r="DED990" s="75"/>
      <c r="DEE990" s="75"/>
      <c r="DEF990" s="75"/>
      <c r="DEG990" s="75"/>
      <c r="DEH990" s="75"/>
      <c r="DEI990" s="75"/>
      <c r="DEJ990" s="75"/>
      <c r="DEK990" s="75"/>
      <c r="DEL990" s="75"/>
      <c r="DEM990" s="75"/>
      <c r="DEN990" s="75"/>
      <c r="DEO990" s="75"/>
      <c r="DEP990" s="75"/>
      <c r="DEQ990" s="75"/>
      <c r="DER990" s="75"/>
      <c r="DES990" s="75"/>
      <c r="DET990" s="75"/>
      <c r="DEU990" s="75"/>
      <c r="DEV990" s="75"/>
      <c r="DEW990" s="75"/>
      <c r="DEX990" s="75"/>
      <c r="DEY990" s="75"/>
      <c r="DEZ990" s="75"/>
      <c r="DFA990" s="75"/>
      <c r="DFB990" s="75"/>
      <c r="DFC990" s="75"/>
      <c r="DFD990" s="75"/>
      <c r="DFE990" s="75"/>
      <c r="DFF990" s="75"/>
      <c r="DFG990" s="75"/>
      <c r="DFH990" s="75"/>
      <c r="DFI990" s="75"/>
      <c r="DFJ990" s="75"/>
      <c r="DFK990" s="75"/>
      <c r="DFL990" s="75"/>
      <c r="DFM990" s="75"/>
      <c r="DFN990" s="75"/>
      <c r="DFO990" s="75"/>
      <c r="DFP990" s="75"/>
      <c r="DFQ990" s="75"/>
      <c r="DFR990" s="75"/>
      <c r="DFS990" s="75"/>
      <c r="DFT990" s="75"/>
      <c r="DFU990" s="75"/>
      <c r="DFV990" s="75"/>
      <c r="DFW990" s="75"/>
      <c r="DFX990" s="75"/>
      <c r="DFY990" s="75"/>
      <c r="DFZ990" s="75"/>
      <c r="DGA990" s="75"/>
      <c r="DGB990" s="75"/>
      <c r="DGC990" s="75"/>
      <c r="DGD990" s="75"/>
      <c r="DGE990" s="75"/>
      <c r="DGF990" s="75"/>
      <c r="DGG990" s="75"/>
      <c r="DGH990" s="75"/>
      <c r="DGI990" s="75"/>
      <c r="DGJ990" s="75"/>
      <c r="DGK990" s="75"/>
      <c r="DGL990" s="75"/>
      <c r="DGM990" s="75"/>
      <c r="DGN990" s="75"/>
      <c r="DGO990" s="75"/>
      <c r="DGP990" s="75"/>
      <c r="DGQ990" s="75"/>
      <c r="DGR990" s="75"/>
      <c r="DGS990" s="75"/>
      <c r="DGT990" s="75"/>
      <c r="DGU990" s="75"/>
      <c r="DGV990" s="75"/>
      <c r="DGW990" s="75"/>
      <c r="DGX990" s="75"/>
      <c r="DGY990" s="75"/>
      <c r="DGZ990" s="75"/>
      <c r="DHA990" s="75"/>
      <c r="DHB990" s="75"/>
      <c r="DHC990" s="75"/>
      <c r="DHD990" s="75"/>
      <c r="DHE990" s="75"/>
      <c r="DHF990" s="75"/>
      <c r="DHG990" s="75"/>
      <c r="DHH990" s="75"/>
      <c r="DHI990" s="75"/>
      <c r="DHJ990" s="75"/>
      <c r="DHK990" s="75"/>
      <c r="DHL990" s="75"/>
      <c r="DHM990" s="75"/>
      <c r="DHN990" s="75"/>
      <c r="DHO990" s="75"/>
      <c r="DHP990" s="75"/>
      <c r="DHQ990" s="75"/>
      <c r="DHR990" s="75"/>
      <c r="DHS990" s="75"/>
      <c r="DHT990" s="75"/>
      <c r="DHU990" s="75"/>
      <c r="DHV990" s="75"/>
      <c r="DHW990" s="75"/>
      <c r="DHX990" s="75"/>
      <c r="DHY990" s="75"/>
      <c r="DHZ990" s="75"/>
      <c r="DIA990" s="75"/>
      <c r="DIB990" s="75"/>
      <c r="DIC990" s="75"/>
      <c r="DID990" s="75"/>
      <c r="DIE990" s="75"/>
      <c r="DIF990" s="75"/>
      <c r="DIG990" s="75"/>
      <c r="DIH990" s="75"/>
      <c r="DII990" s="75"/>
      <c r="DIJ990" s="75"/>
      <c r="DIK990" s="75"/>
      <c r="DIL990" s="75"/>
      <c r="DIM990" s="75"/>
      <c r="DIN990" s="75"/>
      <c r="DIO990" s="75"/>
      <c r="DIP990" s="75"/>
      <c r="DIQ990" s="75"/>
      <c r="DIR990" s="75"/>
      <c r="DIS990" s="75"/>
      <c r="DIT990" s="75"/>
      <c r="DIU990" s="75"/>
      <c r="DIV990" s="75"/>
      <c r="DIW990" s="75"/>
      <c r="DIX990" s="75"/>
      <c r="DIY990" s="75"/>
      <c r="DIZ990" s="75"/>
      <c r="DJA990" s="75"/>
      <c r="DJB990" s="75"/>
      <c r="DJC990" s="75"/>
      <c r="DJD990" s="75"/>
      <c r="DJE990" s="75"/>
      <c r="DJF990" s="75"/>
      <c r="DJG990" s="75"/>
      <c r="DJH990" s="75"/>
      <c r="DJI990" s="75"/>
      <c r="DJJ990" s="75"/>
      <c r="DJK990" s="75"/>
      <c r="DJL990" s="75"/>
      <c r="DJM990" s="75"/>
      <c r="DJN990" s="75"/>
      <c r="DJO990" s="75"/>
      <c r="DJP990" s="75"/>
      <c r="DJQ990" s="75"/>
      <c r="DJR990" s="75"/>
      <c r="DJS990" s="75"/>
      <c r="DJT990" s="75"/>
      <c r="DJU990" s="75"/>
      <c r="DJV990" s="75"/>
      <c r="DJW990" s="75"/>
      <c r="DJX990" s="75"/>
      <c r="DJY990" s="75"/>
      <c r="DJZ990" s="75"/>
      <c r="DKA990" s="75"/>
      <c r="DKB990" s="75"/>
      <c r="DKC990" s="75"/>
      <c r="DKD990" s="75"/>
      <c r="DKE990" s="75"/>
      <c r="DKF990" s="75"/>
      <c r="DKG990" s="75"/>
      <c r="DKH990" s="75"/>
      <c r="DKI990" s="75"/>
      <c r="DKJ990" s="75"/>
      <c r="DKK990" s="75"/>
      <c r="DKL990" s="75"/>
      <c r="DKM990" s="75"/>
      <c r="DKN990" s="75"/>
      <c r="DKO990" s="75"/>
      <c r="DKP990" s="75"/>
      <c r="DKQ990" s="75"/>
      <c r="DKR990" s="75"/>
      <c r="DKS990" s="75"/>
      <c r="DKT990" s="75"/>
      <c r="DKU990" s="75"/>
      <c r="DKV990" s="75"/>
      <c r="DKW990" s="75"/>
      <c r="DKX990" s="75"/>
      <c r="DKY990" s="75"/>
      <c r="DKZ990" s="75"/>
      <c r="DLA990" s="75"/>
      <c r="DLB990" s="75"/>
      <c r="DLC990" s="75"/>
      <c r="DLD990" s="75"/>
      <c r="DLE990" s="75"/>
      <c r="DLF990" s="75"/>
      <c r="DLG990" s="75"/>
      <c r="DLH990" s="75"/>
      <c r="DLI990" s="75"/>
      <c r="DLJ990" s="75"/>
      <c r="DLK990" s="75"/>
      <c r="DLL990" s="75"/>
      <c r="DLM990" s="75"/>
      <c r="DLN990" s="75"/>
      <c r="DLO990" s="75"/>
      <c r="DLP990" s="75"/>
      <c r="DLQ990" s="75"/>
      <c r="DLR990" s="75"/>
      <c r="DLS990" s="75"/>
      <c r="DLT990" s="75"/>
      <c r="DLU990" s="75"/>
      <c r="DLV990" s="75"/>
      <c r="DLW990" s="75"/>
      <c r="DLX990" s="75"/>
      <c r="DLY990" s="75"/>
      <c r="DLZ990" s="75"/>
      <c r="DMA990" s="75"/>
      <c r="DMB990" s="75"/>
      <c r="DMC990" s="75"/>
      <c r="DMD990" s="75"/>
      <c r="DME990" s="75"/>
      <c r="DMF990" s="75"/>
      <c r="DMG990" s="75"/>
      <c r="DMH990" s="75"/>
      <c r="DMI990" s="75"/>
      <c r="DMJ990" s="75"/>
      <c r="DMK990" s="75"/>
      <c r="DML990" s="75"/>
      <c r="DMM990" s="75"/>
      <c r="DMN990" s="75"/>
      <c r="DMO990" s="75"/>
      <c r="DMP990" s="75"/>
      <c r="DMQ990" s="75"/>
      <c r="DMR990" s="75"/>
      <c r="DMS990" s="75"/>
      <c r="DMT990" s="75"/>
      <c r="DMU990" s="75"/>
      <c r="DMV990" s="75"/>
      <c r="DMW990" s="75"/>
      <c r="DMX990" s="75"/>
      <c r="DMY990" s="75"/>
      <c r="DMZ990" s="75"/>
      <c r="DNA990" s="75"/>
      <c r="DNB990" s="75"/>
      <c r="DNC990" s="75"/>
      <c r="DND990" s="75"/>
      <c r="DNE990" s="75"/>
      <c r="DNF990" s="75"/>
      <c r="DNG990" s="75"/>
      <c r="DNH990" s="75"/>
      <c r="DNI990" s="75"/>
      <c r="DNJ990" s="75"/>
      <c r="DNK990" s="75"/>
      <c r="DNL990" s="75"/>
      <c r="DNM990" s="75"/>
      <c r="DNN990" s="75"/>
      <c r="DNO990" s="75"/>
      <c r="DNP990" s="75"/>
      <c r="DNQ990" s="75"/>
      <c r="DNR990" s="75"/>
      <c r="DNS990" s="75"/>
      <c r="DNT990" s="75"/>
      <c r="DNU990" s="75"/>
      <c r="DNV990" s="75"/>
      <c r="DNW990" s="75"/>
      <c r="DNX990" s="75"/>
      <c r="DNY990" s="75"/>
      <c r="DNZ990" s="75"/>
      <c r="DOA990" s="75"/>
      <c r="DOB990" s="75"/>
      <c r="DOC990" s="75"/>
      <c r="DOD990" s="75"/>
      <c r="DOE990" s="75"/>
      <c r="DOF990" s="75"/>
      <c r="DOG990" s="75"/>
      <c r="DOH990" s="75"/>
      <c r="DOI990" s="75"/>
      <c r="DOJ990" s="75"/>
      <c r="DOK990" s="75"/>
      <c r="DOL990" s="75"/>
      <c r="DOM990" s="75"/>
      <c r="DON990" s="75"/>
      <c r="DOO990" s="75"/>
      <c r="DOP990" s="75"/>
      <c r="DOQ990" s="75"/>
      <c r="DOR990" s="75"/>
      <c r="DOS990" s="75"/>
      <c r="DOT990" s="75"/>
      <c r="DOU990" s="75"/>
      <c r="DOV990" s="75"/>
      <c r="DOW990" s="75"/>
      <c r="DOX990" s="75"/>
      <c r="DOY990" s="75"/>
      <c r="DOZ990" s="75"/>
      <c r="DPA990" s="75"/>
      <c r="DPB990" s="75"/>
      <c r="DPC990" s="75"/>
      <c r="DPD990" s="75"/>
      <c r="DPE990" s="75"/>
      <c r="DPF990" s="75"/>
      <c r="DPG990" s="75"/>
      <c r="DPH990" s="75"/>
      <c r="DPI990" s="75"/>
      <c r="DPJ990" s="75"/>
      <c r="DPK990" s="75"/>
      <c r="DPL990" s="75"/>
      <c r="DPM990" s="75"/>
      <c r="DPN990" s="75"/>
      <c r="DPO990" s="75"/>
      <c r="DPP990" s="75"/>
      <c r="DPQ990" s="75"/>
      <c r="DPR990" s="75"/>
      <c r="DPS990" s="75"/>
      <c r="DPT990" s="75"/>
      <c r="DPU990" s="75"/>
      <c r="DPV990" s="75"/>
      <c r="DPW990" s="75"/>
      <c r="DPX990" s="75"/>
      <c r="DPY990" s="75"/>
      <c r="DPZ990" s="75"/>
      <c r="DQA990" s="75"/>
      <c r="DQB990" s="75"/>
      <c r="DQC990" s="75"/>
      <c r="DQD990" s="75"/>
      <c r="DQE990" s="75"/>
      <c r="DQF990" s="75"/>
      <c r="DQG990" s="75"/>
      <c r="DQH990" s="75"/>
      <c r="DQI990" s="75"/>
      <c r="DQJ990" s="75"/>
      <c r="DQK990" s="75"/>
      <c r="DQL990" s="75"/>
      <c r="DQM990" s="75"/>
      <c r="DQN990" s="75"/>
      <c r="DQO990" s="75"/>
      <c r="DQP990" s="75"/>
      <c r="DQQ990" s="75"/>
      <c r="DQR990" s="75"/>
      <c r="DQS990" s="75"/>
      <c r="DQT990" s="75"/>
      <c r="DQU990" s="75"/>
      <c r="DQV990" s="75"/>
      <c r="DQW990" s="75"/>
      <c r="DQX990" s="75"/>
      <c r="DQY990" s="75"/>
      <c r="DQZ990" s="75"/>
      <c r="DRA990" s="75"/>
      <c r="DRB990" s="75"/>
      <c r="DRC990" s="75"/>
      <c r="DRD990" s="75"/>
      <c r="DRE990" s="75"/>
      <c r="DRF990" s="75"/>
      <c r="DRG990" s="75"/>
      <c r="DRH990" s="75"/>
      <c r="DRI990" s="75"/>
      <c r="DRJ990" s="75"/>
      <c r="DRK990" s="75"/>
      <c r="DRL990" s="75"/>
      <c r="DRM990" s="75"/>
      <c r="DRN990" s="75"/>
      <c r="DRO990" s="75"/>
      <c r="DRP990" s="75"/>
      <c r="DRQ990" s="75"/>
      <c r="DRR990" s="75"/>
      <c r="DRS990" s="75"/>
      <c r="DRT990" s="75"/>
      <c r="DRU990" s="75"/>
      <c r="DRV990" s="75"/>
      <c r="DRW990" s="75"/>
      <c r="DRX990" s="75"/>
      <c r="DRY990" s="75"/>
      <c r="DRZ990" s="75"/>
      <c r="DSA990" s="75"/>
      <c r="DSB990" s="75"/>
      <c r="DSC990" s="75"/>
      <c r="DSD990" s="75"/>
      <c r="DSE990" s="75"/>
      <c r="DSF990" s="75"/>
      <c r="DSG990" s="75"/>
      <c r="DSH990" s="75"/>
      <c r="DSI990" s="75"/>
      <c r="DSJ990" s="75"/>
      <c r="DSK990" s="75"/>
      <c r="DSL990" s="75"/>
      <c r="DSM990" s="75"/>
      <c r="DSN990" s="75"/>
      <c r="DSO990" s="75"/>
      <c r="DSP990" s="75"/>
      <c r="DSQ990" s="75"/>
      <c r="DSR990" s="75"/>
      <c r="DSS990" s="75"/>
      <c r="DST990" s="75"/>
      <c r="DSU990" s="75"/>
      <c r="DSV990" s="75"/>
      <c r="DSW990" s="75"/>
      <c r="DSX990" s="75"/>
      <c r="DSY990" s="75"/>
      <c r="DSZ990" s="75"/>
      <c r="DTA990" s="75"/>
      <c r="DTB990" s="75"/>
      <c r="DTC990" s="75"/>
      <c r="DTD990" s="75"/>
      <c r="DTE990" s="75"/>
      <c r="DTF990" s="75"/>
      <c r="DTG990" s="75"/>
      <c r="DTH990" s="75"/>
      <c r="DTI990" s="75"/>
      <c r="DTJ990" s="75"/>
      <c r="DTK990" s="75"/>
      <c r="DTL990" s="75"/>
      <c r="DTM990" s="75"/>
      <c r="DTN990" s="75"/>
      <c r="DTO990" s="75"/>
      <c r="DTP990" s="75"/>
      <c r="DTQ990" s="75"/>
      <c r="DTR990" s="75"/>
      <c r="DTS990" s="75"/>
      <c r="DTT990" s="75"/>
      <c r="DTU990" s="75"/>
      <c r="DTV990" s="75"/>
      <c r="DTW990" s="75"/>
      <c r="DTX990" s="75"/>
      <c r="DTY990" s="75"/>
      <c r="DTZ990" s="75"/>
      <c r="DUA990" s="75"/>
      <c r="DUB990" s="75"/>
      <c r="DUC990" s="75"/>
      <c r="DUD990" s="75"/>
      <c r="DUE990" s="75"/>
      <c r="DUF990" s="75"/>
      <c r="DUG990" s="75"/>
      <c r="DUH990" s="75"/>
      <c r="DUI990" s="75"/>
      <c r="DUJ990" s="75"/>
      <c r="DUK990" s="75"/>
      <c r="DUL990" s="75"/>
      <c r="DUM990" s="75"/>
      <c r="DUN990" s="75"/>
      <c r="DUO990" s="75"/>
      <c r="DUP990" s="75"/>
      <c r="DUQ990" s="75"/>
      <c r="DUR990" s="75"/>
      <c r="DUS990" s="75"/>
      <c r="DUT990" s="75"/>
      <c r="DUU990" s="75"/>
      <c r="DUV990" s="75"/>
      <c r="DUW990" s="75"/>
      <c r="DUX990" s="75"/>
      <c r="DUY990" s="75"/>
      <c r="DUZ990" s="75"/>
      <c r="DVA990" s="75"/>
      <c r="DVB990" s="75"/>
      <c r="DVC990" s="75"/>
      <c r="DVD990" s="75"/>
      <c r="DVE990" s="75"/>
      <c r="DVF990" s="75"/>
      <c r="DVG990" s="75"/>
      <c r="DVH990" s="75"/>
      <c r="DVI990" s="75"/>
      <c r="DVJ990" s="75"/>
      <c r="DVK990" s="75"/>
      <c r="DVL990" s="75"/>
      <c r="DVM990" s="75"/>
      <c r="DVN990" s="75"/>
      <c r="DVO990" s="75"/>
      <c r="DVP990" s="75"/>
      <c r="DVQ990" s="75"/>
      <c r="DVR990" s="75"/>
      <c r="DVS990" s="75"/>
      <c r="DVT990" s="75"/>
      <c r="DVU990" s="75"/>
      <c r="DVV990" s="75"/>
      <c r="DVW990" s="75"/>
      <c r="DVX990" s="75"/>
      <c r="DVY990" s="75"/>
      <c r="DVZ990" s="75"/>
      <c r="DWA990" s="75"/>
      <c r="DWB990" s="75"/>
      <c r="DWC990" s="75"/>
      <c r="DWD990" s="75"/>
      <c r="DWE990" s="75"/>
      <c r="DWF990" s="75"/>
      <c r="DWG990" s="75"/>
      <c r="DWH990" s="75"/>
      <c r="DWI990" s="75"/>
      <c r="DWJ990" s="75"/>
      <c r="DWK990" s="75"/>
      <c r="DWL990" s="75"/>
      <c r="DWM990" s="75"/>
      <c r="DWN990" s="75"/>
      <c r="DWO990" s="75"/>
      <c r="DWP990" s="75"/>
      <c r="DWQ990" s="75"/>
      <c r="DWR990" s="75"/>
      <c r="DWS990" s="75"/>
      <c r="DWT990" s="75"/>
      <c r="DWU990" s="75"/>
      <c r="DWV990" s="75"/>
      <c r="DWW990" s="75"/>
      <c r="DWX990" s="75"/>
      <c r="DWY990" s="75"/>
      <c r="DWZ990" s="75"/>
      <c r="DXA990" s="75"/>
      <c r="DXB990" s="75"/>
      <c r="DXC990" s="75"/>
      <c r="DXD990" s="75"/>
      <c r="DXE990" s="75"/>
      <c r="DXF990" s="75"/>
      <c r="DXG990" s="75"/>
      <c r="DXH990" s="75"/>
      <c r="DXI990" s="75"/>
      <c r="DXJ990" s="75"/>
      <c r="DXK990" s="75"/>
      <c r="DXL990" s="75"/>
      <c r="DXM990" s="75"/>
      <c r="DXN990" s="75"/>
      <c r="DXO990" s="75"/>
      <c r="DXP990" s="75"/>
      <c r="DXQ990" s="75"/>
      <c r="DXR990" s="75"/>
      <c r="DXS990" s="75"/>
      <c r="DXT990" s="75"/>
      <c r="DXU990" s="75"/>
      <c r="DXV990" s="75"/>
      <c r="DXW990" s="75"/>
      <c r="DXX990" s="75"/>
      <c r="DXY990" s="75"/>
      <c r="DXZ990" s="75"/>
      <c r="DYA990" s="75"/>
      <c r="DYB990" s="75"/>
      <c r="DYC990" s="75"/>
      <c r="DYD990" s="75"/>
      <c r="DYE990" s="75"/>
      <c r="DYF990" s="75"/>
      <c r="DYG990" s="75"/>
      <c r="DYH990" s="75"/>
      <c r="DYI990" s="75"/>
      <c r="DYJ990" s="75"/>
      <c r="DYK990" s="75"/>
      <c r="DYL990" s="75"/>
      <c r="DYM990" s="75"/>
      <c r="DYN990" s="75"/>
      <c r="DYO990" s="75"/>
      <c r="DYP990" s="75"/>
      <c r="DYQ990" s="75"/>
      <c r="DYR990" s="75"/>
      <c r="DYS990" s="75"/>
      <c r="DYT990" s="75"/>
      <c r="DYU990" s="75"/>
      <c r="DYV990" s="75"/>
      <c r="DYW990" s="75"/>
      <c r="DYX990" s="75"/>
      <c r="DYY990" s="75"/>
      <c r="DYZ990" s="75"/>
      <c r="DZA990" s="75"/>
      <c r="DZB990" s="75"/>
      <c r="DZC990" s="75"/>
      <c r="DZD990" s="75"/>
      <c r="DZE990" s="75"/>
      <c r="DZF990" s="75"/>
      <c r="DZG990" s="75"/>
      <c r="DZH990" s="75"/>
      <c r="DZI990" s="75"/>
      <c r="DZJ990" s="75"/>
      <c r="DZK990" s="75"/>
      <c r="DZL990" s="75"/>
      <c r="DZM990" s="75"/>
      <c r="DZN990" s="75"/>
      <c r="DZO990" s="75"/>
      <c r="DZP990" s="75"/>
      <c r="DZQ990" s="75"/>
      <c r="DZR990" s="75"/>
      <c r="DZS990" s="75"/>
      <c r="DZT990" s="75"/>
      <c r="DZU990" s="75"/>
      <c r="DZV990" s="75"/>
      <c r="DZW990" s="75"/>
      <c r="DZX990" s="75"/>
      <c r="DZY990" s="75"/>
      <c r="DZZ990" s="75"/>
      <c r="EAA990" s="75"/>
      <c r="EAB990" s="75"/>
      <c r="EAC990" s="75"/>
      <c r="EAD990" s="75"/>
      <c r="EAE990" s="75"/>
      <c r="EAF990" s="75"/>
      <c r="EAG990" s="75"/>
      <c r="EAH990" s="75"/>
      <c r="EAI990" s="75"/>
      <c r="EAJ990" s="75"/>
      <c r="EAK990" s="75"/>
      <c r="EAL990" s="75"/>
      <c r="EAM990" s="75"/>
      <c r="EAN990" s="75"/>
      <c r="EAO990" s="75"/>
      <c r="EAP990" s="75"/>
      <c r="EAQ990" s="75"/>
      <c r="EAR990" s="75"/>
      <c r="EAS990" s="75"/>
      <c r="EAT990" s="75"/>
      <c r="EAU990" s="75"/>
      <c r="EAV990" s="75"/>
      <c r="EAW990" s="75"/>
      <c r="EAX990" s="75"/>
      <c r="EAY990" s="75"/>
      <c r="EAZ990" s="75"/>
      <c r="EBA990" s="75"/>
      <c r="EBB990" s="75"/>
      <c r="EBC990" s="75"/>
      <c r="EBD990" s="75"/>
      <c r="EBE990" s="75"/>
      <c r="EBF990" s="75"/>
      <c r="EBG990" s="75"/>
      <c r="EBH990" s="75"/>
      <c r="EBI990" s="75"/>
      <c r="EBJ990" s="75"/>
      <c r="EBK990" s="75"/>
      <c r="EBL990" s="75"/>
      <c r="EBM990" s="75"/>
      <c r="EBN990" s="75"/>
      <c r="EBO990" s="75"/>
      <c r="EBP990" s="75"/>
      <c r="EBQ990" s="75"/>
      <c r="EBR990" s="75"/>
      <c r="EBS990" s="75"/>
      <c r="EBT990" s="75"/>
      <c r="EBU990" s="75"/>
      <c r="EBV990" s="75"/>
      <c r="EBW990" s="75"/>
      <c r="EBX990" s="75"/>
      <c r="EBY990" s="75"/>
      <c r="EBZ990" s="75"/>
      <c r="ECA990" s="75"/>
      <c r="ECB990" s="75"/>
      <c r="ECC990" s="75"/>
      <c r="ECD990" s="75"/>
      <c r="ECE990" s="75"/>
      <c r="ECF990" s="75"/>
      <c r="ECG990" s="75"/>
      <c r="ECH990" s="75"/>
      <c r="ECI990" s="75"/>
      <c r="ECJ990" s="75"/>
      <c r="ECK990" s="75"/>
      <c r="ECL990" s="75"/>
      <c r="ECM990" s="75"/>
      <c r="ECN990" s="75"/>
      <c r="ECO990" s="75"/>
      <c r="ECP990" s="75"/>
      <c r="ECQ990" s="75"/>
      <c r="ECR990" s="75"/>
      <c r="ECS990" s="75"/>
      <c r="ECT990" s="75"/>
      <c r="ECU990" s="75"/>
      <c r="ECV990" s="75"/>
      <c r="ECW990" s="75"/>
      <c r="ECX990" s="75"/>
      <c r="ECY990" s="75"/>
      <c r="ECZ990" s="75"/>
      <c r="EDA990" s="75"/>
      <c r="EDB990" s="75"/>
      <c r="EDC990" s="75"/>
      <c r="EDD990" s="75"/>
      <c r="EDE990" s="75"/>
      <c r="EDF990" s="75"/>
      <c r="EDG990" s="75"/>
      <c r="EDH990" s="75"/>
      <c r="EDI990" s="75"/>
      <c r="EDJ990" s="75"/>
      <c r="EDK990" s="75"/>
      <c r="EDL990" s="75"/>
      <c r="EDM990" s="75"/>
      <c r="EDN990" s="75"/>
      <c r="EDO990" s="75"/>
      <c r="EDP990" s="75"/>
      <c r="EDQ990" s="75"/>
      <c r="EDR990" s="75"/>
      <c r="EDS990" s="75"/>
      <c r="EDT990" s="75"/>
      <c r="EDU990" s="75"/>
      <c r="EDV990" s="75"/>
      <c r="EDW990" s="75"/>
      <c r="EDX990" s="75"/>
      <c r="EDY990" s="75"/>
      <c r="EDZ990" s="75"/>
      <c r="EEA990" s="75"/>
      <c r="EEB990" s="75"/>
      <c r="EEC990" s="75"/>
      <c r="EED990" s="75"/>
      <c r="EEE990" s="75"/>
      <c r="EEF990" s="75"/>
      <c r="EEG990" s="75"/>
      <c r="EEH990" s="75"/>
      <c r="EEI990" s="75"/>
      <c r="EEJ990" s="75"/>
      <c r="EEK990" s="75"/>
      <c r="EEL990" s="75"/>
      <c r="EEM990" s="75"/>
      <c r="EEN990" s="75"/>
      <c r="EEO990" s="75"/>
      <c r="EEP990" s="75"/>
      <c r="EEQ990" s="75"/>
      <c r="EER990" s="75"/>
      <c r="EES990" s="75"/>
      <c r="EET990" s="75"/>
      <c r="EEU990" s="75"/>
      <c r="EEV990" s="75"/>
      <c r="EEW990" s="75"/>
      <c r="EEX990" s="75"/>
      <c r="EEY990" s="75"/>
      <c r="EEZ990" s="75"/>
      <c r="EFA990" s="75"/>
      <c r="EFB990" s="75"/>
      <c r="EFC990" s="75"/>
      <c r="EFD990" s="75"/>
      <c r="EFE990" s="75"/>
      <c r="EFF990" s="75"/>
      <c r="EFG990" s="75"/>
      <c r="EFH990" s="75"/>
      <c r="EFI990" s="75"/>
      <c r="EFJ990" s="75"/>
      <c r="EFK990" s="75"/>
      <c r="EFL990" s="75"/>
      <c r="EFM990" s="75"/>
      <c r="EFN990" s="75"/>
      <c r="EFO990" s="75"/>
      <c r="EFP990" s="75"/>
      <c r="EFQ990" s="75"/>
      <c r="EFR990" s="75"/>
      <c r="EFS990" s="75"/>
      <c r="EFT990" s="75"/>
      <c r="EFU990" s="75"/>
      <c r="EFV990" s="75"/>
      <c r="EFW990" s="75"/>
      <c r="EFX990" s="75"/>
      <c r="EFY990" s="75"/>
      <c r="EFZ990" s="75"/>
      <c r="EGA990" s="75"/>
      <c r="EGB990" s="75"/>
      <c r="EGC990" s="75"/>
      <c r="EGD990" s="75"/>
      <c r="EGE990" s="75"/>
      <c r="EGF990" s="75"/>
      <c r="EGG990" s="75"/>
      <c r="EGH990" s="75"/>
      <c r="EGI990" s="75"/>
      <c r="EGJ990" s="75"/>
      <c r="EGK990" s="75"/>
      <c r="EGL990" s="75"/>
      <c r="EGM990" s="75"/>
      <c r="EGN990" s="75"/>
      <c r="EGO990" s="75"/>
      <c r="EGP990" s="75"/>
      <c r="EGQ990" s="75"/>
      <c r="EGR990" s="75"/>
      <c r="EGS990" s="75"/>
      <c r="EGT990" s="75"/>
      <c r="EGU990" s="75"/>
      <c r="EGV990" s="75"/>
      <c r="EGW990" s="75"/>
      <c r="EGX990" s="75"/>
      <c r="EGY990" s="75"/>
      <c r="EGZ990" s="75"/>
      <c r="EHA990" s="75"/>
      <c r="EHB990" s="75"/>
      <c r="EHC990" s="75"/>
      <c r="EHD990" s="75"/>
      <c r="EHE990" s="75"/>
      <c r="EHF990" s="75"/>
      <c r="EHG990" s="75"/>
      <c r="EHH990" s="75"/>
      <c r="EHI990" s="75"/>
      <c r="EHJ990" s="75"/>
      <c r="EHK990" s="75"/>
      <c r="EHL990" s="75"/>
      <c r="EHM990" s="75"/>
      <c r="EHN990" s="75"/>
      <c r="EHO990" s="75"/>
      <c r="EHP990" s="75"/>
      <c r="EHQ990" s="75"/>
      <c r="EHR990" s="75"/>
      <c r="EHS990" s="75"/>
      <c r="EHT990" s="75"/>
      <c r="EHU990" s="75"/>
      <c r="EHV990" s="75"/>
      <c r="EHW990" s="75"/>
      <c r="EHX990" s="75"/>
      <c r="EHY990" s="75"/>
      <c r="EHZ990" s="75"/>
      <c r="EIA990" s="75"/>
      <c r="EIB990" s="75"/>
      <c r="EIC990" s="75"/>
      <c r="EID990" s="75"/>
      <c r="EIE990" s="75"/>
      <c r="EIF990" s="75"/>
      <c r="EIG990" s="75"/>
      <c r="EIH990" s="75"/>
      <c r="EII990" s="75"/>
      <c r="EIJ990" s="75"/>
      <c r="EIK990" s="75"/>
      <c r="EIL990" s="75"/>
      <c r="EIM990" s="75"/>
      <c r="EIN990" s="75"/>
      <c r="EIO990" s="75"/>
      <c r="EIP990" s="75"/>
      <c r="EIQ990" s="75"/>
      <c r="EIR990" s="75"/>
      <c r="EIS990" s="75"/>
      <c r="EIT990" s="75"/>
      <c r="EIU990" s="75"/>
      <c r="EIV990" s="75"/>
      <c r="EIW990" s="75"/>
      <c r="EIX990" s="75"/>
      <c r="EIY990" s="75"/>
      <c r="EIZ990" s="75"/>
      <c r="EJA990" s="75"/>
      <c r="EJB990" s="75"/>
      <c r="EJC990" s="75"/>
      <c r="EJD990" s="75"/>
      <c r="EJE990" s="75"/>
      <c r="EJF990" s="75"/>
      <c r="EJG990" s="75"/>
      <c r="EJH990" s="75"/>
      <c r="EJI990" s="75"/>
      <c r="EJJ990" s="75"/>
      <c r="EJK990" s="75"/>
      <c r="EJL990" s="75"/>
      <c r="EJM990" s="75"/>
      <c r="EJN990" s="75"/>
      <c r="EJO990" s="75"/>
      <c r="EJP990" s="75"/>
      <c r="EJQ990" s="75"/>
      <c r="EJR990" s="75"/>
      <c r="EJS990" s="75"/>
      <c r="EJT990" s="75"/>
      <c r="EJU990" s="75"/>
      <c r="EJV990" s="75"/>
      <c r="EJW990" s="75"/>
      <c r="EJX990" s="75"/>
      <c r="EJY990" s="75"/>
      <c r="EJZ990" s="75"/>
      <c r="EKA990" s="75"/>
      <c r="EKB990" s="75"/>
      <c r="EKC990" s="75"/>
      <c r="EKD990" s="75"/>
      <c r="EKE990" s="75"/>
      <c r="EKF990" s="75"/>
      <c r="EKG990" s="75"/>
      <c r="EKH990" s="75"/>
      <c r="EKI990" s="75"/>
      <c r="EKJ990" s="75"/>
      <c r="EKK990" s="75"/>
      <c r="EKL990" s="75"/>
      <c r="EKM990" s="75"/>
      <c r="EKN990" s="75"/>
      <c r="EKO990" s="75"/>
      <c r="EKP990" s="75"/>
      <c r="EKQ990" s="75"/>
      <c r="EKR990" s="75"/>
      <c r="EKS990" s="75"/>
      <c r="EKT990" s="75"/>
      <c r="EKU990" s="75"/>
      <c r="EKV990" s="75"/>
      <c r="EKW990" s="75"/>
      <c r="EKX990" s="75"/>
      <c r="EKY990" s="75"/>
      <c r="EKZ990" s="75"/>
      <c r="ELA990" s="75"/>
      <c r="ELB990" s="75"/>
      <c r="ELC990" s="75"/>
      <c r="ELD990" s="75"/>
      <c r="ELE990" s="75"/>
      <c r="ELF990" s="75"/>
      <c r="ELG990" s="75"/>
      <c r="ELH990" s="75"/>
      <c r="ELI990" s="75"/>
      <c r="ELJ990" s="75"/>
      <c r="ELK990" s="75"/>
      <c r="ELL990" s="75"/>
      <c r="ELM990" s="75"/>
      <c r="ELN990" s="75"/>
      <c r="ELO990" s="75"/>
      <c r="ELP990" s="75"/>
      <c r="ELQ990" s="75"/>
      <c r="ELR990" s="75"/>
      <c r="ELS990" s="75"/>
      <c r="ELT990" s="75"/>
      <c r="ELU990" s="75"/>
      <c r="ELV990" s="75"/>
      <c r="ELW990" s="75"/>
      <c r="ELX990" s="75"/>
      <c r="ELY990" s="75"/>
      <c r="ELZ990" s="75"/>
      <c r="EMA990" s="75"/>
      <c r="EMB990" s="75"/>
      <c r="EMC990" s="75"/>
      <c r="EMD990" s="75"/>
      <c r="EME990" s="75"/>
      <c r="EMF990" s="75"/>
      <c r="EMG990" s="75"/>
      <c r="EMH990" s="75"/>
      <c r="EMI990" s="75"/>
      <c r="EMJ990" s="75"/>
      <c r="EMK990" s="75"/>
      <c r="EML990" s="75"/>
      <c r="EMM990" s="75"/>
      <c r="EMN990" s="75"/>
      <c r="EMO990" s="75"/>
      <c r="EMP990" s="75"/>
      <c r="EMQ990" s="75"/>
      <c r="EMR990" s="75"/>
      <c r="EMS990" s="75"/>
      <c r="EMT990" s="75"/>
      <c r="EMU990" s="75"/>
      <c r="EMV990" s="75"/>
      <c r="EMW990" s="75"/>
      <c r="EMX990" s="75"/>
      <c r="EMY990" s="75"/>
      <c r="EMZ990" s="75"/>
      <c r="ENA990" s="75"/>
      <c r="ENB990" s="75"/>
      <c r="ENC990" s="75"/>
      <c r="END990" s="75"/>
      <c r="ENE990" s="75"/>
      <c r="ENF990" s="75"/>
      <c r="ENG990" s="75"/>
      <c r="ENH990" s="75"/>
      <c r="ENI990" s="75"/>
      <c r="ENJ990" s="75"/>
      <c r="ENK990" s="75"/>
      <c r="ENL990" s="75"/>
      <c r="ENM990" s="75"/>
      <c r="ENN990" s="75"/>
      <c r="ENO990" s="75"/>
      <c r="ENP990" s="75"/>
      <c r="ENQ990" s="75"/>
      <c r="ENR990" s="75"/>
      <c r="ENS990" s="75"/>
      <c r="ENT990" s="75"/>
      <c r="ENU990" s="75"/>
      <c r="ENV990" s="75"/>
      <c r="ENW990" s="75"/>
      <c r="ENX990" s="75"/>
      <c r="ENY990" s="75"/>
      <c r="ENZ990" s="75"/>
      <c r="EOA990" s="75"/>
      <c r="EOB990" s="75"/>
      <c r="EOC990" s="75"/>
      <c r="EOD990" s="75"/>
      <c r="EOE990" s="75"/>
      <c r="EOF990" s="75"/>
      <c r="EOG990" s="75"/>
      <c r="EOH990" s="75"/>
      <c r="EOI990" s="75"/>
      <c r="EOJ990" s="75"/>
      <c r="EOK990" s="75"/>
      <c r="EOL990" s="75"/>
      <c r="EOM990" s="75"/>
      <c r="EON990" s="75"/>
      <c r="EOO990" s="75"/>
      <c r="EOP990" s="75"/>
      <c r="EOQ990" s="75"/>
      <c r="EOR990" s="75"/>
      <c r="EOS990" s="75"/>
      <c r="EOT990" s="75"/>
      <c r="EOU990" s="75"/>
      <c r="EOV990" s="75"/>
      <c r="EOW990" s="75"/>
      <c r="EOX990" s="75"/>
      <c r="EOY990" s="75"/>
      <c r="EOZ990" s="75"/>
      <c r="EPA990" s="75"/>
      <c r="EPB990" s="75"/>
      <c r="EPC990" s="75"/>
      <c r="EPD990" s="75"/>
      <c r="EPE990" s="75"/>
      <c r="EPF990" s="75"/>
      <c r="EPG990" s="75"/>
      <c r="EPH990" s="75"/>
      <c r="EPI990" s="75"/>
      <c r="EPJ990" s="75"/>
      <c r="EPK990" s="75"/>
      <c r="EPL990" s="75"/>
      <c r="EPM990" s="75"/>
      <c r="EPN990" s="75"/>
      <c r="EPO990" s="75"/>
      <c r="EPP990" s="75"/>
      <c r="EPQ990" s="75"/>
      <c r="EPR990" s="75"/>
      <c r="EPS990" s="75"/>
      <c r="EPT990" s="75"/>
      <c r="EPU990" s="75"/>
      <c r="EPV990" s="75"/>
      <c r="EPW990" s="75"/>
      <c r="EPX990" s="75"/>
      <c r="EPY990" s="75"/>
      <c r="EPZ990" s="75"/>
      <c r="EQA990" s="75"/>
      <c r="EQB990" s="75"/>
      <c r="EQC990" s="75"/>
      <c r="EQD990" s="75"/>
      <c r="EQE990" s="75"/>
      <c r="EQF990" s="75"/>
      <c r="EQG990" s="75"/>
      <c r="EQH990" s="75"/>
      <c r="EQI990" s="75"/>
      <c r="EQJ990" s="75"/>
      <c r="EQK990" s="75"/>
      <c r="EQL990" s="75"/>
      <c r="EQM990" s="75"/>
      <c r="EQN990" s="75"/>
      <c r="EQO990" s="75"/>
      <c r="EQP990" s="75"/>
      <c r="EQQ990" s="75"/>
      <c r="EQR990" s="75"/>
      <c r="EQS990" s="75"/>
      <c r="EQT990" s="75"/>
      <c r="EQU990" s="75"/>
      <c r="EQV990" s="75"/>
      <c r="EQW990" s="75"/>
      <c r="EQX990" s="75"/>
      <c r="EQY990" s="75"/>
      <c r="EQZ990" s="75"/>
      <c r="ERA990" s="75"/>
      <c r="ERB990" s="75"/>
      <c r="ERC990" s="75"/>
      <c r="ERD990" s="75"/>
      <c r="ERE990" s="75"/>
      <c r="ERF990" s="75"/>
      <c r="ERG990" s="75"/>
      <c r="ERH990" s="75"/>
      <c r="ERI990" s="75"/>
      <c r="ERJ990" s="75"/>
      <c r="ERK990" s="75"/>
      <c r="ERL990" s="75"/>
      <c r="ERM990" s="75"/>
      <c r="ERN990" s="75"/>
      <c r="ERO990" s="75"/>
      <c r="ERP990" s="75"/>
      <c r="ERQ990" s="75"/>
      <c r="ERR990" s="75"/>
      <c r="ERS990" s="75"/>
      <c r="ERT990" s="75"/>
      <c r="ERU990" s="75"/>
      <c r="ERV990" s="75"/>
      <c r="ERW990" s="75"/>
      <c r="ERX990" s="75"/>
      <c r="ERY990" s="75"/>
      <c r="ERZ990" s="75"/>
      <c r="ESA990" s="75"/>
      <c r="ESB990" s="75"/>
      <c r="ESC990" s="75"/>
      <c r="ESD990" s="75"/>
      <c r="ESE990" s="75"/>
      <c r="ESF990" s="75"/>
      <c r="ESG990" s="75"/>
      <c r="ESH990" s="75"/>
      <c r="ESI990" s="75"/>
      <c r="ESJ990" s="75"/>
      <c r="ESK990" s="75"/>
      <c r="ESL990" s="75"/>
      <c r="ESM990" s="75"/>
      <c r="ESN990" s="75"/>
      <c r="ESO990" s="75"/>
      <c r="ESP990" s="75"/>
      <c r="ESQ990" s="75"/>
      <c r="ESR990" s="75"/>
      <c r="ESS990" s="75"/>
      <c r="EST990" s="75"/>
      <c r="ESU990" s="75"/>
      <c r="ESV990" s="75"/>
      <c r="ESW990" s="75"/>
      <c r="ESX990" s="75"/>
      <c r="ESY990" s="75"/>
      <c r="ESZ990" s="75"/>
      <c r="ETA990" s="75"/>
      <c r="ETB990" s="75"/>
      <c r="ETC990" s="75"/>
      <c r="ETD990" s="75"/>
      <c r="ETE990" s="75"/>
      <c r="ETF990" s="75"/>
      <c r="ETG990" s="75"/>
      <c r="ETH990" s="75"/>
      <c r="ETI990" s="75"/>
      <c r="ETJ990" s="75"/>
      <c r="ETK990" s="75"/>
      <c r="ETL990" s="75"/>
      <c r="ETM990" s="75"/>
      <c r="ETN990" s="75"/>
      <c r="ETO990" s="75"/>
      <c r="ETP990" s="75"/>
      <c r="ETQ990" s="75"/>
      <c r="ETR990" s="75"/>
      <c r="ETS990" s="75"/>
      <c r="ETT990" s="75"/>
      <c r="ETU990" s="75"/>
      <c r="ETV990" s="75"/>
      <c r="ETW990" s="75"/>
      <c r="ETX990" s="75"/>
      <c r="ETY990" s="75"/>
      <c r="ETZ990" s="75"/>
      <c r="EUA990" s="75"/>
      <c r="EUB990" s="75"/>
      <c r="EUC990" s="75"/>
      <c r="EUD990" s="75"/>
      <c r="EUE990" s="75"/>
      <c r="EUF990" s="75"/>
      <c r="EUG990" s="75"/>
      <c r="EUH990" s="75"/>
      <c r="EUI990" s="75"/>
      <c r="EUJ990" s="75"/>
      <c r="EUK990" s="75"/>
      <c r="EUL990" s="75"/>
      <c r="EUM990" s="75"/>
      <c r="EUN990" s="75"/>
      <c r="EUO990" s="75"/>
      <c r="EUP990" s="75"/>
      <c r="EUQ990" s="75"/>
      <c r="EUR990" s="75"/>
      <c r="EUS990" s="75"/>
      <c r="EUT990" s="75"/>
      <c r="EUU990" s="75"/>
      <c r="EUV990" s="75"/>
      <c r="EUW990" s="75"/>
      <c r="EUX990" s="75"/>
      <c r="EUY990" s="75"/>
      <c r="EUZ990" s="75"/>
      <c r="EVA990" s="75"/>
      <c r="EVB990" s="75"/>
      <c r="EVC990" s="75"/>
      <c r="EVD990" s="75"/>
      <c r="EVE990" s="75"/>
      <c r="EVF990" s="75"/>
      <c r="EVG990" s="75"/>
      <c r="EVH990" s="75"/>
      <c r="EVI990" s="75"/>
      <c r="EVJ990" s="75"/>
      <c r="EVK990" s="75"/>
      <c r="EVL990" s="75"/>
      <c r="EVM990" s="75"/>
      <c r="EVN990" s="75"/>
      <c r="EVO990" s="75"/>
      <c r="EVP990" s="75"/>
      <c r="EVQ990" s="75"/>
      <c r="EVR990" s="75"/>
      <c r="EVS990" s="75"/>
      <c r="EVT990" s="75"/>
      <c r="EVU990" s="75"/>
      <c r="EVV990" s="75"/>
      <c r="EVW990" s="75"/>
      <c r="EVX990" s="75"/>
      <c r="EVY990" s="75"/>
      <c r="EVZ990" s="75"/>
      <c r="EWA990" s="75"/>
      <c r="EWB990" s="75"/>
      <c r="EWC990" s="75"/>
      <c r="EWD990" s="75"/>
      <c r="EWE990" s="75"/>
      <c r="EWF990" s="75"/>
      <c r="EWG990" s="75"/>
      <c r="EWH990" s="75"/>
      <c r="EWI990" s="75"/>
      <c r="EWJ990" s="75"/>
      <c r="EWK990" s="75"/>
      <c r="EWL990" s="75"/>
      <c r="EWM990" s="75"/>
      <c r="EWN990" s="75"/>
      <c r="EWO990" s="75"/>
      <c r="EWP990" s="75"/>
      <c r="EWQ990" s="75"/>
      <c r="EWR990" s="75"/>
      <c r="EWS990" s="75"/>
      <c r="EWT990" s="75"/>
      <c r="EWU990" s="75"/>
      <c r="EWV990" s="75"/>
      <c r="EWW990" s="75"/>
      <c r="EWX990" s="75"/>
      <c r="EWY990" s="75"/>
      <c r="EWZ990" s="75"/>
      <c r="EXA990" s="75"/>
      <c r="EXB990" s="75"/>
      <c r="EXC990" s="75"/>
      <c r="EXD990" s="75"/>
      <c r="EXE990" s="75"/>
      <c r="EXF990" s="75"/>
      <c r="EXG990" s="75"/>
      <c r="EXH990" s="75"/>
      <c r="EXI990" s="75"/>
      <c r="EXJ990" s="75"/>
      <c r="EXK990" s="75"/>
      <c r="EXL990" s="75"/>
      <c r="EXM990" s="75"/>
      <c r="EXN990" s="75"/>
      <c r="EXO990" s="75"/>
      <c r="EXP990" s="75"/>
      <c r="EXQ990" s="75"/>
      <c r="EXR990" s="75"/>
      <c r="EXS990" s="75"/>
      <c r="EXT990" s="75"/>
      <c r="EXU990" s="75"/>
      <c r="EXV990" s="75"/>
      <c r="EXW990" s="75"/>
      <c r="EXX990" s="75"/>
      <c r="EXY990" s="75"/>
      <c r="EXZ990" s="75"/>
      <c r="EYA990" s="75"/>
      <c r="EYB990" s="75"/>
      <c r="EYC990" s="75"/>
      <c r="EYD990" s="75"/>
      <c r="EYE990" s="75"/>
      <c r="EYF990" s="75"/>
      <c r="EYG990" s="75"/>
      <c r="EYH990" s="75"/>
      <c r="EYI990" s="75"/>
      <c r="EYJ990" s="75"/>
      <c r="EYK990" s="75"/>
      <c r="EYL990" s="75"/>
      <c r="EYM990" s="75"/>
      <c r="EYN990" s="75"/>
      <c r="EYO990" s="75"/>
      <c r="EYP990" s="75"/>
      <c r="EYQ990" s="75"/>
      <c r="EYR990" s="75"/>
      <c r="EYS990" s="75"/>
      <c r="EYT990" s="75"/>
      <c r="EYU990" s="75"/>
      <c r="EYV990" s="75"/>
      <c r="EYW990" s="75"/>
      <c r="EYX990" s="75"/>
      <c r="EYY990" s="75"/>
      <c r="EYZ990" s="75"/>
      <c r="EZA990" s="75"/>
      <c r="EZB990" s="75"/>
      <c r="EZC990" s="75"/>
      <c r="EZD990" s="75"/>
      <c r="EZE990" s="75"/>
      <c r="EZF990" s="75"/>
      <c r="EZG990" s="75"/>
      <c r="EZH990" s="75"/>
      <c r="EZI990" s="75"/>
      <c r="EZJ990" s="75"/>
      <c r="EZK990" s="75"/>
      <c r="EZL990" s="75"/>
      <c r="EZM990" s="75"/>
      <c r="EZN990" s="75"/>
      <c r="EZO990" s="75"/>
      <c r="EZP990" s="75"/>
      <c r="EZQ990" s="75"/>
      <c r="EZR990" s="75"/>
      <c r="EZS990" s="75"/>
      <c r="EZT990" s="75"/>
      <c r="EZU990" s="75"/>
      <c r="EZV990" s="75"/>
      <c r="EZW990" s="75"/>
      <c r="EZX990" s="75"/>
      <c r="EZY990" s="75"/>
      <c r="EZZ990" s="75"/>
      <c r="FAA990" s="75"/>
      <c r="FAB990" s="75"/>
      <c r="FAC990" s="75"/>
      <c r="FAD990" s="75"/>
      <c r="FAE990" s="75"/>
      <c r="FAF990" s="75"/>
      <c r="FAG990" s="75"/>
      <c r="FAH990" s="75"/>
      <c r="FAI990" s="75"/>
      <c r="FAJ990" s="75"/>
      <c r="FAK990" s="75"/>
      <c r="FAL990" s="75"/>
      <c r="FAM990" s="75"/>
      <c r="FAN990" s="75"/>
      <c r="FAO990" s="75"/>
      <c r="FAP990" s="75"/>
      <c r="FAQ990" s="75"/>
      <c r="FAR990" s="75"/>
      <c r="FAS990" s="75"/>
      <c r="FAT990" s="75"/>
      <c r="FAU990" s="75"/>
      <c r="FAV990" s="75"/>
      <c r="FAW990" s="75"/>
      <c r="FAX990" s="75"/>
      <c r="FAY990" s="75"/>
      <c r="FAZ990" s="75"/>
      <c r="FBA990" s="75"/>
      <c r="FBB990" s="75"/>
      <c r="FBC990" s="75"/>
      <c r="FBD990" s="75"/>
      <c r="FBE990" s="75"/>
      <c r="FBF990" s="75"/>
      <c r="FBG990" s="75"/>
      <c r="FBH990" s="75"/>
      <c r="FBI990" s="75"/>
      <c r="FBJ990" s="75"/>
      <c r="FBK990" s="75"/>
      <c r="FBL990" s="75"/>
      <c r="FBM990" s="75"/>
      <c r="FBN990" s="75"/>
      <c r="FBO990" s="75"/>
      <c r="FBP990" s="75"/>
      <c r="FBQ990" s="75"/>
      <c r="FBR990" s="75"/>
      <c r="FBS990" s="75"/>
      <c r="FBT990" s="75"/>
      <c r="FBU990" s="75"/>
      <c r="FBV990" s="75"/>
      <c r="FBW990" s="75"/>
      <c r="FBX990" s="75"/>
      <c r="FBY990" s="75"/>
      <c r="FBZ990" s="75"/>
      <c r="FCA990" s="75"/>
      <c r="FCB990" s="75"/>
      <c r="FCC990" s="75"/>
      <c r="FCD990" s="75"/>
      <c r="FCE990" s="75"/>
      <c r="FCF990" s="75"/>
      <c r="FCG990" s="75"/>
      <c r="FCH990" s="75"/>
      <c r="FCI990" s="75"/>
      <c r="FCJ990" s="75"/>
      <c r="FCK990" s="75"/>
      <c r="FCL990" s="75"/>
      <c r="FCM990" s="75"/>
      <c r="FCN990" s="75"/>
      <c r="FCO990" s="75"/>
      <c r="FCP990" s="75"/>
      <c r="FCQ990" s="75"/>
      <c r="FCR990" s="75"/>
      <c r="FCS990" s="75"/>
      <c r="FCT990" s="75"/>
      <c r="FCU990" s="75"/>
      <c r="FCV990" s="75"/>
      <c r="FCW990" s="75"/>
      <c r="FCX990" s="75"/>
      <c r="FCY990" s="75"/>
      <c r="FCZ990" s="75"/>
      <c r="FDA990" s="75"/>
      <c r="FDB990" s="75"/>
      <c r="FDC990" s="75"/>
      <c r="FDD990" s="75"/>
      <c r="FDE990" s="75"/>
      <c r="FDF990" s="75"/>
      <c r="FDG990" s="75"/>
      <c r="FDH990" s="75"/>
      <c r="FDI990" s="75"/>
      <c r="FDJ990" s="75"/>
      <c r="FDK990" s="75"/>
      <c r="FDL990" s="75"/>
      <c r="FDM990" s="75"/>
      <c r="FDN990" s="75"/>
      <c r="FDO990" s="75"/>
      <c r="FDP990" s="75"/>
      <c r="FDQ990" s="75"/>
      <c r="FDR990" s="75"/>
      <c r="FDS990" s="75"/>
      <c r="FDT990" s="75"/>
      <c r="FDU990" s="75"/>
      <c r="FDV990" s="75"/>
      <c r="FDW990" s="75"/>
      <c r="FDX990" s="75"/>
      <c r="FDY990" s="75"/>
      <c r="FDZ990" s="75"/>
      <c r="FEA990" s="75"/>
      <c r="FEB990" s="75"/>
      <c r="FEC990" s="75"/>
      <c r="FED990" s="75"/>
      <c r="FEE990" s="75"/>
      <c r="FEF990" s="75"/>
      <c r="FEG990" s="75"/>
      <c r="FEH990" s="75"/>
      <c r="FEI990" s="75"/>
      <c r="FEJ990" s="75"/>
      <c r="FEK990" s="75"/>
      <c r="FEL990" s="75"/>
      <c r="FEM990" s="75"/>
      <c r="FEN990" s="75"/>
      <c r="FEO990" s="75"/>
      <c r="FEP990" s="75"/>
      <c r="FEQ990" s="75"/>
      <c r="FER990" s="75"/>
      <c r="FES990" s="75"/>
      <c r="FET990" s="75"/>
      <c r="FEU990" s="75"/>
      <c r="FEV990" s="75"/>
      <c r="FEW990" s="75"/>
      <c r="FEX990" s="75"/>
      <c r="FEY990" s="75"/>
      <c r="FEZ990" s="75"/>
      <c r="FFA990" s="75"/>
      <c r="FFB990" s="75"/>
      <c r="FFC990" s="75"/>
      <c r="FFD990" s="75"/>
      <c r="FFE990" s="75"/>
      <c r="FFF990" s="75"/>
      <c r="FFG990" s="75"/>
      <c r="FFH990" s="75"/>
      <c r="FFI990" s="75"/>
      <c r="FFJ990" s="75"/>
      <c r="FFK990" s="75"/>
      <c r="FFL990" s="75"/>
      <c r="FFM990" s="75"/>
      <c r="FFN990" s="75"/>
      <c r="FFO990" s="75"/>
      <c r="FFP990" s="75"/>
      <c r="FFQ990" s="75"/>
      <c r="FFR990" s="75"/>
      <c r="FFS990" s="75"/>
      <c r="FFT990" s="75"/>
      <c r="FFU990" s="75"/>
      <c r="FFV990" s="75"/>
      <c r="FFW990" s="75"/>
      <c r="FFX990" s="75"/>
      <c r="FFY990" s="75"/>
      <c r="FFZ990" s="75"/>
      <c r="FGA990" s="75"/>
      <c r="FGB990" s="75"/>
      <c r="FGC990" s="75"/>
      <c r="FGD990" s="75"/>
      <c r="FGE990" s="75"/>
      <c r="FGF990" s="75"/>
      <c r="FGG990" s="75"/>
      <c r="FGH990" s="75"/>
      <c r="FGI990" s="75"/>
      <c r="FGJ990" s="75"/>
      <c r="FGK990" s="75"/>
      <c r="FGL990" s="75"/>
      <c r="FGM990" s="75"/>
      <c r="FGN990" s="75"/>
      <c r="FGO990" s="75"/>
      <c r="FGP990" s="75"/>
      <c r="FGQ990" s="75"/>
      <c r="FGR990" s="75"/>
      <c r="FGS990" s="75"/>
      <c r="FGT990" s="75"/>
      <c r="FGU990" s="75"/>
      <c r="FGV990" s="75"/>
      <c r="FGW990" s="75"/>
      <c r="FGX990" s="75"/>
      <c r="FGY990" s="75"/>
      <c r="FGZ990" s="75"/>
      <c r="FHA990" s="75"/>
      <c r="FHB990" s="75"/>
      <c r="FHC990" s="75"/>
      <c r="FHD990" s="75"/>
      <c r="FHE990" s="75"/>
      <c r="FHF990" s="75"/>
      <c r="FHG990" s="75"/>
      <c r="FHH990" s="75"/>
      <c r="FHI990" s="75"/>
      <c r="FHJ990" s="75"/>
      <c r="FHK990" s="75"/>
      <c r="FHL990" s="75"/>
      <c r="FHM990" s="75"/>
      <c r="FHN990" s="75"/>
      <c r="FHO990" s="75"/>
      <c r="FHP990" s="75"/>
      <c r="FHQ990" s="75"/>
      <c r="FHR990" s="75"/>
      <c r="FHS990" s="75"/>
      <c r="FHT990" s="75"/>
      <c r="FHU990" s="75"/>
      <c r="FHV990" s="75"/>
      <c r="FHW990" s="75"/>
      <c r="FHX990" s="75"/>
      <c r="FHY990" s="75"/>
      <c r="FHZ990" s="75"/>
      <c r="FIA990" s="75"/>
      <c r="FIB990" s="75"/>
      <c r="FIC990" s="75"/>
      <c r="FID990" s="75"/>
      <c r="FIE990" s="75"/>
      <c r="FIF990" s="75"/>
      <c r="FIG990" s="75"/>
      <c r="FIH990" s="75"/>
      <c r="FII990" s="75"/>
      <c r="FIJ990" s="75"/>
      <c r="FIK990" s="75"/>
      <c r="FIL990" s="75"/>
      <c r="FIM990" s="75"/>
      <c r="FIN990" s="75"/>
      <c r="FIO990" s="75"/>
      <c r="FIP990" s="75"/>
      <c r="FIQ990" s="75"/>
      <c r="FIR990" s="75"/>
      <c r="FIS990" s="75"/>
      <c r="FIT990" s="75"/>
      <c r="FIU990" s="75"/>
      <c r="FIV990" s="75"/>
      <c r="FIW990" s="75"/>
      <c r="FIX990" s="75"/>
      <c r="FIY990" s="75"/>
      <c r="FIZ990" s="75"/>
      <c r="FJA990" s="75"/>
      <c r="FJB990" s="75"/>
      <c r="FJC990" s="75"/>
      <c r="FJD990" s="75"/>
      <c r="FJE990" s="75"/>
      <c r="FJF990" s="75"/>
      <c r="FJG990" s="75"/>
      <c r="FJH990" s="75"/>
      <c r="FJI990" s="75"/>
      <c r="FJJ990" s="75"/>
      <c r="FJK990" s="75"/>
      <c r="FJL990" s="75"/>
      <c r="FJM990" s="75"/>
      <c r="FJN990" s="75"/>
      <c r="FJO990" s="75"/>
      <c r="FJP990" s="75"/>
      <c r="FJQ990" s="75"/>
      <c r="FJR990" s="75"/>
      <c r="FJS990" s="75"/>
      <c r="FJT990" s="75"/>
      <c r="FJU990" s="75"/>
      <c r="FJV990" s="75"/>
      <c r="FJW990" s="75"/>
      <c r="FJX990" s="75"/>
      <c r="FJY990" s="75"/>
      <c r="FJZ990" s="75"/>
      <c r="FKA990" s="75"/>
      <c r="FKB990" s="75"/>
      <c r="FKC990" s="75"/>
      <c r="FKD990" s="75"/>
      <c r="FKE990" s="75"/>
      <c r="FKF990" s="75"/>
      <c r="FKG990" s="75"/>
      <c r="FKH990" s="75"/>
      <c r="FKI990" s="75"/>
      <c r="FKJ990" s="75"/>
      <c r="FKK990" s="75"/>
      <c r="FKL990" s="75"/>
      <c r="FKM990" s="75"/>
      <c r="FKN990" s="75"/>
      <c r="FKO990" s="75"/>
      <c r="FKP990" s="75"/>
      <c r="FKQ990" s="75"/>
      <c r="FKR990" s="75"/>
      <c r="FKS990" s="75"/>
      <c r="FKT990" s="75"/>
      <c r="FKU990" s="75"/>
      <c r="FKV990" s="75"/>
      <c r="FKW990" s="75"/>
      <c r="FKX990" s="75"/>
      <c r="FKY990" s="75"/>
      <c r="FKZ990" s="75"/>
      <c r="FLA990" s="75"/>
      <c r="FLB990" s="75"/>
      <c r="FLC990" s="75"/>
      <c r="FLD990" s="75"/>
      <c r="FLE990" s="75"/>
      <c r="FLF990" s="75"/>
      <c r="FLG990" s="75"/>
      <c r="FLH990" s="75"/>
      <c r="FLI990" s="75"/>
      <c r="FLJ990" s="75"/>
      <c r="FLK990" s="75"/>
      <c r="FLL990" s="75"/>
      <c r="FLM990" s="75"/>
      <c r="FLN990" s="75"/>
      <c r="FLO990" s="75"/>
      <c r="FLP990" s="75"/>
      <c r="FLQ990" s="75"/>
      <c r="FLR990" s="75"/>
      <c r="FLS990" s="75"/>
      <c r="FLT990" s="75"/>
      <c r="FLU990" s="75"/>
      <c r="FLV990" s="75"/>
      <c r="FLW990" s="75"/>
      <c r="FLX990" s="75"/>
      <c r="FLY990" s="75"/>
      <c r="FLZ990" s="75"/>
      <c r="FMA990" s="75"/>
      <c r="FMB990" s="75"/>
      <c r="FMC990" s="75"/>
      <c r="FMD990" s="75"/>
      <c r="FME990" s="75"/>
      <c r="FMF990" s="75"/>
      <c r="FMG990" s="75"/>
      <c r="FMH990" s="75"/>
      <c r="FMI990" s="75"/>
      <c r="FMJ990" s="75"/>
      <c r="FMK990" s="75"/>
      <c r="FML990" s="75"/>
      <c r="FMM990" s="75"/>
      <c r="FMN990" s="75"/>
      <c r="FMO990" s="75"/>
      <c r="FMP990" s="75"/>
      <c r="FMQ990" s="75"/>
      <c r="FMR990" s="75"/>
      <c r="FMS990" s="75"/>
      <c r="FMT990" s="75"/>
      <c r="FMU990" s="75"/>
      <c r="FMV990" s="75"/>
      <c r="FMW990" s="75"/>
      <c r="FMX990" s="75"/>
      <c r="FMY990" s="75"/>
      <c r="FMZ990" s="75"/>
      <c r="FNA990" s="75"/>
      <c r="FNB990" s="75"/>
      <c r="FNC990" s="75"/>
      <c r="FND990" s="75"/>
      <c r="FNE990" s="75"/>
      <c r="FNF990" s="75"/>
      <c r="FNG990" s="75"/>
      <c r="FNH990" s="75"/>
      <c r="FNI990" s="75"/>
      <c r="FNJ990" s="75"/>
      <c r="FNK990" s="75"/>
      <c r="FNL990" s="75"/>
      <c r="FNM990" s="75"/>
      <c r="FNN990" s="75"/>
      <c r="FNO990" s="75"/>
      <c r="FNP990" s="75"/>
      <c r="FNQ990" s="75"/>
      <c r="FNR990" s="75"/>
      <c r="FNS990" s="75"/>
      <c r="FNT990" s="75"/>
      <c r="FNU990" s="75"/>
      <c r="FNV990" s="75"/>
      <c r="FNW990" s="75"/>
      <c r="FNX990" s="75"/>
      <c r="FNY990" s="75"/>
      <c r="FNZ990" s="75"/>
      <c r="FOA990" s="75"/>
      <c r="FOB990" s="75"/>
      <c r="FOC990" s="75"/>
      <c r="FOD990" s="75"/>
      <c r="FOE990" s="75"/>
      <c r="FOF990" s="75"/>
      <c r="FOG990" s="75"/>
      <c r="FOH990" s="75"/>
      <c r="FOI990" s="75"/>
      <c r="FOJ990" s="75"/>
      <c r="FOK990" s="75"/>
      <c r="FOL990" s="75"/>
      <c r="FOM990" s="75"/>
      <c r="FON990" s="75"/>
      <c r="FOO990" s="75"/>
      <c r="FOP990" s="75"/>
      <c r="FOQ990" s="75"/>
      <c r="FOR990" s="75"/>
      <c r="FOS990" s="75"/>
      <c r="FOT990" s="75"/>
      <c r="FOU990" s="75"/>
      <c r="FOV990" s="75"/>
      <c r="FOW990" s="75"/>
      <c r="FOX990" s="75"/>
      <c r="FOY990" s="75"/>
      <c r="FOZ990" s="75"/>
      <c r="FPA990" s="75"/>
      <c r="FPB990" s="75"/>
      <c r="FPC990" s="75"/>
      <c r="FPD990" s="75"/>
      <c r="FPE990" s="75"/>
      <c r="FPF990" s="75"/>
      <c r="FPG990" s="75"/>
      <c r="FPH990" s="75"/>
      <c r="FPI990" s="75"/>
      <c r="FPJ990" s="75"/>
      <c r="FPK990" s="75"/>
      <c r="FPL990" s="75"/>
      <c r="FPM990" s="75"/>
      <c r="FPN990" s="75"/>
      <c r="FPO990" s="75"/>
      <c r="FPP990" s="75"/>
      <c r="FPQ990" s="75"/>
      <c r="FPR990" s="75"/>
      <c r="FPS990" s="75"/>
      <c r="FPT990" s="75"/>
      <c r="FPU990" s="75"/>
      <c r="FPV990" s="75"/>
      <c r="FPW990" s="75"/>
      <c r="FPX990" s="75"/>
      <c r="FPY990" s="75"/>
      <c r="FPZ990" s="75"/>
      <c r="FQA990" s="75"/>
      <c r="FQB990" s="75"/>
      <c r="FQC990" s="75"/>
      <c r="FQD990" s="75"/>
      <c r="FQE990" s="75"/>
      <c r="FQF990" s="75"/>
      <c r="FQG990" s="75"/>
      <c r="FQH990" s="75"/>
      <c r="FQI990" s="75"/>
      <c r="FQJ990" s="75"/>
      <c r="FQK990" s="75"/>
      <c r="FQL990" s="75"/>
      <c r="FQM990" s="75"/>
      <c r="FQN990" s="75"/>
      <c r="FQO990" s="75"/>
      <c r="FQP990" s="75"/>
      <c r="FQQ990" s="75"/>
      <c r="FQR990" s="75"/>
      <c r="FQS990" s="75"/>
      <c r="FQT990" s="75"/>
      <c r="FQU990" s="75"/>
      <c r="FQV990" s="75"/>
      <c r="FQW990" s="75"/>
      <c r="FQX990" s="75"/>
      <c r="FQY990" s="75"/>
      <c r="FQZ990" s="75"/>
      <c r="FRA990" s="75"/>
      <c r="FRB990" s="75"/>
      <c r="FRC990" s="75"/>
      <c r="FRD990" s="75"/>
      <c r="FRE990" s="75"/>
      <c r="FRF990" s="75"/>
      <c r="FRG990" s="75"/>
      <c r="FRH990" s="75"/>
      <c r="FRI990" s="75"/>
      <c r="FRJ990" s="75"/>
      <c r="FRK990" s="75"/>
      <c r="FRL990" s="75"/>
      <c r="FRM990" s="75"/>
      <c r="FRN990" s="75"/>
      <c r="FRO990" s="75"/>
      <c r="FRP990" s="75"/>
      <c r="FRQ990" s="75"/>
      <c r="FRR990" s="75"/>
      <c r="FRS990" s="75"/>
      <c r="FRT990" s="75"/>
      <c r="FRU990" s="75"/>
      <c r="FRV990" s="75"/>
      <c r="FRW990" s="75"/>
      <c r="FRX990" s="75"/>
      <c r="FRY990" s="75"/>
      <c r="FRZ990" s="75"/>
      <c r="FSA990" s="75"/>
      <c r="FSB990" s="75"/>
      <c r="FSC990" s="75"/>
      <c r="FSD990" s="75"/>
      <c r="FSE990" s="75"/>
      <c r="FSF990" s="75"/>
      <c r="FSG990" s="75"/>
      <c r="FSH990" s="75"/>
      <c r="FSI990" s="75"/>
      <c r="FSJ990" s="75"/>
      <c r="FSK990" s="75"/>
      <c r="FSL990" s="75"/>
      <c r="FSM990" s="75"/>
      <c r="FSN990" s="75"/>
      <c r="FSO990" s="75"/>
      <c r="FSP990" s="75"/>
      <c r="FSQ990" s="75"/>
      <c r="FSR990" s="75"/>
      <c r="FSS990" s="75"/>
      <c r="FST990" s="75"/>
      <c r="FSU990" s="75"/>
      <c r="FSV990" s="75"/>
      <c r="FSW990" s="75"/>
      <c r="FSX990" s="75"/>
      <c r="FSY990" s="75"/>
      <c r="FSZ990" s="75"/>
      <c r="FTA990" s="75"/>
      <c r="FTB990" s="75"/>
      <c r="FTC990" s="75"/>
      <c r="FTD990" s="75"/>
      <c r="FTE990" s="75"/>
      <c r="FTF990" s="75"/>
      <c r="FTG990" s="75"/>
      <c r="FTH990" s="75"/>
      <c r="FTI990" s="75"/>
      <c r="FTJ990" s="75"/>
      <c r="FTK990" s="75"/>
      <c r="FTL990" s="75"/>
      <c r="FTM990" s="75"/>
      <c r="FTN990" s="75"/>
      <c r="FTO990" s="75"/>
      <c r="FTP990" s="75"/>
      <c r="FTQ990" s="75"/>
      <c r="FTR990" s="75"/>
      <c r="FTS990" s="75"/>
      <c r="FTT990" s="75"/>
      <c r="FTU990" s="75"/>
      <c r="FTV990" s="75"/>
      <c r="FTW990" s="75"/>
      <c r="FTX990" s="75"/>
      <c r="FTY990" s="75"/>
      <c r="FTZ990" s="75"/>
      <c r="FUA990" s="75"/>
      <c r="FUB990" s="75"/>
      <c r="FUC990" s="75"/>
      <c r="FUD990" s="75"/>
      <c r="FUE990" s="75"/>
      <c r="FUF990" s="75"/>
      <c r="FUG990" s="75"/>
      <c r="FUH990" s="75"/>
      <c r="FUI990" s="75"/>
      <c r="FUJ990" s="75"/>
      <c r="FUK990" s="75"/>
      <c r="FUL990" s="75"/>
      <c r="FUM990" s="75"/>
      <c r="FUN990" s="75"/>
      <c r="FUO990" s="75"/>
      <c r="FUP990" s="75"/>
      <c r="FUQ990" s="75"/>
      <c r="FUR990" s="75"/>
      <c r="FUS990" s="75"/>
      <c r="FUT990" s="75"/>
      <c r="FUU990" s="75"/>
      <c r="FUV990" s="75"/>
      <c r="FUW990" s="75"/>
      <c r="FUX990" s="75"/>
      <c r="FUY990" s="75"/>
      <c r="FUZ990" s="75"/>
      <c r="FVA990" s="75"/>
      <c r="FVB990" s="75"/>
      <c r="FVC990" s="75"/>
      <c r="FVD990" s="75"/>
      <c r="FVE990" s="75"/>
      <c r="FVF990" s="75"/>
      <c r="FVG990" s="75"/>
      <c r="FVH990" s="75"/>
      <c r="FVI990" s="75"/>
      <c r="FVJ990" s="75"/>
      <c r="FVK990" s="75"/>
      <c r="FVL990" s="75"/>
      <c r="FVM990" s="75"/>
      <c r="FVN990" s="75"/>
      <c r="FVO990" s="75"/>
      <c r="FVP990" s="75"/>
      <c r="FVQ990" s="75"/>
      <c r="FVR990" s="75"/>
      <c r="FVS990" s="75"/>
      <c r="FVT990" s="75"/>
      <c r="FVU990" s="75"/>
      <c r="FVV990" s="75"/>
      <c r="FVW990" s="75"/>
      <c r="FVX990" s="75"/>
      <c r="FVY990" s="75"/>
      <c r="FVZ990" s="75"/>
      <c r="FWA990" s="75"/>
      <c r="FWB990" s="75"/>
      <c r="FWC990" s="75"/>
      <c r="FWD990" s="75"/>
      <c r="FWE990" s="75"/>
      <c r="FWF990" s="75"/>
      <c r="FWG990" s="75"/>
      <c r="FWH990" s="75"/>
      <c r="FWI990" s="75"/>
      <c r="FWJ990" s="75"/>
      <c r="FWK990" s="75"/>
      <c r="FWL990" s="75"/>
      <c r="FWM990" s="75"/>
      <c r="FWN990" s="75"/>
      <c r="FWO990" s="75"/>
      <c r="FWP990" s="75"/>
      <c r="FWQ990" s="75"/>
      <c r="FWR990" s="75"/>
      <c r="FWS990" s="75"/>
      <c r="FWT990" s="75"/>
      <c r="FWU990" s="75"/>
      <c r="FWV990" s="75"/>
      <c r="FWW990" s="75"/>
      <c r="FWX990" s="75"/>
      <c r="FWY990" s="75"/>
      <c r="FWZ990" s="75"/>
      <c r="FXA990" s="75"/>
      <c r="FXB990" s="75"/>
      <c r="FXC990" s="75"/>
      <c r="FXD990" s="75"/>
      <c r="FXE990" s="75"/>
      <c r="FXF990" s="75"/>
      <c r="FXG990" s="75"/>
      <c r="FXH990" s="75"/>
      <c r="FXI990" s="75"/>
      <c r="FXJ990" s="75"/>
      <c r="FXK990" s="75"/>
      <c r="FXL990" s="75"/>
      <c r="FXM990" s="75"/>
      <c r="FXN990" s="75"/>
      <c r="FXO990" s="75"/>
      <c r="FXP990" s="75"/>
      <c r="FXQ990" s="75"/>
      <c r="FXR990" s="75"/>
      <c r="FXS990" s="75"/>
      <c r="FXT990" s="75"/>
      <c r="FXU990" s="75"/>
      <c r="FXV990" s="75"/>
      <c r="FXW990" s="75"/>
      <c r="FXX990" s="75"/>
      <c r="FXY990" s="75"/>
      <c r="FXZ990" s="75"/>
      <c r="FYA990" s="75"/>
      <c r="FYB990" s="75"/>
      <c r="FYC990" s="75"/>
      <c r="FYD990" s="75"/>
      <c r="FYE990" s="75"/>
      <c r="FYF990" s="75"/>
      <c r="FYG990" s="75"/>
      <c r="FYH990" s="75"/>
      <c r="FYI990" s="75"/>
      <c r="FYJ990" s="75"/>
      <c r="FYK990" s="75"/>
      <c r="FYL990" s="75"/>
      <c r="FYM990" s="75"/>
      <c r="FYN990" s="75"/>
      <c r="FYO990" s="75"/>
      <c r="FYP990" s="75"/>
      <c r="FYQ990" s="75"/>
      <c r="FYR990" s="75"/>
      <c r="FYS990" s="75"/>
      <c r="FYT990" s="75"/>
      <c r="FYU990" s="75"/>
      <c r="FYV990" s="75"/>
      <c r="FYW990" s="75"/>
      <c r="FYX990" s="75"/>
      <c r="FYY990" s="75"/>
      <c r="FYZ990" s="75"/>
      <c r="FZA990" s="75"/>
      <c r="FZB990" s="75"/>
      <c r="FZC990" s="75"/>
      <c r="FZD990" s="75"/>
      <c r="FZE990" s="75"/>
      <c r="FZF990" s="75"/>
      <c r="FZG990" s="75"/>
      <c r="FZH990" s="75"/>
      <c r="FZI990" s="75"/>
      <c r="FZJ990" s="75"/>
      <c r="FZK990" s="75"/>
      <c r="FZL990" s="75"/>
      <c r="FZM990" s="75"/>
      <c r="FZN990" s="75"/>
      <c r="FZO990" s="75"/>
      <c r="FZP990" s="75"/>
      <c r="FZQ990" s="75"/>
      <c r="FZR990" s="75"/>
      <c r="FZS990" s="75"/>
      <c r="FZT990" s="75"/>
      <c r="FZU990" s="75"/>
      <c r="FZV990" s="75"/>
      <c r="FZW990" s="75"/>
      <c r="FZX990" s="75"/>
      <c r="FZY990" s="75"/>
      <c r="FZZ990" s="75"/>
      <c r="GAA990" s="75"/>
      <c r="GAB990" s="75"/>
      <c r="GAC990" s="75"/>
      <c r="GAD990" s="75"/>
      <c r="GAE990" s="75"/>
      <c r="GAF990" s="75"/>
      <c r="GAG990" s="75"/>
      <c r="GAH990" s="75"/>
      <c r="GAI990" s="75"/>
      <c r="GAJ990" s="75"/>
      <c r="GAK990" s="75"/>
      <c r="GAL990" s="75"/>
      <c r="GAM990" s="75"/>
      <c r="GAN990" s="75"/>
      <c r="GAO990" s="75"/>
      <c r="GAP990" s="75"/>
      <c r="GAQ990" s="75"/>
      <c r="GAR990" s="75"/>
      <c r="GAS990" s="75"/>
      <c r="GAT990" s="75"/>
      <c r="GAU990" s="75"/>
      <c r="GAV990" s="75"/>
      <c r="GAW990" s="75"/>
      <c r="GAX990" s="75"/>
      <c r="GAY990" s="75"/>
      <c r="GAZ990" s="75"/>
      <c r="GBA990" s="75"/>
      <c r="GBB990" s="75"/>
      <c r="GBC990" s="75"/>
      <c r="GBD990" s="75"/>
      <c r="GBE990" s="75"/>
      <c r="GBF990" s="75"/>
      <c r="GBG990" s="75"/>
      <c r="GBH990" s="75"/>
      <c r="GBI990" s="75"/>
      <c r="GBJ990" s="75"/>
      <c r="GBK990" s="75"/>
      <c r="GBL990" s="75"/>
      <c r="GBM990" s="75"/>
      <c r="GBN990" s="75"/>
      <c r="GBO990" s="75"/>
      <c r="GBP990" s="75"/>
      <c r="GBQ990" s="75"/>
      <c r="GBR990" s="75"/>
      <c r="GBS990" s="75"/>
      <c r="GBT990" s="75"/>
      <c r="GBU990" s="75"/>
      <c r="GBV990" s="75"/>
      <c r="GBW990" s="75"/>
      <c r="GBX990" s="75"/>
      <c r="GBY990" s="75"/>
      <c r="GBZ990" s="75"/>
      <c r="GCA990" s="75"/>
      <c r="GCB990" s="75"/>
      <c r="GCC990" s="75"/>
      <c r="GCD990" s="75"/>
      <c r="GCE990" s="75"/>
      <c r="GCF990" s="75"/>
      <c r="GCG990" s="75"/>
      <c r="GCH990" s="75"/>
      <c r="GCI990" s="75"/>
      <c r="GCJ990" s="75"/>
      <c r="GCK990" s="75"/>
      <c r="GCL990" s="75"/>
      <c r="GCM990" s="75"/>
      <c r="GCN990" s="75"/>
      <c r="GCO990" s="75"/>
      <c r="GCP990" s="75"/>
      <c r="GCQ990" s="75"/>
      <c r="GCR990" s="75"/>
      <c r="GCS990" s="75"/>
      <c r="GCT990" s="75"/>
      <c r="GCU990" s="75"/>
      <c r="GCV990" s="75"/>
      <c r="GCW990" s="75"/>
      <c r="GCX990" s="75"/>
      <c r="GCY990" s="75"/>
      <c r="GCZ990" s="75"/>
      <c r="GDA990" s="75"/>
      <c r="GDB990" s="75"/>
      <c r="GDC990" s="75"/>
      <c r="GDD990" s="75"/>
      <c r="GDE990" s="75"/>
      <c r="GDF990" s="75"/>
      <c r="GDG990" s="75"/>
      <c r="GDH990" s="75"/>
      <c r="GDI990" s="75"/>
      <c r="GDJ990" s="75"/>
      <c r="GDK990" s="75"/>
      <c r="GDL990" s="75"/>
      <c r="GDM990" s="75"/>
      <c r="GDN990" s="75"/>
      <c r="GDO990" s="75"/>
      <c r="GDP990" s="75"/>
      <c r="GDQ990" s="75"/>
      <c r="GDR990" s="75"/>
      <c r="GDS990" s="75"/>
      <c r="GDT990" s="75"/>
      <c r="GDU990" s="75"/>
      <c r="GDV990" s="75"/>
      <c r="GDW990" s="75"/>
      <c r="GDX990" s="75"/>
      <c r="GDY990" s="75"/>
      <c r="GDZ990" s="75"/>
      <c r="GEA990" s="75"/>
      <c r="GEB990" s="75"/>
      <c r="GEC990" s="75"/>
      <c r="GED990" s="75"/>
      <c r="GEE990" s="75"/>
      <c r="GEF990" s="75"/>
      <c r="GEG990" s="75"/>
      <c r="GEH990" s="75"/>
      <c r="GEI990" s="75"/>
      <c r="GEJ990" s="75"/>
      <c r="GEK990" s="75"/>
      <c r="GEL990" s="75"/>
      <c r="GEM990" s="75"/>
      <c r="GEN990" s="75"/>
      <c r="GEO990" s="75"/>
      <c r="GEP990" s="75"/>
      <c r="GEQ990" s="75"/>
      <c r="GER990" s="75"/>
      <c r="GES990" s="75"/>
      <c r="GET990" s="75"/>
      <c r="GEU990" s="75"/>
      <c r="GEV990" s="75"/>
      <c r="GEW990" s="75"/>
      <c r="GEX990" s="75"/>
      <c r="GEY990" s="75"/>
      <c r="GEZ990" s="75"/>
      <c r="GFA990" s="75"/>
      <c r="GFB990" s="75"/>
      <c r="GFC990" s="75"/>
      <c r="GFD990" s="75"/>
      <c r="GFE990" s="75"/>
      <c r="GFF990" s="75"/>
      <c r="GFG990" s="75"/>
      <c r="GFH990" s="75"/>
      <c r="GFI990" s="75"/>
      <c r="GFJ990" s="75"/>
      <c r="GFK990" s="75"/>
      <c r="GFL990" s="75"/>
      <c r="GFM990" s="75"/>
      <c r="GFN990" s="75"/>
      <c r="GFO990" s="75"/>
      <c r="GFP990" s="75"/>
      <c r="GFQ990" s="75"/>
      <c r="GFR990" s="75"/>
      <c r="GFS990" s="75"/>
      <c r="GFT990" s="75"/>
      <c r="GFU990" s="75"/>
      <c r="GFV990" s="75"/>
      <c r="GFW990" s="75"/>
      <c r="GFX990" s="75"/>
      <c r="GFY990" s="75"/>
      <c r="GFZ990" s="75"/>
      <c r="GGA990" s="75"/>
      <c r="GGB990" s="75"/>
      <c r="GGC990" s="75"/>
      <c r="GGD990" s="75"/>
      <c r="GGE990" s="75"/>
      <c r="GGF990" s="75"/>
      <c r="GGG990" s="75"/>
      <c r="GGH990" s="75"/>
      <c r="GGI990" s="75"/>
      <c r="GGJ990" s="75"/>
      <c r="GGK990" s="75"/>
      <c r="GGL990" s="75"/>
      <c r="GGM990" s="75"/>
      <c r="GGN990" s="75"/>
      <c r="GGO990" s="75"/>
      <c r="GGP990" s="75"/>
      <c r="GGQ990" s="75"/>
      <c r="GGR990" s="75"/>
      <c r="GGS990" s="75"/>
      <c r="GGT990" s="75"/>
      <c r="GGU990" s="75"/>
      <c r="GGV990" s="75"/>
      <c r="GGW990" s="75"/>
      <c r="GGX990" s="75"/>
      <c r="GGY990" s="75"/>
      <c r="GGZ990" s="75"/>
      <c r="GHA990" s="75"/>
      <c r="GHB990" s="75"/>
      <c r="GHC990" s="75"/>
      <c r="GHD990" s="75"/>
      <c r="GHE990" s="75"/>
      <c r="GHF990" s="75"/>
      <c r="GHG990" s="75"/>
      <c r="GHH990" s="75"/>
      <c r="GHI990" s="75"/>
      <c r="GHJ990" s="75"/>
      <c r="GHK990" s="75"/>
      <c r="GHL990" s="75"/>
      <c r="GHM990" s="75"/>
      <c r="GHN990" s="75"/>
      <c r="GHO990" s="75"/>
      <c r="GHP990" s="75"/>
      <c r="GHQ990" s="75"/>
      <c r="GHR990" s="75"/>
      <c r="GHS990" s="75"/>
      <c r="GHT990" s="75"/>
      <c r="GHU990" s="75"/>
      <c r="GHV990" s="75"/>
      <c r="GHW990" s="75"/>
      <c r="GHX990" s="75"/>
      <c r="GHY990" s="75"/>
      <c r="GHZ990" s="75"/>
      <c r="GIA990" s="75"/>
      <c r="GIB990" s="75"/>
      <c r="GIC990" s="75"/>
      <c r="GID990" s="75"/>
      <c r="GIE990" s="75"/>
      <c r="GIF990" s="75"/>
      <c r="GIG990" s="75"/>
      <c r="GIH990" s="75"/>
      <c r="GII990" s="75"/>
      <c r="GIJ990" s="75"/>
      <c r="GIK990" s="75"/>
      <c r="GIL990" s="75"/>
      <c r="GIM990" s="75"/>
      <c r="GIN990" s="75"/>
      <c r="GIO990" s="75"/>
      <c r="GIP990" s="75"/>
      <c r="GIQ990" s="75"/>
      <c r="GIR990" s="75"/>
      <c r="GIS990" s="75"/>
      <c r="GIT990" s="75"/>
      <c r="GIU990" s="75"/>
      <c r="GIV990" s="75"/>
      <c r="GIW990" s="75"/>
      <c r="GIX990" s="75"/>
      <c r="GIY990" s="75"/>
      <c r="GIZ990" s="75"/>
      <c r="GJA990" s="75"/>
      <c r="GJB990" s="75"/>
      <c r="GJC990" s="75"/>
      <c r="GJD990" s="75"/>
      <c r="GJE990" s="75"/>
      <c r="GJF990" s="75"/>
      <c r="GJG990" s="75"/>
      <c r="GJH990" s="75"/>
      <c r="GJI990" s="75"/>
      <c r="GJJ990" s="75"/>
      <c r="GJK990" s="75"/>
      <c r="GJL990" s="75"/>
      <c r="GJM990" s="75"/>
      <c r="GJN990" s="75"/>
      <c r="GJO990" s="75"/>
      <c r="GJP990" s="75"/>
      <c r="GJQ990" s="75"/>
      <c r="GJR990" s="75"/>
      <c r="GJS990" s="75"/>
      <c r="GJT990" s="75"/>
      <c r="GJU990" s="75"/>
      <c r="GJV990" s="75"/>
      <c r="GJW990" s="75"/>
      <c r="GJX990" s="75"/>
      <c r="GJY990" s="75"/>
      <c r="GJZ990" s="75"/>
      <c r="GKA990" s="75"/>
      <c r="GKB990" s="75"/>
      <c r="GKC990" s="75"/>
      <c r="GKD990" s="75"/>
      <c r="GKE990" s="75"/>
      <c r="GKF990" s="75"/>
      <c r="GKG990" s="75"/>
      <c r="GKH990" s="75"/>
      <c r="GKI990" s="75"/>
      <c r="GKJ990" s="75"/>
      <c r="GKK990" s="75"/>
      <c r="GKL990" s="75"/>
      <c r="GKM990" s="75"/>
      <c r="GKN990" s="75"/>
      <c r="GKO990" s="75"/>
      <c r="GKP990" s="75"/>
      <c r="GKQ990" s="75"/>
      <c r="GKR990" s="75"/>
      <c r="GKS990" s="75"/>
      <c r="GKT990" s="75"/>
      <c r="GKU990" s="75"/>
      <c r="GKV990" s="75"/>
      <c r="GKW990" s="75"/>
      <c r="GKX990" s="75"/>
      <c r="GKY990" s="75"/>
      <c r="GKZ990" s="75"/>
      <c r="GLA990" s="75"/>
      <c r="GLB990" s="75"/>
      <c r="GLC990" s="75"/>
      <c r="GLD990" s="75"/>
      <c r="GLE990" s="75"/>
      <c r="GLF990" s="75"/>
      <c r="GLG990" s="75"/>
      <c r="GLH990" s="75"/>
      <c r="GLI990" s="75"/>
      <c r="GLJ990" s="75"/>
      <c r="GLK990" s="75"/>
      <c r="GLL990" s="75"/>
      <c r="GLM990" s="75"/>
      <c r="GLN990" s="75"/>
      <c r="GLO990" s="75"/>
      <c r="GLP990" s="75"/>
      <c r="GLQ990" s="75"/>
      <c r="GLR990" s="75"/>
      <c r="GLS990" s="75"/>
      <c r="GLT990" s="75"/>
      <c r="GLU990" s="75"/>
      <c r="GLV990" s="75"/>
      <c r="GLW990" s="75"/>
      <c r="GLX990" s="75"/>
      <c r="GLY990" s="75"/>
      <c r="GLZ990" s="75"/>
      <c r="GMA990" s="75"/>
      <c r="GMB990" s="75"/>
      <c r="GMC990" s="75"/>
      <c r="GMD990" s="75"/>
      <c r="GME990" s="75"/>
      <c r="GMF990" s="75"/>
      <c r="GMG990" s="75"/>
      <c r="GMH990" s="75"/>
      <c r="GMI990" s="75"/>
      <c r="GMJ990" s="75"/>
      <c r="GMK990" s="75"/>
      <c r="GML990" s="75"/>
      <c r="GMM990" s="75"/>
      <c r="GMN990" s="75"/>
      <c r="GMO990" s="75"/>
      <c r="GMP990" s="75"/>
      <c r="GMQ990" s="75"/>
      <c r="GMR990" s="75"/>
      <c r="GMS990" s="75"/>
      <c r="GMT990" s="75"/>
      <c r="GMU990" s="75"/>
      <c r="GMV990" s="75"/>
      <c r="GMW990" s="75"/>
      <c r="GMX990" s="75"/>
      <c r="GMY990" s="75"/>
      <c r="GMZ990" s="75"/>
      <c r="GNA990" s="75"/>
      <c r="GNB990" s="75"/>
      <c r="GNC990" s="75"/>
      <c r="GND990" s="75"/>
      <c r="GNE990" s="75"/>
      <c r="GNF990" s="75"/>
      <c r="GNG990" s="75"/>
      <c r="GNH990" s="75"/>
      <c r="GNI990" s="75"/>
      <c r="GNJ990" s="75"/>
      <c r="GNK990" s="75"/>
      <c r="GNL990" s="75"/>
      <c r="GNM990" s="75"/>
      <c r="GNN990" s="75"/>
      <c r="GNO990" s="75"/>
      <c r="GNP990" s="75"/>
      <c r="GNQ990" s="75"/>
      <c r="GNR990" s="75"/>
      <c r="GNS990" s="75"/>
      <c r="GNT990" s="75"/>
      <c r="GNU990" s="75"/>
      <c r="GNV990" s="75"/>
      <c r="GNW990" s="75"/>
      <c r="GNX990" s="75"/>
      <c r="GNY990" s="75"/>
      <c r="GNZ990" s="75"/>
      <c r="GOA990" s="75"/>
      <c r="GOB990" s="75"/>
      <c r="GOC990" s="75"/>
      <c r="GOD990" s="75"/>
      <c r="GOE990" s="75"/>
      <c r="GOF990" s="75"/>
      <c r="GOG990" s="75"/>
      <c r="GOH990" s="75"/>
      <c r="GOI990" s="75"/>
      <c r="GOJ990" s="75"/>
      <c r="GOK990" s="75"/>
      <c r="GOL990" s="75"/>
      <c r="GOM990" s="75"/>
      <c r="GON990" s="75"/>
      <c r="GOO990" s="75"/>
      <c r="GOP990" s="75"/>
      <c r="GOQ990" s="75"/>
      <c r="GOR990" s="75"/>
      <c r="GOS990" s="75"/>
      <c r="GOT990" s="75"/>
      <c r="GOU990" s="75"/>
      <c r="GOV990" s="75"/>
      <c r="GOW990" s="75"/>
      <c r="GOX990" s="75"/>
      <c r="GOY990" s="75"/>
      <c r="GOZ990" s="75"/>
      <c r="GPA990" s="75"/>
      <c r="GPB990" s="75"/>
      <c r="GPC990" s="75"/>
      <c r="GPD990" s="75"/>
      <c r="GPE990" s="75"/>
      <c r="GPF990" s="75"/>
      <c r="GPG990" s="75"/>
      <c r="GPH990" s="75"/>
      <c r="GPI990" s="75"/>
      <c r="GPJ990" s="75"/>
      <c r="GPK990" s="75"/>
      <c r="GPL990" s="75"/>
      <c r="GPM990" s="75"/>
      <c r="GPN990" s="75"/>
      <c r="GPO990" s="75"/>
      <c r="GPP990" s="75"/>
      <c r="GPQ990" s="75"/>
      <c r="GPR990" s="75"/>
      <c r="GPS990" s="75"/>
      <c r="GPT990" s="75"/>
      <c r="GPU990" s="75"/>
      <c r="GPV990" s="75"/>
      <c r="GPW990" s="75"/>
      <c r="GPX990" s="75"/>
      <c r="GPY990" s="75"/>
      <c r="GPZ990" s="75"/>
      <c r="GQA990" s="75"/>
      <c r="GQB990" s="75"/>
      <c r="GQC990" s="75"/>
      <c r="GQD990" s="75"/>
      <c r="GQE990" s="75"/>
      <c r="GQF990" s="75"/>
      <c r="GQG990" s="75"/>
      <c r="GQH990" s="75"/>
      <c r="GQI990" s="75"/>
      <c r="GQJ990" s="75"/>
      <c r="GQK990" s="75"/>
      <c r="GQL990" s="75"/>
      <c r="GQM990" s="75"/>
      <c r="GQN990" s="75"/>
      <c r="GQO990" s="75"/>
      <c r="GQP990" s="75"/>
      <c r="GQQ990" s="75"/>
      <c r="GQR990" s="75"/>
      <c r="GQS990" s="75"/>
      <c r="GQT990" s="75"/>
      <c r="GQU990" s="75"/>
      <c r="GQV990" s="75"/>
      <c r="GQW990" s="75"/>
      <c r="GQX990" s="75"/>
      <c r="GQY990" s="75"/>
      <c r="GQZ990" s="75"/>
      <c r="GRA990" s="75"/>
      <c r="GRB990" s="75"/>
      <c r="GRC990" s="75"/>
      <c r="GRD990" s="75"/>
      <c r="GRE990" s="75"/>
      <c r="GRF990" s="75"/>
      <c r="GRG990" s="75"/>
      <c r="GRH990" s="75"/>
      <c r="GRI990" s="75"/>
      <c r="GRJ990" s="75"/>
      <c r="GRK990" s="75"/>
      <c r="GRL990" s="75"/>
      <c r="GRM990" s="75"/>
      <c r="GRN990" s="75"/>
      <c r="GRO990" s="75"/>
      <c r="GRP990" s="75"/>
      <c r="GRQ990" s="75"/>
      <c r="GRR990" s="75"/>
      <c r="GRS990" s="75"/>
      <c r="GRT990" s="75"/>
      <c r="GRU990" s="75"/>
      <c r="GRV990" s="75"/>
      <c r="GRW990" s="75"/>
      <c r="GRX990" s="75"/>
      <c r="GRY990" s="75"/>
      <c r="GRZ990" s="75"/>
      <c r="GSA990" s="75"/>
      <c r="GSB990" s="75"/>
      <c r="GSC990" s="75"/>
      <c r="GSD990" s="75"/>
      <c r="GSE990" s="75"/>
      <c r="GSF990" s="75"/>
      <c r="GSG990" s="75"/>
      <c r="GSH990" s="75"/>
      <c r="GSI990" s="75"/>
      <c r="GSJ990" s="75"/>
      <c r="GSK990" s="75"/>
      <c r="GSL990" s="75"/>
      <c r="GSM990" s="75"/>
      <c r="GSN990" s="75"/>
      <c r="GSO990" s="75"/>
      <c r="GSP990" s="75"/>
      <c r="GSQ990" s="75"/>
      <c r="GSR990" s="75"/>
      <c r="GSS990" s="75"/>
      <c r="GST990" s="75"/>
      <c r="GSU990" s="75"/>
      <c r="GSV990" s="75"/>
      <c r="GSW990" s="75"/>
      <c r="GSX990" s="75"/>
      <c r="GSY990" s="75"/>
      <c r="GSZ990" s="75"/>
      <c r="GTA990" s="75"/>
      <c r="GTB990" s="75"/>
      <c r="GTC990" s="75"/>
      <c r="GTD990" s="75"/>
      <c r="GTE990" s="75"/>
      <c r="GTF990" s="75"/>
      <c r="GTG990" s="75"/>
      <c r="GTH990" s="75"/>
      <c r="GTI990" s="75"/>
      <c r="GTJ990" s="75"/>
      <c r="GTK990" s="75"/>
      <c r="GTL990" s="75"/>
      <c r="GTM990" s="75"/>
      <c r="GTN990" s="75"/>
      <c r="GTO990" s="75"/>
      <c r="GTP990" s="75"/>
      <c r="GTQ990" s="75"/>
      <c r="GTR990" s="75"/>
      <c r="GTS990" s="75"/>
      <c r="GTT990" s="75"/>
      <c r="GTU990" s="75"/>
      <c r="GTV990" s="75"/>
      <c r="GTW990" s="75"/>
      <c r="GTX990" s="75"/>
      <c r="GTY990" s="75"/>
      <c r="GTZ990" s="75"/>
      <c r="GUA990" s="75"/>
      <c r="GUB990" s="75"/>
      <c r="GUC990" s="75"/>
      <c r="GUD990" s="75"/>
      <c r="GUE990" s="75"/>
      <c r="GUF990" s="75"/>
      <c r="GUG990" s="75"/>
      <c r="GUH990" s="75"/>
      <c r="GUI990" s="75"/>
      <c r="GUJ990" s="75"/>
      <c r="GUK990" s="75"/>
      <c r="GUL990" s="75"/>
      <c r="GUM990" s="75"/>
      <c r="GUN990" s="75"/>
      <c r="GUO990" s="75"/>
      <c r="GUP990" s="75"/>
      <c r="GUQ990" s="75"/>
      <c r="GUR990" s="75"/>
      <c r="GUS990" s="75"/>
      <c r="GUT990" s="75"/>
      <c r="GUU990" s="75"/>
      <c r="GUV990" s="75"/>
      <c r="GUW990" s="75"/>
      <c r="GUX990" s="75"/>
      <c r="GUY990" s="75"/>
      <c r="GUZ990" s="75"/>
      <c r="GVA990" s="75"/>
      <c r="GVB990" s="75"/>
      <c r="GVC990" s="75"/>
      <c r="GVD990" s="75"/>
      <c r="GVE990" s="75"/>
      <c r="GVF990" s="75"/>
      <c r="GVG990" s="75"/>
      <c r="GVH990" s="75"/>
      <c r="GVI990" s="75"/>
      <c r="GVJ990" s="75"/>
      <c r="GVK990" s="75"/>
      <c r="GVL990" s="75"/>
      <c r="GVM990" s="75"/>
      <c r="GVN990" s="75"/>
      <c r="GVO990" s="75"/>
      <c r="GVP990" s="75"/>
      <c r="GVQ990" s="75"/>
      <c r="GVR990" s="75"/>
      <c r="GVS990" s="75"/>
      <c r="GVT990" s="75"/>
      <c r="GVU990" s="75"/>
      <c r="GVV990" s="75"/>
      <c r="GVW990" s="75"/>
      <c r="GVX990" s="75"/>
      <c r="GVY990" s="75"/>
      <c r="GVZ990" s="75"/>
      <c r="GWA990" s="75"/>
      <c r="GWB990" s="75"/>
      <c r="GWC990" s="75"/>
      <c r="GWD990" s="75"/>
      <c r="GWE990" s="75"/>
      <c r="GWF990" s="75"/>
      <c r="GWG990" s="75"/>
      <c r="GWH990" s="75"/>
      <c r="GWI990" s="75"/>
      <c r="GWJ990" s="75"/>
      <c r="GWK990" s="75"/>
      <c r="GWL990" s="75"/>
      <c r="GWM990" s="75"/>
      <c r="GWN990" s="75"/>
      <c r="GWO990" s="75"/>
      <c r="GWP990" s="75"/>
      <c r="GWQ990" s="75"/>
      <c r="GWR990" s="75"/>
      <c r="GWS990" s="75"/>
      <c r="GWT990" s="75"/>
      <c r="GWU990" s="75"/>
      <c r="GWV990" s="75"/>
      <c r="GWW990" s="75"/>
      <c r="GWX990" s="75"/>
      <c r="GWY990" s="75"/>
      <c r="GWZ990" s="75"/>
      <c r="GXA990" s="75"/>
      <c r="GXB990" s="75"/>
      <c r="GXC990" s="75"/>
      <c r="GXD990" s="75"/>
      <c r="GXE990" s="75"/>
      <c r="GXF990" s="75"/>
      <c r="GXG990" s="75"/>
      <c r="GXH990" s="75"/>
      <c r="GXI990" s="75"/>
      <c r="GXJ990" s="75"/>
      <c r="GXK990" s="75"/>
      <c r="GXL990" s="75"/>
      <c r="GXM990" s="75"/>
      <c r="GXN990" s="75"/>
      <c r="GXO990" s="75"/>
      <c r="GXP990" s="75"/>
      <c r="GXQ990" s="75"/>
      <c r="GXR990" s="75"/>
      <c r="GXS990" s="75"/>
      <c r="GXT990" s="75"/>
      <c r="GXU990" s="75"/>
      <c r="GXV990" s="75"/>
      <c r="GXW990" s="75"/>
      <c r="GXX990" s="75"/>
      <c r="GXY990" s="75"/>
      <c r="GXZ990" s="75"/>
      <c r="GYA990" s="75"/>
      <c r="GYB990" s="75"/>
      <c r="GYC990" s="75"/>
      <c r="GYD990" s="75"/>
      <c r="GYE990" s="75"/>
      <c r="GYF990" s="75"/>
      <c r="GYG990" s="75"/>
      <c r="GYH990" s="75"/>
      <c r="GYI990" s="75"/>
      <c r="GYJ990" s="75"/>
      <c r="GYK990" s="75"/>
      <c r="GYL990" s="75"/>
      <c r="GYM990" s="75"/>
      <c r="GYN990" s="75"/>
      <c r="GYO990" s="75"/>
      <c r="GYP990" s="75"/>
      <c r="GYQ990" s="75"/>
      <c r="GYR990" s="75"/>
      <c r="GYS990" s="75"/>
      <c r="GYT990" s="75"/>
      <c r="GYU990" s="75"/>
      <c r="GYV990" s="75"/>
      <c r="GYW990" s="75"/>
      <c r="GYX990" s="75"/>
      <c r="GYY990" s="75"/>
      <c r="GYZ990" s="75"/>
      <c r="GZA990" s="75"/>
      <c r="GZB990" s="75"/>
      <c r="GZC990" s="75"/>
      <c r="GZD990" s="75"/>
      <c r="GZE990" s="75"/>
      <c r="GZF990" s="75"/>
      <c r="GZG990" s="75"/>
      <c r="GZH990" s="75"/>
      <c r="GZI990" s="75"/>
      <c r="GZJ990" s="75"/>
      <c r="GZK990" s="75"/>
      <c r="GZL990" s="75"/>
      <c r="GZM990" s="75"/>
      <c r="GZN990" s="75"/>
      <c r="GZO990" s="75"/>
      <c r="GZP990" s="75"/>
      <c r="GZQ990" s="75"/>
      <c r="GZR990" s="75"/>
      <c r="GZS990" s="75"/>
      <c r="GZT990" s="75"/>
      <c r="GZU990" s="75"/>
      <c r="GZV990" s="75"/>
      <c r="GZW990" s="75"/>
      <c r="GZX990" s="75"/>
      <c r="GZY990" s="75"/>
      <c r="GZZ990" s="75"/>
      <c r="HAA990" s="75"/>
      <c r="HAB990" s="75"/>
      <c r="HAC990" s="75"/>
      <c r="HAD990" s="75"/>
      <c r="HAE990" s="75"/>
      <c r="HAF990" s="75"/>
      <c r="HAG990" s="75"/>
      <c r="HAH990" s="75"/>
      <c r="HAI990" s="75"/>
      <c r="HAJ990" s="75"/>
      <c r="HAK990" s="75"/>
      <c r="HAL990" s="75"/>
      <c r="HAM990" s="75"/>
      <c r="HAN990" s="75"/>
      <c r="HAO990" s="75"/>
      <c r="HAP990" s="75"/>
      <c r="HAQ990" s="75"/>
      <c r="HAR990" s="75"/>
      <c r="HAS990" s="75"/>
      <c r="HAT990" s="75"/>
      <c r="HAU990" s="75"/>
      <c r="HAV990" s="75"/>
      <c r="HAW990" s="75"/>
      <c r="HAX990" s="75"/>
      <c r="HAY990" s="75"/>
      <c r="HAZ990" s="75"/>
      <c r="HBA990" s="75"/>
      <c r="HBB990" s="75"/>
      <c r="HBC990" s="75"/>
      <c r="HBD990" s="75"/>
      <c r="HBE990" s="75"/>
      <c r="HBF990" s="75"/>
      <c r="HBG990" s="75"/>
      <c r="HBH990" s="75"/>
      <c r="HBI990" s="75"/>
      <c r="HBJ990" s="75"/>
      <c r="HBK990" s="75"/>
      <c r="HBL990" s="75"/>
      <c r="HBM990" s="75"/>
      <c r="HBN990" s="75"/>
      <c r="HBO990" s="75"/>
      <c r="HBP990" s="75"/>
      <c r="HBQ990" s="75"/>
      <c r="HBR990" s="75"/>
      <c r="HBS990" s="75"/>
      <c r="HBT990" s="75"/>
      <c r="HBU990" s="75"/>
      <c r="HBV990" s="75"/>
      <c r="HBW990" s="75"/>
      <c r="HBX990" s="75"/>
      <c r="HBY990" s="75"/>
      <c r="HBZ990" s="75"/>
      <c r="HCA990" s="75"/>
      <c r="HCB990" s="75"/>
      <c r="HCC990" s="75"/>
      <c r="HCD990" s="75"/>
      <c r="HCE990" s="75"/>
      <c r="HCF990" s="75"/>
      <c r="HCG990" s="75"/>
      <c r="HCH990" s="75"/>
      <c r="HCI990" s="75"/>
      <c r="HCJ990" s="75"/>
      <c r="HCK990" s="75"/>
      <c r="HCL990" s="75"/>
      <c r="HCM990" s="75"/>
      <c r="HCN990" s="75"/>
      <c r="HCO990" s="75"/>
      <c r="HCP990" s="75"/>
      <c r="HCQ990" s="75"/>
      <c r="HCR990" s="75"/>
      <c r="HCS990" s="75"/>
      <c r="HCT990" s="75"/>
      <c r="HCU990" s="75"/>
      <c r="HCV990" s="75"/>
      <c r="HCW990" s="75"/>
      <c r="HCX990" s="75"/>
      <c r="HCY990" s="75"/>
      <c r="HCZ990" s="75"/>
      <c r="HDA990" s="75"/>
      <c r="HDB990" s="75"/>
      <c r="HDC990" s="75"/>
      <c r="HDD990" s="75"/>
      <c r="HDE990" s="75"/>
      <c r="HDF990" s="75"/>
      <c r="HDG990" s="75"/>
      <c r="HDH990" s="75"/>
      <c r="HDI990" s="75"/>
      <c r="HDJ990" s="75"/>
      <c r="HDK990" s="75"/>
      <c r="HDL990" s="75"/>
      <c r="HDM990" s="75"/>
      <c r="HDN990" s="75"/>
      <c r="HDO990" s="75"/>
      <c r="HDP990" s="75"/>
      <c r="HDQ990" s="75"/>
      <c r="HDR990" s="75"/>
      <c r="HDS990" s="75"/>
      <c r="HDT990" s="75"/>
      <c r="HDU990" s="75"/>
      <c r="HDV990" s="75"/>
      <c r="HDW990" s="75"/>
      <c r="HDX990" s="75"/>
      <c r="HDY990" s="75"/>
      <c r="HDZ990" s="75"/>
      <c r="HEA990" s="75"/>
      <c r="HEB990" s="75"/>
      <c r="HEC990" s="75"/>
      <c r="HED990" s="75"/>
      <c r="HEE990" s="75"/>
      <c r="HEF990" s="75"/>
      <c r="HEG990" s="75"/>
      <c r="HEH990" s="75"/>
      <c r="HEI990" s="75"/>
      <c r="HEJ990" s="75"/>
      <c r="HEK990" s="75"/>
      <c r="HEL990" s="75"/>
      <c r="HEM990" s="75"/>
      <c r="HEN990" s="75"/>
      <c r="HEO990" s="75"/>
      <c r="HEP990" s="75"/>
      <c r="HEQ990" s="75"/>
      <c r="HER990" s="75"/>
      <c r="HES990" s="75"/>
      <c r="HET990" s="75"/>
      <c r="HEU990" s="75"/>
      <c r="HEV990" s="75"/>
      <c r="HEW990" s="75"/>
      <c r="HEX990" s="75"/>
      <c r="HEY990" s="75"/>
      <c r="HEZ990" s="75"/>
      <c r="HFA990" s="75"/>
      <c r="HFB990" s="75"/>
      <c r="HFC990" s="75"/>
      <c r="HFD990" s="75"/>
      <c r="HFE990" s="75"/>
      <c r="HFF990" s="75"/>
      <c r="HFG990" s="75"/>
      <c r="HFH990" s="75"/>
      <c r="HFI990" s="75"/>
      <c r="HFJ990" s="75"/>
      <c r="HFK990" s="75"/>
      <c r="HFL990" s="75"/>
      <c r="HFM990" s="75"/>
      <c r="HFN990" s="75"/>
      <c r="HFO990" s="75"/>
      <c r="HFP990" s="75"/>
      <c r="HFQ990" s="75"/>
      <c r="HFR990" s="75"/>
      <c r="HFS990" s="75"/>
      <c r="HFT990" s="75"/>
      <c r="HFU990" s="75"/>
      <c r="HFV990" s="75"/>
      <c r="HFW990" s="75"/>
      <c r="HFX990" s="75"/>
      <c r="HFY990" s="75"/>
      <c r="HFZ990" s="75"/>
      <c r="HGA990" s="75"/>
      <c r="HGB990" s="75"/>
      <c r="HGC990" s="75"/>
      <c r="HGD990" s="75"/>
      <c r="HGE990" s="75"/>
      <c r="HGF990" s="75"/>
      <c r="HGG990" s="75"/>
      <c r="HGH990" s="75"/>
      <c r="HGI990" s="75"/>
      <c r="HGJ990" s="75"/>
      <c r="HGK990" s="75"/>
      <c r="HGL990" s="75"/>
      <c r="HGM990" s="75"/>
      <c r="HGN990" s="75"/>
      <c r="HGO990" s="75"/>
      <c r="HGP990" s="75"/>
      <c r="HGQ990" s="75"/>
      <c r="HGR990" s="75"/>
      <c r="HGS990" s="75"/>
      <c r="HGT990" s="75"/>
      <c r="HGU990" s="75"/>
      <c r="HGV990" s="75"/>
      <c r="HGW990" s="75"/>
      <c r="HGX990" s="75"/>
      <c r="HGY990" s="75"/>
      <c r="HGZ990" s="75"/>
      <c r="HHA990" s="75"/>
      <c r="HHB990" s="75"/>
      <c r="HHC990" s="75"/>
      <c r="HHD990" s="75"/>
      <c r="HHE990" s="75"/>
      <c r="HHF990" s="75"/>
      <c r="HHG990" s="75"/>
      <c r="HHH990" s="75"/>
      <c r="HHI990" s="75"/>
      <c r="HHJ990" s="75"/>
      <c r="HHK990" s="75"/>
      <c r="HHL990" s="75"/>
      <c r="HHM990" s="75"/>
      <c r="HHN990" s="75"/>
      <c r="HHO990" s="75"/>
      <c r="HHP990" s="75"/>
      <c r="HHQ990" s="75"/>
      <c r="HHR990" s="75"/>
      <c r="HHS990" s="75"/>
      <c r="HHT990" s="75"/>
      <c r="HHU990" s="75"/>
      <c r="HHV990" s="75"/>
      <c r="HHW990" s="75"/>
      <c r="HHX990" s="75"/>
      <c r="HHY990" s="75"/>
      <c r="HHZ990" s="75"/>
      <c r="HIA990" s="75"/>
      <c r="HIB990" s="75"/>
      <c r="HIC990" s="75"/>
      <c r="HID990" s="75"/>
      <c r="HIE990" s="75"/>
      <c r="HIF990" s="75"/>
      <c r="HIG990" s="75"/>
      <c r="HIH990" s="75"/>
      <c r="HII990" s="75"/>
      <c r="HIJ990" s="75"/>
      <c r="HIK990" s="75"/>
      <c r="HIL990" s="75"/>
      <c r="HIM990" s="75"/>
      <c r="HIN990" s="75"/>
      <c r="HIO990" s="75"/>
      <c r="HIP990" s="75"/>
      <c r="HIQ990" s="75"/>
      <c r="HIR990" s="75"/>
      <c r="HIS990" s="75"/>
      <c r="HIT990" s="75"/>
      <c r="HIU990" s="75"/>
      <c r="HIV990" s="75"/>
      <c r="HIW990" s="75"/>
      <c r="HIX990" s="75"/>
      <c r="HIY990" s="75"/>
      <c r="HIZ990" s="75"/>
      <c r="HJA990" s="75"/>
      <c r="HJB990" s="75"/>
      <c r="HJC990" s="75"/>
      <c r="HJD990" s="75"/>
      <c r="HJE990" s="75"/>
      <c r="HJF990" s="75"/>
      <c r="HJG990" s="75"/>
      <c r="HJH990" s="75"/>
      <c r="HJI990" s="75"/>
      <c r="HJJ990" s="75"/>
      <c r="HJK990" s="75"/>
      <c r="HJL990" s="75"/>
      <c r="HJM990" s="75"/>
      <c r="HJN990" s="75"/>
      <c r="HJO990" s="75"/>
      <c r="HJP990" s="75"/>
      <c r="HJQ990" s="75"/>
      <c r="HJR990" s="75"/>
      <c r="HJS990" s="75"/>
      <c r="HJT990" s="75"/>
      <c r="HJU990" s="75"/>
      <c r="HJV990" s="75"/>
      <c r="HJW990" s="75"/>
      <c r="HJX990" s="75"/>
      <c r="HJY990" s="75"/>
      <c r="HJZ990" s="75"/>
      <c r="HKA990" s="75"/>
      <c r="HKB990" s="75"/>
      <c r="HKC990" s="75"/>
      <c r="HKD990" s="75"/>
      <c r="HKE990" s="75"/>
      <c r="HKF990" s="75"/>
      <c r="HKG990" s="75"/>
      <c r="HKH990" s="75"/>
      <c r="HKI990" s="75"/>
      <c r="HKJ990" s="75"/>
      <c r="HKK990" s="75"/>
      <c r="HKL990" s="75"/>
      <c r="HKM990" s="75"/>
      <c r="HKN990" s="75"/>
      <c r="HKO990" s="75"/>
      <c r="HKP990" s="75"/>
      <c r="HKQ990" s="75"/>
      <c r="HKR990" s="75"/>
      <c r="HKS990" s="75"/>
      <c r="HKT990" s="75"/>
      <c r="HKU990" s="75"/>
      <c r="HKV990" s="75"/>
      <c r="HKW990" s="75"/>
      <c r="HKX990" s="75"/>
      <c r="HKY990" s="75"/>
      <c r="HKZ990" s="75"/>
      <c r="HLA990" s="75"/>
      <c r="HLB990" s="75"/>
      <c r="HLC990" s="75"/>
      <c r="HLD990" s="75"/>
      <c r="HLE990" s="75"/>
      <c r="HLF990" s="75"/>
      <c r="HLG990" s="75"/>
      <c r="HLH990" s="75"/>
      <c r="HLI990" s="75"/>
      <c r="HLJ990" s="75"/>
      <c r="HLK990" s="75"/>
      <c r="HLL990" s="75"/>
      <c r="HLM990" s="75"/>
      <c r="HLN990" s="75"/>
      <c r="HLO990" s="75"/>
      <c r="HLP990" s="75"/>
      <c r="HLQ990" s="75"/>
      <c r="HLR990" s="75"/>
      <c r="HLS990" s="75"/>
      <c r="HLT990" s="75"/>
      <c r="HLU990" s="75"/>
      <c r="HLV990" s="75"/>
      <c r="HLW990" s="75"/>
      <c r="HLX990" s="75"/>
      <c r="HLY990" s="75"/>
      <c r="HLZ990" s="75"/>
      <c r="HMA990" s="75"/>
      <c r="HMB990" s="75"/>
      <c r="HMC990" s="75"/>
      <c r="HMD990" s="75"/>
      <c r="HME990" s="75"/>
      <c r="HMF990" s="75"/>
      <c r="HMG990" s="75"/>
      <c r="HMH990" s="75"/>
      <c r="HMI990" s="75"/>
      <c r="HMJ990" s="75"/>
      <c r="HMK990" s="75"/>
      <c r="HML990" s="75"/>
      <c r="HMM990" s="75"/>
      <c r="HMN990" s="75"/>
      <c r="HMO990" s="75"/>
      <c r="HMP990" s="75"/>
      <c r="HMQ990" s="75"/>
      <c r="HMR990" s="75"/>
      <c r="HMS990" s="75"/>
      <c r="HMT990" s="75"/>
      <c r="HMU990" s="75"/>
      <c r="HMV990" s="75"/>
      <c r="HMW990" s="75"/>
      <c r="HMX990" s="75"/>
      <c r="HMY990" s="75"/>
      <c r="HMZ990" s="75"/>
      <c r="HNA990" s="75"/>
      <c r="HNB990" s="75"/>
      <c r="HNC990" s="75"/>
      <c r="HND990" s="75"/>
      <c r="HNE990" s="75"/>
      <c r="HNF990" s="75"/>
      <c r="HNG990" s="75"/>
      <c r="HNH990" s="75"/>
      <c r="HNI990" s="75"/>
      <c r="HNJ990" s="75"/>
      <c r="HNK990" s="75"/>
      <c r="HNL990" s="75"/>
      <c r="HNM990" s="75"/>
      <c r="HNN990" s="75"/>
      <c r="HNO990" s="75"/>
      <c r="HNP990" s="75"/>
      <c r="HNQ990" s="75"/>
      <c r="HNR990" s="75"/>
      <c r="HNS990" s="75"/>
      <c r="HNT990" s="75"/>
      <c r="HNU990" s="75"/>
      <c r="HNV990" s="75"/>
      <c r="HNW990" s="75"/>
      <c r="HNX990" s="75"/>
      <c r="HNY990" s="75"/>
      <c r="HNZ990" s="75"/>
      <c r="HOA990" s="75"/>
      <c r="HOB990" s="75"/>
      <c r="HOC990" s="75"/>
      <c r="HOD990" s="75"/>
      <c r="HOE990" s="75"/>
      <c r="HOF990" s="75"/>
      <c r="HOG990" s="75"/>
      <c r="HOH990" s="75"/>
      <c r="HOI990" s="75"/>
      <c r="HOJ990" s="75"/>
      <c r="HOK990" s="75"/>
      <c r="HOL990" s="75"/>
      <c r="HOM990" s="75"/>
      <c r="HON990" s="75"/>
      <c r="HOO990" s="75"/>
      <c r="HOP990" s="75"/>
      <c r="HOQ990" s="75"/>
      <c r="HOR990" s="75"/>
      <c r="HOS990" s="75"/>
      <c r="HOT990" s="75"/>
      <c r="HOU990" s="75"/>
      <c r="HOV990" s="75"/>
      <c r="HOW990" s="75"/>
      <c r="HOX990" s="75"/>
      <c r="HOY990" s="75"/>
      <c r="HOZ990" s="75"/>
      <c r="HPA990" s="75"/>
      <c r="HPB990" s="75"/>
      <c r="HPC990" s="75"/>
      <c r="HPD990" s="75"/>
      <c r="HPE990" s="75"/>
      <c r="HPF990" s="75"/>
      <c r="HPG990" s="75"/>
      <c r="HPH990" s="75"/>
      <c r="HPI990" s="75"/>
      <c r="HPJ990" s="75"/>
      <c r="HPK990" s="75"/>
      <c r="HPL990" s="75"/>
      <c r="HPM990" s="75"/>
      <c r="HPN990" s="75"/>
      <c r="HPO990" s="75"/>
      <c r="HPP990" s="75"/>
      <c r="HPQ990" s="75"/>
      <c r="HPR990" s="75"/>
      <c r="HPS990" s="75"/>
      <c r="HPT990" s="75"/>
      <c r="HPU990" s="75"/>
      <c r="HPV990" s="75"/>
      <c r="HPW990" s="75"/>
      <c r="HPX990" s="75"/>
      <c r="HPY990" s="75"/>
      <c r="HPZ990" s="75"/>
      <c r="HQA990" s="75"/>
      <c r="HQB990" s="75"/>
      <c r="HQC990" s="75"/>
      <c r="HQD990" s="75"/>
      <c r="HQE990" s="75"/>
      <c r="HQF990" s="75"/>
      <c r="HQG990" s="75"/>
      <c r="HQH990" s="75"/>
      <c r="HQI990" s="75"/>
      <c r="HQJ990" s="75"/>
      <c r="HQK990" s="75"/>
      <c r="HQL990" s="75"/>
      <c r="HQM990" s="75"/>
      <c r="HQN990" s="75"/>
      <c r="HQO990" s="75"/>
      <c r="HQP990" s="75"/>
      <c r="HQQ990" s="75"/>
      <c r="HQR990" s="75"/>
      <c r="HQS990" s="75"/>
      <c r="HQT990" s="75"/>
      <c r="HQU990" s="75"/>
      <c r="HQV990" s="75"/>
      <c r="HQW990" s="75"/>
      <c r="HQX990" s="75"/>
      <c r="HQY990" s="75"/>
      <c r="HQZ990" s="75"/>
      <c r="HRA990" s="75"/>
      <c r="HRB990" s="75"/>
      <c r="HRC990" s="75"/>
      <c r="HRD990" s="75"/>
      <c r="HRE990" s="75"/>
      <c r="HRF990" s="75"/>
      <c r="HRG990" s="75"/>
      <c r="HRH990" s="75"/>
      <c r="HRI990" s="75"/>
      <c r="HRJ990" s="75"/>
      <c r="HRK990" s="75"/>
      <c r="HRL990" s="75"/>
      <c r="HRM990" s="75"/>
      <c r="HRN990" s="75"/>
      <c r="HRO990" s="75"/>
      <c r="HRP990" s="75"/>
      <c r="HRQ990" s="75"/>
      <c r="HRR990" s="75"/>
      <c r="HRS990" s="75"/>
      <c r="HRT990" s="75"/>
      <c r="HRU990" s="75"/>
      <c r="HRV990" s="75"/>
      <c r="HRW990" s="75"/>
      <c r="HRX990" s="75"/>
      <c r="HRY990" s="75"/>
      <c r="HRZ990" s="75"/>
      <c r="HSA990" s="75"/>
      <c r="HSB990" s="75"/>
      <c r="HSC990" s="75"/>
      <c r="HSD990" s="75"/>
      <c r="HSE990" s="75"/>
      <c r="HSF990" s="75"/>
      <c r="HSG990" s="75"/>
      <c r="HSH990" s="75"/>
      <c r="HSI990" s="75"/>
      <c r="HSJ990" s="75"/>
      <c r="HSK990" s="75"/>
      <c r="HSL990" s="75"/>
      <c r="HSM990" s="75"/>
      <c r="HSN990" s="75"/>
      <c r="HSO990" s="75"/>
      <c r="HSP990" s="75"/>
      <c r="HSQ990" s="75"/>
      <c r="HSR990" s="75"/>
      <c r="HSS990" s="75"/>
      <c r="HST990" s="75"/>
      <c r="HSU990" s="75"/>
      <c r="HSV990" s="75"/>
      <c r="HSW990" s="75"/>
      <c r="HSX990" s="75"/>
      <c r="HSY990" s="75"/>
      <c r="HSZ990" s="75"/>
      <c r="HTA990" s="75"/>
      <c r="HTB990" s="75"/>
      <c r="HTC990" s="75"/>
      <c r="HTD990" s="75"/>
      <c r="HTE990" s="75"/>
      <c r="HTF990" s="75"/>
      <c r="HTG990" s="75"/>
      <c r="HTH990" s="75"/>
      <c r="HTI990" s="75"/>
      <c r="HTJ990" s="75"/>
      <c r="HTK990" s="75"/>
      <c r="HTL990" s="75"/>
      <c r="HTM990" s="75"/>
      <c r="HTN990" s="75"/>
      <c r="HTO990" s="75"/>
      <c r="HTP990" s="75"/>
      <c r="HTQ990" s="75"/>
      <c r="HTR990" s="75"/>
      <c r="HTS990" s="75"/>
      <c r="HTT990" s="75"/>
      <c r="HTU990" s="75"/>
      <c r="HTV990" s="75"/>
      <c r="HTW990" s="75"/>
      <c r="HTX990" s="75"/>
      <c r="HTY990" s="75"/>
      <c r="HTZ990" s="75"/>
      <c r="HUA990" s="75"/>
      <c r="HUB990" s="75"/>
      <c r="HUC990" s="75"/>
      <c r="HUD990" s="75"/>
      <c r="HUE990" s="75"/>
      <c r="HUF990" s="75"/>
      <c r="HUG990" s="75"/>
      <c r="HUH990" s="75"/>
      <c r="HUI990" s="75"/>
      <c r="HUJ990" s="75"/>
      <c r="HUK990" s="75"/>
      <c r="HUL990" s="75"/>
      <c r="HUM990" s="75"/>
      <c r="HUN990" s="75"/>
      <c r="HUO990" s="75"/>
      <c r="HUP990" s="75"/>
      <c r="HUQ990" s="75"/>
      <c r="HUR990" s="75"/>
      <c r="HUS990" s="75"/>
      <c r="HUT990" s="75"/>
      <c r="HUU990" s="75"/>
      <c r="HUV990" s="75"/>
      <c r="HUW990" s="75"/>
      <c r="HUX990" s="75"/>
      <c r="HUY990" s="75"/>
      <c r="HUZ990" s="75"/>
      <c r="HVA990" s="75"/>
      <c r="HVB990" s="75"/>
      <c r="HVC990" s="75"/>
      <c r="HVD990" s="75"/>
      <c r="HVE990" s="75"/>
      <c r="HVF990" s="75"/>
      <c r="HVG990" s="75"/>
      <c r="HVH990" s="75"/>
      <c r="HVI990" s="75"/>
      <c r="HVJ990" s="75"/>
      <c r="HVK990" s="75"/>
      <c r="HVL990" s="75"/>
      <c r="HVM990" s="75"/>
      <c r="HVN990" s="75"/>
      <c r="HVO990" s="75"/>
      <c r="HVP990" s="75"/>
      <c r="HVQ990" s="75"/>
      <c r="HVR990" s="75"/>
      <c r="HVS990" s="75"/>
      <c r="HVT990" s="75"/>
      <c r="HVU990" s="75"/>
      <c r="HVV990" s="75"/>
      <c r="HVW990" s="75"/>
      <c r="HVX990" s="75"/>
      <c r="HVY990" s="75"/>
      <c r="HVZ990" s="75"/>
      <c r="HWA990" s="75"/>
      <c r="HWB990" s="75"/>
      <c r="HWC990" s="75"/>
      <c r="HWD990" s="75"/>
      <c r="HWE990" s="75"/>
      <c r="HWF990" s="75"/>
      <c r="HWG990" s="75"/>
      <c r="HWH990" s="75"/>
      <c r="HWI990" s="75"/>
      <c r="HWJ990" s="75"/>
      <c r="HWK990" s="75"/>
      <c r="HWL990" s="75"/>
      <c r="HWM990" s="75"/>
      <c r="HWN990" s="75"/>
      <c r="HWO990" s="75"/>
      <c r="HWP990" s="75"/>
      <c r="HWQ990" s="75"/>
      <c r="HWR990" s="75"/>
      <c r="HWS990" s="75"/>
      <c r="HWT990" s="75"/>
      <c r="HWU990" s="75"/>
      <c r="HWV990" s="75"/>
      <c r="HWW990" s="75"/>
      <c r="HWX990" s="75"/>
      <c r="HWY990" s="75"/>
      <c r="HWZ990" s="75"/>
      <c r="HXA990" s="75"/>
      <c r="HXB990" s="75"/>
      <c r="HXC990" s="75"/>
      <c r="HXD990" s="75"/>
      <c r="HXE990" s="75"/>
      <c r="HXF990" s="75"/>
      <c r="HXG990" s="75"/>
      <c r="HXH990" s="75"/>
      <c r="HXI990" s="75"/>
      <c r="HXJ990" s="75"/>
      <c r="HXK990" s="75"/>
      <c r="HXL990" s="75"/>
      <c r="HXM990" s="75"/>
      <c r="HXN990" s="75"/>
      <c r="HXO990" s="75"/>
      <c r="HXP990" s="75"/>
      <c r="HXQ990" s="75"/>
      <c r="HXR990" s="75"/>
      <c r="HXS990" s="75"/>
      <c r="HXT990" s="75"/>
      <c r="HXU990" s="75"/>
      <c r="HXV990" s="75"/>
      <c r="HXW990" s="75"/>
      <c r="HXX990" s="75"/>
      <c r="HXY990" s="75"/>
      <c r="HXZ990" s="75"/>
      <c r="HYA990" s="75"/>
      <c r="HYB990" s="75"/>
      <c r="HYC990" s="75"/>
      <c r="HYD990" s="75"/>
      <c r="HYE990" s="75"/>
      <c r="HYF990" s="75"/>
      <c r="HYG990" s="75"/>
      <c r="HYH990" s="75"/>
      <c r="HYI990" s="75"/>
      <c r="HYJ990" s="75"/>
      <c r="HYK990" s="75"/>
      <c r="HYL990" s="75"/>
      <c r="HYM990" s="75"/>
      <c r="HYN990" s="75"/>
      <c r="HYO990" s="75"/>
      <c r="HYP990" s="75"/>
      <c r="HYQ990" s="75"/>
      <c r="HYR990" s="75"/>
      <c r="HYS990" s="75"/>
      <c r="HYT990" s="75"/>
      <c r="HYU990" s="75"/>
      <c r="HYV990" s="75"/>
      <c r="HYW990" s="75"/>
      <c r="HYX990" s="75"/>
      <c r="HYY990" s="75"/>
      <c r="HYZ990" s="75"/>
      <c r="HZA990" s="75"/>
      <c r="HZB990" s="75"/>
      <c r="HZC990" s="75"/>
      <c r="HZD990" s="75"/>
      <c r="HZE990" s="75"/>
      <c r="HZF990" s="75"/>
      <c r="HZG990" s="75"/>
      <c r="HZH990" s="75"/>
      <c r="HZI990" s="75"/>
      <c r="HZJ990" s="75"/>
      <c r="HZK990" s="75"/>
      <c r="HZL990" s="75"/>
      <c r="HZM990" s="75"/>
      <c r="HZN990" s="75"/>
      <c r="HZO990" s="75"/>
      <c r="HZP990" s="75"/>
      <c r="HZQ990" s="75"/>
      <c r="HZR990" s="75"/>
      <c r="HZS990" s="75"/>
      <c r="HZT990" s="75"/>
      <c r="HZU990" s="75"/>
      <c r="HZV990" s="75"/>
      <c r="HZW990" s="75"/>
      <c r="HZX990" s="75"/>
      <c r="HZY990" s="75"/>
      <c r="HZZ990" s="75"/>
      <c r="IAA990" s="75"/>
      <c r="IAB990" s="75"/>
      <c r="IAC990" s="75"/>
      <c r="IAD990" s="75"/>
      <c r="IAE990" s="75"/>
      <c r="IAF990" s="75"/>
      <c r="IAG990" s="75"/>
      <c r="IAH990" s="75"/>
      <c r="IAI990" s="75"/>
      <c r="IAJ990" s="75"/>
      <c r="IAK990" s="75"/>
      <c r="IAL990" s="75"/>
      <c r="IAM990" s="75"/>
      <c r="IAN990" s="75"/>
      <c r="IAO990" s="75"/>
      <c r="IAP990" s="75"/>
      <c r="IAQ990" s="75"/>
      <c r="IAR990" s="75"/>
      <c r="IAS990" s="75"/>
      <c r="IAT990" s="75"/>
      <c r="IAU990" s="75"/>
      <c r="IAV990" s="75"/>
      <c r="IAW990" s="75"/>
      <c r="IAX990" s="75"/>
      <c r="IAY990" s="75"/>
      <c r="IAZ990" s="75"/>
      <c r="IBA990" s="75"/>
      <c r="IBB990" s="75"/>
      <c r="IBC990" s="75"/>
      <c r="IBD990" s="75"/>
      <c r="IBE990" s="75"/>
      <c r="IBF990" s="75"/>
      <c r="IBG990" s="75"/>
      <c r="IBH990" s="75"/>
      <c r="IBI990" s="75"/>
      <c r="IBJ990" s="75"/>
      <c r="IBK990" s="75"/>
      <c r="IBL990" s="75"/>
      <c r="IBM990" s="75"/>
      <c r="IBN990" s="75"/>
      <c r="IBO990" s="75"/>
      <c r="IBP990" s="75"/>
      <c r="IBQ990" s="75"/>
      <c r="IBR990" s="75"/>
      <c r="IBS990" s="75"/>
      <c r="IBT990" s="75"/>
      <c r="IBU990" s="75"/>
      <c r="IBV990" s="75"/>
      <c r="IBW990" s="75"/>
      <c r="IBX990" s="75"/>
      <c r="IBY990" s="75"/>
      <c r="IBZ990" s="75"/>
      <c r="ICA990" s="75"/>
      <c r="ICB990" s="75"/>
      <c r="ICC990" s="75"/>
      <c r="ICD990" s="75"/>
      <c r="ICE990" s="75"/>
      <c r="ICF990" s="75"/>
      <c r="ICG990" s="75"/>
      <c r="ICH990" s="75"/>
      <c r="ICI990" s="75"/>
      <c r="ICJ990" s="75"/>
      <c r="ICK990" s="75"/>
      <c r="ICL990" s="75"/>
      <c r="ICM990" s="75"/>
      <c r="ICN990" s="75"/>
      <c r="ICO990" s="75"/>
      <c r="ICP990" s="75"/>
      <c r="ICQ990" s="75"/>
      <c r="ICR990" s="75"/>
      <c r="ICS990" s="75"/>
      <c r="ICT990" s="75"/>
      <c r="ICU990" s="75"/>
      <c r="ICV990" s="75"/>
      <c r="ICW990" s="75"/>
      <c r="ICX990" s="75"/>
      <c r="ICY990" s="75"/>
      <c r="ICZ990" s="75"/>
      <c r="IDA990" s="75"/>
      <c r="IDB990" s="75"/>
      <c r="IDC990" s="75"/>
      <c r="IDD990" s="75"/>
      <c r="IDE990" s="75"/>
      <c r="IDF990" s="75"/>
      <c r="IDG990" s="75"/>
      <c r="IDH990" s="75"/>
      <c r="IDI990" s="75"/>
      <c r="IDJ990" s="75"/>
      <c r="IDK990" s="75"/>
      <c r="IDL990" s="75"/>
      <c r="IDM990" s="75"/>
      <c r="IDN990" s="75"/>
      <c r="IDO990" s="75"/>
      <c r="IDP990" s="75"/>
      <c r="IDQ990" s="75"/>
      <c r="IDR990" s="75"/>
      <c r="IDS990" s="75"/>
      <c r="IDT990" s="75"/>
      <c r="IDU990" s="75"/>
      <c r="IDV990" s="75"/>
      <c r="IDW990" s="75"/>
      <c r="IDX990" s="75"/>
      <c r="IDY990" s="75"/>
      <c r="IDZ990" s="75"/>
      <c r="IEA990" s="75"/>
      <c r="IEB990" s="75"/>
      <c r="IEC990" s="75"/>
      <c r="IED990" s="75"/>
      <c r="IEE990" s="75"/>
      <c r="IEF990" s="75"/>
      <c r="IEG990" s="75"/>
      <c r="IEH990" s="75"/>
      <c r="IEI990" s="75"/>
      <c r="IEJ990" s="75"/>
      <c r="IEK990" s="75"/>
      <c r="IEL990" s="75"/>
      <c r="IEM990" s="75"/>
      <c r="IEN990" s="75"/>
      <c r="IEO990" s="75"/>
      <c r="IEP990" s="75"/>
      <c r="IEQ990" s="75"/>
      <c r="IER990" s="75"/>
      <c r="IES990" s="75"/>
      <c r="IET990" s="75"/>
      <c r="IEU990" s="75"/>
      <c r="IEV990" s="75"/>
      <c r="IEW990" s="75"/>
      <c r="IEX990" s="75"/>
      <c r="IEY990" s="75"/>
      <c r="IEZ990" s="75"/>
      <c r="IFA990" s="75"/>
      <c r="IFB990" s="75"/>
      <c r="IFC990" s="75"/>
      <c r="IFD990" s="75"/>
      <c r="IFE990" s="75"/>
      <c r="IFF990" s="75"/>
      <c r="IFG990" s="75"/>
      <c r="IFH990" s="75"/>
      <c r="IFI990" s="75"/>
      <c r="IFJ990" s="75"/>
      <c r="IFK990" s="75"/>
      <c r="IFL990" s="75"/>
      <c r="IFM990" s="75"/>
      <c r="IFN990" s="75"/>
      <c r="IFO990" s="75"/>
      <c r="IFP990" s="75"/>
      <c r="IFQ990" s="75"/>
      <c r="IFR990" s="75"/>
      <c r="IFS990" s="75"/>
      <c r="IFT990" s="75"/>
      <c r="IFU990" s="75"/>
      <c r="IFV990" s="75"/>
      <c r="IFW990" s="75"/>
      <c r="IFX990" s="75"/>
      <c r="IFY990" s="75"/>
      <c r="IFZ990" s="75"/>
      <c r="IGA990" s="75"/>
      <c r="IGB990" s="75"/>
      <c r="IGC990" s="75"/>
      <c r="IGD990" s="75"/>
      <c r="IGE990" s="75"/>
      <c r="IGF990" s="75"/>
      <c r="IGG990" s="75"/>
      <c r="IGH990" s="75"/>
      <c r="IGI990" s="75"/>
      <c r="IGJ990" s="75"/>
      <c r="IGK990" s="75"/>
      <c r="IGL990" s="75"/>
      <c r="IGM990" s="75"/>
      <c r="IGN990" s="75"/>
      <c r="IGO990" s="75"/>
      <c r="IGP990" s="75"/>
      <c r="IGQ990" s="75"/>
      <c r="IGR990" s="75"/>
      <c r="IGS990" s="75"/>
      <c r="IGT990" s="75"/>
      <c r="IGU990" s="75"/>
      <c r="IGV990" s="75"/>
      <c r="IGW990" s="75"/>
      <c r="IGX990" s="75"/>
      <c r="IGY990" s="75"/>
      <c r="IGZ990" s="75"/>
      <c r="IHA990" s="75"/>
      <c r="IHB990" s="75"/>
      <c r="IHC990" s="75"/>
      <c r="IHD990" s="75"/>
      <c r="IHE990" s="75"/>
      <c r="IHF990" s="75"/>
      <c r="IHG990" s="75"/>
      <c r="IHH990" s="75"/>
      <c r="IHI990" s="75"/>
      <c r="IHJ990" s="75"/>
      <c r="IHK990" s="75"/>
      <c r="IHL990" s="75"/>
      <c r="IHM990" s="75"/>
      <c r="IHN990" s="75"/>
      <c r="IHO990" s="75"/>
      <c r="IHP990" s="75"/>
      <c r="IHQ990" s="75"/>
      <c r="IHR990" s="75"/>
      <c r="IHS990" s="75"/>
      <c r="IHT990" s="75"/>
      <c r="IHU990" s="75"/>
      <c r="IHV990" s="75"/>
      <c r="IHW990" s="75"/>
      <c r="IHX990" s="75"/>
      <c r="IHY990" s="75"/>
      <c r="IHZ990" s="75"/>
      <c r="IIA990" s="75"/>
      <c r="IIB990" s="75"/>
      <c r="IIC990" s="75"/>
      <c r="IID990" s="75"/>
      <c r="IIE990" s="75"/>
      <c r="IIF990" s="75"/>
      <c r="IIG990" s="75"/>
      <c r="IIH990" s="75"/>
      <c r="III990" s="75"/>
      <c r="IIJ990" s="75"/>
      <c r="IIK990" s="75"/>
      <c r="IIL990" s="75"/>
      <c r="IIM990" s="75"/>
      <c r="IIN990" s="75"/>
      <c r="IIO990" s="75"/>
      <c r="IIP990" s="75"/>
      <c r="IIQ990" s="75"/>
      <c r="IIR990" s="75"/>
      <c r="IIS990" s="75"/>
      <c r="IIT990" s="75"/>
      <c r="IIU990" s="75"/>
      <c r="IIV990" s="75"/>
      <c r="IIW990" s="75"/>
      <c r="IIX990" s="75"/>
      <c r="IIY990" s="75"/>
      <c r="IIZ990" s="75"/>
      <c r="IJA990" s="75"/>
      <c r="IJB990" s="75"/>
      <c r="IJC990" s="75"/>
      <c r="IJD990" s="75"/>
      <c r="IJE990" s="75"/>
      <c r="IJF990" s="75"/>
      <c r="IJG990" s="75"/>
      <c r="IJH990" s="75"/>
      <c r="IJI990" s="75"/>
      <c r="IJJ990" s="75"/>
      <c r="IJK990" s="75"/>
      <c r="IJL990" s="75"/>
      <c r="IJM990" s="75"/>
      <c r="IJN990" s="75"/>
      <c r="IJO990" s="75"/>
      <c r="IJP990" s="75"/>
      <c r="IJQ990" s="75"/>
      <c r="IJR990" s="75"/>
      <c r="IJS990" s="75"/>
      <c r="IJT990" s="75"/>
      <c r="IJU990" s="75"/>
      <c r="IJV990" s="75"/>
      <c r="IJW990" s="75"/>
      <c r="IJX990" s="75"/>
      <c r="IJY990" s="75"/>
      <c r="IJZ990" s="75"/>
      <c r="IKA990" s="75"/>
      <c r="IKB990" s="75"/>
      <c r="IKC990" s="75"/>
      <c r="IKD990" s="75"/>
      <c r="IKE990" s="75"/>
      <c r="IKF990" s="75"/>
      <c r="IKG990" s="75"/>
      <c r="IKH990" s="75"/>
      <c r="IKI990" s="75"/>
      <c r="IKJ990" s="75"/>
      <c r="IKK990" s="75"/>
      <c r="IKL990" s="75"/>
      <c r="IKM990" s="75"/>
      <c r="IKN990" s="75"/>
      <c r="IKO990" s="75"/>
      <c r="IKP990" s="75"/>
      <c r="IKQ990" s="75"/>
      <c r="IKR990" s="75"/>
      <c r="IKS990" s="75"/>
      <c r="IKT990" s="75"/>
      <c r="IKU990" s="75"/>
      <c r="IKV990" s="75"/>
      <c r="IKW990" s="75"/>
      <c r="IKX990" s="75"/>
      <c r="IKY990" s="75"/>
      <c r="IKZ990" s="75"/>
      <c r="ILA990" s="75"/>
      <c r="ILB990" s="75"/>
      <c r="ILC990" s="75"/>
      <c r="ILD990" s="75"/>
      <c r="ILE990" s="75"/>
      <c r="ILF990" s="75"/>
      <c r="ILG990" s="75"/>
      <c r="ILH990" s="75"/>
      <c r="ILI990" s="75"/>
      <c r="ILJ990" s="75"/>
      <c r="ILK990" s="75"/>
      <c r="ILL990" s="75"/>
      <c r="ILM990" s="75"/>
      <c r="ILN990" s="75"/>
      <c r="ILO990" s="75"/>
      <c r="ILP990" s="75"/>
      <c r="ILQ990" s="75"/>
      <c r="ILR990" s="75"/>
      <c r="ILS990" s="75"/>
      <c r="ILT990" s="75"/>
      <c r="ILU990" s="75"/>
      <c r="ILV990" s="75"/>
      <c r="ILW990" s="75"/>
      <c r="ILX990" s="75"/>
      <c r="ILY990" s="75"/>
      <c r="ILZ990" s="75"/>
      <c r="IMA990" s="75"/>
      <c r="IMB990" s="75"/>
      <c r="IMC990" s="75"/>
      <c r="IMD990" s="75"/>
      <c r="IME990" s="75"/>
      <c r="IMF990" s="75"/>
      <c r="IMG990" s="75"/>
      <c r="IMH990" s="75"/>
      <c r="IMI990" s="75"/>
      <c r="IMJ990" s="75"/>
      <c r="IMK990" s="75"/>
      <c r="IML990" s="75"/>
      <c r="IMM990" s="75"/>
      <c r="IMN990" s="75"/>
      <c r="IMO990" s="75"/>
      <c r="IMP990" s="75"/>
      <c r="IMQ990" s="75"/>
      <c r="IMR990" s="75"/>
      <c r="IMS990" s="75"/>
      <c r="IMT990" s="75"/>
      <c r="IMU990" s="75"/>
      <c r="IMV990" s="75"/>
      <c r="IMW990" s="75"/>
      <c r="IMX990" s="75"/>
      <c r="IMY990" s="75"/>
      <c r="IMZ990" s="75"/>
      <c r="INA990" s="75"/>
      <c r="INB990" s="75"/>
      <c r="INC990" s="75"/>
      <c r="IND990" s="75"/>
      <c r="INE990" s="75"/>
      <c r="INF990" s="75"/>
      <c r="ING990" s="75"/>
      <c r="INH990" s="75"/>
      <c r="INI990" s="75"/>
      <c r="INJ990" s="75"/>
      <c r="INK990" s="75"/>
      <c r="INL990" s="75"/>
      <c r="INM990" s="75"/>
      <c r="INN990" s="75"/>
      <c r="INO990" s="75"/>
      <c r="INP990" s="75"/>
      <c r="INQ990" s="75"/>
      <c r="INR990" s="75"/>
      <c r="INS990" s="75"/>
      <c r="INT990" s="75"/>
      <c r="INU990" s="75"/>
      <c r="INV990" s="75"/>
      <c r="INW990" s="75"/>
      <c r="INX990" s="75"/>
      <c r="INY990" s="75"/>
      <c r="INZ990" s="75"/>
      <c r="IOA990" s="75"/>
      <c r="IOB990" s="75"/>
      <c r="IOC990" s="75"/>
      <c r="IOD990" s="75"/>
      <c r="IOE990" s="75"/>
      <c r="IOF990" s="75"/>
      <c r="IOG990" s="75"/>
      <c r="IOH990" s="75"/>
      <c r="IOI990" s="75"/>
      <c r="IOJ990" s="75"/>
      <c r="IOK990" s="75"/>
      <c r="IOL990" s="75"/>
      <c r="IOM990" s="75"/>
      <c r="ION990" s="75"/>
      <c r="IOO990" s="75"/>
      <c r="IOP990" s="75"/>
      <c r="IOQ990" s="75"/>
      <c r="IOR990" s="75"/>
      <c r="IOS990" s="75"/>
      <c r="IOT990" s="75"/>
      <c r="IOU990" s="75"/>
      <c r="IOV990" s="75"/>
      <c r="IOW990" s="75"/>
      <c r="IOX990" s="75"/>
      <c r="IOY990" s="75"/>
      <c r="IOZ990" s="75"/>
      <c r="IPA990" s="75"/>
      <c r="IPB990" s="75"/>
      <c r="IPC990" s="75"/>
      <c r="IPD990" s="75"/>
      <c r="IPE990" s="75"/>
      <c r="IPF990" s="75"/>
      <c r="IPG990" s="75"/>
      <c r="IPH990" s="75"/>
      <c r="IPI990" s="75"/>
      <c r="IPJ990" s="75"/>
      <c r="IPK990" s="75"/>
      <c r="IPL990" s="75"/>
      <c r="IPM990" s="75"/>
      <c r="IPN990" s="75"/>
      <c r="IPO990" s="75"/>
      <c r="IPP990" s="75"/>
      <c r="IPQ990" s="75"/>
      <c r="IPR990" s="75"/>
      <c r="IPS990" s="75"/>
      <c r="IPT990" s="75"/>
      <c r="IPU990" s="75"/>
      <c r="IPV990" s="75"/>
      <c r="IPW990" s="75"/>
      <c r="IPX990" s="75"/>
      <c r="IPY990" s="75"/>
      <c r="IPZ990" s="75"/>
      <c r="IQA990" s="75"/>
      <c r="IQB990" s="75"/>
      <c r="IQC990" s="75"/>
      <c r="IQD990" s="75"/>
      <c r="IQE990" s="75"/>
      <c r="IQF990" s="75"/>
      <c r="IQG990" s="75"/>
      <c r="IQH990" s="75"/>
      <c r="IQI990" s="75"/>
      <c r="IQJ990" s="75"/>
      <c r="IQK990" s="75"/>
      <c r="IQL990" s="75"/>
      <c r="IQM990" s="75"/>
      <c r="IQN990" s="75"/>
      <c r="IQO990" s="75"/>
      <c r="IQP990" s="75"/>
      <c r="IQQ990" s="75"/>
      <c r="IQR990" s="75"/>
      <c r="IQS990" s="75"/>
      <c r="IQT990" s="75"/>
      <c r="IQU990" s="75"/>
      <c r="IQV990" s="75"/>
      <c r="IQW990" s="75"/>
      <c r="IQX990" s="75"/>
      <c r="IQY990" s="75"/>
      <c r="IQZ990" s="75"/>
      <c r="IRA990" s="75"/>
      <c r="IRB990" s="75"/>
      <c r="IRC990" s="75"/>
      <c r="IRD990" s="75"/>
      <c r="IRE990" s="75"/>
      <c r="IRF990" s="75"/>
      <c r="IRG990" s="75"/>
      <c r="IRH990" s="75"/>
      <c r="IRI990" s="75"/>
      <c r="IRJ990" s="75"/>
      <c r="IRK990" s="75"/>
      <c r="IRL990" s="75"/>
      <c r="IRM990" s="75"/>
      <c r="IRN990" s="75"/>
      <c r="IRO990" s="75"/>
      <c r="IRP990" s="75"/>
      <c r="IRQ990" s="75"/>
      <c r="IRR990" s="75"/>
      <c r="IRS990" s="75"/>
      <c r="IRT990" s="75"/>
      <c r="IRU990" s="75"/>
      <c r="IRV990" s="75"/>
      <c r="IRW990" s="75"/>
      <c r="IRX990" s="75"/>
      <c r="IRY990" s="75"/>
      <c r="IRZ990" s="75"/>
      <c r="ISA990" s="75"/>
      <c r="ISB990" s="75"/>
      <c r="ISC990" s="75"/>
      <c r="ISD990" s="75"/>
      <c r="ISE990" s="75"/>
      <c r="ISF990" s="75"/>
      <c r="ISG990" s="75"/>
      <c r="ISH990" s="75"/>
      <c r="ISI990" s="75"/>
      <c r="ISJ990" s="75"/>
      <c r="ISK990" s="75"/>
      <c r="ISL990" s="75"/>
      <c r="ISM990" s="75"/>
      <c r="ISN990" s="75"/>
      <c r="ISO990" s="75"/>
      <c r="ISP990" s="75"/>
      <c r="ISQ990" s="75"/>
      <c r="ISR990" s="75"/>
      <c r="ISS990" s="75"/>
      <c r="IST990" s="75"/>
      <c r="ISU990" s="75"/>
      <c r="ISV990" s="75"/>
      <c r="ISW990" s="75"/>
      <c r="ISX990" s="75"/>
      <c r="ISY990" s="75"/>
      <c r="ISZ990" s="75"/>
      <c r="ITA990" s="75"/>
      <c r="ITB990" s="75"/>
      <c r="ITC990" s="75"/>
      <c r="ITD990" s="75"/>
      <c r="ITE990" s="75"/>
      <c r="ITF990" s="75"/>
      <c r="ITG990" s="75"/>
      <c r="ITH990" s="75"/>
      <c r="ITI990" s="75"/>
      <c r="ITJ990" s="75"/>
      <c r="ITK990" s="75"/>
      <c r="ITL990" s="75"/>
      <c r="ITM990" s="75"/>
      <c r="ITN990" s="75"/>
      <c r="ITO990" s="75"/>
      <c r="ITP990" s="75"/>
      <c r="ITQ990" s="75"/>
      <c r="ITR990" s="75"/>
      <c r="ITS990" s="75"/>
      <c r="ITT990" s="75"/>
      <c r="ITU990" s="75"/>
      <c r="ITV990" s="75"/>
      <c r="ITW990" s="75"/>
      <c r="ITX990" s="75"/>
      <c r="ITY990" s="75"/>
      <c r="ITZ990" s="75"/>
      <c r="IUA990" s="75"/>
      <c r="IUB990" s="75"/>
      <c r="IUC990" s="75"/>
      <c r="IUD990" s="75"/>
      <c r="IUE990" s="75"/>
      <c r="IUF990" s="75"/>
      <c r="IUG990" s="75"/>
      <c r="IUH990" s="75"/>
      <c r="IUI990" s="75"/>
      <c r="IUJ990" s="75"/>
      <c r="IUK990" s="75"/>
      <c r="IUL990" s="75"/>
      <c r="IUM990" s="75"/>
      <c r="IUN990" s="75"/>
      <c r="IUO990" s="75"/>
      <c r="IUP990" s="75"/>
      <c r="IUQ990" s="75"/>
      <c r="IUR990" s="75"/>
      <c r="IUS990" s="75"/>
      <c r="IUT990" s="75"/>
      <c r="IUU990" s="75"/>
      <c r="IUV990" s="75"/>
      <c r="IUW990" s="75"/>
      <c r="IUX990" s="75"/>
      <c r="IUY990" s="75"/>
      <c r="IUZ990" s="75"/>
      <c r="IVA990" s="75"/>
      <c r="IVB990" s="75"/>
      <c r="IVC990" s="75"/>
      <c r="IVD990" s="75"/>
      <c r="IVE990" s="75"/>
      <c r="IVF990" s="75"/>
      <c r="IVG990" s="75"/>
      <c r="IVH990" s="75"/>
      <c r="IVI990" s="75"/>
      <c r="IVJ990" s="75"/>
      <c r="IVK990" s="75"/>
      <c r="IVL990" s="75"/>
      <c r="IVM990" s="75"/>
      <c r="IVN990" s="75"/>
      <c r="IVO990" s="75"/>
      <c r="IVP990" s="75"/>
      <c r="IVQ990" s="75"/>
      <c r="IVR990" s="75"/>
      <c r="IVS990" s="75"/>
      <c r="IVT990" s="75"/>
      <c r="IVU990" s="75"/>
      <c r="IVV990" s="75"/>
      <c r="IVW990" s="75"/>
      <c r="IVX990" s="75"/>
      <c r="IVY990" s="75"/>
      <c r="IVZ990" s="75"/>
      <c r="IWA990" s="75"/>
      <c r="IWB990" s="75"/>
      <c r="IWC990" s="75"/>
      <c r="IWD990" s="75"/>
      <c r="IWE990" s="75"/>
      <c r="IWF990" s="75"/>
      <c r="IWG990" s="75"/>
      <c r="IWH990" s="75"/>
      <c r="IWI990" s="75"/>
      <c r="IWJ990" s="75"/>
      <c r="IWK990" s="75"/>
      <c r="IWL990" s="75"/>
      <c r="IWM990" s="75"/>
      <c r="IWN990" s="75"/>
      <c r="IWO990" s="75"/>
      <c r="IWP990" s="75"/>
      <c r="IWQ990" s="75"/>
      <c r="IWR990" s="75"/>
      <c r="IWS990" s="75"/>
      <c r="IWT990" s="75"/>
      <c r="IWU990" s="75"/>
      <c r="IWV990" s="75"/>
      <c r="IWW990" s="75"/>
      <c r="IWX990" s="75"/>
      <c r="IWY990" s="75"/>
      <c r="IWZ990" s="75"/>
      <c r="IXA990" s="75"/>
      <c r="IXB990" s="75"/>
      <c r="IXC990" s="75"/>
      <c r="IXD990" s="75"/>
      <c r="IXE990" s="75"/>
      <c r="IXF990" s="75"/>
      <c r="IXG990" s="75"/>
      <c r="IXH990" s="75"/>
      <c r="IXI990" s="75"/>
      <c r="IXJ990" s="75"/>
      <c r="IXK990" s="75"/>
      <c r="IXL990" s="75"/>
      <c r="IXM990" s="75"/>
      <c r="IXN990" s="75"/>
      <c r="IXO990" s="75"/>
      <c r="IXP990" s="75"/>
      <c r="IXQ990" s="75"/>
      <c r="IXR990" s="75"/>
      <c r="IXS990" s="75"/>
      <c r="IXT990" s="75"/>
      <c r="IXU990" s="75"/>
      <c r="IXV990" s="75"/>
      <c r="IXW990" s="75"/>
      <c r="IXX990" s="75"/>
      <c r="IXY990" s="75"/>
      <c r="IXZ990" s="75"/>
      <c r="IYA990" s="75"/>
      <c r="IYB990" s="75"/>
      <c r="IYC990" s="75"/>
      <c r="IYD990" s="75"/>
      <c r="IYE990" s="75"/>
      <c r="IYF990" s="75"/>
      <c r="IYG990" s="75"/>
      <c r="IYH990" s="75"/>
      <c r="IYI990" s="75"/>
      <c r="IYJ990" s="75"/>
      <c r="IYK990" s="75"/>
      <c r="IYL990" s="75"/>
      <c r="IYM990" s="75"/>
      <c r="IYN990" s="75"/>
      <c r="IYO990" s="75"/>
      <c r="IYP990" s="75"/>
      <c r="IYQ990" s="75"/>
      <c r="IYR990" s="75"/>
      <c r="IYS990" s="75"/>
      <c r="IYT990" s="75"/>
      <c r="IYU990" s="75"/>
      <c r="IYV990" s="75"/>
      <c r="IYW990" s="75"/>
      <c r="IYX990" s="75"/>
      <c r="IYY990" s="75"/>
      <c r="IYZ990" s="75"/>
      <c r="IZA990" s="75"/>
      <c r="IZB990" s="75"/>
      <c r="IZC990" s="75"/>
      <c r="IZD990" s="75"/>
      <c r="IZE990" s="75"/>
      <c r="IZF990" s="75"/>
      <c r="IZG990" s="75"/>
      <c r="IZH990" s="75"/>
      <c r="IZI990" s="75"/>
      <c r="IZJ990" s="75"/>
      <c r="IZK990" s="75"/>
      <c r="IZL990" s="75"/>
      <c r="IZM990" s="75"/>
      <c r="IZN990" s="75"/>
      <c r="IZO990" s="75"/>
      <c r="IZP990" s="75"/>
      <c r="IZQ990" s="75"/>
      <c r="IZR990" s="75"/>
      <c r="IZS990" s="75"/>
      <c r="IZT990" s="75"/>
      <c r="IZU990" s="75"/>
      <c r="IZV990" s="75"/>
      <c r="IZW990" s="75"/>
      <c r="IZX990" s="75"/>
      <c r="IZY990" s="75"/>
      <c r="IZZ990" s="75"/>
      <c r="JAA990" s="75"/>
      <c r="JAB990" s="75"/>
      <c r="JAC990" s="75"/>
      <c r="JAD990" s="75"/>
      <c r="JAE990" s="75"/>
      <c r="JAF990" s="75"/>
      <c r="JAG990" s="75"/>
      <c r="JAH990" s="75"/>
      <c r="JAI990" s="75"/>
      <c r="JAJ990" s="75"/>
      <c r="JAK990" s="75"/>
      <c r="JAL990" s="75"/>
      <c r="JAM990" s="75"/>
      <c r="JAN990" s="75"/>
      <c r="JAO990" s="75"/>
      <c r="JAP990" s="75"/>
      <c r="JAQ990" s="75"/>
      <c r="JAR990" s="75"/>
      <c r="JAS990" s="75"/>
      <c r="JAT990" s="75"/>
      <c r="JAU990" s="75"/>
      <c r="JAV990" s="75"/>
      <c r="JAW990" s="75"/>
      <c r="JAX990" s="75"/>
      <c r="JAY990" s="75"/>
      <c r="JAZ990" s="75"/>
      <c r="JBA990" s="75"/>
      <c r="JBB990" s="75"/>
      <c r="JBC990" s="75"/>
      <c r="JBD990" s="75"/>
      <c r="JBE990" s="75"/>
      <c r="JBF990" s="75"/>
      <c r="JBG990" s="75"/>
      <c r="JBH990" s="75"/>
      <c r="JBI990" s="75"/>
      <c r="JBJ990" s="75"/>
      <c r="JBK990" s="75"/>
      <c r="JBL990" s="75"/>
      <c r="JBM990" s="75"/>
      <c r="JBN990" s="75"/>
      <c r="JBO990" s="75"/>
      <c r="JBP990" s="75"/>
      <c r="JBQ990" s="75"/>
      <c r="JBR990" s="75"/>
      <c r="JBS990" s="75"/>
      <c r="JBT990" s="75"/>
      <c r="JBU990" s="75"/>
      <c r="JBV990" s="75"/>
      <c r="JBW990" s="75"/>
      <c r="JBX990" s="75"/>
      <c r="JBY990" s="75"/>
      <c r="JBZ990" s="75"/>
      <c r="JCA990" s="75"/>
      <c r="JCB990" s="75"/>
      <c r="JCC990" s="75"/>
      <c r="JCD990" s="75"/>
      <c r="JCE990" s="75"/>
      <c r="JCF990" s="75"/>
      <c r="JCG990" s="75"/>
      <c r="JCH990" s="75"/>
      <c r="JCI990" s="75"/>
      <c r="JCJ990" s="75"/>
      <c r="JCK990" s="75"/>
      <c r="JCL990" s="75"/>
      <c r="JCM990" s="75"/>
      <c r="JCN990" s="75"/>
      <c r="JCO990" s="75"/>
      <c r="JCP990" s="75"/>
      <c r="JCQ990" s="75"/>
      <c r="JCR990" s="75"/>
      <c r="JCS990" s="75"/>
      <c r="JCT990" s="75"/>
      <c r="JCU990" s="75"/>
      <c r="JCV990" s="75"/>
      <c r="JCW990" s="75"/>
      <c r="JCX990" s="75"/>
      <c r="JCY990" s="75"/>
      <c r="JCZ990" s="75"/>
      <c r="JDA990" s="75"/>
      <c r="JDB990" s="75"/>
      <c r="JDC990" s="75"/>
      <c r="JDD990" s="75"/>
      <c r="JDE990" s="75"/>
      <c r="JDF990" s="75"/>
      <c r="JDG990" s="75"/>
      <c r="JDH990" s="75"/>
      <c r="JDI990" s="75"/>
      <c r="JDJ990" s="75"/>
      <c r="JDK990" s="75"/>
      <c r="JDL990" s="75"/>
      <c r="JDM990" s="75"/>
      <c r="JDN990" s="75"/>
      <c r="JDO990" s="75"/>
      <c r="JDP990" s="75"/>
      <c r="JDQ990" s="75"/>
      <c r="JDR990" s="75"/>
      <c r="JDS990" s="75"/>
      <c r="JDT990" s="75"/>
      <c r="JDU990" s="75"/>
      <c r="JDV990" s="75"/>
      <c r="JDW990" s="75"/>
      <c r="JDX990" s="75"/>
      <c r="JDY990" s="75"/>
      <c r="JDZ990" s="75"/>
      <c r="JEA990" s="75"/>
      <c r="JEB990" s="75"/>
      <c r="JEC990" s="75"/>
      <c r="JED990" s="75"/>
      <c r="JEE990" s="75"/>
      <c r="JEF990" s="75"/>
      <c r="JEG990" s="75"/>
      <c r="JEH990" s="75"/>
      <c r="JEI990" s="75"/>
      <c r="JEJ990" s="75"/>
      <c r="JEK990" s="75"/>
      <c r="JEL990" s="75"/>
      <c r="JEM990" s="75"/>
      <c r="JEN990" s="75"/>
      <c r="JEO990" s="75"/>
      <c r="JEP990" s="75"/>
      <c r="JEQ990" s="75"/>
      <c r="JER990" s="75"/>
      <c r="JES990" s="75"/>
      <c r="JET990" s="75"/>
      <c r="JEU990" s="75"/>
      <c r="JEV990" s="75"/>
      <c r="JEW990" s="75"/>
      <c r="JEX990" s="75"/>
      <c r="JEY990" s="75"/>
      <c r="JEZ990" s="75"/>
      <c r="JFA990" s="75"/>
      <c r="JFB990" s="75"/>
      <c r="JFC990" s="75"/>
      <c r="JFD990" s="75"/>
      <c r="JFE990" s="75"/>
      <c r="JFF990" s="75"/>
      <c r="JFG990" s="75"/>
      <c r="JFH990" s="75"/>
      <c r="JFI990" s="75"/>
      <c r="JFJ990" s="75"/>
      <c r="JFK990" s="75"/>
      <c r="JFL990" s="75"/>
      <c r="JFM990" s="75"/>
      <c r="JFN990" s="75"/>
      <c r="JFO990" s="75"/>
      <c r="JFP990" s="75"/>
      <c r="JFQ990" s="75"/>
      <c r="JFR990" s="75"/>
      <c r="JFS990" s="75"/>
      <c r="JFT990" s="75"/>
      <c r="JFU990" s="75"/>
      <c r="JFV990" s="75"/>
      <c r="JFW990" s="75"/>
      <c r="JFX990" s="75"/>
      <c r="JFY990" s="75"/>
      <c r="JFZ990" s="75"/>
      <c r="JGA990" s="75"/>
      <c r="JGB990" s="75"/>
      <c r="JGC990" s="75"/>
      <c r="JGD990" s="75"/>
      <c r="JGE990" s="75"/>
      <c r="JGF990" s="75"/>
      <c r="JGG990" s="75"/>
      <c r="JGH990" s="75"/>
      <c r="JGI990" s="75"/>
      <c r="JGJ990" s="75"/>
      <c r="JGK990" s="75"/>
      <c r="JGL990" s="75"/>
      <c r="JGM990" s="75"/>
      <c r="JGN990" s="75"/>
      <c r="JGO990" s="75"/>
      <c r="JGP990" s="75"/>
      <c r="JGQ990" s="75"/>
      <c r="JGR990" s="75"/>
      <c r="JGS990" s="75"/>
      <c r="JGT990" s="75"/>
      <c r="JGU990" s="75"/>
      <c r="JGV990" s="75"/>
      <c r="JGW990" s="75"/>
      <c r="JGX990" s="75"/>
      <c r="JGY990" s="75"/>
      <c r="JGZ990" s="75"/>
      <c r="JHA990" s="75"/>
      <c r="JHB990" s="75"/>
      <c r="JHC990" s="75"/>
      <c r="JHD990" s="75"/>
      <c r="JHE990" s="75"/>
      <c r="JHF990" s="75"/>
      <c r="JHG990" s="75"/>
      <c r="JHH990" s="75"/>
      <c r="JHI990" s="75"/>
      <c r="JHJ990" s="75"/>
      <c r="JHK990" s="75"/>
      <c r="JHL990" s="75"/>
      <c r="JHM990" s="75"/>
      <c r="JHN990" s="75"/>
      <c r="JHO990" s="75"/>
      <c r="JHP990" s="75"/>
      <c r="JHQ990" s="75"/>
      <c r="JHR990" s="75"/>
      <c r="JHS990" s="75"/>
      <c r="JHT990" s="75"/>
      <c r="JHU990" s="75"/>
      <c r="JHV990" s="75"/>
      <c r="JHW990" s="75"/>
      <c r="JHX990" s="75"/>
      <c r="JHY990" s="75"/>
      <c r="JHZ990" s="75"/>
      <c r="JIA990" s="75"/>
      <c r="JIB990" s="75"/>
      <c r="JIC990" s="75"/>
      <c r="JID990" s="75"/>
      <c r="JIE990" s="75"/>
      <c r="JIF990" s="75"/>
      <c r="JIG990" s="75"/>
      <c r="JIH990" s="75"/>
      <c r="JII990" s="75"/>
      <c r="JIJ990" s="75"/>
      <c r="JIK990" s="75"/>
      <c r="JIL990" s="75"/>
      <c r="JIM990" s="75"/>
      <c r="JIN990" s="75"/>
      <c r="JIO990" s="75"/>
      <c r="JIP990" s="75"/>
      <c r="JIQ990" s="75"/>
      <c r="JIR990" s="75"/>
      <c r="JIS990" s="75"/>
      <c r="JIT990" s="75"/>
      <c r="JIU990" s="75"/>
      <c r="JIV990" s="75"/>
      <c r="JIW990" s="75"/>
      <c r="JIX990" s="75"/>
      <c r="JIY990" s="75"/>
      <c r="JIZ990" s="75"/>
      <c r="JJA990" s="75"/>
      <c r="JJB990" s="75"/>
      <c r="JJC990" s="75"/>
      <c r="JJD990" s="75"/>
      <c r="JJE990" s="75"/>
      <c r="JJF990" s="75"/>
      <c r="JJG990" s="75"/>
      <c r="JJH990" s="75"/>
      <c r="JJI990" s="75"/>
      <c r="JJJ990" s="75"/>
      <c r="JJK990" s="75"/>
      <c r="JJL990" s="75"/>
      <c r="JJM990" s="75"/>
      <c r="JJN990" s="75"/>
      <c r="JJO990" s="75"/>
      <c r="JJP990" s="75"/>
      <c r="JJQ990" s="75"/>
      <c r="JJR990" s="75"/>
      <c r="JJS990" s="75"/>
      <c r="JJT990" s="75"/>
      <c r="JJU990" s="75"/>
      <c r="JJV990" s="75"/>
      <c r="JJW990" s="75"/>
      <c r="JJX990" s="75"/>
      <c r="JJY990" s="75"/>
      <c r="JJZ990" s="75"/>
      <c r="JKA990" s="75"/>
      <c r="JKB990" s="75"/>
      <c r="JKC990" s="75"/>
      <c r="JKD990" s="75"/>
      <c r="JKE990" s="75"/>
      <c r="JKF990" s="75"/>
      <c r="JKG990" s="75"/>
      <c r="JKH990" s="75"/>
      <c r="JKI990" s="75"/>
      <c r="JKJ990" s="75"/>
      <c r="JKK990" s="75"/>
      <c r="JKL990" s="75"/>
      <c r="JKM990" s="75"/>
      <c r="JKN990" s="75"/>
      <c r="JKO990" s="75"/>
      <c r="JKP990" s="75"/>
      <c r="JKQ990" s="75"/>
      <c r="JKR990" s="75"/>
      <c r="JKS990" s="75"/>
      <c r="JKT990" s="75"/>
      <c r="JKU990" s="75"/>
      <c r="JKV990" s="75"/>
      <c r="JKW990" s="75"/>
      <c r="JKX990" s="75"/>
      <c r="JKY990" s="75"/>
      <c r="JKZ990" s="75"/>
      <c r="JLA990" s="75"/>
      <c r="JLB990" s="75"/>
      <c r="JLC990" s="75"/>
      <c r="JLD990" s="75"/>
      <c r="JLE990" s="75"/>
      <c r="JLF990" s="75"/>
      <c r="JLG990" s="75"/>
      <c r="JLH990" s="75"/>
      <c r="JLI990" s="75"/>
      <c r="JLJ990" s="75"/>
      <c r="JLK990" s="75"/>
      <c r="JLL990" s="75"/>
      <c r="JLM990" s="75"/>
      <c r="JLN990" s="75"/>
      <c r="JLO990" s="75"/>
      <c r="JLP990" s="75"/>
      <c r="JLQ990" s="75"/>
      <c r="JLR990" s="75"/>
      <c r="JLS990" s="75"/>
      <c r="JLT990" s="75"/>
      <c r="JLU990" s="75"/>
      <c r="JLV990" s="75"/>
      <c r="JLW990" s="75"/>
      <c r="JLX990" s="75"/>
      <c r="JLY990" s="75"/>
      <c r="JLZ990" s="75"/>
      <c r="JMA990" s="75"/>
      <c r="JMB990" s="75"/>
      <c r="JMC990" s="75"/>
      <c r="JMD990" s="75"/>
      <c r="JME990" s="75"/>
      <c r="JMF990" s="75"/>
      <c r="JMG990" s="75"/>
      <c r="JMH990" s="75"/>
      <c r="JMI990" s="75"/>
      <c r="JMJ990" s="75"/>
      <c r="JMK990" s="75"/>
      <c r="JML990" s="75"/>
      <c r="JMM990" s="75"/>
      <c r="JMN990" s="75"/>
      <c r="JMO990" s="75"/>
      <c r="JMP990" s="75"/>
      <c r="JMQ990" s="75"/>
      <c r="JMR990" s="75"/>
      <c r="JMS990" s="75"/>
      <c r="JMT990" s="75"/>
      <c r="JMU990" s="75"/>
      <c r="JMV990" s="75"/>
      <c r="JMW990" s="75"/>
      <c r="JMX990" s="75"/>
      <c r="JMY990" s="75"/>
      <c r="JMZ990" s="75"/>
      <c r="JNA990" s="75"/>
      <c r="JNB990" s="75"/>
      <c r="JNC990" s="75"/>
      <c r="JND990" s="75"/>
      <c r="JNE990" s="75"/>
      <c r="JNF990" s="75"/>
      <c r="JNG990" s="75"/>
      <c r="JNH990" s="75"/>
      <c r="JNI990" s="75"/>
      <c r="JNJ990" s="75"/>
      <c r="JNK990" s="75"/>
      <c r="JNL990" s="75"/>
      <c r="JNM990" s="75"/>
      <c r="JNN990" s="75"/>
      <c r="JNO990" s="75"/>
      <c r="JNP990" s="75"/>
      <c r="JNQ990" s="75"/>
      <c r="JNR990" s="75"/>
      <c r="JNS990" s="75"/>
      <c r="JNT990" s="75"/>
      <c r="JNU990" s="75"/>
      <c r="JNV990" s="75"/>
      <c r="JNW990" s="75"/>
      <c r="JNX990" s="75"/>
      <c r="JNY990" s="75"/>
      <c r="JNZ990" s="75"/>
      <c r="JOA990" s="75"/>
      <c r="JOB990" s="75"/>
      <c r="JOC990" s="75"/>
      <c r="JOD990" s="75"/>
      <c r="JOE990" s="75"/>
      <c r="JOF990" s="75"/>
      <c r="JOG990" s="75"/>
      <c r="JOH990" s="75"/>
      <c r="JOI990" s="75"/>
      <c r="JOJ990" s="75"/>
      <c r="JOK990" s="75"/>
      <c r="JOL990" s="75"/>
      <c r="JOM990" s="75"/>
      <c r="JON990" s="75"/>
      <c r="JOO990" s="75"/>
      <c r="JOP990" s="75"/>
      <c r="JOQ990" s="75"/>
      <c r="JOR990" s="75"/>
      <c r="JOS990" s="75"/>
      <c r="JOT990" s="75"/>
      <c r="JOU990" s="75"/>
      <c r="JOV990" s="75"/>
      <c r="JOW990" s="75"/>
      <c r="JOX990" s="75"/>
      <c r="JOY990" s="75"/>
      <c r="JOZ990" s="75"/>
      <c r="JPA990" s="75"/>
      <c r="JPB990" s="75"/>
      <c r="JPC990" s="75"/>
      <c r="JPD990" s="75"/>
      <c r="JPE990" s="75"/>
      <c r="JPF990" s="75"/>
      <c r="JPG990" s="75"/>
      <c r="JPH990" s="75"/>
      <c r="JPI990" s="75"/>
      <c r="JPJ990" s="75"/>
      <c r="JPK990" s="75"/>
      <c r="JPL990" s="75"/>
      <c r="JPM990" s="75"/>
      <c r="JPN990" s="75"/>
      <c r="JPO990" s="75"/>
      <c r="JPP990" s="75"/>
      <c r="JPQ990" s="75"/>
      <c r="JPR990" s="75"/>
      <c r="JPS990" s="75"/>
      <c r="JPT990" s="75"/>
      <c r="JPU990" s="75"/>
      <c r="JPV990" s="75"/>
      <c r="JPW990" s="75"/>
      <c r="JPX990" s="75"/>
      <c r="JPY990" s="75"/>
      <c r="JPZ990" s="75"/>
      <c r="JQA990" s="75"/>
      <c r="JQB990" s="75"/>
      <c r="JQC990" s="75"/>
      <c r="JQD990" s="75"/>
      <c r="JQE990" s="75"/>
      <c r="JQF990" s="75"/>
      <c r="JQG990" s="75"/>
      <c r="JQH990" s="75"/>
      <c r="JQI990" s="75"/>
      <c r="JQJ990" s="75"/>
      <c r="JQK990" s="75"/>
      <c r="JQL990" s="75"/>
      <c r="JQM990" s="75"/>
      <c r="JQN990" s="75"/>
      <c r="JQO990" s="75"/>
      <c r="JQP990" s="75"/>
      <c r="JQQ990" s="75"/>
      <c r="JQR990" s="75"/>
      <c r="JQS990" s="75"/>
      <c r="JQT990" s="75"/>
      <c r="JQU990" s="75"/>
      <c r="JQV990" s="75"/>
      <c r="JQW990" s="75"/>
      <c r="JQX990" s="75"/>
      <c r="JQY990" s="75"/>
      <c r="JQZ990" s="75"/>
      <c r="JRA990" s="75"/>
      <c r="JRB990" s="75"/>
      <c r="JRC990" s="75"/>
      <c r="JRD990" s="75"/>
      <c r="JRE990" s="75"/>
      <c r="JRF990" s="75"/>
      <c r="JRG990" s="75"/>
      <c r="JRH990" s="75"/>
      <c r="JRI990" s="75"/>
      <c r="JRJ990" s="75"/>
      <c r="JRK990" s="75"/>
      <c r="JRL990" s="75"/>
      <c r="JRM990" s="75"/>
      <c r="JRN990" s="75"/>
      <c r="JRO990" s="75"/>
      <c r="JRP990" s="75"/>
      <c r="JRQ990" s="75"/>
      <c r="JRR990" s="75"/>
      <c r="JRS990" s="75"/>
      <c r="JRT990" s="75"/>
      <c r="JRU990" s="75"/>
      <c r="JRV990" s="75"/>
      <c r="JRW990" s="75"/>
      <c r="JRX990" s="75"/>
      <c r="JRY990" s="75"/>
      <c r="JRZ990" s="75"/>
      <c r="JSA990" s="75"/>
      <c r="JSB990" s="75"/>
      <c r="JSC990" s="75"/>
      <c r="JSD990" s="75"/>
      <c r="JSE990" s="75"/>
      <c r="JSF990" s="75"/>
      <c r="JSG990" s="75"/>
      <c r="JSH990" s="75"/>
      <c r="JSI990" s="75"/>
      <c r="JSJ990" s="75"/>
      <c r="JSK990" s="75"/>
      <c r="JSL990" s="75"/>
      <c r="JSM990" s="75"/>
      <c r="JSN990" s="75"/>
      <c r="JSO990" s="75"/>
      <c r="JSP990" s="75"/>
      <c r="JSQ990" s="75"/>
      <c r="JSR990" s="75"/>
      <c r="JSS990" s="75"/>
      <c r="JST990" s="75"/>
      <c r="JSU990" s="75"/>
      <c r="JSV990" s="75"/>
      <c r="JSW990" s="75"/>
      <c r="JSX990" s="75"/>
      <c r="JSY990" s="75"/>
      <c r="JSZ990" s="75"/>
      <c r="JTA990" s="75"/>
      <c r="JTB990" s="75"/>
      <c r="JTC990" s="75"/>
      <c r="JTD990" s="75"/>
      <c r="JTE990" s="75"/>
      <c r="JTF990" s="75"/>
      <c r="JTG990" s="75"/>
      <c r="JTH990" s="75"/>
      <c r="JTI990" s="75"/>
      <c r="JTJ990" s="75"/>
      <c r="JTK990" s="75"/>
      <c r="JTL990" s="75"/>
      <c r="JTM990" s="75"/>
      <c r="JTN990" s="75"/>
      <c r="JTO990" s="75"/>
      <c r="JTP990" s="75"/>
      <c r="JTQ990" s="75"/>
      <c r="JTR990" s="75"/>
      <c r="JTS990" s="75"/>
      <c r="JTT990" s="75"/>
      <c r="JTU990" s="75"/>
      <c r="JTV990" s="75"/>
      <c r="JTW990" s="75"/>
      <c r="JTX990" s="75"/>
      <c r="JTY990" s="75"/>
      <c r="JTZ990" s="75"/>
      <c r="JUA990" s="75"/>
      <c r="JUB990" s="75"/>
      <c r="JUC990" s="75"/>
      <c r="JUD990" s="75"/>
      <c r="JUE990" s="75"/>
      <c r="JUF990" s="75"/>
      <c r="JUG990" s="75"/>
      <c r="JUH990" s="75"/>
      <c r="JUI990" s="75"/>
      <c r="JUJ990" s="75"/>
      <c r="JUK990" s="75"/>
      <c r="JUL990" s="75"/>
      <c r="JUM990" s="75"/>
      <c r="JUN990" s="75"/>
      <c r="JUO990" s="75"/>
      <c r="JUP990" s="75"/>
      <c r="JUQ990" s="75"/>
      <c r="JUR990" s="75"/>
      <c r="JUS990" s="75"/>
      <c r="JUT990" s="75"/>
      <c r="JUU990" s="75"/>
      <c r="JUV990" s="75"/>
      <c r="JUW990" s="75"/>
      <c r="JUX990" s="75"/>
      <c r="JUY990" s="75"/>
      <c r="JUZ990" s="75"/>
      <c r="JVA990" s="75"/>
      <c r="JVB990" s="75"/>
      <c r="JVC990" s="75"/>
      <c r="JVD990" s="75"/>
      <c r="JVE990" s="75"/>
      <c r="JVF990" s="75"/>
      <c r="JVG990" s="75"/>
      <c r="JVH990" s="75"/>
      <c r="JVI990" s="75"/>
      <c r="JVJ990" s="75"/>
      <c r="JVK990" s="75"/>
      <c r="JVL990" s="75"/>
      <c r="JVM990" s="75"/>
      <c r="JVN990" s="75"/>
      <c r="JVO990" s="75"/>
      <c r="JVP990" s="75"/>
      <c r="JVQ990" s="75"/>
      <c r="JVR990" s="75"/>
      <c r="JVS990" s="75"/>
      <c r="JVT990" s="75"/>
      <c r="JVU990" s="75"/>
      <c r="JVV990" s="75"/>
      <c r="JVW990" s="75"/>
      <c r="JVX990" s="75"/>
      <c r="JVY990" s="75"/>
      <c r="JVZ990" s="75"/>
      <c r="JWA990" s="75"/>
      <c r="JWB990" s="75"/>
      <c r="JWC990" s="75"/>
      <c r="JWD990" s="75"/>
      <c r="JWE990" s="75"/>
      <c r="JWF990" s="75"/>
      <c r="JWG990" s="75"/>
      <c r="JWH990" s="75"/>
      <c r="JWI990" s="75"/>
      <c r="JWJ990" s="75"/>
      <c r="JWK990" s="75"/>
      <c r="JWL990" s="75"/>
      <c r="JWM990" s="75"/>
      <c r="JWN990" s="75"/>
      <c r="JWO990" s="75"/>
      <c r="JWP990" s="75"/>
      <c r="JWQ990" s="75"/>
      <c r="JWR990" s="75"/>
      <c r="JWS990" s="75"/>
      <c r="JWT990" s="75"/>
      <c r="JWU990" s="75"/>
      <c r="JWV990" s="75"/>
      <c r="JWW990" s="75"/>
      <c r="JWX990" s="75"/>
      <c r="JWY990" s="75"/>
      <c r="JWZ990" s="75"/>
      <c r="JXA990" s="75"/>
      <c r="JXB990" s="75"/>
      <c r="JXC990" s="75"/>
      <c r="JXD990" s="75"/>
      <c r="JXE990" s="75"/>
      <c r="JXF990" s="75"/>
      <c r="JXG990" s="75"/>
      <c r="JXH990" s="75"/>
      <c r="JXI990" s="75"/>
      <c r="JXJ990" s="75"/>
      <c r="JXK990" s="75"/>
      <c r="JXL990" s="75"/>
      <c r="JXM990" s="75"/>
      <c r="JXN990" s="75"/>
      <c r="JXO990" s="75"/>
      <c r="JXP990" s="75"/>
      <c r="JXQ990" s="75"/>
      <c r="JXR990" s="75"/>
      <c r="JXS990" s="75"/>
      <c r="JXT990" s="75"/>
      <c r="JXU990" s="75"/>
      <c r="JXV990" s="75"/>
      <c r="JXW990" s="75"/>
      <c r="JXX990" s="75"/>
      <c r="JXY990" s="75"/>
      <c r="JXZ990" s="75"/>
      <c r="JYA990" s="75"/>
      <c r="JYB990" s="75"/>
      <c r="JYC990" s="75"/>
      <c r="JYD990" s="75"/>
      <c r="JYE990" s="75"/>
      <c r="JYF990" s="75"/>
      <c r="JYG990" s="75"/>
      <c r="JYH990" s="75"/>
      <c r="JYI990" s="75"/>
      <c r="JYJ990" s="75"/>
      <c r="JYK990" s="75"/>
      <c r="JYL990" s="75"/>
      <c r="JYM990" s="75"/>
      <c r="JYN990" s="75"/>
      <c r="JYO990" s="75"/>
      <c r="JYP990" s="75"/>
      <c r="JYQ990" s="75"/>
      <c r="JYR990" s="75"/>
      <c r="JYS990" s="75"/>
      <c r="JYT990" s="75"/>
      <c r="JYU990" s="75"/>
      <c r="JYV990" s="75"/>
      <c r="JYW990" s="75"/>
      <c r="JYX990" s="75"/>
      <c r="JYY990" s="75"/>
      <c r="JYZ990" s="75"/>
      <c r="JZA990" s="75"/>
      <c r="JZB990" s="75"/>
      <c r="JZC990" s="75"/>
      <c r="JZD990" s="75"/>
      <c r="JZE990" s="75"/>
      <c r="JZF990" s="75"/>
      <c r="JZG990" s="75"/>
      <c r="JZH990" s="75"/>
      <c r="JZI990" s="75"/>
      <c r="JZJ990" s="75"/>
      <c r="JZK990" s="75"/>
      <c r="JZL990" s="75"/>
      <c r="JZM990" s="75"/>
      <c r="JZN990" s="75"/>
      <c r="JZO990" s="75"/>
      <c r="JZP990" s="75"/>
      <c r="JZQ990" s="75"/>
      <c r="JZR990" s="75"/>
      <c r="JZS990" s="75"/>
      <c r="JZT990" s="75"/>
      <c r="JZU990" s="75"/>
      <c r="JZV990" s="75"/>
      <c r="JZW990" s="75"/>
      <c r="JZX990" s="75"/>
      <c r="JZY990" s="75"/>
      <c r="JZZ990" s="75"/>
      <c r="KAA990" s="75"/>
      <c r="KAB990" s="75"/>
      <c r="KAC990" s="75"/>
      <c r="KAD990" s="75"/>
      <c r="KAE990" s="75"/>
      <c r="KAF990" s="75"/>
      <c r="KAG990" s="75"/>
      <c r="KAH990" s="75"/>
      <c r="KAI990" s="75"/>
      <c r="KAJ990" s="75"/>
      <c r="KAK990" s="75"/>
      <c r="KAL990" s="75"/>
      <c r="KAM990" s="75"/>
      <c r="KAN990" s="75"/>
      <c r="KAO990" s="75"/>
      <c r="KAP990" s="75"/>
      <c r="KAQ990" s="75"/>
      <c r="KAR990" s="75"/>
      <c r="KAS990" s="75"/>
      <c r="KAT990" s="75"/>
      <c r="KAU990" s="75"/>
      <c r="KAV990" s="75"/>
      <c r="KAW990" s="75"/>
      <c r="KAX990" s="75"/>
      <c r="KAY990" s="75"/>
      <c r="KAZ990" s="75"/>
      <c r="KBA990" s="75"/>
      <c r="KBB990" s="75"/>
      <c r="KBC990" s="75"/>
      <c r="KBD990" s="75"/>
      <c r="KBE990" s="75"/>
      <c r="KBF990" s="75"/>
      <c r="KBG990" s="75"/>
      <c r="KBH990" s="75"/>
      <c r="KBI990" s="75"/>
      <c r="KBJ990" s="75"/>
      <c r="KBK990" s="75"/>
      <c r="KBL990" s="75"/>
      <c r="KBM990" s="75"/>
      <c r="KBN990" s="75"/>
      <c r="KBO990" s="75"/>
      <c r="KBP990" s="75"/>
      <c r="KBQ990" s="75"/>
      <c r="KBR990" s="75"/>
      <c r="KBS990" s="75"/>
      <c r="KBT990" s="75"/>
      <c r="KBU990" s="75"/>
      <c r="KBV990" s="75"/>
      <c r="KBW990" s="75"/>
      <c r="KBX990" s="75"/>
      <c r="KBY990" s="75"/>
      <c r="KBZ990" s="75"/>
      <c r="KCA990" s="75"/>
      <c r="KCB990" s="75"/>
      <c r="KCC990" s="75"/>
      <c r="KCD990" s="75"/>
      <c r="KCE990" s="75"/>
      <c r="KCF990" s="75"/>
      <c r="KCG990" s="75"/>
      <c r="KCH990" s="75"/>
      <c r="KCI990" s="75"/>
      <c r="KCJ990" s="75"/>
      <c r="KCK990" s="75"/>
      <c r="KCL990" s="75"/>
      <c r="KCM990" s="75"/>
      <c r="KCN990" s="75"/>
      <c r="KCO990" s="75"/>
      <c r="KCP990" s="75"/>
      <c r="KCQ990" s="75"/>
      <c r="KCR990" s="75"/>
      <c r="KCS990" s="75"/>
      <c r="KCT990" s="75"/>
      <c r="KCU990" s="75"/>
      <c r="KCV990" s="75"/>
      <c r="KCW990" s="75"/>
      <c r="KCX990" s="75"/>
      <c r="KCY990" s="75"/>
      <c r="KCZ990" s="75"/>
      <c r="KDA990" s="75"/>
      <c r="KDB990" s="75"/>
      <c r="KDC990" s="75"/>
      <c r="KDD990" s="75"/>
      <c r="KDE990" s="75"/>
      <c r="KDF990" s="75"/>
      <c r="KDG990" s="75"/>
      <c r="KDH990" s="75"/>
      <c r="KDI990" s="75"/>
      <c r="KDJ990" s="75"/>
      <c r="KDK990" s="75"/>
      <c r="KDL990" s="75"/>
      <c r="KDM990" s="75"/>
      <c r="KDN990" s="75"/>
      <c r="KDO990" s="75"/>
      <c r="KDP990" s="75"/>
      <c r="KDQ990" s="75"/>
      <c r="KDR990" s="75"/>
      <c r="KDS990" s="75"/>
      <c r="KDT990" s="75"/>
      <c r="KDU990" s="75"/>
      <c r="KDV990" s="75"/>
      <c r="KDW990" s="75"/>
      <c r="KDX990" s="75"/>
      <c r="KDY990" s="75"/>
      <c r="KDZ990" s="75"/>
      <c r="KEA990" s="75"/>
      <c r="KEB990" s="75"/>
      <c r="KEC990" s="75"/>
      <c r="KED990" s="75"/>
      <c r="KEE990" s="75"/>
      <c r="KEF990" s="75"/>
      <c r="KEG990" s="75"/>
      <c r="KEH990" s="75"/>
      <c r="KEI990" s="75"/>
      <c r="KEJ990" s="75"/>
      <c r="KEK990" s="75"/>
      <c r="KEL990" s="75"/>
      <c r="KEM990" s="75"/>
      <c r="KEN990" s="75"/>
      <c r="KEO990" s="75"/>
      <c r="KEP990" s="75"/>
      <c r="KEQ990" s="75"/>
      <c r="KER990" s="75"/>
      <c r="KES990" s="75"/>
      <c r="KET990" s="75"/>
      <c r="KEU990" s="75"/>
      <c r="KEV990" s="75"/>
      <c r="KEW990" s="75"/>
      <c r="KEX990" s="75"/>
      <c r="KEY990" s="75"/>
      <c r="KEZ990" s="75"/>
      <c r="KFA990" s="75"/>
      <c r="KFB990" s="75"/>
      <c r="KFC990" s="75"/>
      <c r="KFD990" s="75"/>
      <c r="KFE990" s="75"/>
      <c r="KFF990" s="75"/>
      <c r="KFG990" s="75"/>
      <c r="KFH990" s="75"/>
      <c r="KFI990" s="75"/>
      <c r="KFJ990" s="75"/>
      <c r="KFK990" s="75"/>
      <c r="KFL990" s="75"/>
      <c r="KFM990" s="75"/>
      <c r="KFN990" s="75"/>
      <c r="KFO990" s="75"/>
      <c r="KFP990" s="75"/>
      <c r="KFQ990" s="75"/>
      <c r="KFR990" s="75"/>
      <c r="KFS990" s="75"/>
      <c r="KFT990" s="75"/>
      <c r="KFU990" s="75"/>
      <c r="KFV990" s="75"/>
      <c r="KFW990" s="75"/>
      <c r="KFX990" s="75"/>
      <c r="KFY990" s="75"/>
      <c r="KFZ990" s="75"/>
      <c r="KGA990" s="75"/>
      <c r="KGB990" s="75"/>
      <c r="KGC990" s="75"/>
      <c r="KGD990" s="75"/>
      <c r="KGE990" s="75"/>
      <c r="KGF990" s="75"/>
      <c r="KGG990" s="75"/>
      <c r="KGH990" s="75"/>
      <c r="KGI990" s="75"/>
      <c r="KGJ990" s="75"/>
      <c r="KGK990" s="75"/>
      <c r="KGL990" s="75"/>
      <c r="KGM990" s="75"/>
      <c r="KGN990" s="75"/>
      <c r="KGO990" s="75"/>
      <c r="KGP990" s="75"/>
      <c r="KGQ990" s="75"/>
      <c r="KGR990" s="75"/>
      <c r="KGS990" s="75"/>
      <c r="KGT990" s="75"/>
      <c r="KGU990" s="75"/>
      <c r="KGV990" s="75"/>
      <c r="KGW990" s="75"/>
      <c r="KGX990" s="75"/>
      <c r="KGY990" s="75"/>
      <c r="KGZ990" s="75"/>
      <c r="KHA990" s="75"/>
      <c r="KHB990" s="75"/>
      <c r="KHC990" s="75"/>
      <c r="KHD990" s="75"/>
      <c r="KHE990" s="75"/>
      <c r="KHF990" s="75"/>
      <c r="KHG990" s="75"/>
      <c r="KHH990" s="75"/>
      <c r="KHI990" s="75"/>
      <c r="KHJ990" s="75"/>
      <c r="KHK990" s="75"/>
      <c r="KHL990" s="75"/>
      <c r="KHM990" s="75"/>
      <c r="KHN990" s="75"/>
      <c r="KHO990" s="75"/>
      <c r="KHP990" s="75"/>
      <c r="KHQ990" s="75"/>
      <c r="KHR990" s="75"/>
      <c r="KHS990" s="75"/>
      <c r="KHT990" s="75"/>
      <c r="KHU990" s="75"/>
      <c r="KHV990" s="75"/>
      <c r="KHW990" s="75"/>
      <c r="KHX990" s="75"/>
      <c r="KHY990" s="75"/>
      <c r="KHZ990" s="75"/>
      <c r="KIA990" s="75"/>
      <c r="KIB990" s="75"/>
      <c r="KIC990" s="75"/>
      <c r="KID990" s="75"/>
      <c r="KIE990" s="75"/>
      <c r="KIF990" s="75"/>
      <c r="KIG990" s="75"/>
      <c r="KIH990" s="75"/>
      <c r="KII990" s="75"/>
      <c r="KIJ990" s="75"/>
      <c r="KIK990" s="75"/>
      <c r="KIL990" s="75"/>
      <c r="KIM990" s="75"/>
      <c r="KIN990" s="75"/>
      <c r="KIO990" s="75"/>
      <c r="KIP990" s="75"/>
      <c r="KIQ990" s="75"/>
      <c r="KIR990" s="75"/>
      <c r="KIS990" s="75"/>
      <c r="KIT990" s="75"/>
      <c r="KIU990" s="75"/>
      <c r="KIV990" s="75"/>
      <c r="KIW990" s="75"/>
      <c r="KIX990" s="75"/>
      <c r="KIY990" s="75"/>
      <c r="KIZ990" s="75"/>
      <c r="KJA990" s="75"/>
      <c r="KJB990" s="75"/>
      <c r="KJC990" s="75"/>
      <c r="KJD990" s="75"/>
      <c r="KJE990" s="75"/>
      <c r="KJF990" s="75"/>
      <c r="KJG990" s="75"/>
      <c r="KJH990" s="75"/>
      <c r="KJI990" s="75"/>
      <c r="KJJ990" s="75"/>
      <c r="KJK990" s="75"/>
      <c r="KJL990" s="75"/>
      <c r="KJM990" s="75"/>
      <c r="KJN990" s="75"/>
      <c r="KJO990" s="75"/>
      <c r="KJP990" s="75"/>
      <c r="KJQ990" s="75"/>
      <c r="KJR990" s="75"/>
      <c r="KJS990" s="75"/>
      <c r="KJT990" s="75"/>
      <c r="KJU990" s="75"/>
      <c r="KJV990" s="75"/>
      <c r="KJW990" s="75"/>
      <c r="KJX990" s="75"/>
      <c r="KJY990" s="75"/>
      <c r="KJZ990" s="75"/>
      <c r="KKA990" s="75"/>
      <c r="KKB990" s="75"/>
      <c r="KKC990" s="75"/>
      <c r="KKD990" s="75"/>
      <c r="KKE990" s="75"/>
      <c r="KKF990" s="75"/>
      <c r="KKG990" s="75"/>
      <c r="KKH990" s="75"/>
      <c r="KKI990" s="75"/>
      <c r="KKJ990" s="75"/>
      <c r="KKK990" s="75"/>
      <c r="KKL990" s="75"/>
      <c r="KKM990" s="75"/>
      <c r="KKN990" s="75"/>
      <c r="KKO990" s="75"/>
      <c r="KKP990" s="75"/>
      <c r="KKQ990" s="75"/>
      <c r="KKR990" s="75"/>
      <c r="KKS990" s="75"/>
      <c r="KKT990" s="75"/>
      <c r="KKU990" s="75"/>
      <c r="KKV990" s="75"/>
      <c r="KKW990" s="75"/>
      <c r="KKX990" s="75"/>
      <c r="KKY990" s="75"/>
      <c r="KKZ990" s="75"/>
      <c r="KLA990" s="75"/>
      <c r="KLB990" s="75"/>
      <c r="KLC990" s="75"/>
      <c r="KLD990" s="75"/>
      <c r="KLE990" s="75"/>
      <c r="KLF990" s="75"/>
      <c r="KLG990" s="75"/>
      <c r="KLH990" s="75"/>
      <c r="KLI990" s="75"/>
      <c r="KLJ990" s="75"/>
      <c r="KLK990" s="75"/>
      <c r="KLL990" s="75"/>
      <c r="KLM990" s="75"/>
      <c r="KLN990" s="75"/>
      <c r="KLO990" s="75"/>
      <c r="KLP990" s="75"/>
      <c r="KLQ990" s="75"/>
      <c r="KLR990" s="75"/>
      <c r="KLS990" s="75"/>
      <c r="KLT990" s="75"/>
      <c r="KLU990" s="75"/>
      <c r="KLV990" s="75"/>
      <c r="KLW990" s="75"/>
      <c r="KLX990" s="75"/>
      <c r="KLY990" s="75"/>
      <c r="KLZ990" s="75"/>
      <c r="KMA990" s="75"/>
      <c r="KMB990" s="75"/>
      <c r="KMC990" s="75"/>
      <c r="KMD990" s="75"/>
      <c r="KME990" s="75"/>
      <c r="KMF990" s="75"/>
      <c r="KMG990" s="75"/>
      <c r="KMH990" s="75"/>
      <c r="KMI990" s="75"/>
      <c r="KMJ990" s="75"/>
      <c r="KMK990" s="75"/>
      <c r="KML990" s="75"/>
      <c r="KMM990" s="75"/>
      <c r="KMN990" s="75"/>
      <c r="KMO990" s="75"/>
      <c r="KMP990" s="75"/>
      <c r="KMQ990" s="75"/>
      <c r="KMR990" s="75"/>
      <c r="KMS990" s="75"/>
      <c r="KMT990" s="75"/>
      <c r="KMU990" s="75"/>
      <c r="KMV990" s="75"/>
      <c r="KMW990" s="75"/>
      <c r="KMX990" s="75"/>
      <c r="KMY990" s="75"/>
      <c r="KMZ990" s="75"/>
      <c r="KNA990" s="75"/>
      <c r="KNB990" s="75"/>
      <c r="KNC990" s="75"/>
      <c r="KND990" s="75"/>
      <c r="KNE990" s="75"/>
      <c r="KNF990" s="75"/>
      <c r="KNG990" s="75"/>
      <c r="KNH990" s="75"/>
      <c r="KNI990" s="75"/>
      <c r="KNJ990" s="75"/>
      <c r="KNK990" s="75"/>
      <c r="KNL990" s="75"/>
      <c r="KNM990" s="75"/>
      <c r="KNN990" s="75"/>
      <c r="KNO990" s="75"/>
      <c r="KNP990" s="75"/>
      <c r="KNQ990" s="75"/>
      <c r="KNR990" s="75"/>
      <c r="KNS990" s="75"/>
      <c r="KNT990" s="75"/>
      <c r="KNU990" s="75"/>
      <c r="KNV990" s="75"/>
      <c r="KNW990" s="75"/>
      <c r="KNX990" s="75"/>
      <c r="KNY990" s="75"/>
      <c r="KNZ990" s="75"/>
      <c r="KOA990" s="75"/>
      <c r="KOB990" s="75"/>
      <c r="KOC990" s="75"/>
      <c r="KOD990" s="75"/>
      <c r="KOE990" s="75"/>
      <c r="KOF990" s="75"/>
      <c r="KOG990" s="75"/>
      <c r="KOH990" s="75"/>
      <c r="KOI990" s="75"/>
      <c r="KOJ990" s="75"/>
      <c r="KOK990" s="75"/>
      <c r="KOL990" s="75"/>
      <c r="KOM990" s="75"/>
      <c r="KON990" s="75"/>
      <c r="KOO990" s="75"/>
      <c r="KOP990" s="75"/>
      <c r="KOQ990" s="75"/>
      <c r="KOR990" s="75"/>
      <c r="KOS990" s="75"/>
      <c r="KOT990" s="75"/>
      <c r="KOU990" s="75"/>
      <c r="KOV990" s="75"/>
      <c r="KOW990" s="75"/>
      <c r="KOX990" s="75"/>
      <c r="KOY990" s="75"/>
      <c r="KOZ990" s="75"/>
      <c r="KPA990" s="75"/>
      <c r="KPB990" s="75"/>
      <c r="KPC990" s="75"/>
      <c r="KPD990" s="75"/>
      <c r="KPE990" s="75"/>
      <c r="KPF990" s="75"/>
      <c r="KPG990" s="75"/>
      <c r="KPH990" s="75"/>
      <c r="KPI990" s="75"/>
      <c r="KPJ990" s="75"/>
      <c r="KPK990" s="75"/>
      <c r="KPL990" s="75"/>
      <c r="KPM990" s="75"/>
      <c r="KPN990" s="75"/>
      <c r="KPO990" s="75"/>
      <c r="KPP990" s="75"/>
      <c r="KPQ990" s="75"/>
      <c r="KPR990" s="75"/>
      <c r="KPS990" s="75"/>
      <c r="KPT990" s="75"/>
      <c r="KPU990" s="75"/>
      <c r="KPV990" s="75"/>
      <c r="KPW990" s="75"/>
      <c r="KPX990" s="75"/>
      <c r="KPY990" s="75"/>
      <c r="KPZ990" s="75"/>
      <c r="KQA990" s="75"/>
      <c r="KQB990" s="75"/>
      <c r="KQC990" s="75"/>
      <c r="KQD990" s="75"/>
      <c r="KQE990" s="75"/>
      <c r="KQF990" s="75"/>
      <c r="KQG990" s="75"/>
      <c r="KQH990" s="75"/>
      <c r="KQI990" s="75"/>
      <c r="KQJ990" s="75"/>
      <c r="KQK990" s="75"/>
      <c r="KQL990" s="75"/>
      <c r="KQM990" s="75"/>
      <c r="KQN990" s="75"/>
      <c r="KQO990" s="75"/>
      <c r="KQP990" s="75"/>
      <c r="KQQ990" s="75"/>
      <c r="KQR990" s="75"/>
      <c r="KQS990" s="75"/>
      <c r="KQT990" s="75"/>
      <c r="KQU990" s="75"/>
      <c r="KQV990" s="75"/>
      <c r="KQW990" s="75"/>
      <c r="KQX990" s="75"/>
      <c r="KQY990" s="75"/>
      <c r="KQZ990" s="75"/>
      <c r="KRA990" s="75"/>
      <c r="KRB990" s="75"/>
      <c r="KRC990" s="75"/>
      <c r="KRD990" s="75"/>
      <c r="KRE990" s="75"/>
      <c r="KRF990" s="75"/>
      <c r="KRG990" s="75"/>
      <c r="KRH990" s="75"/>
      <c r="KRI990" s="75"/>
      <c r="KRJ990" s="75"/>
      <c r="KRK990" s="75"/>
      <c r="KRL990" s="75"/>
      <c r="KRM990" s="75"/>
      <c r="KRN990" s="75"/>
      <c r="KRO990" s="75"/>
      <c r="KRP990" s="75"/>
      <c r="KRQ990" s="75"/>
      <c r="KRR990" s="75"/>
      <c r="KRS990" s="75"/>
      <c r="KRT990" s="75"/>
      <c r="KRU990" s="75"/>
      <c r="KRV990" s="75"/>
      <c r="KRW990" s="75"/>
      <c r="KRX990" s="75"/>
      <c r="KRY990" s="75"/>
      <c r="KRZ990" s="75"/>
      <c r="KSA990" s="75"/>
      <c r="KSB990" s="75"/>
      <c r="KSC990" s="75"/>
      <c r="KSD990" s="75"/>
      <c r="KSE990" s="75"/>
      <c r="KSF990" s="75"/>
      <c r="KSG990" s="75"/>
      <c r="KSH990" s="75"/>
      <c r="KSI990" s="75"/>
      <c r="KSJ990" s="75"/>
      <c r="KSK990" s="75"/>
      <c r="KSL990" s="75"/>
      <c r="KSM990" s="75"/>
      <c r="KSN990" s="75"/>
      <c r="KSO990" s="75"/>
      <c r="KSP990" s="75"/>
      <c r="KSQ990" s="75"/>
      <c r="KSR990" s="75"/>
      <c r="KSS990" s="75"/>
      <c r="KST990" s="75"/>
      <c r="KSU990" s="75"/>
      <c r="KSV990" s="75"/>
      <c r="KSW990" s="75"/>
      <c r="KSX990" s="75"/>
      <c r="KSY990" s="75"/>
      <c r="KSZ990" s="75"/>
      <c r="KTA990" s="75"/>
      <c r="KTB990" s="75"/>
      <c r="KTC990" s="75"/>
      <c r="KTD990" s="75"/>
      <c r="KTE990" s="75"/>
      <c r="KTF990" s="75"/>
      <c r="KTG990" s="75"/>
      <c r="KTH990" s="75"/>
      <c r="KTI990" s="75"/>
      <c r="KTJ990" s="75"/>
      <c r="KTK990" s="75"/>
      <c r="KTL990" s="75"/>
      <c r="KTM990" s="75"/>
      <c r="KTN990" s="75"/>
      <c r="KTO990" s="75"/>
      <c r="KTP990" s="75"/>
      <c r="KTQ990" s="75"/>
      <c r="KTR990" s="75"/>
      <c r="KTS990" s="75"/>
      <c r="KTT990" s="75"/>
      <c r="KTU990" s="75"/>
      <c r="KTV990" s="75"/>
      <c r="KTW990" s="75"/>
      <c r="KTX990" s="75"/>
      <c r="KTY990" s="75"/>
      <c r="KTZ990" s="75"/>
      <c r="KUA990" s="75"/>
      <c r="KUB990" s="75"/>
      <c r="KUC990" s="75"/>
      <c r="KUD990" s="75"/>
      <c r="KUE990" s="75"/>
      <c r="KUF990" s="75"/>
      <c r="KUG990" s="75"/>
      <c r="KUH990" s="75"/>
      <c r="KUI990" s="75"/>
      <c r="KUJ990" s="75"/>
      <c r="KUK990" s="75"/>
      <c r="KUL990" s="75"/>
      <c r="KUM990" s="75"/>
      <c r="KUN990" s="75"/>
      <c r="KUO990" s="75"/>
      <c r="KUP990" s="75"/>
      <c r="KUQ990" s="75"/>
      <c r="KUR990" s="75"/>
      <c r="KUS990" s="75"/>
      <c r="KUT990" s="75"/>
      <c r="KUU990" s="75"/>
      <c r="KUV990" s="75"/>
      <c r="KUW990" s="75"/>
      <c r="KUX990" s="75"/>
      <c r="KUY990" s="75"/>
      <c r="KUZ990" s="75"/>
      <c r="KVA990" s="75"/>
      <c r="KVB990" s="75"/>
      <c r="KVC990" s="75"/>
      <c r="KVD990" s="75"/>
      <c r="KVE990" s="75"/>
      <c r="KVF990" s="75"/>
      <c r="KVG990" s="75"/>
      <c r="KVH990" s="75"/>
      <c r="KVI990" s="75"/>
      <c r="KVJ990" s="75"/>
      <c r="KVK990" s="75"/>
      <c r="KVL990" s="75"/>
      <c r="KVM990" s="75"/>
      <c r="KVN990" s="75"/>
      <c r="KVO990" s="75"/>
      <c r="KVP990" s="75"/>
      <c r="KVQ990" s="75"/>
      <c r="KVR990" s="75"/>
      <c r="KVS990" s="75"/>
      <c r="KVT990" s="75"/>
      <c r="KVU990" s="75"/>
      <c r="KVV990" s="75"/>
      <c r="KVW990" s="75"/>
      <c r="KVX990" s="75"/>
      <c r="KVY990" s="75"/>
      <c r="KVZ990" s="75"/>
      <c r="KWA990" s="75"/>
      <c r="KWB990" s="75"/>
      <c r="KWC990" s="75"/>
      <c r="KWD990" s="75"/>
      <c r="KWE990" s="75"/>
      <c r="KWF990" s="75"/>
      <c r="KWG990" s="75"/>
      <c r="KWH990" s="75"/>
      <c r="KWI990" s="75"/>
      <c r="KWJ990" s="75"/>
      <c r="KWK990" s="75"/>
      <c r="KWL990" s="75"/>
      <c r="KWM990" s="75"/>
      <c r="KWN990" s="75"/>
      <c r="KWO990" s="75"/>
      <c r="KWP990" s="75"/>
      <c r="KWQ990" s="75"/>
      <c r="KWR990" s="75"/>
      <c r="KWS990" s="75"/>
      <c r="KWT990" s="75"/>
      <c r="KWU990" s="75"/>
      <c r="KWV990" s="75"/>
      <c r="KWW990" s="75"/>
      <c r="KWX990" s="75"/>
      <c r="KWY990" s="75"/>
      <c r="KWZ990" s="75"/>
      <c r="KXA990" s="75"/>
      <c r="KXB990" s="75"/>
      <c r="KXC990" s="75"/>
      <c r="KXD990" s="75"/>
      <c r="KXE990" s="75"/>
      <c r="KXF990" s="75"/>
      <c r="KXG990" s="75"/>
      <c r="KXH990" s="75"/>
      <c r="KXI990" s="75"/>
      <c r="KXJ990" s="75"/>
      <c r="KXK990" s="75"/>
      <c r="KXL990" s="75"/>
      <c r="KXM990" s="75"/>
      <c r="KXN990" s="75"/>
      <c r="KXO990" s="75"/>
      <c r="KXP990" s="75"/>
      <c r="KXQ990" s="75"/>
      <c r="KXR990" s="75"/>
      <c r="KXS990" s="75"/>
      <c r="KXT990" s="75"/>
      <c r="KXU990" s="75"/>
      <c r="KXV990" s="75"/>
      <c r="KXW990" s="75"/>
      <c r="KXX990" s="75"/>
      <c r="KXY990" s="75"/>
      <c r="KXZ990" s="75"/>
      <c r="KYA990" s="75"/>
      <c r="KYB990" s="75"/>
      <c r="KYC990" s="75"/>
      <c r="KYD990" s="75"/>
      <c r="KYE990" s="75"/>
      <c r="KYF990" s="75"/>
      <c r="KYG990" s="75"/>
      <c r="KYH990" s="75"/>
      <c r="KYI990" s="75"/>
      <c r="KYJ990" s="75"/>
      <c r="KYK990" s="75"/>
      <c r="KYL990" s="75"/>
      <c r="KYM990" s="75"/>
      <c r="KYN990" s="75"/>
      <c r="KYO990" s="75"/>
      <c r="KYP990" s="75"/>
      <c r="KYQ990" s="75"/>
      <c r="KYR990" s="75"/>
      <c r="KYS990" s="75"/>
      <c r="KYT990" s="75"/>
      <c r="KYU990" s="75"/>
      <c r="KYV990" s="75"/>
      <c r="KYW990" s="75"/>
      <c r="KYX990" s="75"/>
      <c r="KYY990" s="75"/>
      <c r="KYZ990" s="75"/>
      <c r="KZA990" s="75"/>
      <c r="KZB990" s="75"/>
      <c r="KZC990" s="75"/>
      <c r="KZD990" s="75"/>
      <c r="KZE990" s="75"/>
      <c r="KZF990" s="75"/>
      <c r="KZG990" s="75"/>
      <c r="KZH990" s="75"/>
      <c r="KZI990" s="75"/>
      <c r="KZJ990" s="75"/>
      <c r="KZK990" s="75"/>
      <c r="KZL990" s="75"/>
      <c r="KZM990" s="75"/>
      <c r="KZN990" s="75"/>
      <c r="KZO990" s="75"/>
      <c r="KZP990" s="75"/>
      <c r="KZQ990" s="75"/>
      <c r="KZR990" s="75"/>
      <c r="KZS990" s="75"/>
      <c r="KZT990" s="75"/>
      <c r="KZU990" s="75"/>
      <c r="KZV990" s="75"/>
      <c r="KZW990" s="75"/>
      <c r="KZX990" s="75"/>
      <c r="KZY990" s="75"/>
      <c r="KZZ990" s="75"/>
      <c r="LAA990" s="75"/>
      <c r="LAB990" s="75"/>
      <c r="LAC990" s="75"/>
      <c r="LAD990" s="75"/>
      <c r="LAE990" s="75"/>
      <c r="LAF990" s="75"/>
      <c r="LAG990" s="75"/>
      <c r="LAH990" s="75"/>
      <c r="LAI990" s="75"/>
      <c r="LAJ990" s="75"/>
      <c r="LAK990" s="75"/>
      <c r="LAL990" s="75"/>
      <c r="LAM990" s="75"/>
      <c r="LAN990" s="75"/>
      <c r="LAO990" s="75"/>
      <c r="LAP990" s="75"/>
      <c r="LAQ990" s="75"/>
      <c r="LAR990" s="75"/>
      <c r="LAS990" s="75"/>
      <c r="LAT990" s="75"/>
      <c r="LAU990" s="75"/>
      <c r="LAV990" s="75"/>
      <c r="LAW990" s="75"/>
      <c r="LAX990" s="75"/>
      <c r="LAY990" s="75"/>
      <c r="LAZ990" s="75"/>
      <c r="LBA990" s="75"/>
      <c r="LBB990" s="75"/>
      <c r="LBC990" s="75"/>
      <c r="LBD990" s="75"/>
      <c r="LBE990" s="75"/>
      <c r="LBF990" s="75"/>
      <c r="LBG990" s="75"/>
      <c r="LBH990" s="75"/>
      <c r="LBI990" s="75"/>
      <c r="LBJ990" s="75"/>
      <c r="LBK990" s="75"/>
      <c r="LBL990" s="75"/>
      <c r="LBM990" s="75"/>
      <c r="LBN990" s="75"/>
      <c r="LBO990" s="75"/>
      <c r="LBP990" s="75"/>
      <c r="LBQ990" s="75"/>
      <c r="LBR990" s="75"/>
      <c r="LBS990" s="75"/>
      <c r="LBT990" s="75"/>
      <c r="LBU990" s="75"/>
      <c r="LBV990" s="75"/>
      <c r="LBW990" s="75"/>
      <c r="LBX990" s="75"/>
      <c r="LBY990" s="75"/>
      <c r="LBZ990" s="75"/>
      <c r="LCA990" s="75"/>
      <c r="LCB990" s="75"/>
      <c r="LCC990" s="75"/>
      <c r="LCD990" s="75"/>
      <c r="LCE990" s="75"/>
      <c r="LCF990" s="75"/>
      <c r="LCG990" s="75"/>
      <c r="LCH990" s="75"/>
      <c r="LCI990" s="75"/>
      <c r="LCJ990" s="75"/>
      <c r="LCK990" s="75"/>
      <c r="LCL990" s="75"/>
      <c r="LCM990" s="75"/>
      <c r="LCN990" s="75"/>
      <c r="LCO990" s="75"/>
      <c r="LCP990" s="75"/>
      <c r="LCQ990" s="75"/>
      <c r="LCR990" s="75"/>
      <c r="LCS990" s="75"/>
      <c r="LCT990" s="75"/>
      <c r="LCU990" s="75"/>
      <c r="LCV990" s="75"/>
      <c r="LCW990" s="75"/>
      <c r="LCX990" s="75"/>
      <c r="LCY990" s="75"/>
      <c r="LCZ990" s="75"/>
      <c r="LDA990" s="75"/>
      <c r="LDB990" s="75"/>
      <c r="LDC990" s="75"/>
      <c r="LDD990" s="75"/>
      <c r="LDE990" s="75"/>
      <c r="LDF990" s="75"/>
      <c r="LDG990" s="75"/>
      <c r="LDH990" s="75"/>
      <c r="LDI990" s="75"/>
      <c r="LDJ990" s="75"/>
      <c r="LDK990" s="75"/>
      <c r="LDL990" s="75"/>
      <c r="LDM990" s="75"/>
      <c r="LDN990" s="75"/>
      <c r="LDO990" s="75"/>
      <c r="LDP990" s="75"/>
      <c r="LDQ990" s="75"/>
      <c r="LDR990" s="75"/>
      <c r="LDS990" s="75"/>
      <c r="LDT990" s="75"/>
      <c r="LDU990" s="75"/>
      <c r="LDV990" s="75"/>
      <c r="LDW990" s="75"/>
      <c r="LDX990" s="75"/>
      <c r="LDY990" s="75"/>
      <c r="LDZ990" s="75"/>
      <c r="LEA990" s="75"/>
      <c r="LEB990" s="75"/>
      <c r="LEC990" s="75"/>
      <c r="LED990" s="75"/>
      <c r="LEE990" s="75"/>
      <c r="LEF990" s="75"/>
      <c r="LEG990" s="75"/>
      <c r="LEH990" s="75"/>
      <c r="LEI990" s="75"/>
      <c r="LEJ990" s="75"/>
      <c r="LEK990" s="75"/>
      <c r="LEL990" s="75"/>
      <c r="LEM990" s="75"/>
      <c r="LEN990" s="75"/>
      <c r="LEO990" s="75"/>
      <c r="LEP990" s="75"/>
      <c r="LEQ990" s="75"/>
      <c r="LER990" s="75"/>
      <c r="LES990" s="75"/>
      <c r="LET990" s="75"/>
      <c r="LEU990" s="75"/>
      <c r="LEV990" s="75"/>
      <c r="LEW990" s="75"/>
      <c r="LEX990" s="75"/>
      <c r="LEY990" s="75"/>
      <c r="LEZ990" s="75"/>
      <c r="LFA990" s="75"/>
      <c r="LFB990" s="75"/>
      <c r="LFC990" s="75"/>
      <c r="LFD990" s="75"/>
      <c r="LFE990" s="75"/>
      <c r="LFF990" s="75"/>
      <c r="LFG990" s="75"/>
      <c r="LFH990" s="75"/>
      <c r="LFI990" s="75"/>
      <c r="LFJ990" s="75"/>
      <c r="LFK990" s="75"/>
      <c r="LFL990" s="75"/>
      <c r="LFM990" s="75"/>
      <c r="LFN990" s="75"/>
      <c r="LFO990" s="75"/>
      <c r="LFP990" s="75"/>
      <c r="LFQ990" s="75"/>
      <c r="LFR990" s="75"/>
      <c r="LFS990" s="75"/>
      <c r="LFT990" s="75"/>
      <c r="LFU990" s="75"/>
      <c r="LFV990" s="75"/>
      <c r="LFW990" s="75"/>
      <c r="LFX990" s="75"/>
      <c r="LFY990" s="75"/>
      <c r="LFZ990" s="75"/>
      <c r="LGA990" s="75"/>
      <c r="LGB990" s="75"/>
      <c r="LGC990" s="75"/>
      <c r="LGD990" s="75"/>
      <c r="LGE990" s="75"/>
      <c r="LGF990" s="75"/>
      <c r="LGG990" s="75"/>
      <c r="LGH990" s="75"/>
      <c r="LGI990" s="75"/>
      <c r="LGJ990" s="75"/>
      <c r="LGK990" s="75"/>
      <c r="LGL990" s="75"/>
      <c r="LGM990" s="75"/>
      <c r="LGN990" s="75"/>
      <c r="LGO990" s="75"/>
      <c r="LGP990" s="75"/>
      <c r="LGQ990" s="75"/>
      <c r="LGR990" s="75"/>
      <c r="LGS990" s="75"/>
      <c r="LGT990" s="75"/>
      <c r="LGU990" s="75"/>
      <c r="LGV990" s="75"/>
      <c r="LGW990" s="75"/>
      <c r="LGX990" s="75"/>
      <c r="LGY990" s="75"/>
      <c r="LGZ990" s="75"/>
      <c r="LHA990" s="75"/>
      <c r="LHB990" s="75"/>
      <c r="LHC990" s="75"/>
      <c r="LHD990" s="75"/>
      <c r="LHE990" s="75"/>
      <c r="LHF990" s="75"/>
      <c r="LHG990" s="75"/>
      <c r="LHH990" s="75"/>
      <c r="LHI990" s="75"/>
      <c r="LHJ990" s="75"/>
      <c r="LHK990" s="75"/>
      <c r="LHL990" s="75"/>
      <c r="LHM990" s="75"/>
      <c r="LHN990" s="75"/>
      <c r="LHO990" s="75"/>
      <c r="LHP990" s="75"/>
      <c r="LHQ990" s="75"/>
      <c r="LHR990" s="75"/>
      <c r="LHS990" s="75"/>
      <c r="LHT990" s="75"/>
      <c r="LHU990" s="75"/>
      <c r="LHV990" s="75"/>
      <c r="LHW990" s="75"/>
      <c r="LHX990" s="75"/>
      <c r="LHY990" s="75"/>
      <c r="LHZ990" s="75"/>
      <c r="LIA990" s="75"/>
      <c r="LIB990" s="75"/>
      <c r="LIC990" s="75"/>
      <c r="LID990" s="75"/>
      <c r="LIE990" s="75"/>
      <c r="LIF990" s="75"/>
      <c r="LIG990" s="75"/>
      <c r="LIH990" s="75"/>
      <c r="LII990" s="75"/>
      <c r="LIJ990" s="75"/>
      <c r="LIK990" s="75"/>
      <c r="LIL990" s="75"/>
      <c r="LIM990" s="75"/>
      <c r="LIN990" s="75"/>
      <c r="LIO990" s="75"/>
      <c r="LIP990" s="75"/>
      <c r="LIQ990" s="75"/>
      <c r="LIR990" s="75"/>
      <c r="LIS990" s="75"/>
      <c r="LIT990" s="75"/>
      <c r="LIU990" s="75"/>
      <c r="LIV990" s="75"/>
      <c r="LIW990" s="75"/>
      <c r="LIX990" s="75"/>
      <c r="LIY990" s="75"/>
      <c r="LIZ990" s="75"/>
      <c r="LJA990" s="75"/>
      <c r="LJB990" s="75"/>
      <c r="LJC990" s="75"/>
      <c r="LJD990" s="75"/>
      <c r="LJE990" s="75"/>
      <c r="LJF990" s="75"/>
      <c r="LJG990" s="75"/>
      <c r="LJH990" s="75"/>
      <c r="LJI990" s="75"/>
      <c r="LJJ990" s="75"/>
      <c r="LJK990" s="75"/>
      <c r="LJL990" s="75"/>
      <c r="LJM990" s="75"/>
      <c r="LJN990" s="75"/>
      <c r="LJO990" s="75"/>
      <c r="LJP990" s="75"/>
      <c r="LJQ990" s="75"/>
      <c r="LJR990" s="75"/>
      <c r="LJS990" s="75"/>
      <c r="LJT990" s="75"/>
      <c r="LJU990" s="75"/>
      <c r="LJV990" s="75"/>
      <c r="LJW990" s="75"/>
      <c r="LJX990" s="75"/>
      <c r="LJY990" s="75"/>
      <c r="LJZ990" s="75"/>
      <c r="LKA990" s="75"/>
      <c r="LKB990" s="75"/>
      <c r="LKC990" s="75"/>
      <c r="LKD990" s="75"/>
      <c r="LKE990" s="75"/>
      <c r="LKF990" s="75"/>
      <c r="LKG990" s="75"/>
      <c r="LKH990" s="75"/>
      <c r="LKI990" s="75"/>
      <c r="LKJ990" s="75"/>
      <c r="LKK990" s="75"/>
      <c r="LKL990" s="75"/>
      <c r="LKM990" s="75"/>
      <c r="LKN990" s="75"/>
      <c r="LKO990" s="75"/>
      <c r="LKP990" s="75"/>
      <c r="LKQ990" s="75"/>
      <c r="LKR990" s="75"/>
      <c r="LKS990" s="75"/>
      <c r="LKT990" s="75"/>
      <c r="LKU990" s="75"/>
      <c r="LKV990" s="75"/>
      <c r="LKW990" s="75"/>
      <c r="LKX990" s="75"/>
      <c r="LKY990" s="75"/>
      <c r="LKZ990" s="75"/>
      <c r="LLA990" s="75"/>
      <c r="LLB990" s="75"/>
      <c r="LLC990" s="75"/>
      <c r="LLD990" s="75"/>
      <c r="LLE990" s="75"/>
      <c r="LLF990" s="75"/>
      <c r="LLG990" s="75"/>
      <c r="LLH990" s="75"/>
      <c r="LLI990" s="75"/>
      <c r="LLJ990" s="75"/>
      <c r="LLK990" s="75"/>
      <c r="LLL990" s="75"/>
      <c r="LLM990" s="75"/>
      <c r="LLN990" s="75"/>
      <c r="LLO990" s="75"/>
      <c r="LLP990" s="75"/>
      <c r="LLQ990" s="75"/>
      <c r="LLR990" s="75"/>
      <c r="LLS990" s="75"/>
      <c r="LLT990" s="75"/>
      <c r="LLU990" s="75"/>
      <c r="LLV990" s="75"/>
      <c r="LLW990" s="75"/>
      <c r="LLX990" s="75"/>
      <c r="LLY990" s="75"/>
      <c r="LLZ990" s="75"/>
      <c r="LMA990" s="75"/>
      <c r="LMB990" s="75"/>
      <c r="LMC990" s="75"/>
      <c r="LMD990" s="75"/>
      <c r="LME990" s="75"/>
      <c r="LMF990" s="75"/>
      <c r="LMG990" s="75"/>
      <c r="LMH990" s="75"/>
      <c r="LMI990" s="75"/>
      <c r="LMJ990" s="75"/>
      <c r="LMK990" s="75"/>
      <c r="LML990" s="75"/>
      <c r="LMM990" s="75"/>
      <c r="LMN990" s="75"/>
      <c r="LMO990" s="75"/>
      <c r="LMP990" s="75"/>
      <c r="LMQ990" s="75"/>
      <c r="LMR990" s="75"/>
      <c r="LMS990" s="75"/>
      <c r="LMT990" s="75"/>
      <c r="LMU990" s="75"/>
      <c r="LMV990" s="75"/>
      <c r="LMW990" s="75"/>
      <c r="LMX990" s="75"/>
      <c r="LMY990" s="75"/>
      <c r="LMZ990" s="75"/>
      <c r="LNA990" s="75"/>
      <c r="LNB990" s="75"/>
      <c r="LNC990" s="75"/>
      <c r="LND990" s="75"/>
      <c r="LNE990" s="75"/>
      <c r="LNF990" s="75"/>
      <c r="LNG990" s="75"/>
      <c r="LNH990" s="75"/>
      <c r="LNI990" s="75"/>
      <c r="LNJ990" s="75"/>
      <c r="LNK990" s="75"/>
      <c r="LNL990" s="75"/>
      <c r="LNM990" s="75"/>
      <c r="LNN990" s="75"/>
      <c r="LNO990" s="75"/>
      <c r="LNP990" s="75"/>
      <c r="LNQ990" s="75"/>
      <c r="LNR990" s="75"/>
      <c r="LNS990" s="75"/>
      <c r="LNT990" s="75"/>
      <c r="LNU990" s="75"/>
      <c r="LNV990" s="75"/>
      <c r="LNW990" s="75"/>
      <c r="LNX990" s="75"/>
      <c r="LNY990" s="75"/>
      <c r="LNZ990" s="75"/>
      <c r="LOA990" s="75"/>
      <c r="LOB990" s="75"/>
      <c r="LOC990" s="75"/>
      <c r="LOD990" s="75"/>
      <c r="LOE990" s="75"/>
      <c r="LOF990" s="75"/>
      <c r="LOG990" s="75"/>
      <c r="LOH990" s="75"/>
      <c r="LOI990" s="75"/>
      <c r="LOJ990" s="75"/>
      <c r="LOK990" s="75"/>
      <c r="LOL990" s="75"/>
      <c r="LOM990" s="75"/>
      <c r="LON990" s="75"/>
      <c r="LOO990" s="75"/>
      <c r="LOP990" s="75"/>
      <c r="LOQ990" s="75"/>
      <c r="LOR990" s="75"/>
      <c r="LOS990" s="75"/>
      <c r="LOT990" s="75"/>
      <c r="LOU990" s="75"/>
      <c r="LOV990" s="75"/>
      <c r="LOW990" s="75"/>
      <c r="LOX990" s="75"/>
      <c r="LOY990" s="75"/>
      <c r="LOZ990" s="75"/>
      <c r="LPA990" s="75"/>
      <c r="LPB990" s="75"/>
      <c r="LPC990" s="75"/>
      <c r="LPD990" s="75"/>
      <c r="LPE990" s="75"/>
      <c r="LPF990" s="75"/>
      <c r="LPG990" s="75"/>
      <c r="LPH990" s="75"/>
      <c r="LPI990" s="75"/>
      <c r="LPJ990" s="75"/>
      <c r="LPK990" s="75"/>
      <c r="LPL990" s="75"/>
      <c r="LPM990" s="75"/>
      <c r="LPN990" s="75"/>
      <c r="LPO990" s="75"/>
      <c r="LPP990" s="75"/>
      <c r="LPQ990" s="75"/>
      <c r="LPR990" s="75"/>
      <c r="LPS990" s="75"/>
      <c r="LPT990" s="75"/>
      <c r="LPU990" s="75"/>
      <c r="LPV990" s="75"/>
      <c r="LPW990" s="75"/>
      <c r="LPX990" s="75"/>
      <c r="LPY990" s="75"/>
      <c r="LPZ990" s="75"/>
      <c r="LQA990" s="75"/>
      <c r="LQB990" s="75"/>
      <c r="LQC990" s="75"/>
      <c r="LQD990" s="75"/>
      <c r="LQE990" s="75"/>
      <c r="LQF990" s="75"/>
      <c r="LQG990" s="75"/>
      <c r="LQH990" s="75"/>
      <c r="LQI990" s="75"/>
      <c r="LQJ990" s="75"/>
      <c r="LQK990" s="75"/>
      <c r="LQL990" s="75"/>
      <c r="LQM990" s="75"/>
      <c r="LQN990" s="75"/>
      <c r="LQO990" s="75"/>
      <c r="LQP990" s="75"/>
      <c r="LQQ990" s="75"/>
      <c r="LQR990" s="75"/>
      <c r="LQS990" s="75"/>
      <c r="LQT990" s="75"/>
      <c r="LQU990" s="75"/>
      <c r="LQV990" s="75"/>
      <c r="LQW990" s="75"/>
      <c r="LQX990" s="75"/>
      <c r="LQY990" s="75"/>
      <c r="LQZ990" s="75"/>
      <c r="LRA990" s="75"/>
      <c r="LRB990" s="75"/>
      <c r="LRC990" s="75"/>
      <c r="LRD990" s="75"/>
      <c r="LRE990" s="75"/>
      <c r="LRF990" s="75"/>
      <c r="LRG990" s="75"/>
      <c r="LRH990" s="75"/>
      <c r="LRI990" s="75"/>
      <c r="LRJ990" s="75"/>
      <c r="LRK990" s="75"/>
      <c r="LRL990" s="75"/>
      <c r="LRM990" s="75"/>
      <c r="LRN990" s="75"/>
      <c r="LRO990" s="75"/>
      <c r="LRP990" s="75"/>
      <c r="LRQ990" s="75"/>
      <c r="LRR990" s="75"/>
      <c r="LRS990" s="75"/>
      <c r="LRT990" s="75"/>
      <c r="LRU990" s="75"/>
      <c r="LRV990" s="75"/>
      <c r="LRW990" s="75"/>
      <c r="LRX990" s="75"/>
      <c r="LRY990" s="75"/>
      <c r="LRZ990" s="75"/>
      <c r="LSA990" s="75"/>
      <c r="LSB990" s="75"/>
      <c r="LSC990" s="75"/>
      <c r="LSD990" s="75"/>
      <c r="LSE990" s="75"/>
      <c r="LSF990" s="75"/>
      <c r="LSG990" s="75"/>
      <c r="LSH990" s="75"/>
      <c r="LSI990" s="75"/>
      <c r="LSJ990" s="75"/>
      <c r="LSK990" s="75"/>
      <c r="LSL990" s="75"/>
      <c r="LSM990" s="75"/>
      <c r="LSN990" s="75"/>
      <c r="LSO990" s="75"/>
      <c r="LSP990" s="75"/>
      <c r="LSQ990" s="75"/>
      <c r="LSR990" s="75"/>
      <c r="LSS990" s="75"/>
      <c r="LST990" s="75"/>
      <c r="LSU990" s="75"/>
      <c r="LSV990" s="75"/>
      <c r="LSW990" s="75"/>
      <c r="LSX990" s="75"/>
      <c r="LSY990" s="75"/>
      <c r="LSZ990" s="75"/>
      <c r="LTA990" s="75"/>
      <c r="LTB990" s="75"/>
      <c r="LTC990" s="75"/>
      <c r="LTD990" s="75"/>
      <c r="LTE990" s="75"/>
      <c r="LTF990" s="75"/>
      <c r="LTG990" s="75"/>
      <c r="LTH990" s="75"/>
      <c r="LTI990" s="75"/>
      <c r="LTJ990" s="75"/>
      <c r="LTK990" s="75"/>
      <c r="LTL990" s="75"/>
      <c r="LTM990" s="75"/>
      <c r="LTN990" s="75"/>
      <c r="LTO990" s="75"/>
      <c r="LTP990" s="75"/>
      <c r="LTQ990" s="75"/>
      <c r="LTR990" s="75"/>
      <c r="LTS990" s="75"/>
      <c r="LTT990" s="75"/>
      <c r="LTU990" s="75"/>
      <c r="LTV990" s="75"/>
      <c r="LTW990" s="75"/>
      <c r="LTX990" s="75"/>
      <c r="LTY990" s="75"/>
      <c r="LTZ990" s="75"/>
      <c r="LUA990" s="75"/>
      <c r="LUB990" s="75"/>
      <c r="LUC990" s="75"/>
      <c r="LUD990" s="75"/>
      <c r="LUE990" s="75"/>
      <c r="LUF990" s="75"/>
      <c r="LUG990" s="75"/>
      <c r="LUH990" s="75"/>
      <c r="LUI990" s="75"/>
      <c r="LUJ990" s="75"/>
      <c r="LUK990" s="75"/>
      <c r="LUL990" s="75"/>
      <c r="LUM990" s="75"/>
      <c r="LUN990" s="75"/>
      <c r="LUO990" s="75"/>
      <c r="LUP990" s="75"/>
      <c r="LUQ990" s="75"/>
      <c r="LUR990" s="75"/>
      <c r="LUS990" s="75"/>
      <c r="LUT990" s="75"/>
      <c r="LUU990" s="75"/>
      <c r="LUV990" s="75"/>
      <c r="LUW990" s="75"/>
      <c r="LUX990" s="75"/>
      <c r="LUY990" s="75"/>
      <c r="LUZ990" s="75"/>
      <c r="LVA990" s="75"/>
      <c r="LVB990" s="75"/>
      <c r="LVC990" s="75"/>
      <c r="LVD990" s="75"/>
      <c r="LVE990" s="75"/>
      <c r="LVF990" s="75"/>
      <c r="LVG990" s="75"/>
      <c r="LVH990" s="75"/>
      <c r="LVI990" s="75"/>
      <c r="LVJ990" s="75"/>
      <c r="LVK990" s="75"/>
      <c r="LVL990" s="75"/>
      <c r="LVM990" s="75"/>
      <c r="LVN990" s="75"/>
      <c r="LVO990" s="75"/>
      <c r="LVP990" s="75"/>
      <c r="LVQ990" s="75"/>
      <c r="LVR990" s="75"/>
      <c r="LVS990" s="75"/>
      <c r="LVT990" s="75"/>
      <c r="LVU990" s="75"/>
      <c r="LVV990" s="75"/>
      <c r="LVW990" s="75"/>
      <c r="LVX990" s="75"/>
      <c r="LVY990" s="75"/>
      <c r="LVZ990" s="75"/>
      <c r="LWA990" s="75"/>
      <c r="LWB990" s="75"/>
      <c r="LWC990" s="75"/>
      <c r="LWD990" s="75"/>
      <c r="LWE990" s="75"/>
      <c r="LWF990" s="75"/>
      <c r="LWG990" s="75"/>
      <c r="LWH990" s="75"/>
      <c r="LWI990" s="75"/>
      <c r="LWJ990" s="75"/>
      <c r="LWK990" s="75"/>
      <c r="LWL990" s="75"/>
      <c r="LWM990" s="75"/>
      <c r="LWN990" s="75"/>
      <c r="LWO990" s="75"/>
      <c r="LWP990" s="75"/>
      <c r="LWQ990" s="75"/>
      <c r="LWR990" s="75"/>
      <c r="LWS990" s="75"/>
      <c r="LWT990" s="75"/>
      <c r="LWU990" s="75"/>
      <c r="LWV990" s="75"/>
      <c r="LWW990" s="75"/>
      <c r="LWX990" s="75"/>
      <c r="LWY990" s="75"/>
      <c r="LWZ990" s="75"/>
      <c r="LXA990" s="75"/>
      <c r="LXB990" s="75"/>
      <c r="LXC990" s="75"/>
      <c r="LXD990" s="75"/>
      <c r="LXE990" s="75"/>
      <c r="LXF990" s="75"/>
      <c r="LXG990" s="75"/>
      <c r="LXH990" s="75"/>
      <c r="LXI990" s="75"/>
      <c r="LXJ990" s="75"/>
      <c r="LXK990" s="75"/>
      <c r="LXL990" s="75"/>
      <c r="LXM990" s="75"/>
      <c r="LXN990" s="75"/>
      <c r="LXO990" s="75"/>
      <c r="LXP990" s="75"/>
      <c r="LXQ990" s="75"/>
      <c r="LXR990" s="75"/>
      <c r="LXS990" s="75"/>
      <c r="LXT990" s="75"/>
      <c r="LXU990" s="75"/>
      <c r="LXV990" s="75"/>
      <c r="LXW990" s="75"/>
      <c r="LXX990" s="75"/>
      <c r="LXY990" s="75"/>
      <c r="LXZ990" s="75"/>
      <c r="LYA990" s="75"/>
      <c r="LYB990" s="75"/>
      <c r="LYC990" s="75"/>
      <c r="LYD990" s="75"/>
      <c r="LYE990" s="75"/>
      <c r="LYF990" s="75"/>
      <c r="LYG990" s="75"/>
      <c r="LYH990" s="75"/>
      <c r="LYI990" s="75"/>
      <c r="LYJ990" s="75"/>
      <c r="LYK990" s="75"/>
      <c r="LYL990" s="75"/>
      <c r="LYM990" s="75"/>
      <c r="LYN990" s="75"/>
      <c r="LYO990" s="75"/>
      <c r="LYP990" s="75"/>
      <c r="LYQ990" s="75"/>
      <c r="LYR990" s="75"/>
      <c r="LYS990" s="75"/>
      <c r="LYT990" s="75"/>
      <c r="LYU990" s="75"/>
      <c r="LYV990" s="75"/>
      <c r="LYW990" s="75"/>
      <c r="LYX990" s="75"/>
      <c r="LYY990" s="75"/>
      <c r="LYZ990" s="75"/>
      <c r="LZA990" s="75"/>
      <c r="LZB990" s="75"/>
      <c r="LZC990" s="75"/>
      <c r="LZD990" s="75"/>
      <c r="LZE990" s="75"/>
      <c r="LZF990" s="75"/>
      <c r="LZG990" s="75"/>
      <c r="LZH990" s="75"/>
      <c r="LZI990" s="75"/>
      <c r="LZJ990" s="75"/>
      <c r="LZK990" s="75"/>
      <c r="LZL990" s="75"/>
      <c r="LZM990" s="75"/>
      <c r="LZN990" s="75"/>
      <c r="LZO990" s="75"/>
      <c r="LZP990" s="75"/>
      <c r="LZQ990" s="75"/>
      <c r="LZR990" s="75"/>
      <c r="LZS990" s="75"/>
      <c r="LZT990" s="75"/>
      <c r="LZU990" s="75"/>
      <c r="LZV990" s="75"/>
      <c r="LZW990" s="75"/>
      <c r="LZX990" s="75"/>
      <c r="LZY990" s="75"/>
      <c r="LZZ990" s="75"/>
      <c r="MAA990" s="75"/>
      <c r="MAB990" s="75"/>
      <c r="MAC990" s="75"/>
      <c r="MAD990" s="75"/>
      <c r="MAE990" s="75"/>
      <c r="MAF990" s="75"/>
      <c r="MAG990" s="75"/>
      <c r="MAH990" s="75"/>
      <c r="MAI990" s="75"/>
      <c r="MAJ990" s="75"/>
      <c r="MAK990" s="75"/>
      <c r="MAL990" s="75"/>
      <c r="MAM990" s="75"/>
      <c r="MAN990" s="75"/>
      <c r="MAO990" s="75"/>
      <c r="MAP990" s="75"/>
      <c r="MAQ990" s="75"/>
      <c r="MAR990" s="75"/>
      <c r="MAS990" s="75"/>
      <c r="MAT990" s="75"/>
      <c r="MAU990" s="75"/>
      <c r="MAV990" s="75"/>
      <c r="MAW990" s="75"/>
      <c r="MAX990" s="75"/>
      <c r="MAY990" s="75"/>
      <c r="MAZ990" s="75"/>
      <c r="MBA990" s="75"/>
      <c r="MBB990" s="75"/>
      <c r="MBC990" s="75"/>
      <c r="MBD990" s="75"/>
      <c r="MBE990" s="75"/>
      <c r="MBF990" s="75"/>
      <c r="MBG990" s="75"/>
      <c r="MBH990" s="75"/>
      <c r="MBI990" s="75"/>
      <c r="MBJ990" s="75"/>
      <c r="MBK990" s="75"/>
      <c r="MBL990" s="75"/>
      <c r="MBM990" s="75"/>
      <c r="MBN990" s="75"/>
      <c r="MBO990" s="75"/>
      <c r="MBP990" s="75"/>
      <c r="MBQ990" s="75"/>
      <c r="MBR990" s="75"/>
      <c r="MBS990" s="75"/>
      <c r="MBT990" s="75"/>
      <c r="MBU990" s="75"/>
      <c r="MBV990" s="75"/>
      <c r="MBW990" s="75"/>
      <c r="MBX990" s="75"/>
      <c r="MBY990" s="75"/>
      <c r="MBZ990" s="75"/>
      <c r="MCA990" s="75"/>
      <c r="MCB990" s="75"/>
      <c r="MCC990" s="75"/>
      <c r="MCD990" s="75"/>
      <c r="MCE990" s="75"/>
      <c r="MCF990" s="75"/>
      <c r="MCG990" s="75"/>
      <c r="MCH990" s="75"/>
      <c r="MCI990" s="75"/>
      <c r="MCJ990" s="75"/>
      <c r="MCK990" s="75"/>
      <c r="MCL990" s="75"/>
      <c r="MCM990" s="75"/>
      <c r="MCN990" s="75"/>
      <c r="MCO990" s="75"/>
      <c r="MCP990" s="75"/>
      <c r="MCQ990" s="75"/>
      <c r="MCR990" s="75"/>
      <c r="MCS990" s="75"/>
      <c r="MCT990" s="75"/>
      <c r="MCU990" s="75"/>
      <c r="MCV990" s="75"/>
      <c r="MCW990" s="75"/>
      <c r="MCX990" s="75"/>
      <c r="MCY990" s="75"/>
      <c r="MCZ990" s="75"/>
      <c r="MDA990" s="75"/>
      <c r="MDB990" s="75"/>
      <c r="MDC990" s="75"/>
      <c r="MDD990" s="75"/>
      <c r="MDE990" s="75"/>
      <c r="MDF990" s="75"/>
      <c r="MDG990" s="75"/>
      <c r="MDH990" s="75"/>
      <c r="MDI990" s="75"/>
      <c r="MDJ990" s="75"/>
      <c r="MDK990" s="75"/>
      <c r="MDL990" s="75"/>
      <c r="MDM990" s="75"/>
      <c r="MDN990" s="75"/>
      <c r="MDO990" s="75"/>
      <c r="MDP990" s="75"/>
      <c r="MDQ990" s="75"/>
      <c r="MDR990" s="75"/>
      <c r="MDS990" s="75"/>
      <c r="MDT990" s="75"/>
      <c r="MDU990" s="75"/>
      <c r="MDV990" s="75"/>
      <c r="MDW990" s="75"/>
      <c r="MDX990" s="75"/>
      <c r="MDY990" s="75"/>
      <c r="MDZ990" s="75"/>
      <c r="MEA990" s="75"/>
      <c r="MEB990" s="75"/>
      <c r="MEC990" s="75"/>
      <c r="MED990" s="75"/>
      <c r="MEE990" s="75"/>
      <c r="MEF990" s="75"/>
      <c r="MEG990" s="75"/>
      <c r="MEH990" s="75"/>
      <c r="MEI990" s="75"/>
      <c r="MEJ990" s="75"/>
      <c r="MEK990" s="75"/>
      <c r="MEL990" s="75"/>
      <c r="MEM990" s="75"/>
      <c r="MEN990" s="75"/>
      <c r="MEO990" s="75"/>
      <c r="MEP990" s="75"/>
      <c r="MEQ990" s="75"/>
      <c r="MER990" s="75"/>
      <c r="MES990" s="75"/>
      <c r="MET990" s="75"/>
      <c r="MEU990" s="75"/>
      <c r="MEV990" s="75"/>
      <c r="MEW990" s="75"/>
      <c r="MEX990" s="75"/>
      <c r="MEY990" s="75"/>
      <c r="MEZ990" s="75"/>
      <c r="MFA990" s="75"/>
      <c r="MFB990" s="75"/>
      <c r="MFC990" s="75"/>
      <c r="MFD990" s="75"/>
      <c r="MFE990" s="75"/>
      <c r="MFF990" s="75"/>
      <c r="MFG990" s="75"/>
      <c r="MFH990" s="75"/>
      <c r="MFI990" s="75"/>
      <c r="MFJ990" s="75"/>
      <c r="MFK990" s="75"/>
      <c r="MFL990" s="75"/>
      <c r="MFM990" s="75"/>
      <c r="MFN990" s="75"/>
      <c r="MFO990" s="75"/>
      <c r="MFP990" s="75"/>
      <c r="MFQ990" s="75"/>
      <c r="MFR990" s="75"/>
      <c r="MFS990" s="75"/>
      <c r="MFT990" s="75"/>
      <c r="MFU990" s="75"/>
      <c r="MFV990" s="75"/>
      <c r="MFW990" s="75"/>
      <c r="MFX990" s="75"/>
      <c r="MFY990" s="75"/>
      <c r="MFZ990" s="75"/>
      <c r="MGA990" s="75"/>
      <c r="MGB990" s="75"/>
      <c r="MGC990" s="75"/>
      <c r="MGD990" s="75"/>
      <c r="MGE990" s="75"/>
      <c r="MGF990" s="75"/>
      <c r="MGG990" s="75"/>
      <c r="MGH990" s="75"/>
      <c r="MGI990" s="75"/>
      <c r="MGJ990" s="75"/>
      <c r="MGK990" s="75"/>
      <c r="MGL990" s="75"/>
      <c r="MGM990" s="75"/>
      <c r="MGN990" s="75"/>
      <c r="MGO990" s="75"/>
      <c r="MGP990" s="75"/>
      <c r="MGQ990" s="75"/>
      <c r="MGR990" s="75"/>
      <c r="MGS990" s="75"/>
      <c r="MGT990" s="75"/>
      <c r="MGU990" s="75"/>
      <c r="MGV990" s="75"/>
      <c r="MGW990" s="75"/>
      <c r="MGX990" s="75"/>
      <c r="MGY990" s="75"/>
      <c r="MGZ990" s="75"/>
      <c r="MHA990" s="75"/>
      <c r="MHB990" s="75"/>
      <c r="MHC990" s="75"/>
      <c r="MHD990" s="75"/>
      <c r="MHE990" s="75"/>
      <c r="MHF990" s="75"/>
      <c r="MHG990" s="75"/>
      <c r="MHH990" s="75"/>
      <c r="MHI990" s="75"/>
      <c r="MHJ990" s="75"/>
      <c r="MHK990" s="75"/>
      <c r="MHL990" s="75"/>
      <c r="MHM990" s="75"/>
      <c r="MHN990" s="75"/>
      <c r="MHO990" s="75"/>
      <c r="MHP990" s="75"/>
      <c r="MHQ990" s="75"/>
      <c r="MHR990" s="75"/>
      <c r="MHS990" s="75"/>
      <c r="MHT990" s="75"/>
      <c r="MHU990" s="75"/>
      <c r="MHV990" s="75"/>
      <c r="MHW990" s="75"/>
      <c r="MHX990" s="75"/>
      <c r="MHY990" s="75"/>
      <c r="MHZ990" s="75"/>
      <c r="MIA990" s="75"/>
      <c r="MIB990" s="75"/>
      <c r="MIC990" s="75"/>
      <c r="MID990" s="75"/>
      <c r="MIE990" s="75"/>
      <c r="MIF990" s="75"/>
      <c r="MIG990" s="75"/>
      <c r="MIH990" s="75"/>
      <c r="MII990" s="75"/>
      <c r="MIJ990" s="75"/>
      <c r="MIK990" s="75"/>
      <c r="MIL990" s="75"/>
      <c r="MIM990" s="75"/>
      <c r="MIN990" s="75"/>
      <c r="MIO990" s="75"/>
      <c r="MIP990" s="75"/>
      <c r="MIQ990" s="75"/>
      <c r="MIR990" s="75"/>
      <c r="MIS990" s="75"/>
      <c r="MIT990" s="75"/>
      <c r="MIU990" s="75"/>
      <c r="MIV990" s="75"/>
      <c r="MIW990" s="75"/>
      <c r="MIX990" s="75"/>
      <c r="MIY990" s="75"/>
      <c r="MIZ990" s="75"/>
      <c r="MJA990" s="75"/>
      <c r="MJB990" s="75"/>
      <c r="MJC990" s="75"/>
      <c r="MJD990" s="75"/>
      <c r="MJE990" s="75"/>
      <c r="MJF990" s="75"/>
      <c r="MJG990" s="75"/>
      <c r="MJH990" s="75"/>
      <c r="MJI990" s="75"/>
      <c r="MJJ990" s="75"/>
      <c r="MJK990" s="75"/>
      <c r="MJL990" s="75"/>
      <c r="MJM990" s="75"/>
      <c r="MJN990" s="75"/>
      <c r="MJO990" s="75"/>
      <c r="MJP990" s="75"/>
      <c r="MJQ990" s="75"/>
      <c r="MJR990" s="75"/>
      <c r="MJS990" s="75"/>
      <c r="MJT990" s="75"/>
      <c r="MJU990" s="75"/>
      <c r="MJV990" s="75"/>
      <c r="MJW990" s="75"/>
      <c r="MJX990" s="75"/>
      <c r="MJY990" s="75"/>
      <c r="MJZ990" s="75"/>
      <c r="MKA990" s="75"/>
      <c r="MKB990" s="75"/>
      <c r="MKC990" s="75"/>
      <c r="MKD990" s="75"/>
      <c r="MKE990" s="75"/>
      <c r="MKF990" s="75"/>
      <c r="MKG990" s="75"/>
      <c r="MKH990" s="75"/>
      <c r="MKI990" s="75"/>
      <c r="MKJ990" s="75"/>
      <c r="MKK990" s="75"/>
      <c r="MKL990" s="75"/>
      <c r="MKM990" s="75"/>
      <c r="MKN990" s="75"/>
      <c r="MKO990" s="75"/>
      <c r="MKP990" s="75"/>
      <c r="MKQ990" s="75"/>
      <c r="MKR990" s="75"/>
      <c r="MKS990" s="75"/>
      <c r="MKT990" s="75"/>
      <c r="MKU990" s="75"/>
      <c r="MKV990" s="75"/>
      <c r="MKW990" s="75"/>
      <c r="MKX990" s="75"/>
      <c r="MKY990" s="75"/>
      <c r="MKZ990" s="75"/>
      <c r="MLA990" s="75"/>
      <c r="MLB990" s="75"/>
      <c r="MLC990" s="75"/>
      <c r="MLD990" s="75"/>
      <c r="MLE990" s="75"/>
      <c r="MLF990" s="75"/>
      <c r="MLG990" s="75"/>
      <c r="MLH990" s="75"/>
      <c r="MLI990" s="75"/>
      <c r="MLJ990" s="75"/>
      <c r="MLK990" s="75"/>
      <c r="MLL990" s="75"/>
      <c r="MLM990" s="75"/>
      <c r="MLN990" s="75"/>
      <c r="MLO990" s="75"/>
      <c r="MLP990" s="75"/>
      <c r="MLQ990" s="75"/>
      <c r="MLR990" s="75"/>
      <c r="MLS990" s="75"/>
      <c r="MLT990" s="75"/>
      <c r="MLU990" s="75"/>
      <c r="MLV990" s="75"/>
      <c r="MLW990" s="75"/>
      <c r="MLX990" s="75"/>
      <c r="MLY990" s="75"/>
      <c r="MLZ990" s="75"/>
      <c r="MMA990" s="75"/>
      <c r="MMB990" s="75"/>
      <c r="MMC990" s="75"/>
      <c r="MMD990" s="75"/>
      <c r="MME990" s="75"/>
      <c r="MMF990" s="75"/>
      <c r="MMG990" s="75"/>
      <c r="MMH990" s="75"/>
      <c r="MMI990" s="75"/>
      <c r="MMJ990" s="75"/>
      <c r="MMK990" s="75"/>
      <c r="MML990" s="75"/>
      <c r="MMM990" s="75"/>
      <c r="MMN990" s="75"/>
      <c r="MMO990" s="75"/>
      <c r="MMP990" s="75"/>
      <c r="MMQ990" s="75"/>
      <c r="MMR990" s="75"/>
      <c r="MMS990" s="75"/>
      <c r="MMT990" s="75"/>
      <c r="MMU990" s="75"/>
      <c r="MMV990" s="75"/>
      <c r="MMW990" s="75"/>
      <c r="MMX990" s="75"/>
      <c r="MMY990" s="75"/>
      <c r="MMZ990" s="75"/>
      <c r="MNA990" s="75"/>
      <c r="MNB990" s="75"/>
      <c r="MNC990" s="75"/>
      <c r="MND990" s="75"/>
      <c r="MNE990" s="75"/>
      <c r="MNF990" s="75"/>
      <c r="MNG990" s="75"/>
      <c r="MNH990" s="75"/>
      <c r="MNI990" s="75"/>
      <c r="MNJ990" s="75"/>
      <c r="MNK990" s="75"/>
      <c r="MNL990" s="75"/>
      <c r="MNM990" s="75"/>
      <c r="MNN990" s="75"/>
      <c r="MNO990" s="75"/>
      <c r="MNP990" s="75"/>
      <c r="MNQ990" s="75"/>
      <c r="MNR990" s="75"/>
      <c r="MNS990" s="75"/>
      <c r="MNT990" s="75"/>
      <c r="MNU990" s="75"/>
      <c r="MNV990" s="75"/>
      <c r="MNW990" s="75"/>
      <c r="MNX990" s="75"/>
      <c r="MNY990" s="75"/>
      <c r="MNZ990" s="75"/>
      <c r="MOA990" s="75"/>
      <c r="MOB990" s="75"/>
      <c r="MOC990" s="75"/>
      <c r="MOD990" s="75"/>
      <c r="MOE990" s="75"/>
      <c r="MOF990" s="75"/>
      <c r="MOG990" s="75"/>
      <c r="MOH990" s="75"/>
      <c r="MOI990" s="75"/>
      <c r="MOJ990" s="75"/>
      <c r="MOK990" s="75"/>
      <c r="MOL990" s="75"/>
      <c r="MOM990" s="75"/>
      <c r="MON990" s="75"/>
      <c r="MOO990" s="75"/>
      <c r="MOP990" s="75"/>
      <c r="MOQ990" s="75"/>
      <c r="MOR990" s="75"/>
      <c r="MOS990" s="75"/>
      <c r="MOT990" s="75"/>
      <c r="MOU990" s="75"/>
      <c r="MOV990" s="75"/>
      <c r="MOW990" s="75"/>
      <c r="MOX990" s="75"/>
      <c r="MOY990" s="75"/>
      <c r="MOZ990" s="75"/>
      <c r="MPA990" s="75"/>
      <c r="MPB990" s="75"/>
      <c r="MPC990" s="75"/>
      <c r="MPD990" s="75"/>
      <c r="MPE990" s="75"/>
      <c r="MPF990" s="75"/>
      <c r="MPG990" s="75"/>
      <c r="MPH990" s="75"/>
      <c r="MPI990" s="75"/>
      <c r="MPJ990" s="75"/>
      <c r="MPK990" s="75"/>
      <c r="MPL990" s="75"/>
      <c r="MPM990" s="75"/>
      <c r="MPN990" s="75"/>
      <c r="MPO990" s="75"/>
      <c r="MPP990" s="75"/>
      <c r="MPQ990" s="75"/>
      <c r="MPR990" s="75"/>
      <c r="MPS990" s="75"/>
      <c r="MPT990" s="75"/>
      <c r="MPU990" s="75"/>
      <c r="MPV990" s="75"/>
      <c r="MPW990" s="75"/>
      <c r="MPX990" s="75"/>
      <c r="MPY990" s="75"/>
      <c r="MPZ990" s="75"/>
      <c r="MQA990" s="75"/>
      <c r="MQB990" s="75"/>
      <c r="MQC990" s="75"/>
      <c r="MQD990" s="75"/>
      <c r="MQE990" s="75"/>
      <c r="MQF990" s="75"/>
      <c r="MQG990" s="75"/>
      <c r="MQH990" s="75"/>
      <c r="MQI990" s="75"/>
      <c r="MQJ990" s="75"/>
      <c r="MQK990" s="75"/>
      <c r="MQL990" s="75"/>
      <c r="MQM990" s="75"/>
      <c r="MQN990" s="75"/>
      <c r="MQO990" s="75"/>
      <c r="MQP990" s="75"/>
      <c r="MQQ990" s="75"/>
      <c r="MQR990" s="75"/>
      <c r="MQS990" s="75"/>
      <c r="MQT990" s="75"/>
      <c r="MQU990" s="75"/>
      <c r="MQV990" s="75"/>
      <c r="MQW990" s="75"/>
      <c r="MQX990" s="75"/>
      <c r="MQY990" s="75"/>
      <c r="MQZ990" s="75"/>
      <c r="MRA990" s="75"/>
      <c r="MRB990" s="75"/>
      <c r="MRC990" s="75"/>
      <c r="MRD990" s="75"/>
      <c r="MRE990" s="75"/>
      <c r="MRF990" s="75"/>
      <c r="MRG990" s="75"/>
      <c r="MRH990" s="75"/>
      <c r="MRI990" s="75"/>
      <c r="MRJ990" s="75"/>
      <c r="MRK990" s="75"/>
      <c r="MRL990" s="75"/>
      <c r="MRM990" s="75"/>
      <c r="MRN990" s="75"/>
      <c r="MRO990" s="75"/>
      <c r="MRP990" s="75"/>
      <c r="MRQ990" s="75"/>
      <c r="MRR990" s="75"/>
      <c r="MRS990" s="75"/>
      <c r="MRT990" s="75"/>
      <c r="MRU990" s="75"/>
      <c r="MRV990" s="75"/>
      <c r="MRW990" s="75"/>
      <c r="MRX990" s="75"/>
      <c r="MRY990" s="75"/>
      <c r="MRZ990" s="75"/>
      <c r="MSA990" s="75"/>
      <c r="MSB990" s="75"/>
      <c r="MSC990" s="75"/>
      <c r="MSD990" s="75"/>
      <c r="MSE990" s="75"/>
      <c r="MSF990" s="75"/>
      <c r="MSG990" s="75"/>
      <c r="MSH990" s="75"/>
      <c r="MSI990" s="75"/>
      <c r="MSJ990" s="75"/>
      <c r="MSK990" s="75"/>
      <c r="MSL990" s="75"/>
      <c r="MSM990" s="75"/>
      <c r="MSN990" s="75"/>
      <c r="MSO990" s="75"/>
      <c r="MSP990" s="75"/>
      <c r="MSQ990" s="75"/>
      <c r="MSR990" s="75"/>
      <c r="MSS990" s="75"/>
      <c r="MST990" s="75"/>
      <c r="MSU990" s="75"/>
      <c r="MSV990" s="75"/>
      <c r="MSW990" s="75"/>
      <c r="MSX990" s="75"/>
      <c r="MSY990" s="75"/>
      <c r="MSZ990" s="75"/>
      <c r="MTA990" s="75"/>
      <c r="MTB990" s="75"/>
      <c r="MTC990" s="75"/>
      <c r="MTD990" s="75"/>
      <c r="MTE990" s="75"/>
      <c r="MTF990" s="75"/>
      <c r="MTG990" s="75"/>
      <c r="MTH990" s="75"/>
      <c r="MTI990" s="75"/>
      <c r="MTJ990" s="75"/>
      <c r="MTK990" s="75"/>
      <c r="MTL990" s="75"/>
      <c r="MTM990" s="75"/>
      <c r="MTN990" s="75"/>
      <c r="MTO990" s="75"/>
      <c r="MTP990" s="75"/>
      <c r="MTQ990" s="75"/>
      <c r="MTR990" s="75"/>
      <c r="MTS990" s="75"/>
      <c r="MTT990" s="75"/>
      <c r="MTU990" s="75"/>
      <c r="MTV990" s="75"/>
      <c r="MTW990" s="75"/>
      <c r="MTX990" s="75"/>
      <c r="MTY990" s="75"/>
      <c r="MTZ990" s="75"/>
      <c r="MUA990" s="75"/>
      <c r="MUB990" s="75"/>
      <c r="MUC990" s="75"/>
      <c r="MUD990" s="75"/>
      <c r="MUE990" s="75"/>
      <c r="MUF990" s="75"/>
      <c r="MUG990" s="75"/>
      <c r="MUH990" s="75"/>
      <c r="MUI990" s="75"/>
      <c r="MUJ990" s="75"/>
      <c r="MUK990" s="75"/>
      <c r="MUL990" s="75"/>
      <c r="MUM990" s="75"/>
      <c r="MUN990" s="75"/>
      <c r="MUO990" s="75"/>
      <c r="MUP990" s="75"/>
      <c r="MUQ990" s="75"/>
      <c r="MUR990" s="75"/>
      <c r="MUS990" s="75"/>
      <c r="MUT990" s="75"/>
      <c r="MUU990" s="75"/>
      <c r="MUV990" s="75"/>
      <c r="MUW990" s="75"/>
      <c r="MUX990" s="75"/>
      <c r="MUY990" s="75"/>
      <c r="MUZ990" s="75"/>
      <c r="MVA990" s="75"/>
      <c r="MVB990" s="75"/>
      <c r="MVC990" s="75"/>
      <c r="MVD990" s="75"/>
      <c r="MVE990" s="75"/>
      <c r="MVF990" s="75"/>
      <c r="MVG990" s="75"/>
      <c r="MVH990" s="75"/>
      <c r="MVI990" s="75"/>
      <c r="MVJ990" s="75"/>
      <c r="MVK990" s="75"/>
      <c r="MVL990" s="75"/>
      <c r="MVM990" s="75"/>
      <c r="MVN990" s="75"/>
      <c r="MVO990" s="75"/>
      <c r="MVP990" s="75"/>
      <c r="MVQ990" s="75"/>
      <c r="MVR990" s="75"/>
      <c r="MVS990" s="75"/>
      <c r="MVT990" s="75"/>
      <c r="MVU990" s="75"/>
      <c r="MVV990" s="75"/>
      <c r="MVW990" s="75"/>
      <c r="MVX990" s="75"/>
      <c r="MVY990" s="75"/>
      <c r="MVZ990" s="75"/>
      <c r="MWA990" s="75"/>
      <c r="MWB990" s="75"/>
      <c r="MWC990" s="75"/>
      <c r="MWD990" s="75"/>
      <c r="MWE990" s="75"/>
      <c r="MWF990" s="75"/>
      <c r="MWG990" s="75"/>
      <c r="MWH990" s="75"/>
      <c r="MWI990" s="75"/>
      <c r="MWJ990" s="75"/>
      <c r="MWK990" s="75"/>
      <c r="MWL990" s="75"/>
      <c r="MWM990" s="75"/>
      <c r="MWN990" s="75"/>
      <c r="MWO990" s="75"/>
      <c r="MWP990" s="75"/>
      <c r="MWQ990" s="75"/>
      <c r="MWR990" s="75"/>
      <c r="MWS990" s="75"/>
      <c r="MWT990" s="75"/>
      <c r="MWU990" s="75"/>
      <c r="MWV990" s="75"/>
      <c r="MWW990" s="75"/>
      <c r="MWX990" s="75"/>
      <c r="MWY990" s="75"/>
      <c r="MWZ990" s="75"/>
      <c r="MXA990" s="75"/>
      <c r="MXB990" s="75"/>
      <c r="MXC990" s="75"/>
      <c r="MXD990" s="75"/>
      <c r="MXE990" s="75"/>
      <c r="MXF990" s="75"/>
      <c r="MXG990" s="75"/>
      <c r="MXH990" s="75"/>
      <c r="MXI990" s="75"/>
      <c r="MXJ990" s="75"/>
      <c r="MXK990" s="75"/>
      <c r="MXL990" s="75"/>
      <c r="MXM990" s="75"/>
      <c r="MXN990" s="75"/>
      <c r="MXO990" s="75"/>
      <c r="MXP990" s="75"/>
      <c r="MXQ990" s="75"/>
      <c r="MXR990" s="75"/>
      <c r="MXS990" s="75"/>
      <c r="MXT990" s="75"/>
      <c r="MXU990" s="75"/>
      <c r="MXV990" s="75"/>
      <c r="MXW990" s="75"/>
      <c r="MXX990" s="75"/>
      <c r="MXY990" s="75"/>
      <c r="MXZ990" s="75"/>
      <c r="MYA990" s="75"/>
      <c r="MYB990" s="75"/>
      <c r="MYC990" s="75"/>
      <c r="MYD990" s="75"/>
      <c r="MYE990" s="75"/>
      <c r="MYF990" s="75"/>
      <c r="MYG990" s="75"/>
      <c r="MYH990" s="75"/>
      <c r="MYI990" s="75"/>
      <c r="MYJ990" s="75"/>
      <c r="MYK990" s="75"/>
      <c r="MYL990" s="75"/>
      <c r="MYM990" s="75"/>
      <c r="MYN990" s="75"/>
      <c r="MYO990" s="75"/>
      <c r="MYP990" s="75"/>
      <c r="MYQ990" s="75"/>
      <c r="MYR990" s="75"/>
      <c r="MYS990" s="75"/>
      <c r="MYT990" s="75"/>
      <c r="MYU990" s="75"/>
      <c r="MYV990" s="75"/>
      <c r="MYW990" s="75"/>
      <c r="MYX990" s="75"/>
      <c r="MYY990" s="75"/>
      <c r="MYZ990" s="75"/>
      <c r="MZA990" s="75"/>
      <c r="MZB990" s="75"/>
      <c r="MZC990" s="75"/>
      <c r="MZD990" s="75"/>
      <c r="MZE990" s="75"/>
      <c r="MZF990" s="75"/>
      <c r="MZG990" s="75"/>
      <c r="MZH990" s="75"/>
      <c r="MZI990" s="75"/>
      <c r="MZJ990" s="75"/>
      <c r="MZK990" s="75"/>
      <c r="MZL990" s="75"/>
      <c r="MZM990" s="75"/>
      <c r="MZN990" s="75"/>
      <c r="MZO990" s="75"/>
      <c r="MZP990" s="75"/>
      <c r="MZQ990" s="75"/>
      <c r="MZR990" s="75"/>
      <c r="MZS990" s="75"/>
      <c r="MZT990" s="75"/>
      <c r="MZU990" s="75"/>
      <c r="MZV990" s="75"/>
      <c r="MZW990" s="75"/>
      <c r="MZX990" s="75"/>
      <c r="MZY990" s="75"/>
      <c r="MZZ990" s="75"/>
      <c r="NAA990" s="75"/>
      <c r="NAB990" s="75"/>
      <c r="NAC990" s="75"/>
      <c r="NAD990" s="75"/>
      <c r="NAE990" s="75"/>
      <c r="NAF990" s="75"/>
      <c r="NAG990" s="75"/>
      <c r="NAH990" s="75"/>
      <c r="NAI990" s="75"/>
      <c r="NAJ990" s="75"/>
      <c r="NAK990" s="75"/>
      <c r="NAL990" s="75"/>
      <c r="NAM990" s="75"/>
      <c r="NAN990" s="75"/>
      <c r="NAO990" s="75"/>
      <c r="NAP990" s="75"/>
      <c r="NAQ990" s="75"/>
      <c r="NAR990" s="75"/>
      <c r="NAS990" s="75"/>
      <c r="NAT990" s="75"/>
      <c r="NAU990" s="75"/>
      <c r="NAV990" s="75"/>
      <c r="NAW990" s="75"/>
      <c r="NAX990" s="75"/>
      <c r="NAY990" s="75"/>
      <c r="NAZ990" s="75"/>
      <c r="NBA990" s="75"/>
      <c r="NBB990" s="75"/>
      <c r="NBC990" s="75"/>
      <c r="NBD990" s="75"/>
      <c r="NBE990" s="75"/>
      <c r="NBF990" s="75"/>
      <c r="NBG990" s="75"/>
      <c r="NBH990" s="75"/>
      <c r="NBI990" s="75"/>
      <c r="NBJ990" s="75"/>
      <c r="NBK990" s="75"/>
      <c r="NBL990" s="75"/>
      <c r="NBM990" s="75"/>
      <c r="NBN990" s="75"/>
      <c r="NBO990" s="75"/>
      <c r="NBP990" s="75"/>
      <c r="NBQ990" s="75"/>
      <c r="NBR990" s="75"/>
      <c r="NBS990" s="75"/>
      <c r="NBT990" s="75"/>
      <c r="NBU990" s="75"/>
      <c r="NBV990" s="75"/>
      <c r="NBW990" s="75"/>
      <c r="NBX990" s="75"/>
      <c r="NBY990" s="75"/>
      <c r="NBZ990" s="75"/>
      <c r="NCA990" s="75"/>
      <c r="NCB990" s="75"/>
      <c r="NCC990" s="75"/>
      <c r="NCD990" s="75"/>
      <c r="NCE990" s="75"/>
      <c r="NCF990" s="75"/>
      <c r="NCG990" s="75"/>
      <c r="NCH990" s="75"/>
      <c r="NCI990" s="75"/>
      <c r="NCJ990" s="75"/>
      <c r="NCK990" s="75"/>
      <c r="NCL990" s="75"/>
      <c r="NCM990" s="75"/>
      <c r="NCN990" s="75"/>
      <c r="NCO990" s="75"/>
      <c r="NCP990" s="75"/>
      <c r="NCQ990" s="75"/>
      <c r="NCR990" s="75"/>
      <c r="NCS990" s="75"/>
      <c r="NCT990" s="75"/>
      <c r="NCU990" s="75"/>
      <c r="NCV990" s="75"/>
      <c r="NCW990" s="75"/>
      <c r="NCX990" s="75"/>
      <c r="NCY990" s="75"/>
      <c r="NCZ990" s="75"/>
      <c r="NDA990" s="75"/>
      <c r="NDB990" s="75"/>
      <c r="NDC990" s="75"/>
      <c r="NDD990" s="75"/>
      <c r="NDE990" s="75"/>
      <c r="NDF990" s="75"/>
      <c r="NDG990" s="75"/>
      <c r="NDH990" s="75"/>
      <c r="NDI990" s="75"/>
      <c r="NDJ990" s="75"/>
      <c r="NDK990" s="75"/>
      <c r="NDL990" s="75"/>
      <c r="NDM990" s="75"/>
      <c r="NDN990" s="75"/>
      <c r="NDO990" s="75"/>
      <c r="NDP990" s="75"/>
      <c r="NDQ990" s="75"/>
      <c r="NDR990" s="75"/>
      <c r="NDS990" s="75"/>
      <c r="NDT990" s="75"/>
      <c r="NDU990" s="75"/>
      <c r="NDV990" s="75"/>
      <c r="NDW990" s="75"/>
      <c r="NDX990" s="75"/>
      <c r="NDY990" s="75"/>
      <c r="NDZ990" s="75"/>
      <c r="NEA990" s="75"/>
      <c r="NEB990" s="75"/>
      <c r="NEC990" s="75"/>
      <c r="NED990" s="75"/>
      <c r="NEE990" s="75"/>
      <c r="NEF990" s="75"/>
      <c r="NEG990" s="75"/>
      <c r="NEH990" s="75"/>
      <c r="NEI990" s="75"/>
      <c r="NEJ990" s="75"/>
      <c r="NEK990" s="75"/>
      <c r="NEL990" s="75"/>
      <c r="NEM990" s="75"/>
      <c r="NEN990" s="75"/>
      <c r="NEO990" s="75"/>
      <c r="NEP990" s="75"/>
      <c r="NEQ990" s="75"/>
      <c r="NER990" s="75"/>
      <c r="NES990" s="75"/>
      <c r="NET990" s="75"/>
      <c r="NEU990" s="75"/>
      <c r="NEV990" s="75"/>
      <c r="NEW990" s="75"/>
      <c r="NEX990" s="75"/>
      <c r="NEY990" s="75"/>
      <c r="NEZ990" s="75"/>
      <c r="NFA990" s="75"/>
      <c r="NFB990" s="75"/>
      <c r="NFC990" s="75"/>
      <c r="NFD990" s="75"/>
      <c r="NFE990" s="75"/>
      <c r="NFF990" s="75"/>
      <c r="NFG990" s="75"/>
      <c r="NFH990" s="75"/>
      <c r="NFI990" s="75"/>
      <c r="NFJ990" s="75"/>
      <c r="NFK990" s="75"/>
      <c r="NFL990" s="75"/>
      <c r="NFM990" s="75"/>
      <c r="NFN990" s="75"/>
      <c r="NFO990" s="75"/>
      <c r="NFP990" s="75"/>
      <c r="NFQ990" s="75"/>
      <c r="NFR990" s="75"/>
      <c r="NFS990" s="75"/>
      <c r="NFT990" s="75"/>
      <c r="NFU990" s="75"/>
      <c r="NFV990" s="75"/>
      <c r="NFW990" s="75"/>
      <c r="NFX990" s="75"/>
      <c r="NFY990" s="75"/>
      <c r="NFZ990" s="75"/>
      <c r="NGA990" s="75"/>
      <c r="NGB990" s="75"/>
      <c r="NGC990" s="75"/>
      <c r="NGD990" s="75"/>
      <c r="NGE990" s="75"/>
      <c r="NGF990" s="75"/>
      <c r="NGG990" s="75"/>
      <c r="NGH990" s="75"/>
      <c r="NGI990" s="75"/>
      <c r="NGJ990" s="75"/>
      <c r="NGK990" s="75"/>
      <c r="NGL990" s="75"/>
      <c r="NGM990" s="75"/>
      <c r="NGN990" s="75"/>
      <c r="NGO990" s="75"/>
      <c r="NGP990" s="75"/>
      <c r="NGQ990" s="75"/>
      <c r="NGR990" s="75"/>
      <c r="NGS990" s="75"/>
      <c r="NGT990" s="75"/>
      <c r="NGU990" s="75"/>
      <c r="NGV990" s="75"/>
      <c r="NGW990" s="75"/>
      <c r="NGX990" s="75"/>
      <c r="NGY990" s="75"/>
      <c r="NGZ990" s="75"/>
      <c r="NHA990" s="75"/>
      <c r="NHB990" s="75"/>
      <c r="NHC990" s="75"/>
      <c r="NHD990" s="75"/>
      <c r="NHE990" s="75"/>
      <c r="NHF990" s="75"/>
      <c r="NHG990" s="75"/>
      <c r="NHH990" s="75"/>
      <c r="NHI990" s="75"/>
      <c r="NHJ990" s="75"/>
      <c r="NHK990" s="75"/>
      <c r="NHL990" s="75"/>
      <c r="NHM990" s="75"/>
      <c r="NHN990" s="75"/>
      <c r="NHO990" s="75"/>
      <c r="NHP990" s="75"/>
      <c r="NHQ990" s="75"/>
      <c r="NHR990" s="75"/>
      <c r="NHS990" s="75"/>
      <c r="NHT990" s="75"/>
      <c r="NHU990" s="75"/>
      <c r="NHV990" s="75"/>
      <c r="NHW990" s="75"/>
      <c r="NHX990" s="75"/>
      <c r="NHY990" s="75"/>
      <c r="NHZ990" s="75"/>
      <c r="NIA990" s="75"/>
      <c r="NIB990" s="75"/>
      <c r="NIC990" s="75"/>
      <c r="NID990" s="75"/>
      <c r="NIE990" s="75"/>
      <c r="NIF990" s="75"/>
      <c r="NIG990" s="75"/>
      <c r="NIH990" s="75"/>
      <c r="NII990" s="75"/>
      <c r="NIJ990" s="75"/>
      <c r="NIK990" s="75"/>
      <c r="NIL990" s="75"/>
      <c r="NIM990" s="75"/>
      <c r="NIN990" s="75"/>
      <c r="NIO990" s="75"/>
      <c r="NIP990" s="75"/>
      <c r="NIQ990" s="75"/>
      <c r="NIR990" s="75"/>
      <c r="NIS990" s="75"/>
      <c r="NIT990" s="75"/>
      <c r="NIU990" s="75"/>
      <c r="NIV990" s="75"/>
      <c r="NIW990" s="75"/>
      <c r="NIX990" s="75"/>
      <c r="NIY990" s="75"/>
      <c r="NIZ990" s="75"/>
      <c r="NJA990" s="75"/>
      <c r="NJB990" s="75"/>
      <c r="NJC990" s="75"/>
      <c r="NJD990" s="75"/>
      <c r="NJE990" s="75"/>
      <c r="NJF990" s="75"/>
      <c r="NJG990" s="75"/>
      <c r="NJH990" s="75"/>
      <c r="NJI990" s="75"/>
      <c r="NJJ990" s="75"/>
      <c r="NJK990" s="75"/>
      <c r="NJL990" s="75"/>
      <c r="NJM990" s="75"/>
      <c r="NJN990" s="75"/>
      <c r="NJO990" s="75"/>
      <c r="NJP990" s="75"/>
      <c r="NJQ990" s="75"/>
      <c r="NJR990" s="75"/>
      <c r="NJS990" s="75"/>
      <c r="NJT990" s="75"/>
      <c r="NJU990" s="75"/>
      <c r="NJV990" s="75"/>
      <c r="NJW990" s="75"/>
      <c r="NJX990" s="75"/>
      <c r="NJY990" s="75"/>
      <c r="NJZ990" s="75"/>
      <c r="NKA990" s="75"/>
      <c r="NKB990" s="75"/>
      <c r="NKC990" s="75"/>
      <c r="NKD990" s="75"/>
      <c r="NKE990" s="75"/>
      <c r="NKF990" s="75"/>
      <c r="NKG990" s="75"/>
      <c r="NKH990" s="75"/>
      <c r="NKI990" s="75"/>
      <c r="NKJ990" s="75"/>
      <c r="NKK990" s="75"/>
      <c r="NKL990" s="75"/>
      <c r="NKM990" s="75"/>
      <c r="NKN990" s="75"/>
      <c r="NKO990" s="75"/>
      <c r="NKP990" s="75"/>
      <c r="NKQ990" s="75"/>
      <c r="NKR990" s="75"/>
      <c r="NKS990" s="75"/>
      <c r="NKT990" s="75"/>
      <c r="NKU990" s="75"/>
      <c r="NKV990" s="75"/>
      <c r="NKW990" s="75"/>
      <c r="NKX990" s="75"/>
      <c r="NKY990" s="75"/>
      <c r="NKZ990" s="75"/>
      <c r="NLA990" s="75"/>
      <c r="NLB990" s="75"/>
      <c r="NLC990" s="75"/>
      <c r="NLD990" s="75"/>
      <c r="NLE990" s="75"/>
      <c r="NLF990" s="75"/>
      <c r="NLG990" s="75"/>
      <c r="NLH990" s="75"/>
      <c r="NLI990" s="75"/>
      <c r="NLJ990" s="75"/>
      <c r="NLK990" s="75"/>
      <c r="NLL990" s="75"/>
      <c r="NLM990" s="75"/>
      <c r="NLN990" s="75"/>
      <c r="NLO990" s="75"/>
      <c r="NLP990" s="75"/>
      <c r="NLQ990" s="75"/>
      <c r="NLR990" s="75"/>
      <c r="NLS990" s="75"/>
      <c r="NLT990" s="75"/>
      <c r="NLU990" s="75"/>
      <c r="NLV990" s="75"/>
      <c r="NLW990" s="75"/>
      <c r="NLX990" s="75"/>
      <c r="NLY990" s="75"/>
      <c r="NLZ990" s="75"/>
      <c r="NMA990" s="75"/>
      <c r="NMB990" s="75"/>
      <c r="NMC990" s="75"/>
      <c r="NMD990" s="75"/>
      <c r="NME990" s="75"/>
      <c r="NMF990" s="75"/>
      <c r="NMG990" s="75"/>
      <c r="NMH990" s="75"/>
      <c r="NMI990" s="75"/>
      <c r="NMJ990" s="75"/>
      <c r="NMK990" s="75"/>
      <c r="NML990" s="75"/>
      <c r="NMM990" s="75"/>
      <c r="NMN990" s="75"/>
      <c r="NMO990" s="75"/>
      <c r="NMP990" s="75"/>
      <c r="NMQ990" s="75"/>
      <c r="NMR990" s="75"/>
      <c r="NMS990" s="75"/>
      <c r="NMT990" s="75"/>
      <c r="NMU990" s="75"/>
      <c r="NMV990" s="75"/>
      <c r="NMW990" s="75"/>
      <c r="NMX990" s="75"/>
      <c r="NMY990" s="75"/>
      <c r="NMZ990" s="75"/>
      <c r="NNA990" s="75"/>
      <c r="NNB990" s="75"/>
      <c r="NNC990" s="75"/>
      <c r="NND990" s="75"/>
      <c r="NNE990" s="75"/>
      <c r="NNF990" s="75"/>
      <c r="NNG990" s="75"/>
      <c r="NNH990" s="75"/>
      <c r="NNI990" s="75"/>
      <c r="NNJ990" s="75"/>
      <c r="NNK990" s="75"/>
      <c r="NNL990" s="75"/>
      <c r="NNM990" s="75"/>
      <c r="NNN990" s="75"/>
      <c r="NNO990" s="75"/>
      <c r="NNP990" s="75"/>
      <c r="NNQ990" s="75"/>
      <c r="NNR990" s="75"/>
      <c r="NNS990" s="75"/>
      <c r="NNT990" s="75"/>
      <c r="NNU990" s="75"/>
      <c r="NNV990" s="75"/>
      <c r="NNW990" s="75"/>
      <c r="NNX990" s="75"/>
      <c r="NNY990" s="75"/>
      <c r="NNZ990" s="75"/>
      <c r="NOA990" s="75"/>
      <c r="NOB990" s="75"/>
      <c r="NOC990" s="75"/>
      <c r="NOD990" s="75"/>
      <c r="NOE990" s="75"/>
      <c r="NOF990" s="75"/>
      <c r="NOG990" s="75"/>
      <c r="NOH990" s="75"/>
      <c r="NOI990" s="75"/>
      <c r="NOJ990" s="75"/>
      <c r="NOK990" s="75"/>
      <c r="NOL990" s="75"/>
      <c r="NOM990" s="75"/>
      <c r="NON990" s="75"/>
      <c r="NOO990" s="75"/>
      <c r="NOP990" s="75"/>
      <c r="NOQ990" s="75"/>
      <c r="NOR990" s="75"/>
      <c r="NOS990" s="75"/>
      <c r="NOT990" s="75"/>
      <c r="NOU990" s="75"/>
      <c r="NOV990" s="75"/>
      <c r="NOW990" s="75"/>
      <c r="NOX990" s="75"/>
      <c r="NOY990" s="75"/>
      <c r="NOZ990" s="75"/>
      <c r="NPA990" s="75"/>
      <c r="NPB990" s="75"/>
      <c r="NPC990" s="75"/>
      <c r="NPD990" s="75"/>
      <c r="NPE990" s="75"/>
      <c r="NPF990" s="75"/>
      <c r="NPG990" s="75"/>
      <c r="NPH990" s="75"/>
      <c r="NPI990" s="75"/>
      <c r="NPJ990" s="75"/>
      <c r="NPK990" s="75"/>
      <c r="NPL990" s="75"/>
      <c r="NPM990" s="75"/>
      <c r="NPN990" s="75"/>
      <c r="NPO990" s="75"/>
      <c r="NPP990" s="75"/>
      <c r="NPQ990" s="75"/>
      <c r="NPR990" s="75"/>
      <c r="NPS990" s="75"/>
      <c r="NPT990" s="75"/>
      <c r="NPU990" s="75"/>
      <c r="NPV990" s="75"/>
      <c r="NPW990" s="75"/>
      <c r="NPX990" s="75"/>
      <c r="NPY990" s="75"/>
      <c r="NPZ990" s="75"/>
      <c r="NQA990" s="75"/>
      <c r="NQB990" s="75"/>
      <c r="NQC990" s="75"/>
      <c r="NQD990" s="75"/>
      <c r="NQE990" s="75"/>
      <c r="NQF990" s="75"/>
      <c r="NQG990" s="75"/>
      <c r="NQH990" s="75"/>
      <c r="NQI990" s="75"/>
      <c r="NQJ990" s="75"/>
      <c r="NQK990" s="75"/>
      <c r="NQL990" s="75"/>
      <c r="NQM990" s="75"/>
      <c r="NQN990" s="75"/>
      <c r="NQO990" s="75"/>
      <c r="NQP990" s="75"/>
      <c r="NQQ990" s="75"/>
      <c r="NQR990" s="75"/>
      <c r="NQS990" s="75"/>
      <c r="NQT990" s="75"/>
      <c r="NQU990" s="75"/>
      <c r="NQV990" s="75"/>
      <c r="NQW990" s="75"/>
      <c r="NQX990" s="75"/>
      <c r="NQY990" s="75"/>
      <c r="NQZ990" s="75"/>
      <c r="NRA990" s="75"/>
      <c r="NRB990" s="75"/>
      <c r="NRC990" s="75"/>
      <c r="NRD990" s="75"/>
      <c r="NRE990" s="75"/>
      <c r="NRF990" s="75"/>
      <c r="NRG990" s="75"/>
      <c r="NRH990" s="75"/>
      <c r="NRI990" s="75"/>
      <c r="NRJ990" s="75"/>
      <c r="NRK990" s="75"/>
      <c r="NRL990" s="75"/>
      <c r="NRM990" s="75"/>
      <c r="NRN990" s="75"/>
      <c r="NRO990" s="75"/>
      <c r="NRP990" s="75"/>
      <c r="NRQ990" s="75"/>
      <c r="NRR990" s="75"/>
      <c r="NRS990" s="75"/>
      <c r="NRT990" s="75"/>
      <c r="NRU990" s="75"/>
      <c r="NRV990" s="75"/>
      <c r="NRW990" s="75"/>
      <c r="NRX990" s="75"/>
      <c r="NRY990" s="75"/>
      <c r="NRZ990" s="75"/>
      <c r="NSA990" s="75"/>
      <c r="NSB990" s="75"/>
      <c r="NSC990" s="75"/>
      <c r="NSD990" s="75"/>
      <c r="NSE990" s="75"/>
      <c r="NSF990" s="75"/>
      <c r="NSG990" s="75"/>
      <c r="NSH990" s="75"/>
      <c r="NSI990" s="75"/>
      <c r="NSJ990" s="75"/>
      <c r="NSK990" s="75"/>
      <c r="NSL990" s="75"/>
      <c r="NSM990" s="75"/>
      <c r="NSN990" s="75"/>
      <c r="NSO990" s="75"/>
      <c r="NSP990" s="75"/>
      <c r="NSQ990" s="75"/>
      <c r="NSR990" s="75"/>
      <c r="NSS990" s="75"/>
      <c r="NST990" s="75"/>
      <c r="NSU990" s="75"/>
      <c r="NSV990" s="75"/>
      <c r="NSW990" s="75"/>
      <c r="NSX990" s="75"/>
      <c r="NSY990" s="75"/>
      <c r="NSZ990" s="75"/>
      <c r="NTA990" s="75"/>
      <c r="NTB990" s="75"/>
      <c r="NTC990" s="75"/>
      <c r="NTD990" s="75"/>
      <c r="NTE990" s="75"/>
      <c r="NTF990" s="75"/>
      <c r="NTG990" s="75"/>
      <c r="NTH990" s="75"/>
      <c r="NTI990" s="75"/>
      <c r="NTJ990" s="75"/>
      <c r="NTK990" s="75"/>
      <c r="NTL990" s="75"/>
      <c r="NTM990" s="75"/>
      <c r="NTN990" s="75"/>
      <c r="NTO990" s="75"/>
      <c r="NTP990" s="75"/>
      <c r="NTQ990" s="75"/>
      <c r="NTR990" s="75"/>
      <c r="NTS990" s="75"/>
      <c r="NTT990" s="75"/>
      <c r="NTU990" s="75"/>
      <c r="NTV990" s="75"/>
      <c r="NTW990" s="75"/>
      <c r="NTX990" s="75"/>
      <c r="NTY990" s="75"/>
      <c r="NTZ990" s="75"/>
      <c r="NUA990" s="75"/>
      <c r="NUB990" s="75"/>
      <c r="NUC990" s="75"/>
      <c r="NUD990" s="75"/>
      <c r="NUE990" s="75"/>
      <c r="NUF990" s="75"/>
      <c r="NUG990" s="75"/>
      <c r="NUH990" s="75"/>
      <c r="NUI990" s="75"/>
      <c r="NUJ990" s="75"/>
      <c r="NUK990" s="75"/>
      <c r="NUL990" s="75"/>
      <c r="NUM990" s="75"/>
      <c r="NUN990" s="75"/>
      <c r="NUO990" s="75"/>
      <c r="NUP990" s="75"/>
      <c r="NUQ990" s="75"/>
      <c r="NUR990" s="75"/>
      <c r="NUS990" s="75"/>
      <c r="NUT990" s="75"/>
      <c r="NUU990" s="75"/>
      <c r="NUV990" s="75"/>
      <c r="NUW990" s="75"/>
      <c r="NUX990" s="75"/>
      <c r="NUY990" s="75"/>
      <c r="NUZ990" s="75"/>
      <c r="NVA990" s="75"/>
      <c r="NVB990" s="75"/>
      <c r="NVC990" s="75"/>
      <c r="NVD990" s="75"/>
      <c r="NVE990" s="75"/>
      <c r="NVF990" s="75"/>
      <c r="NVG990" s="75"/>
      <c r="NVH990" s="75"/>
      <c r="NVI990" s="75"/>
      <c r="NVJ990" s="75"/>
      <c r="NVK990" s="75"/>
      <c r="NVL990" s="75"/>
      <c r="NVM990" s="75"/>
      <c r="NVN990" s="75"/>
      <c r="NVO990" s="75"/>
      <c r="NVP990" s="75"/>
      <c r="NVQ990" s="75"/>
      <c r="NVR990" s="75"/>
      <c r="NVS990" s="75"/>
      <c r="NVT990" s="75"/>
      <c r="NVU990" s="75"/>
      <c r="NVV990" s="75"/>
      <c r="NVW990" s="75"/>
      <c r="NVX990" s="75"/>
      <c r="NVY990" s="75"/>
      <c r="NVZ990" s="75"/>
      <c r="NWA990" s="75"/>
      <c r="NWB990" s="75"/>
      <c r="NWC990" s="75"/>
      <c r="NWD990" s="75"/>
      <c r="NWE990" s="75"/>
      <c r="NWF990" s="75"/>
      <c r="NWG990" s="75"/>
      <c r="NWH990" s="75"/>
      <c r="NWI990" s="75"/>
      <c r="NWJ990" s="75"/>
      <c r="NWK990" s="75"/>
      <c r="NWL990" s="75"/>
      <c r="NWM990" s="75"/>
      <c r="NWN990" s="75"/>
      <c r="NWO990" s="75"/>
      <c r="NWP990" s="75"/>
      <c r="NWQ990" s="75"/>
      <c r="NWR990" s="75"/>
      <c r="NWS990" s="75"/>
      <c r="NWT990" s="75"/>
      <c r="NWU990" s="75"/>
      <c r="NWV990" s="75"/>
      <c r="NWW990" s="75"/>
      <c r="NWX990" s="75"/>
      <c r="NWY990" s="75"/>
      <c r="NWZ990" s="75"/>
      <c r="NXA990" s="75"/>
      <c r="NXB990" s="75"/>
      <c r="NXC990" s="75"/>
      <c r="NXD990" s="75"/>
      <c r="NXE990" s="75"/>
      <c r="NXF990" s="75"/>
      <c r="NXG990" s="75"/>
      <c r="NXH990" s="75"/>
      <c r="NXI990" s="75"/>
      <c r="NXJ990" s="75"/>
      <c r="NXK990" s="75"/>
      <c r="NXL990" s="75"/>
      <c r="NXM990" s="75"/>
      <c r="NXN990" s="75"/>
      <c r="NXO990" s="75"/>
      <c r="NXP990" s="75"/>
      <c r="NXQ990" s="75"/>
      <c r="NXR990" s="75"/>
      <c r="NXS990" s="75"/>
      <c r="NXT990" s="75"/>
      <c r="NXU990" s="75"/>
      <c r="NXV990" s="75"/>
      <c r="NXW990" s="75"/>
      <c r="NXX990" s="75"/>
      <c r="NXY990" s="75"/>
      <c r="NXZ990" s="75"/>
      <c r="NYA990" s="75"/>
      <c r="NYB990" s="75"/>
      <c r="NYC990" s="75"/>
      <c r="NYD990" s="75"/>
      <c r="NYE990" s="75"/>
      <c r="NYF990" s="75"/>
      <c r="NYG990" s="75"/>
      <c r="NYH990" s="75"/>
      <c r="NYI990" s="75"/>
      <c r="NYJ990" s="75"/>
      <c r="NYK990" s="75"/>
      <c r="NYL990" s="75"/>
      <c r="NYM990" s="75"/>
      <c r="NYN990" s="75"/>
      <c r="NYO990" s="75"/>
      <c r="NYP990" s="75"/>
      <c r="NYQ990" s="75"/>
      <c r="NYR990" s="75"/>
      <c r="NYS990" s="75"/>
      <c r="NYT990" s="75"/>
      <c r="NYU990" s="75"/>
      <c r="NYV990" s="75"/>
      <c r="NYW990" s="75"/>
      <c r="NYX990" s="75"/>
      <c r="NYY990" s="75"/>
      <c r="NYZ990" s="75"/>
      <c r="NZA990" s="75"/>
      <c r="NZB990" s="75"/>
      <c r="NZC990" s="75"/>
      <c r="NZD990" s="75"/>
      <c r="NZE990" s="75"/>
      <c r="NZF990" s="75"/>
      <c r="NZG990" s="75"/>
      <c r="NZH990" s="75"/>
      <c r="NZI990" s="75"/>
      <c r="NZJ990" s="75"/>
      <c r="NZK990" s="75"/>
      <c r="NZL990" s="75"/>
      <c r="NZM990" s="75"/>
      <c r="NZN990" s="75"/>
      <c r="NZO990" s="75"/>
      <c r="NZP990" s="75"/>
      <c r="NZQ990" s="75"/>
      <c r="NZR990" s="75"/>
      <c r="NZS990" s="75"/>
      <c r="NZT990" s="75"/>
      <c r="NZU990" s="75"/>
      <c r="NZV990" s="75"/>
      <c r="NZW990" s="75"/>
      <c r="NZX990" s="75"/>
      <c r="NZY990" s="75"/>
      <c r="NZZ990" s="75"/>
      <c r="OAA990" s="75"/>
      <c r="OAB990" s="75"/>
      <c r="OAC990" s="75"/>
      <c r="OAD990" s="75"/>
      <c r="OAE990" s="75"/>
      <c r="OAF990" s="75"/>
      <c r="OAG990" s="75"/>
      <c r="OAH990" s="75"/>
      <c r="OAI990" s="75"/>
      <c r="OAJ990" s="75"/>
      <c r="OAK990" s="75"/>
      <c r="OAL990" s="75"/>
      <c r="OAM990" s="75"/>
      <c r="OAN990" s="75"/>
      <c r="OAO990" s="75"/>
      <c r="OAP990" s="75"/>
      <c r="OAQ990" s="75"/>
      <c r="OAR990" s="75"/>
      <c r="OAS990" s="75"/>
      <c r="OAT990" s="75"/>
      <c r="OAU990" s="75"/>
      <c r="OAV990" s="75"/>
      <c r="OAW990" s="75"/>
      <c r="OAX990" s="75"/>
      <c r="OAY990" s="75"/>
      <c r="OAZ990" s="75"/>
      <c r="OBA990" s="75"/>
      <c r="OBB990" s="75"/>
      <c r="OBC990" s="75"/>
      <c r="OBD990" s="75"/>
      <c r="OBE990" s="75"/>
      <c r="OBF990" s="75"/>
      <c r="OBG990" s="75"/>
      <c r="OBH990" s="75"/>
      <c r="OBI990" s="75"/>
      <c r="OBJ990" s="75"/>
      <c r="OBK990" s="75"/>
      <c r="OBL990" s="75"/>
      <c r="OBM990" s="75"/>
      <c r="OBN990" s="75"/>
      <c r="OBO990" s="75"/>
      <c r="OBP990" s="75"/>
      <c r="OBQ990" s="75"/>
      <c r="OBR990" s="75"/>
      <c r="OBS990" s="75"/>
      <c r="OBT990" s="75"/>
      <c r="OBU990" s="75"/>
      <c r="OBV990" s="75"/>
      <c r="OBW990" s="75"/>
      <c r="OBX990" s="75"/>
      <c r="OBY990" s="75"/>
      <c r="OBZ990" s="75"/>
      <c r="OCA990" s="75"/>
      <c r="OCB990" s="75"/>
      <c r="OCC990" s="75"/>
      <c r="OCD990" s="75"/>
      <c r="OCE990" s="75"/>
      <c r="OCF990" s="75"/>
      <c r="OCG990" s="75"/>
      <c r="OCH990" s="75"/>
      <c r="OCI990" s="75"/>
      <c r="OCJ990" s="75"/>
      <c r="OCK990" s="75"/>
      <c r="OCL990" s="75"/>
      <c r="OCM990" s="75"/>
      <c r="OCN990" s="75"/>
      <c r="OCO990" s="75"/>
      <c r="OCP990" s="75"/>
      <c r="OCQ990" s="75"/>
      <c r="OCR990" s="75"/>
      <c r="OCS990" s="75"/>
      <c r="OCT990" s="75"/>
      <c r="OCU990" s="75"/>
      <c r="OCV990" s="75"/>
      <c r="OCW990" s="75"/>
      <c r="OCX990" s="75"/>
      <c r="OCY990" s="75"/>
      <c r="OCZ990" s="75"/>
      <c r="ODA990" s="75"/>
      <c r="ODB990" s="75"/>
      <c r="ODC990" s="75"/>
      <c r="ODD990" s="75"/>
      <c r="ODE990" s="75"/>
      <c r="ODF990" s="75"/>
      <c r="ODG990" s="75"/>
      <c r="ODH990" s="75"/>
      <c r="ODI990" s="75"/>
      <c r="ODJ990" s="75"/>
      <c r="ODK990" s="75"/>
      <c r="ODL990" s="75"/>
      <c r="ODM990" s="75"/>
      <c r="ODN990" s="75"/>
      <c r="ODO990" s="75"/>
      <c r="ODP990" s="75"/>
      <c r="ODQ990" s="75"/>
      <c r="ODR990" s="75"/>
      <c r="ODS990" s="75"/>
      <c r="ODT990" s="75"/>
      <c r="ODU990" s="75"/>
      <c r="ODV990" s="75"/>
      <c r="ODW990" s="75"/>
      <c r="ODX990" s="75"/>
      <c r="ODY990" s="75"/>
      <c r="ODZ990" s="75"/>
      <c r="OEA990" s="75"/>
      <c r="OEB990" s="75"/>
      <c r="OEC990" s="75"/>
      <c r="OED990" s="75"/>
      <c r="OEE990" s="75"/>
      <c r="OEF990" s="75"/>
      <c r="OEG990" s="75"/>
      <c r="OEH990" s="75"/>
      <c r="OEI990" s="75"/>
      <c r="OEJ990" s="75"/>
      <c r="OEK990" s="75"/>
      <c r="OEL990" s="75"/>
      <c r="OEM990" s="75"/>
      <c r="OEN990" s="75"/>
      <c r="OEO990" s="75"/>
      <c r="OEP990" s="75"/>
      <c r="OEQ990" s="75"/>
      <c r="OER990" s="75"/>
      <c r="OES990" s="75"/>
      <c r="OET990" s="75"/>
      <c r="OEU990" s="75"/>
      <c r="OEV990" s="75"/>
      <c r="OEW990" s="75"/>
      <c r="OEX990" s="75"/>
      <c r="OEY990" s="75"/>
      <c r="OEZ990" s="75"/>
      <c r="OFA990" s="75"/>
      <c r="OFB990" s="75"/>
      <c r="OFC990" s="75"/>
      <c r="OFD990" s="75"/>
      <c r="OFE990" s="75"/>
      <c r="OFF990" s="75"/>
      <c r="OFG990" s="75"/>
      <c r="OFH990" s="75"/>
      <c r="OFI990" s="75"/>
      <c r="OFJ990" s="75"/>
      <c r="OFK990" s="75"/>
      <c r="OFL990" s="75"/>
      <c r="OFM990" s="75"/>
      <c r="OFN990" s="75"/>
      <c r="OFO990" s="75"/>
      <c r="OFP990" s="75"/>
      <c r="OFQ990" s="75"/>
      <c r="OFR990" s="75"/>
      <c r="OFS990" s="75"/>
      <c r="OFT990" s="75"/>
      <c r="OFU990" s="75"/>
      <c r="OFV990" s="75"/>
      <c r="OFW990" s="75"/>
      <c r="OFX990" s="75"/>
      <c r="OFY990" s="75"/>
      <c r="OFZ990" s="75"/>
      <c r="OGA990" s="75"/>
      <c r="OGB990" s="75"/>
      <c r="OGC990" s="75"/>
      <c r="OGD990" s="75"/>
      <c r="OGE990" s="75"/>
      <c r="OGF990" s="75"/>
      <c r="OGG990" s="75"/>
      <c r="OGH990" s="75"/>
      <c r="OGI990" s="75"/>
      <c r="OGJ990" s="75"/>
      <c r="OGK990" s="75"/>
      <c r="OGL990" s="75"/>
      <c r="OGM990" s="75"/>
      <c r="OGN990" s="75"/>
      <c r="OGO990" s="75"/>
      <c r="OGP990" s="75"/>
      <c r="OGQ990" s="75"/>
      <c r="OGR990" s="75"/>
      <c r="OGS990" s="75"/>
      <c r="OGT990" s="75"/>
      <c r="OGU990" s="75"/>
      <c r="OGV990" s="75"/>
      <c r="OGW990" s="75"/>
      <c r="OGX990" s="75"/>
      <c r="OGY990" s="75"/>
      <c r="OGZ990" s="75"/>
      <c r="OHA990" s="75"/>
      <c r="OHB990" s="75"/>
      <c r="OHC990" s="75"/>
      <c r="OHD990" s="75"/>
      <c r="OHE990" s="75"/>
      <c r="OHF990" s="75"/>
      <c r="OHG990" s="75"/>
      <c r="OHH990" s="75"/>
      <c r="OHI990" s="75"/>
      <c r="OHJ990" s="75"/>
      <c r="OHK990" s="75"/>
      <c r="OHL990" s="75"/>
      <c r="OHM990" s="75"/>
      <c r="OHN990" s="75"/>
      <c r="OHO990" s="75"/>
      <c r="OHP990" s="75"/>
      <c r="OHQ990" s="75"/>
      <c r="OHR990" s="75"/>
      <c r="OHS990" s="75"/>
      <c r="OHT990" s="75"/>
      <c r="OHU990" s="75"/>
      <c r="OHV990" s="75"/>
      <c r="OHW990" s="75"/>
      <c r="OHX990" s="75"/>
      <c r="OHY990" s="75"/>
      <c r="OHZ990" s="75"/>
      <c r="OIA990" s="75"/>
      <c r="OIB990" s="75"/>
      <c r="OIC990" s="75"/>
      <c r="OID990" s="75"/>
      <c r="OIE990" s="75"/>
      <c r="OIF990" s="75"/>
      <c r="OIG990" s="75"/>
      <c r="OIH990" s="75"/>
      <c r="OII990" s="75"/>
      <c r="OIJ990" s="75"/>
      <c r="OIK990" s="75"/>
      <c r="OIL990" s="75"/>
      <c r="OIM990" s="75"/>
      <c r="OIN990" s="75"/>
      <c r="OIO990" s="75"/>
      <c r="OIP990" s="75"/>
      <c r="OIQ990" s="75"/>
      <c r="OIR990" s="75"/>
      <c r="OIS990" s="75"/>
      <c r="OIT990" s="75"/>
      <c r="OIU990" s="75"/>
      <c r="OIV990" s="75"/>
      <c r="OIW990" s="75"/>
      <c r="OIX990" s="75"/>
      <c r="OIY990" s="75"/>
      <c r="OIZ990" s="75"/>
      <c r="OJA990" s="75"/>
      <c r="OJB990" s="75"/>
      <c r="OJC990" s="75"/>
      <c r="OJD990" s="75"/>
      <c r="OJE990" s="75"/>
      <c r="OJF990" s="75"/>
      <c r="OJG990" s="75"/>
      <c r="OJH990" s="75"/>
      <c r="OJI990" s="75"/>
      <c r="OJJ990" s="75"/>
      <c r="OJK990" s="75"/>
      <c r="OJL990" s="75"/>
      <c r="OJM990" s="75"/>
      <c r="OJN990" s="75"/>
      <c r="OJO990" s="75"/>
      <c r="OJP990" s="75"/>
      <c r="OJQ990" s="75"/>
      <c r="OJR990" s="75"/>
      <c r="OJS990" s="75"/>
      <c r="OJT990" s="75"/>
      <c r="OJU990" s="75"/>
      <c r="OJV990" s="75"/>
      <c r="OJW990" s="75"/>
      <c r="OJX990" s="75"/>
      <c r="OJY990" s="75"/>
      <c r="OJZ990" s="75"/>
      <c r="OKA990" s="75"/>
      <c r="OKB990" s="75"/>
      <c r="OKC990" s="75"/>
      <c r="OKD990" s="75"/>
      <c r="OKE990" s="75"/>
      <c r="OKF990" s="75"/>
      <c r="OKG990" s="75"/>
      <c r="OKH990" s="75"/>
      <c r="OKI990" s="75"/>
      <c r="OKJ990" s="75"/>
      <c r="OKK990" s="75"/>
      <c r="OKL990" s="75"/>
      <c r="OKM990" s="75"/>
      <c r="OKN990" s="75"/>
      <c r="OKO990" s="75"/>
      <c r="OKP990" s="75"/>
      <c r="OKQ990" s="75"/>
      <c r="OKR990" s="75"/>
      <c r="OKS990" s="75"/>
      <c r="OKT990" s="75"/>
      <c r="OKU990" s="75"/>
      <c r="OKV990" s="75"/>
      <c r="OKW990" s="75"/>
      <c r="OKX990" s="75"/>
      <c r="OKY990" s="75"/>
      <c r="OKZ990" s="75"/>
      <c r="OLA990" s="75"/>
      <c r="OLB990" s="75"/>
      <c r="OLC990" s="75"/>
      <c r="OLD990" s="75"/>
      <c r="OLE990" s="75"/>
      <c r="OLF990" s="75"/>
      <c r="OLG990" s="75"/>
      <c r="OLH990" s="75"/>
      <c r="OLI990" s="75"/>
      <c r="OLJ990" s="75"/>
      <c r="OLK990" s="75"/>
      <c r="OLL990" s="75"/>
      <c r="OLM990" s="75"/>
      <c r="OLN990" s="75"/>
      <c r="OLO990" s="75"/>
      <c r="OLP990" s="75"/>
      <c r="OLQ990" s="75"/>
      <c r="OLR990" s="75"/>
      <c r="OLS990" s="75"/>
      <c r="OLT990" s="75"/>
      <c r="OLU990" s="75"/>
      <c r="OLV990" s="75"/>
      <c r="OLW990" s="75"/>
      <c r="OLX990" s="75"/>
      <c r="OLY990" s="75"/>
      <c r="OLZ990" s="75"/>
      <c r="OMA990" s="75"/>
      <c r="OMB990" s="75"/>
      <c r="OMC990" s="75"/>
      <c r="OMD990" s="75"/>
      <c r="OME990" s="75"/>
      <c r="OMF990" s="75"/>
      <c r="OMG990" s="75"/>
      <c r="OMH990" s="75"/>
      <c r="OMI990" s="75"/>
      <c r="OMJ990" s="75"/>
      <c r="OMK990" s="75"/>
      <c r="OML990" s="75"/>
      <c r="OMM990" s="75"/>
      <c r="OMN990" s="75"/>
      <c r="OMO990" s="75"/>
      <c r="OMP990" s="75"/>
      <c r="OMQ990" s="75"/>
      <c r="OMR990" s="75"/>
      <c r="OMS990" s="75"/>
      <c r="OMT990" s="75"/>
      <c r="OMU990" s="75"/>
      <c r="OMV990" s="75"/>
      <c r="OMW990" s="75"/>
      <c r="OMX990" s="75"/>
      <c r="OMY990" s="75"/>
      <c r="OMZ990" s="75"/>
      <c r="ONA990" s="75"/>
      <c r="ONB990" s="75"/>
      <c r="ONC990" s="75"/>
      <c r="OND990" s="75"/>
      <c r="ONE990" s="75"/>
      <c r="ONF990" s="75"/>
      <c r="ONG990" s="75"/>
      <c r="ONH990" s="75"/>
      <c r="ONI990" s="75"/>
      <c r="ONJ990" s="75"/>
      <c r="ONK990" s="75"/>
      <c r="ONL990" s="75"/>
      <c r="ONM990" s="75"/>
      <c r="ONN990" s="75"/>
      <c r="ONO990" s="75"/>
      <c r="ONP990" s="75"/>
      <c r="ONQ990" s="75"/>
      <c r="ONR990" s="75"/>
      <c r="ONS990" s="75"/>
      <c r="ONT990" s="75"/>
      <c r="ONU990" s="75"/>
      <c r="ONV990" s="75"/>
      <c r="ONW990" s="75"/>
      <c r="ONX990" s="75"/>
      <c r="ONY990" s="75"/>
      <c r="ONZ990" s="75"/>
      <c r="OOA990" s="75"/>
      <c r="OOB990" s="75"/>
      <c r="OOC990" s="75"/>
      <c r="OOD990" s="75"/>
      <c r="OOE990" s="75"/>
      <c r="OOF990" s="75"/>
      <c r="OOG990" s="75"/>
      <c r="OOH990" s="75"/>
      <c r="OOI990" s="75"/>
      <c r="OOJ990" s="75"/>
      <c r="OOK990" s="75"/>
      <c r="OOL990" s="75"/>
      <c r="OOM990" s="75"/>
      <c r="OON990" s="75"/>
      <c r="OOO990" s="75"/>
      <c r="OOP990" s="75"/>
      <c r="OOQ990" s="75"/>
      <c r="OOR990" s="75"/>
      <c r="OOS990" s="75"/>
      <c r="OOT990" s="75"/>
      <c r="OOU990" s="75"/>
      <c r="OOV990" s="75"/>
      <c r="OOW990" s="75"/>
      <c r="OOX990" s="75"/>
      <c r="OOY990" s="75"/>
      <c r="OOZ990" s="75"/>
      <c r="OPA990" s="75"/>
      <c r="OPB990" s="75"/>
      <c r="OPC990" s="75"/>
      <c r="OPD990" s="75"/>
      <c r="OPE990" s="75"/>
      <c r="OPF990" s="75"/>
      <c r="OPG990" s="75"/>
      <c r="OPH990" s="75"/>
      <c r="OPI990" s="75"/>
      <c r="OPJ990" s="75"/>
      <c r="OPK990" s="75"/>
      <c r="OPL990" s="75"/>
      <c r="OPM990" s="75"/>
      <c r="OPN990" s="75"/>
      <c r="OPO990" s="75"/>
      <c r="OPP990" s="75"/>
      <c r="OPQ990" s="75"/>
      <c r="OPR990" s="75"/>
      <c r="OPS990" s="75"/>
      <c r="OPT990" s="75"/>
      <c r="OPU990" s="75"/>
      <c r="OPV990" s="75"/>
      <c r="OPW990" s="75"/>
      <c r="OPX990" s="75"/>
      <c r="OPY990" s="75"/>
      <c r="OPZ990" s="75"/>
      <c r="OQA990" s="75"/>
      <c r="OQB990" s="75"/>
      <c r="OQC990" s="75"/>
      <c r="OQD990" s="75"/>
      <c r="OQE990" s="75"/>
      <c r="OQF990" s="75"/>
      <c r="OQG990" s="75"/>
      <c r="OQH990" s="75"/>
      <c r="OQI990" s="75"/>
      <c r="OQJ990" s="75"/>
      <c r="OQK990" s="75"/>
      <c r="OQL990" s="75"/>
      <c r="OQM990" s="75"/>
      <c r="OQN990" s="75"/>
      <c r="OQO990" s="75"/>
      <c r="OQP990" s="75"/>
      <c r="OQQ990" s="75"/>
      <c r="OQR990" s="75"/>
      <c r="OQS990" s="75"/>
      <c r="OQT990" s="75"/>
      <c r="OQU990" s="75"/>
      <c r="OQV990" s="75"/>
      <c r="OQW990" s="75"/>
      <c r="OQX990" s="75"/>
      <c r="OQY990" s="75"/>
      <c r="OQZ990" s="75"/>
      <c r="ORA990" s="75"/>
      <c r="ORB990" s="75"/>
      <c r="ORC990" s="75"/>
      <c r="ORD990" s="75"/>
      <c r="ORE990" s="75"/>
      <c r="ORF990" s="75"/>
      <c r="ORG990" s="75"/>
      <c r="ORH990" s="75"/>
      <c r="ORI990" s="75"/>
      <c r="ORJ990" s="75"/>
      <c r="ORK990" s="75"/>
      <c r="ORL990" s="75"/>
      <c r="ORM990" s="75"/>
      <c r="ORN990" s="75"/>
      <c r="ORO990" s="75"/>
      <c r="ORP990" s="75"/>
      <c r="ORQ990" s="75"/>
      <c r="ORR990" s="75"/>
      <c r="ORS990" s="75"/>
      <c r="ORT990" s="75"/>
      <c r="ORU990" s="75"/>
      <c r="ORV990" s="75"/>
      <c r="ORW990" s="75"/>
      <c r="ORX990" s="75"/>
      <c r="ORY990" s="75"/>
      <c r="ORZ990" s="75"/>
      <c r="OSA990" s="75"/>
      <c r="OSB990" s="75"/>
      <c r="OSC990" s="75"/>
      <c r="OSD990" s="75"/>
      <c r="OSE990" s="75"/>
      <c r="OSF990" s="75"/>
      <c r="OSG990" s="75"/>
      <c r="OSH990" s="75"/>
      <c r="OSI990" s="75"/>
      <c r="OSJ990" s="75"/>
      <c r="OSK990" s="75"/>
      <c r="OSL990" s="75"/>
      <c r="OSM990" s="75"/>
      <c r="OSN990" s="75"/>
      <c r="OSO990" s="75"/>
      <c r="OSP990" s="75"/>
      <c r="OSQ990" s="75"/>
      <c r="OSR990" s="75"/>
      <c r="OSS990" s="75"/>
      <c r="OST990" s="75"/>
      <c r="OSU990" s="75"/>
      <c r="OSV990" s="75"/>
      <c r="OSW990" s="75"/>
      <c r="OSX990" s="75"/>
      <c r="OSY990" s="75"/>
      <c r="OSZ990" s="75"/>
      <c r="OTA990" s="75"/>
      <c r="OTB990" s="75"/>
      <c r="OTC990" s="75"/>
      <c r="OTD990" s="75"/>
      <c r="OTE990" s="75"/>
      <c r="OTF990" s="75"/>
      <c r="OTG990" s="75"/>
      <c r="OTH990" s="75"/>
      <c r="OTI990" s="75"/>
      <c r="OTJ990" s="75"/>
      <c r="OTK990" s="75"/>
      <c r="OTL990" s="75"/>
      <c r="OTM990" s="75"/>
      <c r="OTN990" s="75"/>
      <c r="OTO990" s="75"/>
      <c r="OTP990" s="75"/>
      <c r="OTQ990" s="75"/>
      <c r="OTR990" s="75"/>
      <c r="OTS990" s="75"/>
      <c r="OTT990" s="75"/>
      <c r="OTU990" s="75"/>
      <c r="OTV990" s="75"/>
      <c r="OTW990" s="75"/>
      <c r="OTX990" s="75"/>
      <c r="OTY990" s="75"/>
      <c r="OTZ990" s="75"/>
      <c r="OUA990" s="75"/>
      <c r="OUB990" s="75"/>
      <c r="OUC990" s="75"/>
      <c r="OUD990" s="75"/>
      <c r="OUE990" s="75"/>
      <c r="OUF990" s="75"/>
      <c r="OUG990" s="75"/>
      <c r="OUH990" s="75"/>
      <c r="OUI990" s="75"/>
      <c r="OUJ990" s="75"/>
      <c r="OUK990" s="75"/>
      <c r="OUL990" s="75"/>
      <c r="OUM990" s="75"/>
      <c r="OUN990" s="75"/>
      <c r="OUO990" s="75"/>
      <c r="OUP990" s="75"/>
      <c r="OUQ990" s="75"/>
      <c r="OUR990" s="75"/>
      <c r="OUS990" s="75"/>
      <c r="OUT990" s="75"/>
      <c r="OUU990" s="75"/>
      <c r="OUV990" s="75"/>
      <c r="OUW990" s="75"/>
      <c r="OUX990" s="75"/>
      <c r="OUY990" s="75"/>
      <c r="OUZ990" s="75"/>
      <c r="OVA990" s="75"/>
      <c r="OVB990" s="75"/>
      <c r="OVC990" s="75"/>
      <c r="OVD990" s="75"/>
      <c r="OVE990" s="75"/>
      <c r="OVF990" s="75"/>
      <c r="OVG990" s="75"/>
      <c r="OVH990" s="75"/>
      <c r="OVI990" s="75"/>
      <c r="OVJ990" s="75"/>
      <c r="OVK990" s="75"/>
      <c r="OVL990" s="75"/>
      <c r="OVM990" s="75"/>
      <c r="OVN990" s="75"/>
      <c r="OVO990" s="75"/>
      <c r="OVP990" s="75"/>
      <c r="OVQ990" s="75"/>
      <c r="OVR990" s="75"/>
      <c r="OVS990" s="75"/>
      <c r="OVT990" s="75"/>
      <c r="OVU990" s="75"/>
      <c r="OVV990" s="75"/>
      <c r="OVW990" s="75"/>
      <c r="OVX990" s="75"/>
      <c r="OVY990" s="75"/>
      <c r="OVZ990" s="75"/>
      <c r="OWA990" s="75"/>
      <c r="OWB990" s="75"/>
      <c r="OWC990" s="75"/>
      <c r="OWD990" s="75"/>
      <c r="OWE990" s="75"/>
      <c r="OWF990" s="75"/>
      <c r="OWG990" s="75"/>
      <c r="OWH990" s="75"/>
      <c r="OWI990" s="75"/>
      <c r="OWJ990" s="75"/>
      <c r="OWK990" s="75"/>
      <c r="OWL990" s="75"/>
      <c r="OWM990" s="75"/>
      <c r="OWN990" s="75"/>
      <c r="OWO990" s="75"/>
      <c r="OWP990" s="75"/>
      <c r="OWQ990" s="75"/>
      <c r="OWR990" s="75"/>
      <c r="OWS990" s="75"/>
      <c r="OWT990" s="75"/>
      <c r="OWU990" s="75"/>
      <c r="OWV990" s="75"/>
      <c r="OWW990" s="75"/>
      <c r="OWX990" s="75"/>
      <c r="OWY990" s="75"/>
      <c r="OWZ990" s="75"/>
      <c r="OXA990" s="75"/>
      <c r="OXB990" s="75"/>
      <c r="OXC990" s="75"/>
      <c r="OXD990" s="75"/>
      <c r="OXE990" s="75"/>
      <c r="OXF990" s="75"/>
      <c r="OXG990" s="75"/>
      <c r="OXH990" s="75"/>
      <c r="OXI990" s="75"/>
      <c r="OXJ990" s="75"/>
      <c r="OXK990" s="75"/>
      <c r="OXL990" s="75"/>
      <c r="OXM990" s="75"/>
      <c r="OXN990" s="75"/>
      <c r="OXO990" s="75"/>
      <c r="OXP990" s="75"/>
      <c r="OXQ990" s="75"/>
      <c r="OXR990" s="75"/>
      <c r="OXS990" s="75"/>
      <c r="OXT990" s="75"/>
      <c r="OXU990" s="75"/>
      <c r="OXV990" s="75"/>
      <c r="OXW990" s="75"/>
      <c r="OXX990" s="75"/>
      <c r="OXY990" s="75"/>
      <c r="OXZ990" s="75"/>
      <c r="OYA990" s="75"/>
      <c r="OYB990" s="75"/>
      <c r="OYC990" s="75"/>
      <c r="OYD990" s="75"/>
      <c r="OYE990" s="75"/>
      <c r="OYF990" s="75"/>
      <c r="OYG990" s="75"/>
      <c r="OYH990" s="75"/>
      <c r="OYI990" s="75"/>
      <c r="OYJ990" s="75"/>
      <c r="OYK990" s="75"/>
      <c r="OYL990" s="75"/>
      <c r="OYM990" s="75"/>
      <c r="OYN990" s="75"/>
      <c r="OYO990" s="75"/>
      <c r="OYP990" s="75"/>
      <c r="OYQ990" s="75"/>
      <c r="OYR990" s="75"/>
      <c r="OYS990" s="75"/>
      <c r="OYT990" s="75"/>
      <c r="OYU990" s="75"/>
      <c r="OYV990" s="75"/>
      <c r="OYW990" s="75"/>
      <c r="OYX990" s="75"/>
      <c r="OYY990" s="75"/>
      <c r="OYZ990" s="75"/>
      <c r="OZA990" s="75"/>
      <c r="OZB990" s="75"/>
      <c r="OZC990" s="75"/>
      <c r="OZD990" s="75"/>
      <c r="OZE990" s="75"/>
      <c r="OZF990" s="75"/>
      <c r="OZG990" s="75"/>
      <c r="OZH990" s="75"/>
      <c r="OZI990" s="75"/>
      <c r="OZJ990" s="75"/>
      <c r="OZK990" s="75"/>
      <c r="OZL990" s="75"/>
      <c r="OZM990" s="75"/>
      <c r="OZN990" s="75"/>
      <c r="OZO990" s="75"/>
      <c r="OZP990" s="75"/>
      <c r="OZQ990" s="75"/>
      <c r="OZR990" s="75"/>
      <c r="OZS990" s="75"/>
      <c r="OZT990" s="75"/>
      <c r="OZU990" s="75"/>
      <c r="OZV990" s="75"/>
      <c r="OZW990" s="75"/>
      <c r="OZX990" s="75"/>
      <c r="OZY990" s="75"/>
      <c r="OZZ990" s="75"/>
      <c r="PAA990" s="75"/>
      <c r="PAB990" s="75"/>
      <c r="PAC990" s="75"/>
      <c r="PAD990" s="75"/>
      <c r="PAE990" s="75"/>
      <c r="PAF990" s="75"/>
      <c r="PAG990" s="75"/>
      <c r="PAH990" s="75"/>
      <c r="PAI990" s="75"/>
      <c r="PAJ990" s="75"/>
      <c r="PAK990" s="75"/>
      <c r="PAL990" s="75"/>
      <c r="PAM990" s="75"/>
      <c r="PAN990" s="75"/>
      <c r="PAO990" s="75"/>
      <c r="PAP990" s="75"/>
      <c r="PAQ990" s="75"/>
      <c r="PAR990" s="75"/>
      <c r="PAS990" s="75"/>
      <c r="PAT990" s="75"/>
      <c r="PAU990" s="75"/>
      <c r="PAV990" s="75"/>
      <c r="PAW990" s="75"/>
      <c r="PAX990" s="75"/>
      <c r="PAY990" s="75"/>
      <c r="PAZ990" s="75"/>
      <c r="PBA990" s="75"/>
      <c r="PBB990" s="75"/>
      <c r="PBC990" s="75"/>
      <c r="PBD990" s="75"/>
      <c r="PBE990" s="75"/>
      <c r="PBF990" s="75"/>
      <c r="PBG990" s="75"/>
      <c r="PBH990" s="75"/>
      <c r="PBI990" s="75"/>
      <c r="PBJ990" s="75"/>
      <c r="PBK990" s="75"/>
      <c r="PBL990" s="75"/>
      <c r="PBM990" s="75"/>
      <c r="PBN990" s="75"/>
      <c r="PBO990" s="75"/>
      <c r="PBP990" s="75"/>
      <c r="PBQ990" s="75"/>
      <c r="PBR990" s="75"/>
      <c r="PBS990" s="75"/>
      <c r="PBT990" s="75"/>
      <c r="PBU990" s="75"/>
      <c r="PBV990" s="75"/>
      <c r="PBW990" s="75"/>
      <c r="PBX990" s="75"/>
      <c r="PBY990" s="75"/>
      <c r="PBZ990" s="75"/>
      <c r="PCA990" s="75"/>
      <c r="PCB990" s="75"/>
      <c r="PCC990" s="75"/>
      <c r="PCD990" s="75"/>
      <c r="PCE990" s="75"/>
      <c r="PCF990" s="75"/>
      <c r="PCG990" s="75"/>
      <c r="PCH990" s="75"/>
      <c r="PCI990" s="75"/>
      <c r="PCJ990" s="75"/>
      <c r="PCK990" s="75"/>
      <c r="PCL990" s="75"/>
      <c r="PCM990" s="75"/>
      <c r="PCN990" s="75"/>
      <c r="PCO990" s="75"/>
      <c r="PCP990" s="75"/>
      <c r="PCQ990" s="75"/>
      <c r="PCR990" s="75"/>
      <c r="PCS990" s="75"/>
      <c r="PCT990" s="75"/>
      <c r="PCU990" s="75"/>
      <c r="PCV990" s="75"/>
      <c r="PCW990" s="75"/>
      <c r="PCX990" s="75"/>
      <c r="PCY990" s="75"/>
      <c r="PCZ990" s="75"/>
      <c r="PDA990" s="75"/>
      <c r="PDB990" s="75"/>
      <c r="PDC990" s="75"/>
      <c r="PDD990" s="75"/>
      <c r="PDE990" s="75"/>
      <c r="PDF990" s="75"/>
      <c r="PDG990" s="75"/>
      <c r="PDH990" s="75"/>
      <c r="PDI990" s="75"/>
      <c r="PDJ990" s="75"/>
      <c r="PDK990" s="75"/>
      <c r="PDL990" s="75"/>
      <c r="PDM990" s="75"/>
      <c r="PDN990" s="75"/>
      <c r="PDO990" s="75"/>
      <c r="PDP990" s="75"/>
      <c r="PDQ990" s="75"/>
      <c r="PDR990" s="75"/>
      <c r="PDS990" s="75"/>
      <c r="PDT990" s="75"/>
      <c r="PDU990" s="75"/>
      <c r="PDV990" s="75"/>
      <c r="PDW990" s="75"/>
      <c r="PDX990" s="75"/>
      <c r="PDY990" s="75"/>
      <c r="PDZ990" s="75"/>
      <c r="PEA990" s="75"/>
      <c r="PEB990" s="75"/>
      <c r="PEC990" s="75"/>
      <c r="PED990" s="75"/>
      <c r="PEE990" s="75"/>
      <c r="PEF990" s="75"/>
      <c r="PEG990" s="75"/>
      <c r="PEH990" s="75"/>
      <c r="PEI990" s="75"/>
      <c r="PEJ990" s="75"/>
      <c r="PEK990" s="75"/>
      <c r="PEL990" s="75"/>
      <c r="PEM990" s="75"/>
      <c r="PEN990" s="75"/>
      <c r="PEO990" s="75"/>
      <c r="PEP990" s="75"/>
      <c r="PEQ990" s="75"/>
      <c r="PER990" s="75"/>
      <c r="PES990" s="75"/>
      <c r="PET990" s="75"/>
      <c r="PEU990" s="75"/>
      <c r="PEV990" s="75"/>
      <c r="PEW990" s="75"/>
      <c r="PEX990" s="75"/>
      <c r="PEY990" s="75"/>
      <c r="PEZ990" s="75"/>
      <c r="PFA990" s="75"/>
      <c r="PFB990" s="75"/>
      <c r="PFC990" s="75"/>
      <c r="PFD990" s="75"/>
      <c r="PFE990" s="75"/>
      <c r="PFF990" s="75"/>
      <c r="PFG990" s="75"/>
      <c r="PFH990" s="75"/>
      <c r="PFI990" s="75"/>
      <c r="PFJ990" s="75"/>
      <c r="PFK990" s="75"/>
      <c r="PFL990" s="75"/>
      <c r="PFM990" s="75"/>
      <c r="PFN990" s="75"/>
      <c r="PFO990" s="75"/>
      <c r="PFP990" s="75"/>
      <c r="PFQ990" s="75"/>
      <c r="PFR990" s="75"/>
      <c r="PFS990" s="75"/>
      <c r="PFT990" s="75"/>
      <c r="PFU990" s="75"/>
      <c r="PFV990" s="75"/>
      <c r="PFW990" s="75"/>
      <c r="PFX990" s="75"/>
      <c r="PFY990" s="75"/>
      <c r="PFZ990" s="75"/>
      <c r="PGA990" s="75"/>
      <c r="PGB990" s="75"/>
      <c r="PGC990" s="75"/>
      <c r="PGD990" s="75"/>
      <c r="PGE990" s="75"/>
      <c r="PGF990" s="75"/>
      <c r="PGG990" s="75"/>
      <c r="PGH990" s="75"/>
      <c r="PGI990" s="75"/>
      <c r="PGJ990" s="75"/>
      <c r="PGK990" s="75"/>
      <c r="PGL990" s="75"/>
      <c r="PGM990" s="75"/>
      <c r="PGN990" s="75"/>
      <c r="PGO990" s="75"/>
      <c r="PGP990" s="75"/>
      <c r="PGQ990" s="75"/>
      <c r="PGR990" s="75"/>
      <c r="PGS990" s="75"/>
      <c r="PGT990" s="75"/>
      <c r="PGU990" s="75"/>
      <c r="PGV990" s="75"/>
      <c r="PGW990" s="75"/>
      <c r="PGX990" s="75"/>
      <c r="PGY990" s="75"/>
      <c r="PGZ990" s="75"/>
      <c r="PHA990" s="75"/>
      <c r="PHB990" s="75"/>
      <c r="PHC990" s="75"/>
      <c r="PHD990" s="75"/>
      <c r="PHE990" s="75"/>
      <c r="PHF990" s="75"/>
      <c r="PHG990" s="75"/>
      <c r="PHH990" s="75"/>
      <c r="PHI990" s="75"/>
      <c r="PHJ990" s="75"/>
      <c r="PHK990" s="75"/>
      <c r="PHL990" s="75"/>
      <c r="PHM990" s="75"/>
      <c r="PHN990" s="75"/>
      <c r="PHO990" s="75"/>
      <c r="PHP990" s="75"/>
      <c r="PHQ990" s="75"/>
      <c r="PHR990" s="75"/>
      <c r="PHS990" s="75"/>
      <c r="PHT990" s="75"/>
      <c r="PHU990" s="75"/>
      <c r="PHV990" s="75"/>
      <c r="PHW990" s="75"/>
      <c r="PHX990" s="75"/>
      <c r="PHY990" s="75"/>
      <c r="PHZ990" s="75"/>
      <c r="PIA990" s="75"/>
      <c r="PIB990" s="75"/>
      <c r="PIC990" s="75"/>
      <c r="PID990" s="75"/>
      <c r="PIE990" s="75"/>
      <c r="PIF990" s="75"/>
      <c r="PIG990" s="75"/>
      <c r="PIH990" s="75"/>
      <c r="PII990" s="75"/>
      <c r="PIJ990" s="75"/>
      <c r="PIK990" s="75"/>
      <c r="PIL990" s="75"/>
      <c r="PIM990" s="75"/>
      <c r="PIN990" s="75"/>
      <c r="PIO990" s="75"/>
      <c r="PIP990" s="75"/>
      <c r="PIQ990" s="75"/>
      <c r="PIR990" s="75"/>
      <c r="PIS990" s="75"/>
      <c r="PIT990" s="75"/>
      <c r="PIU990" s="75"/>
      <c r="PIV990" s="75"/>
      <c r="PIW990" s="75"/>
      <c r="PIX990" s="75"/>
      <c r="PIY990" s="75"/>
      <c r="PIZ990" s="75"/>
      <c r="PJA990" s="75"/>
      <c r="PJB990" s="75"/>
      <c r="PJC990" s="75"/>
      <c r="PJD990" s="75"/>
      <c r="PJE990" s="75"/>
      <c r="PJF990" s="75"/>
      <c r="PJG990" s="75"/>
      <c r="PJH990" s="75"/>
      <c r="PJI990" s="75"/>
      <c r="PJJ990" s="75"/>
      <c r="PJK990" s="75"/>
      <c r="PJL990" s="75"/>
      <c r="PJM990" s="75"/>
      <c r="PJN990" s="75"/>
      <c r="PJO990" s="75"/>
      <c r="PJP990" s="75"/>
      <c r="PJQ990" s="75"/>
      <c r="PJR990" s="75"/>
      <c r="PJS990" s="75"/>
      <c r="PJT990" s="75"/>
      <c r="PJU990" s="75"/>
      <c r="PJV990" s="75"/>
      <c r="PJW990" s="75"/>
      <c r="PJX990" s="75"/>
      <c r="PJY990" s="75"/>
      <c r="PJZ990" s="75"/>
      <c r="PKA990" s="75"/>
      <c r="PKB990" s="75"/>
      <c r="PKC990" s="75"/>
      <c r="PKD990" s="75"/>
      <c r="PKE990" s="75"/>
      <c r="PKF990" s="75"/>
      <c r="PKG990" s="75"/>
      <c r="PKH990" s="75"/>
      <c r="PKI990" s="75"/>
      <c r="PKJ990" s="75"/>
      <c r="PKK990" s="75"/>
      <c r="PKL990" s="75"/>
      <c r="PKM990" s="75"/>
      <c r="PKN990" s="75"/>
      <c r="PKO990" s="75"/>
      <c r="PKP990" s="75"/>
      <c r="PKQ990" s="75"/>
      <c r="PKR990" s="75"/>
      <c r="PKS990" s="75"/>
      <c r="PKT990" s="75"/>
      <c r="PKU990" s="75"/>
      <c r="PKV990" s="75"/>
      <c r="PKW990" s="75"/>
      <c r="PKX990" s="75"/>
      <c r="PKY990" s="75"/>
      <c r="PKZ990" s="75"/>
      <c r="PLA990" s="75"/>
      <c r="PLB990" s="75"/>
      <c r="PLC990" s="75"/>
      <c r="PLD990" s="75"/>
      <c r="PLE990" s="75"/>
      <c r="PLF990" s="75"/>
      <c r="PLG990" s="75"/>
      <c r="PLH990" s="75"/>
      <c r="PLI990" s="75"/>
      <c r="PLJ990" s="75"/>
      <c r="PLK990" s="75"/>
      <c r="PLL990" s="75"/>
      <c r="PLM990" s="75"/>
      <c r="PLN990" s="75"/>
      <c r="PLO990" s="75"/>
      <c r="PLP990" s="75"/>
      <c r="PLQ990" s="75"/>
      <c r="PLR990" s="75"/>
      <c r="PLS990" s="75"/>
      <c r="PLT990" s="75"/>
      <c r="PLU990" s="75"/>
      <c r="PLV990" s="75"/>
      <c r="PLW990" s="75"/>
      <c r="PLX990" s="75"/>
      <c r="PLY990" s="75"/>
      <c r="PLZ990" s="75"/>
      <c r="PMA990" s="75"/>
      <c r="PMB990" s="75"/>
      <c r="PMC990" s="75"/>
      <c r="PMD990" s="75"/>
      <c r="PME990" s="75"/>
      <c r="PMF990" s="75"/>
      <c r="PMG990" s="75"/>
      <c r="PMH990" s="75"/>
      <c r="PMI990" s="75"/>
      <c r="PMJ990" s="75"/>
      <c r="PMK990" s="75"/>
      <c r="PML990" s="75"/>
      <c r="PMM990" s="75"/>
      <c r="PMN990" s="75"/>
      <c r="PMO990" s="75"/>
      <c r="PMP990" s="75"/>
      <c r="PMQ990" s="75"/>
      <c r="PMR990" s="75"/>
      <c r="PMS990" s="75"/>
      <c r="PMT990" s="75"/>
      <c r="PMU990" s="75"/>
      <c r="PMV990" s="75"/>
      <c r="PMW990" s="75"/>
      <c r="PMX990" s="75"/>
      <c r="PMY990" s="75"/>
      <c r="PMZ990" s="75"/>
      <c r="PNA990" s="75"/>
      <c r="PNB990" s="75"/>
      <c r="PNC990" s="75"/>
      <c r="PND990" s="75"/>
      <c r="PNE990" s="75"/>
      <c r="PNF990" s="75"/>
      <c r="PNG990" s="75"/>
      <c r="PNH990" s="75"/>
      <c r="PNI990" s="75"/>
      <c r="PNJ990" s="75"/>
      <c r="PNK990" s="75"/>
      <c r="PNL990" s="75"/>
      <c r="PNM990" s="75"/>
      <c r="PNN990" s="75"/>
      <c r="PNO990" s="75"/>
      <c r="PNP990" s="75"/>
      <c r="PNQ990" s="75"/>
      <c r="PNR990" s="75"/>
      <c r="PNS990" s="75"/>
      <c r="PNT990" s="75"/>
      <c r="PNU990" s="75"/>
      <c r="PNV990" s="75"/>
      <c r="PNW990" s="75"/>
      <c r="PNX990" s="75"/>
      <c r="PNY990" s="75"/>
      <c r="PNZ990" s="75"/>
      <c r="POA990" s="75"/>
      <c r="POB990" s="75"/>
      <c r="POC990" s="75"/>
      <c r="POD990" s="75"/>
      <c r="POE990" s="75"/>
      <c r="POF990" s="75"/>
      <c r="POG990" s="75"/>
      <c r="POH990" s="75"/>
      <c r="POI990" s="75"/>
      <c r="POJ990" s="75"/>
      <c r="POK990" s="75"/>
      <c r="POL990" s="75"/>
      <c r="POM990" s="75"/>
      <c r="PON990" s="75"/>
      <c r="POO990" s="75"/>
      <c r="POP990" s="75"/>
      <c r="POQ990" s="75"/>
      <c r="POR990" s="75"/>
      <c r="POS990" s="75"/>
      <c r="POT990" s="75"/>
      <c r="POU990" s="75"/>
      <c r="POV990" s="75"/>
      <c r="POW990" s="75"/>
      <c r="POX990" s="75"/>
      <c r="POY990" s="75"/>
      <c r="POZ990" s="75"/>
      <c r="PPA990" s="75"/>
      <c r="PPB990" s="75"/>
      <c r="PPC990" s="75"/>
      <c r="PPD990" s="75"/>
      <c r="PPE990" s="75"/>
      <c r="PPF990" s="75"/>
      <c r="PPG990" s="75"/>
      <c r="PPH990" s="75"/>
      <c r="PPI990" s="75"/>
      <c r="PPJ990" s="75"/>
      <c r="PPK990" s="75"/>
      <c r="PPL990" s="75"/>
      <c r="PPM990" s="75"/>
      <c r="PPN990" s="75"/>
      <c r="PPO990" s="75"/>
      <c r="PPP990" s="75"/>
      <c r="PPQ990" s="75"/>
      <c r="PPR990" s="75"/>
      <c r="PPS990" s="75"/>
      <c r="PPT990" s="75"/>
      <c r="PPU990" s="75"/>
      <c r="PPV990" s="75"/>
      <c r="PPW990" s="75"/>
      <c r="PPX990" s="75"/>
      <c r="PPY990" s="75"/>
      <c r="PPZ990" s="75"/>
      <c r="PQA990" s="75"/>
      <c r="PQB990" s="75"/>
      <c r="PQC990" s="75"/>
      <c r="PQD990" s="75"/>
      <c r="PQE990" s="75"/>
      <c r="PQF990" s="75"/>
      <c r="PQG990" s="75"/>
      <c r="PQH990" s="75"/>
      <c r="PQI990" s="75"/>
      <c r="PQJ990" s="75"/>
      <c r="PQK990" s="75"/>
      <c r="PQL990" s="75"/>
      <c r="PQM990" s="75"/>
      <c r="PQN990" s="75"/>
      <c r="PQO990" s="75"/>
      <c r="PQP990" s="75"/>
      <c r="PQQ990" s="75"/>
      <c r="PQR990" s="75"/>
      <c r="PQS990" s="75"/>
      <c r="PQT990" s="75"/>
      <c r="PQU990" s="75"/>
      <c r="PQV990" s="75"/>
      <c r="PQW990" s="75"/>
      <c r="PQX990" s="75"/>
      <c r="PQY990" s="75"/>
      <c r="PQZ990" s="75"/>
      <c r="PRA990" s="75"/>
      <c r="PRB990" s="75"/>
      <c r="PRC990" s="75"/>
      <c r="PRD990" s="75"/>
      <c r="PRE990" s="75"/>
      <c r="PRF990" s="75"/>
      <c r="PRG990" s="75"/>
      <c r="PRH990" s="75"/>
      <c r="PRI990" s="75"/>
      <c r="PRJ990" s="75"/>
      <c r="PRK990" s="75"/>
      <c r="PRL990" s="75"/>
      <c r="PRM990" s="75"/>
      <c r="PRN990" s="75"/>
      <c r="PRO990" s="75"/>
      <c r="PRP990" s="75"/>
      <c r="PRQ990" s="75"/>
      <c r="PRR990" s="75"/>
      <c r="PRS990" s="75"/>
      <c r="PRT990" s="75"/>
      <c r="PRU990" s="75"/>
      <c r="PRV990" s="75"/>
      <c r="PRW990" s="75"/>
      <c r="PRX990" s="75"/>
      <c r="PRY990" s="75"/>
      <c r="PRZ990" s="75"/>
      <c r="PSA990" s="75"/>
      <c r="PSB990" s="75"/>
      <c r="PSC990" s="75"/>
      <c r="PSD990" s="75"/>
      <c r="PSE990" s="75"/>
      <c r="PSF990" s="75"/>
      <c r="PSG990" s="75"/>
      <c r="PSH990" s="75"/>
      <c r="PSI990" s="75"/>
      <c r="PSJ990" s="75"/>
      <c r="PSK990" s="75"/>
      <c r="PSL990" s="75"/>
      <c r="PSM990" s="75"/>
      <c r="PSN990" s="75"/>
      <c r="PSO990" s="75"/>
      <c r="PSP990" s="75"/>
      <c r="PSQ990" s="75"/>
      <c r="PSR990" s="75"/>
      <c r="PSS990" s="75"/>
      <c r="PST990" s="75"/>
      <c r="PSU990" s="75"/>
      <c r="PSV990" s="75"/>
      <c r="PSW990" s="75"/>
      <c r="PSX990" s="75"/>
      <c r="PSY990" s="75"/>
      <c r="PSZ990" s="75"/>
      <c r="PTA990" s="75"/>
      <c r="PTB990" s="75"/>
      <c r="PTC990" s="75"/>
      <c r="PTD990" s="75"/>
      <c r="PTE990" s="75"/>
      <c r="PTF990" s="75"/>
      <c r="PTG990" s="75"/>
      <c r="PTH990" s="75"/>
      <c r="PTI990" s="75"/>
      <c r="PTJ990" s="75"/>
      <c r="PTK990" s="75"/>
      <c r="PTL990" s="75"/>
      <c r="PTM990" s="75"/>
      <c r="PTN990" s="75"/>
      <c r="PTO990" s="75"/>
      <c r="PTP990" s="75"/>
      <c r="PTQ990" s="75"/>
      <c r="PTR990" s="75"/>
      <c r="PTS990" s="75"/>
      <c r="PTT990" s="75"/>
      <c r="PTU990" s="75"/>
      <c r="PTV990" s="75"/>
      <c r="PTW990" s="75"/>
      <c r="PTX990" s="75"/>
      <c r="PTY990" s="75"/>
      <c r="PTZ990" s="75"/>
      <c r="PUA990" s="75"/>
      <c r="PUB990" s="75"/>
      <c r="PUC990" s="75"/>
      <c r="PUD990" s="75"/>
      <c r="PUE990" s="75"/>
      <c r="PUF990" s="75"/>
      <c r="PUG990" s="75"/>
      <c r="PUH990" s="75"/>
      <c r="PUI990" s="75"/>
      <c r="PUJ990" s="75"/>
      <c r="PUK990" s="75"/>
      <c r="PUL990" s="75"/>
      <c r="PUM990" s="75"/>
      <c r="PUN990" s="75"/>
      <c r="PUO990" s="75"/>
      <c r="PUP990" s="75"/>
      <c r="PUQ990" s="75"/>
      <c r="PUR990" s="75"/>
      <c r="PUS990" s="75"/>
      <c r="PUT990" s="75"/>
      <c r="PUU990" s="75"/>
      <c r="PUV990" s="75"/>
      <c r="PUW990" s="75"/>
      <c r="PUX990" s="75"/>
      <c r="PUY990" s="75"/>
      <c r="PUZ990" s="75"/>
      <c r="PVA990" s="75"/>
      <c r="PVB990" s="75"/>
      <c r="PVC990" s="75"/>
      <c r="PVD990" s="75"/>
      <c r="PVE990" s="75"/>
      <c r="PVF990" s="75"/>
      <c r="PVG990" s="75"/>
      <c r="PVH990" s="75"/>
      <c r="PVI990" s="75"/>
      <c r="PVJ990" s="75"/>
      <c r="PVK990" s="75"/>
      <c r="PVL990" s="75"/>
      <c r="PVM990" s="75"/>
      <c r="PVN990" s="75"/>
      <c r="PVO990" s="75"/>
      <c r="PVP990" s="75"/>
      <c r="PVQ990" s="75"/>
      <c r="PVR990" s="75"/>
      <c r="PVS990" s="75"/>
      <c r="PVT990" s="75"/>
      <c r="PVU990" s="75"/>
      <c r="PVV990" s="75"/>
      <c r="PVW990" s="75"/>
      <c r="PVX990" s="75"/>
      <c r="PVY990" s="75"/>
      <c r="PVZ990" s="75"/>
      <c r="PWA990" s="75"/>
      <c r="PWB990" s="75"/>
      <c r="PWC990" s="75"/>
      <c r="PWD990" s="75"/>
      <c r="PWE990" s="75"/>
      <c r="PWF990" s="75"/>
      <c r="PWG990" s="75"/>
      <c r="PWH990" s="75"/>
      <c r="PWI990" s="75"/>
      <c r="PWJ990" s="75"/>
      <c r="PWK990" s="75"/>
      <c r="PWL990" s="75"/>
      <c r="PWM990" s="75"/>
      <c r="PWN990" s="75"/>
      <c r="PWO990" s="75"/>
      <c r="PWP990" s="75"/>
      <c r="PWQ990" s="75"/>
      <c r="PWR990" s="75"/>
      <c r="PWS990" s="75"/>
      <c r="PWT990" s="75"/>
      <c r="PWU990" s="75"/>
      <c r="PWV990" s="75"/>
      <c r="PWW990" s="75"/>
      <c r="PWX990" s="75"/>
      <c r="PWY990" s="75"/>
      <c r="PWZ990" s="75"/>
      <c r="PXA990" s="75"/>
      <c r="PXB990" s="75"/>
      <c r="PXC990" s="75"/>
      <c r="PXD990" s="75"/>
      <c r="PXE990" s="75"/>
      <c r="PXF990" s="75"/>
      <c r="PXG990" s="75"/>
      <c r="PXH990" s="75"/>
      <c r="PXI990" s="75"/>
      <c r="PXJ990" s="75"/>
      <c r="PXK990" s="75"/>
      <c r="PXL990" s="75"/>
      <c r="PXM990" s="75"/>
      <c r="PXN990" s="75"/>
      <c r="PXO990" s="75"/>
      <c r="PXP990" s="75"/>
      <c r="PXQ990" s="75"/>
      <c r="PXR990" s="75"/>
      <c r="PXS990" s="75"/>
      <c r="PXT990" s="75"/>
      <c r="PXU990" s="75"/>
      <c r="PXV990" s="75"/>
      <c r="PXW990" s="75"/>
      <c r="PXX990" s="75"/>
      <c r="PXY990" s="75"/>
      <c r="PXZ990" s="75"/>
      <c r="PYA990" s="75"/>
      <c r="PYB990" s="75"/>
      <c r="PYC990" s="75"/>
      <c r="PYD990" s="75"/>
      <c r="PYE990" s="75"/>
      <c r="PYF990" s="75"/>
      <c r="PYG990" s="75"/>
      <c r="PYH990" s="75"/>
      <c r="PYI990" s="75"/>
      <c r="PYJ990" s="75"/>
      <c r="PYK990" s="75"/>
      <c r="PYL990" s="75"/>
      <c r="PYM990" s="75"/>
      <c r="PYN990" s="75"/>
      <c r="PYO990" s="75"/>
      <c r="PYP990" s="75"/>
      <c r="PYQ990" s="75"/>
      <c r="PYR990" s="75"/>
      <c r="PYS990" s="75"/>
      <c r="PYT990" s="75"/>
      <c r="PYU990" s="75"/>
      <c r="PYV990" s="75"/>
      <c r="PYW990" s="75"/>
      <c r="PYX990" s="75"/>
      <c r="PYY990" s="75"/>
      <c r="PYZ990" s="75"/>
      <c r="PZA990" s="75"/>
      <c r="PZB990" s="75"/>
      <c r="PZC990" s="75"/>
      <c r="PZD990" s="75"/>
      <c r="PZE990" s="75"/>
      <c r="PZF990" s="75"/>
      <c r="PZG990" s="75"/>
      <c r="PZH990" s="75"/>
      <c r="PZI990" s="75"/>
      <c r="PZJ990" s="75"/>
      <c r="PZK990" s="75"/>
      <c r="PZL990" s="75"/>
      <c r="PZM990" s="75"/>
      <c r="PZN990" s="75"/>
      <c r="PZO990" s="75"/>
      <c r="PZP990" s="75"/>
      <c r="PZQ990" s="75"/>
      <c r="PZR990" s="75"/>
      <c r="PZS990" s="75"/>
      <c r="PZT990" s="75"/>
      <c r="PZU990" s="75"/>
      <c r="PZV990" s="75"/>
      <c r="PZW990" s="75"/>
      <c r="PZX990" s="75"/>
      <c r="PZY990" s="75"/>
      <c r="PZZ990" s="75"/>
      <c r="QAA990" s="75"/>
      <c r="QAB990" s="75"/>
      <c r="QAC990" s="75"/>
      <c r="QAD990" s="75"/>
      <c r="QAE990" s="75"/>
      <c r="QAF990" s="75"/>
      <c r="QAG990" s="75"/>
      <c r="QAH990" s="75"/>
      <c r="QAI990" s="75"/>
      <c r="QAJ990" s="75"/>
      <c r="QAK990" s="75"/>
      <c r="QAL990" s="75"/>
      <c r="QAM990" s="75"/>
      <c r="QAN990" s="75"/>
      <c r="QAO990" s="75"/>
      <c r="QAP990" s="75"/>
      <c r="QAQ990" s="75"/>
      <c r="QAR990" s="75"/>
      <c r="QAS990" s="75"/>
      <c r="QAT990" s="75"/>
      <c r="QAU990" s="75"/>
      <c r="QAV990" s="75"/>
      <c r="QAW990" s="75"/>
      <c r="QAX990" s="75"/>
      <c r="QAY990" s="75"/>
      <c r="QAZ990" s="75"/>
      <c r="QBA990" s="75"/>
      <c r="QBB990" s="75"/>
      <c r="QBC990" s="75"/>
      <c r="QBD990" s="75"/>
      <c r="QBE990" s="75"/>
      <c r="QBF990" s="75"/>
      <c r="QBG990" s="75"/>
      <c r="QBH990" s="75"/>
      <c r="QBI990" s="75"/>
      <c r="QBJ990" s="75"/>
      <c r="QBK990" s="75"/>
      <c r="QBL990" s="75"/>
      <c r="QBM990" s="75"/>
      <c r="QBN990" s="75"/>
      <c r="QBO990" s="75"/>
      <c r="QBP990" s="75"/>
      <c r="QBQ990" s="75"/>
      <c r="QBR990" s="75"/>
      <c r="QBS990" s="75"/>
      <c r="QBT990" s="75"/>
      <c r="QBU990" s="75"/>
      <c r="QBV990" s="75"/>
      <c r="QBW990" s="75"/>
      <c r="QBX990" s="75"/>
      <c r="QBY990" s="75"/>
      <c r="QBZ990" s="75"/>
      <c r="QCA990" s="75"/>
      <c r="QCB990" s="75"/>
      <c r="QCC990" s="75"/>
      <c r="QCD990" s="75"/>
      <c r="QCE990" s="75"/>
      <c r="QCF990" s="75"/>
      <c r="QCG990" s="75"/>
      <c r="QCH990" s="75"/>
      <c r="QCI990" s="75"/>
      <c r="QCJ990" s="75"/>
      <c r="QCK990" s="75"/>
      <c r="QCL990" s="75"/>
      <c r="QCM990" s="75"/>
      <c r="QCN990" s="75"/>
      <c r="QCO990" s="75"/>
      <c r="QCP990" s="75"/>
      <c r="QCQ990" s="75"/>
      <c r="QCR990" s="75"/>
      <c r="QCS990" s="75"/>
      <c r="QCT990" s="75"/>
      <c r="QCU990" s="75"/>
      <c r="QCV990" s="75"/>
      <c r="QCW990" s="75"/>
      <c r="QCX990" s="75"/>
      <c r="QCY990" s="75"/>
      <c r="QCZ990" s="75"/>
      <c r="QDA990" s="75"/>
      <c r="QDB990" s="75"/>
      <c r="QDC990" s="75"/>
      <c r="QDD990" s="75"/>
      <c r="QDE990" s="75"/>
      <c r="QDF990" s="75"/>
      <c r="QDG990" s="75"/>
      <c r="QDH990" s="75"/>
      <c r="QDI990" s="75"/>
      <c r="QDJ990" s="75"/>
      <c r="QDK990" s="75"/>
      <c r="QDL990" s="75"/>
      <c r="QDM990" s="75"/>
      <c r="QDN990" s="75"/>
      <c r="QDO990" s="75"/>
      <c r="QDP990" s="75"/>
      <c r="QDQ990" s="75"/>
      <c r="QDR990" s="75"/>
      <c r="QDS990" s="75"/>
      <c r="QDT990" s="75"/>
      <c r="QDU990" s="75"/>
      <c r="QDV990" s="75"/>
      <c r="QDW990" s="75"/>
      <c r="QDX990" s="75"/>
      <c r="QDY990" s="75"/>
      <c r="QDZ990" s="75"/>
      <c r="QEA990" s="75"/>
      <c r="QEB990" s="75"/>
      <c r="QEC990" s="75"/>
      <c r="QED990" s="75"/>
      <c r="QEE990" s="75"/>
      <c r="QEF990" s="75"/>
      <c r="QEG990" s="75"/>
      <c r="QEH990" s="75"/>
      <c r="QEI990" s="75"/>
      <c r="QEJ990" s="75"/>
      <c r="QEK990" s="75"/>
      <c r="QEL990" s="75"/>
      <c r="QEM990" s="75"/>
      <c r="QEN990" s="75"/>
      <c r="QEO990" s="75"/>
      <c r="QEP990" s="75"/>
      <c r="QEQ990" s="75"/>
      <c r="QER990" s="75"/>
      <c r="QES990" s="75"/>
      <c r="QET990" s="75"/>
      <c r="QEU990" s="75"/>
      <c r="QEV990" s="75"/>
      <c r="QEW990" s="75"/>
      <c r="QEX990" s="75"/>
      <c r="QEY990" s="75"/>
      <c r="QEZ990" s="75"/>
      <c r="QFA990" s="75"/>
      <c r="QFB990" s="75"/>
      <c r="QFC990" s="75"/>
      <c r="QFD990" s="75"/>
      <c r="QFE990" s="75"/>
      <c r="QFF990" s="75"/>
      <c r="QFG990" s="75"/>
      <c r="QFH990" s="75"/>
      <c r="QFI990" s="75"/>
      <c r="QFJ990" s="75"/>
      <c r="QFK990" s="75"/>
      <c r="QFL990" s="75"/>
      <c r="QFM990" s="75"/>
      <c r="QFN990" s="75"/>
      <c r="QFO990" s="75"/>
      <c r="QFP990" s="75"/>
      <c r="QFQ990" s="75"/>
      <c r="QFR990" s="75"/>
      <c r="QFS990" s="75"/>
      <c r="QFT990" s="75"/>
      <c r="QFU990" s="75"/>
      <c r="QFV990" s="75"/>
      <c r="QFW990" s="75"/>
      <c r="QFX990" s="75"/>
      <c r="QFY990" s="75"/>
      <c r="QFZ990" s="75"/>
      <c r="QGA990" s="75"/>
      <c r="QGB990" s="75"/>
      <c r="QGC990" s="75"/>
      <c r="QGD990" s="75"/>
      <c r="QGE990" s="75"/>
      <c r="QGF990" s="75"/>
      <c r="QGG990" s="75"/>
      <c r="QGH990" s="75"/>
      <c r="QGI990" s="75"/>
      <c r="QGJ990" s="75"/>
      <c r="QGK990" s="75"/>
      <c r="QGL990" s="75"/>
      <c r="QGM990" s="75"/>
      <c r="QGN990" s="75"/>
      <c r="QGO990" s="75"/>
      <c r="QGP990" s="75"/>
      <c r="QGQ990" s="75"/>
      <c r="QGR990" s="75"/>
      <c r="QGS990" s="75"/>
      <c r="QGT990" s="75"/>
      <c r="QGU990" s="75"/>
      <c r="QGV990" s="75"/>
      <c r="QGW990" s="75"/>
      <c r="QGX990" s="75"/>
      <c r="QGY990" s="75"/>
      <c r="QGZ990" s="75"/>
      <c r="QHA990" s="75"/>
      <c r="QHB990" s="75"/>
      <c r="QHC990" s="75"/>
      <c r="QHD990" s="75"/>
      <c r="QHE990" s="75"/>
      <c r="QHF990" s="75"/>
      <c r="QHG990" s="75"/>
      <c r="QHH990" s="75"/>
      <c r="QHI990" s="75"/>
      <c r="QHJ990" s="75"/>
      <c r="QHK990" s="75"/>
      <c r="QHL990" s="75"/>
      <c r="QHM990" s="75"/>
      <c r="QHN990" s="75"/>
      <c r="QHO990" s="75"/>
      <c r="QHP990" s="75"/>
      <c r="QHQ990" s="75"/>
      <c r="QHR990" s="75"/>
      <c r="QHS990" s="75"/>
      <c r="QHT990" s="75"/>
      <c r="QHU990" s="75"/>
      <c r="QHV990" s="75"/>
      <c r="QHW990" s="75"/>
      <c r="QHX990" s="75"/>
      <c r="QHY990" s="75"/>
      <c r="QHZ990" s="75"/>
      <c r="QIA990" s="75"/>
      <c r="QIB990" s="75"/>
      <c r="QIC990" s="75"/>
      <c r="QID990" s="75"/>
      <c r="QIE990" s="75"/>
      <c r="QIF990" s="75"/>
      <c r="QIG990" s="75"/>
      <c r="QIH990" s="75"/>
      <c r="QII990" s="75"/>
      <c r="QIJ990" s="75"/>
      <c r="QIK990" s="75"/>
      <c r="QIL990" s="75"/>
      <c r="QIM990" s="75"/>
      <c r="QIN990" s="75"/>
      <c r="QIO990" s="75"/>
      <c r="QIP990" s="75"/>
      <c r="QIQ990" s="75"/>
      <c r="QIR990" s="75"/>
      <c r="QIS990" s="75"/>
      <c r="QIT990" s="75"/>
      <c r="QIU990" s="75"/>
      <c r="QIV990" s="75"/>
      <c r="QIW990" s="75"/>
      <c r="QIX990" s="75"/>
      <c r="QIY990" s="75"/>
      <c r="QIZ990" s="75"/>
      <c r="QJA990" s="75"/>
      <c r="QJB990" s="75"/>
      <c r="QJC990" s="75"/>
      <c r="QJD990" s="75"/>
      <c r="QJE990" s="75"/>
      <c r="QJF990" s="75"/>
      <c r="QJG990" s="75"/>
      <c r="QJH990" s="75"/>
      <c r="QJI990" s="75"/>
      <c r="QJJ990" s="75"/>
      <c r="QJK990" s="75"/>
      <c r="QJL990" s="75"/>
      <c r="QJM990" s="75"/>
      <c r="QJN990" s="75"/>
      <c r="QJO990" s="75"/>
      <c r="QJP990" s="75"/>
      <c r="QJQ990" s="75"/>
      <c r="QJR990" s="75"/>
      <c r="QJS990" s="75"/>
      <c r="QJT990" s="75"/>
      <c r="QJU990" s="75"/>
      <c r="QJV990" s="75"/>
      <c r="QJW990" s="75"/>
      <c r="QJX990" s="75"/>
      <c r="QJY990" s="75"/>
      <c r="QJZ990" s="75"/>
      <c r="QKA990" s="75"/>
      <c r="QKB990" s="75"/>
      <c r="QKC990" s="75"/>
      <c r="QKD990" s="75"/>
      <c r="QKE990" s="75"/>
      <c r="QKF990" s="75"/>
      <c r="QKG990" s="75"/>
      <c r="QKH990" s="75"/>
      <c r="QKI990" s="75"/>
      <c r="QKJ990" s="75"/>
      <c r="QKK990" s="75"/>
      <c r="QKL990" s="75"/>
      <c r="QKM990" s="75"/>
      <c r="QKN990" s="75"/>
      <c r="QKO990" s="75"/>
      <c r="QKP990" s="75"/>
      <c r="QKQ990" s="75"/>
      <c r="QKR990" s="75"/>
      <c r="QKS990" s="75"/>
      <c r="QKT990" s="75"/>
      <c r="QKU990" s="75"/>
      <c r="QKV990" s="75"/>
      <c r="QKW990" s="75"/>
      <c r="QKX990" s="75"/>
      <c r="QKY990" s="75"/>
      <c r="QKZ990" s="75"/>
      <c r="QLA990" s="75"/>
      <c r="QLB990" s="75"/>
      <c r="QLC990" s="75"/>
      <c r="QLD990" s="75"/>
      <c r="QLE990" s="75"/>
      <c r="QLF990" s="75"/>
      <c r="QLG990" s="75"/>
      <c r="QLH990" s="75"/>
      <c r="QLI990" s="75"/>
      <c r="QLJ990" s="75"/>
      <c r="QLK990" s="75"/>
      <c r="QLL990" s="75"/>
      <c r="QLM990" s="75"/>
      <c r="QLN990" s="75"/>
      <c r="QLO990" s="75"/>
      <c r="QLP990" s="75"/>
      <c r="QLQ990" s="75"/>
      <c r="QLR990" s="75"/>
      <c r="QLS990" s="75"/>
      <c r="QLT990" s="75"/>
      <c r="QLU990" s="75"/>
      <c r="QLV990" s="75"/>
      <c r="QLW990" s="75"/>
      <c r="QLX990" s="75"/>
      <c r="QLY990" s="75"/>
      <c r="QLZ990" s="75"/>
      <c r="QMA990" s="75"/>
      <c r="QMB990" s="75"/>
      <c r="QMC990" s="75"/>
      <c r="QMD990" s="75"/>
      <c r="QME990" s="75"/>
      <c r="QMF990" s="75"/>
      <c r="QMG990" s="75"/>
      <c r="QMH990" s="75"/>
      <c r="QMI990" s="75"/>
      <c r="QMJ990" s="75"/>
      <c r="QMK990" s="75"/>
      <c r="QML990" s="75"/>
      <c r="QMM990" s="75"/>
      <c r="QMN990" s="75"/>
      <c r="QMO990" s="75"/>
      <c r="QMP990" s="75"/>
      <c r="QMQ990" s="75"/>
      <c r="QMR990" s="75"/>
      <c r="QMS990" s="75"/>
      <c r="QMT990" s="75"/>
      <c r="QMU990" s="75"/>
      <c r="QMV990" s="75"/>
      <c r="QMW990" s="75"/>
      <c r="QMX990" s="75"/>
      <c r="QMY990" s="75"/>
      <c r="QMZ990" s="75"/>
      <c r="QNA990" s="75"/>
      <c r="QNB990" s="75"/>
      <c r="QNC990" s="75"/>
      <c r="QND990" s="75"/>
      <c r="QNE990" s="75"/>
      <c r="QNF990" s="75"/>
      <c r="QNG990" s="75"/>
      <c r="QNH990" s="75"/>
      <c r="QNI990" s="75"/>
      <c r="QNJ990" s="75"/>
      <c r="QNK990" s="75"/>
      <c r="QNL990" s="75"/>
      <c r="QNM990" s="75"/>
      <c r="QNN990" s="75"/>
      <c r="QNO990" s="75"/>
      <c r="QNP990" s="75"/>
      <c r="QNQ990" s="75"/>
      <c r="QNR990" s="75"/>
      <c r="QNS990" s="75"/>
      <c r="QNT990" s="75"/>
      <c r="QNU990" s="75"/>
      <c r="QNV990" s="75"/>
      <c r="QNW990" s="75"/>
      <c r="QNX990" s="75"/>
      <c r="QNY990" s="75"/>
      <c r="QNZ990" s="75"/>
      <c r="QOA990" s="75"/>
      <c r="QOB990" s="75"/>
      <c r="QOC990" s="75"/>
      <c r="QOD990" s="75"/>
      <c r="QOE990" s="75"/>
      <c r="QOF990" s="75"/>
      <c r="QOG990" s="75"/>
      <c r="QOH990" s="75"/>
      <c r="QOI990" s="75"/>
      <c r="QOJ990" s="75"/>
      <c r="QOK990" s="75"/>
      <c r="QOL990" s="75"/>
      <c r="QOM990" s="75"/>
      <c r="QON990" s="75"/>
      <c r="QOO990" s="75"/>
      <c r="QOP990" s="75"/>
      <c r="QOQ990" s="75"/>
      <c r="QOR990" s="75"/>
      <c r="QOS990" s="75"/>
      <c r="QOT990" s="75"/>
      <c r="QOU990" s="75"/>
      <c r="QOV990" s="75"/>
      <c r="QOW990" s="75"/>
      <c r="QOX990" s="75"/>
      <c r="QOY990" s="75"/>
      <c r="QOZ990" s="75"/>
      <c r="QPA990" s="75"/>
      <c r="QPB990" s="75"/>
      <c r="QPC990" s="75"/>
      <c r="QPD990" s="75"/>
      <c r="QPE990" s="75"/>
      <c r="QPF990" s="75"/>
      <c r="QPG990" s="75"/>
      <c r="QPH990" s="75"/>
      <c r="QPI990" s="75"/>
      <c r="QPJ990" s="75"/>
      <c r="QPK990" s="75"/>
      <c r="QPL990" s="75"/>
      <c r="QPM990" s="75"/>
      <c r="QPN990" s="75"/>
      <c r="QPO990" s="75"/>
      <c r="QPP990" s="75"/>
      <c r="QPQ990" s="75"/>
      <c r="QPR990" s="75"/>
      <c r="QPS990" s="75"/>
      <c r="QPT990" s="75"/>
      <c r="QPU990" s="75"/>
      <c r="QPV990" s="75"/>
      <c r="QPW990" s="75"/>
      <c r="QPX990" s="75"/>
      <c r="QPY990" s="75"/>
      <c r="QPZ990" s="75"/>
      <c r="QQA990" s="75"/>
      <c r="QQB990" s="75"/>
      <c r="QQC990" s="75"/>
      <c r="QQD990" s="75"/>
      <c r="QQE990" s="75"/>
      <c r="QQF990" s="75"/>
      <c r="QQG990" s="75"/>
      <c r="QQH990" s="75"/>
      <c r="QQI990" s="75"/>
      <c r="QQJ990" s="75"/>
      <c r="QQK990" s="75"/>
      <c r="QQL990" s="75"/>
      <c r="QQM990" s="75"/>
      <c r="QQN990" s="75"/>
      <c r="QQO990" s="75"/>
      <c r="QQP990" s="75"/>
      <c r="QQQ990" s="75"/>
      <c r="QQR990" s="75"/>
      <c r="QQS990" s="75"/>
      <c r="QQT990" s="75"/>
      <c r="QQU990" s="75"/>
      <c r="QQV990" s="75"/>
      <c r="QQW990" s="75"/>
      <c r="QQX990" s="75"/>
      <c r="QQY990" s="75"/>
      <c r="QQZ990" s="75"/>
      <c r="QRA990" s="75"/>
      <c r="QRB990" s="75"/>
      <c r="QRC990" s="75"/>
      <c r="QRD990" s="75"/>
      <c r="QRE990" s="75"/>
      <c r="QRF990" s="75"/>
      <c r="QRG990" s="75"/>
      <c r="QRH990" s="75"/>
      <c r="QRI990" s="75"/>
      <c r="QRJ990" s="75"/>
      <c r="QRK990" s="75"/>
      <c r="QRL990" s="75"/>
      <c r="QRM990" s="75"/>
      <c r="QRN990" s="75"/>
      <c r="QRO990" s="75"/>
      <c r="QRP990" s="75"/>
      <c r="QRQ990" s="75"/>
      <c r="QRR990" s="75"/>
      <c r="QRS990" s="75"/>
      <c r="QRT990" s="75"/>
      <c r="QRU990" s="75"/>
      <c r="QRV990" s="75"/>
      <c r="QRW990" s="75"/>
      <c r="QRX990" s="75"/>
      <c r="QRY990" s="75"/>
      <c r="QRZ990" s="75"/>
      <c r="QSA990" s="75"/>
      <c r="QSB990" s="75"/>
      <c r="QSC990" s="75"/>
      <c r="QSD990" s="75"/>
      <c r="QSE990" s="75"/>
      <c r="QSF990" s="75"/>
      <c r="QSG990" s="75"/>
      <c r="QSH990" s="75"/>
      <c r="QSI990" s="75"/>
      <c r="QSJ990" s="75"/>
      <c r="QSK990" s="75"/>
      <c r="QSL990" s="75"/>
      <c r="QSM990" s="75"/>
      <c r="QSN990" s="75"/>
      <c r="QSO990" s="75"/>
      <c r="QSP990" s="75"/>
      <c r="QSQ990" s="75"/>
      <c r="QSR990" s="75"/>
      <c r="QSS990" s="75"/>
      <c r="QST990" s="75"/>
      <c r="QSU990" s="75"/>
      <c r="QSV990" s="75"/>
      <c r="QSW990" s="75"/>
      <c r="QSX990" s="75"/>
      <c r="QSY990" s="75"/>
      <c r="QSZ990" s="75"/>
      <c r="QTA990" s="75"/>
      <c r="QTB990" s="75"/>
      <c r="QTC990" s="75"/>
      <c r="QTD990" s="75"/>
      <c r="QTE990" s="75"/>
      <c r="QTF990" s="75"/>
      <c r="QTG990" s="75"/>
      <c r="QTH990" s="75"/>
      <c r="QTI990" s="75"/>
      <c r="QTJ990" s="75"/>
      <c r="QTK990" s="75"/>
      <c r="QTL990" s="75"/>
      <c r="QTM990" s="75"/>
      <c r="QTN990" s="75"/>
      <c r="QTO990" s="75"/>
      <c r="QTP990" s="75"/>
      <c r="QTQ990" s="75"/>
      <c r="QTR990" s="75"/>
      <c r="QTS990" s="75"/>
      <c r="QTT990" s="75"/>
      <c r="QTU990" s="75"/>
      <c r="QTV990" s="75"/>
      <c r="QTW990" s="75"/>
      <c r="QTX990" s="75"/>
      <c r="QTY990" s="75"/>
      <c r="QTZ990" s="75"/>
      <c r="QUA990" s="75"/>
      <c r="QUB990" s="75"/>
      <c r="QUC990" s="75"/>
      <c r="QUD990" s="75"/>
      <c r="QUE990" s="75"/>
      <c r="QUF990" s="75"/>
      <c r="QUG990" s="75"/>
      <c r="QUH990" s="75"/>
      <c r="QUI990" s="75"/>
      <c r="QUJ990" s="75"/>
      <c r="QUK990" s="75"/>
      <c r="QUL990" s="75"/>
      <c r="QUM990" s="75"/>
      <c r="QUN990" s="75"/>
      <c r="QUO990" s="75"/>
      <c r="QUP990" s="75"/>
      <c r="QUQ990" s="75"/>
      <c r="QUR990" s="75"/>
      <c r="QUS990" s="75"/>
      <c r="QUT990" s="75"/>
      <c r="QUU990" s="75"/>
      <c r="QUV990" s="75"/>
      <c r="QUW990" s="75"/>
      <c r="QUX990" s="75"/>
      <c r="QUY990" s="75"/>
      <c r="QUZ990" s="75"/>
      <c r="QVA990" s="75"/>
      <c r="QVB990" s="75"/>
      <c r="QVC990" s="75"/>
      <c r="QVD990" s="75"/>
      <c r="QVE990" s="75"/>
      <c r="QVF990" s="75"/>
      <c r="QVG990" s="75"/>
      <c r="QVH990" s="75"/>
      <c r="QVI990" s="75"/>
      <c r="QVJ990" s="75"/>
      <c r="QVK990" s="75"/>
      <c r="QVL990" s="75"/>
      <c r="QVM990" s="75"/>
      <c r="QVN990" s="75"/>
      <c r="QVO990" s="75"/>
      <c r="QVP990" s="75"/>
      <c r="QVQ990" s="75"/>
      <c r="QVR990" s="75"/>
      <c r="QVS990" s="75"/>
      <c r="QVT990" s="75"/>
      <c r="QVU990" s="75"/>
      <c r="QVV990" s="75"/>
      <c r="QVW990" s="75"/>
      <c r="QVX990" s="75"/>
      <c r="QVY990" s="75"/>
      <c r="QVZ990" s="75"/>
      <c r="QWA990" s="75"/>
      <c r="QWB990" s="75"/>
      <c r="QWC990" s="75"/>
      <c r="QWD990" s="75"/>
      <c r="QWE990" s="75"/>
      <c r="QWF990" s="75"/>
      <c r="QWG990" s="75"/>
      <c r="QWH990" s="75"/>
      <c r="QWI990" s="75"/>
      <c r="QWJ990" s="75"/>
      <c r="QWK990" s="75"/>
      <c r="QWL990" s="75"/>
      <c r="QWM990" s="75"/>
      <c r="QWN990" s="75"/>
      <c r="QWO990" s="75"/>
      <c r="QWP990" s="75"/>
      <c r="QWQ990" s="75"/>
      <c r="QWR990" s="75"/>
      <c r="QWS990" s="75"/>
      <c r="QWT990" s="75"/>
      <c r="QWU990" s="75"/>
      <c r="QWV990" s="75"/>
      <c r="QWW990" s="75"/>
      <c r="QWX990" s="75"/>
      <c r="QWY990" s="75"/>
      <c r="QWZ990" s="75"/>
      <c r="QXA990" s="75"/>
      <c r="QXB990" s="75"/>
      <c r="QXC990" s="75"/>
      <c r="QXD990" s="75"/>
      <c r="QXE990" s="75"/>
      <c r="QXF990" s="75"/>
      <c r="QXG990" s="75"/>
      <c r="QXH990" s="75"/>
      <c r="QXI990" s="75"/>
      <c r="QXJ990" s="75"/>
      <c r="QXK990" s="75"/>
      <c r="QXL990" s="75"/>
      <c r="QXM990" s="75"/>
      <c r="QXN990" s="75"/>
      <c r="QXO990" s="75"/>
      <c r="QXP990" s="75"/>
      <c r="QXQ990" s="75"/>
      <c r="QXR990" s="75"/>
      <c r="QXS990" s="75"/>
      <c r="QXT990" s="75"/>
      <c r="QXU990" s="75"/>
      <c r="QXV990" s="75"/>
      <c r="QXW990" s="75"/>
      <c r="QXX990" s="75"/>
      <c r="QXY990" s="75"/>
      <c r="QXZ990" s="75"/>
      <c r="QYA990" s="75"/>
      <c r="QYB990" s="75"/>
      <c r="QYC990" s="75"/>
      <c r="QYD990" s="75"/>
      <c r="QYE990" s="75"/>
      <c r="QYF990" s="75"/>
      <c r="QYG990" s="75"/>
      <c r="QYH990" s="75"/>
      <c r="QYI990" s="75"/>
      <c r="QYJ990" s="75"/>
      <c r="QYK990" s="75"/>
      <c r="QYL990" s="75"/>
      <c r="QYM990" s="75"/>
      <c r="QYN990" s="75"/>
      <c r="QYO990" s="75"/>
      <c r="QYP990" s="75"/>
      <c r="QYQ990" s="75"/>
      <c r="QYR990" s="75"/>
      <c r="QYS990" s="75"/>
      <c r="QYT990" s="75"/>
      <c r="QYU990" s="75"/>
      <c r="QYV990" s="75"/>
      <c r="QYW990" s="75"/>
      <c r="QYX990" s="75"/>
      <c r="QYY990" s="75"/>
      <c r="QYZ990" s="75"/>
      <c r="QZA990" s="75"/>
      <c r="QZB990" s="75"/>
      <c r="QZC990" s="75"/>
      <c r="QZD990" s="75"/>
      <c r="QZE990" s="75"/>
      <c r="QZF990" s="75"/>
      <c r="QZG990" s="75"/>
      <c r="QZH990" s="75"/>
      <c r="QZI990" s="75"/>
      <c r="QZJ990" s="75"/>
      <c r="QZK990" s="75"/>
      <c r="QZL990" s="75"/>
      <c r="QZM990" s="75"/>
      <c r="QZN990" s="75"/>
      <c r="QZO990" s="75"/>
      <c r="QZP990" s="75"/>
      <c r="QZQ990" s="75"/>
      <c r="QZR990" s="75"/>
      <c r="QZS990" s="75"/>
      <c r="QZT990" s="75"/>
      <c r="QZU990" s="75"/>
      <c r="QZV990" s="75"/>
      <c r="QZW990" s="75"/>
      <c r="QZX990" s="75"/>
      <c r="QZY990" s="75"/>
      <c r="QZZ990" s="75"/>
      <c r="RAA990" s="75"/>
      <c r="RAB990" s="75"/>
      <c r="RAC990" s="75"/>
      <c r="RAD990" s="75"/>
      <c r="RAE990" s="75"/>
      <c r="RAF990" s="75"/>
      <c r="RAG990" s="75"/>
      <c r="RAH990" s="75"/>
      <c r="RAI990" s="75"/>
      <c r="RAJ990" s="75"/>
      <c r="RAK990" s="75"/>
      <c r="RAL990" s="75"/>
      <c r="RAM990" s="75"/>
      <c r="RAN990" s="75"/>
      <c r="RAO990" s="75"/>
      <c r="RAP990" s="75"/>
      <c r="RAQ990" s="75"/>
      <c r="RAR990" s="75"/>
      <c r="RAS990" s="75"/>
      <c r="RAT990" s="75"/>
      <c r="RAU990" s="75"/>
      <c r="RAV990" s="75"/>
      <c r="RAW990" s="75"/>
      <c r="RAX990" s="75"/>
      <c r="RAY990" s="75"/>
      <c r="RAZ990" s="75"/>
      <c r="RBA990" s="75"/>
      <c r="RBB990" s="75"/>
      <c r="RBC990" s="75"/>
      <c r="RBD990" s="75"/>
      <c r="RBE990" s="75"/>
      <c r="RBF990" s="75"/>
      <c r="RBG990" s="75"/>
      <c r="RBH990" s="75"/>
      <c r="RBI990" s="75"/>
      <c r="RBJ990" s="75"/>
      <c r="RBK990" s="75"/>
      <c r="RBL990" s="75"/>
      <c r="RBM990" s="75"/>
      <c r="RBN990" s="75"/>
      <c r="RBO990" s="75"/>
      <c r="RBP990" s="75"/>
      <c r="RBQ990" s="75"/>
      <c r="RBR990" s="75"/>
      <c r="RBS990" s="75"/>
      <c r="RBT990" s="75"/>
      <c r="RBU990" s="75"/>
      <c r="RBV990" s="75"/>
      <c r="RBW990" s="75"/>
      <c r="RBX990" s="75"/>
      <c r="RBY990" s="75"/>
      <c r="RBZ990" s="75"/>
      <c r="RCA990" s="75"/>
      <c r="RCB990" s="75"/>
      <c r="RCC990" s="75"/>
      <c r="RCD990" s="75"/>
      <c r="RCE990" s="75"/>
      <c r="RCF990" s="75"/>
      <c r="RCG990" s="75"/>
      <c r="RCH990" s="75"/>
      <c r="RCI990" s="75"/>
      <c r="RCJ990" s="75"/>
      <c r="RCK990" s="75"/>
      <c r="RCL990" s="75"/>
      <c r="RCM990" s="75"/>
      <c r="RCN990" s="75"/>
      <c r="RCO990" s="75"/>
      <c r="RCP990" s="75"/>
      <c r="RCQ990" s="75"/>
      <c r="RCR990" s="75"/>
      <c r="RCS990" s="75"/>
      <c r="RCT990" s="75"/>
      <c r="RCU990" s="75"/>
      <c r="RCV990" s="75"/>
      <c r="RCW990" s="75"/>
      <c r="RCX990" s="75"/>
      <c r="RCY990" s="75"/>
      <c r="RCZ990" s="75"/>
      <c r="RDA990" s="75"/>
      <c r="RDB990" s="75"/>
      <c r="RDC990" s="75"/>
      <c r="RDD990" s="75"/>
      <c r="RDE990" s="75"/>
      <c r="RDF990" s="75"/>
      <c r="RDG990" s="75"/>
      <c r="RDH990" s="75"/>
      <c r="RDI990" s="75"/>
      <c r="RDJ990" s="75"/>
      <c r="RDK990" s="75"/>
      <c r="RDL990" s="75"/>
      <c r="RDM990" s="75"/>
      <c r="RDN990" s="75"/>
      <c r="RDO990" s="75"/>
      <c r="RDP990" s="75"/>
      <c r="RDQ990" s="75"/>
      <c r="RDR990" s="75"/>
      <c r="RDS990" s="75"/>
      <c r="RDT990" s="75"/>
      <c r="RDU990" s="75"/>
      <c r="RDV990" s="75"/>
      <c r="RDW990" s="75"/>
      <c r="RDX990" s="75"/>
      <c r="RDY990" s="75"/>
      <c r="RDZ990" s="75"/>
      <c r="REA990" s="75"/>
      <c r="REB990" s="75"/>
      <c r="REC990" s="75"/>
      <c r="RED990" s="75"/>
      <c r="REE990" s="75"/>
      <c r="REF990" s="75"/>
      <c r="REG990" s="75"/>
      <c r="REH990" s="75"/>
      <c r="REI990" s="75"/>
      <c r="REJ990" s="75"/>
      <c r="REK990" s="75"/>
      <c r="REL990" s="75"/>
      <c r="REM990" s="75"/>
      <c r="REN990" s="75"/>
      <c r="REO990" s="75"/>
      <c r="REP990" s="75"/>
      <c r="REQ990" s="75"/>
      <c r="RER990" s="75"/>
      <c r="RES990" s="75"/>
      <c r="RET990" s="75"/>
      <c r="REU990" s="75"/>
      <c r="REV990" s="75"/>
      <c r="REW990" s="75"/>
      <c r="REX990" s="75"/>
      <c r="REY990" s="75"/>
      <c r="REZ990" s="75"/>
      <c r="RFA990" s="75"/>
      <c r="RFB990" s="75"/>
      <c r="RFC990" s="75"/>
      <c r="RFD990" s="75"/>
      <c r="RFE990" s="75"/>
      <c r="RFF990" s="75"/>
      <c r="RFG990" s="75"/>
      <c r="RFH990" s="75"/>
      <c r="RFI990" s="75"/>
      <c r="RFJ990" s="75"/>
      <c r="RFK990" s="75"/>
      <c r="RFL990" s="75"/>
      <c r="RFM990" s="75"/>
      <c r="RFN990" s="75"/>
      <c r="RFO990" s="75"/>
      <c r="RFP990" s="75"/>
      <c r="RFQ990" s="75"/>
      <c r="RFR990" s="75"/>
      <c r="RFS990" s="75"/>
      <c r="RFT990" s="75"/>
      <c r="RFU990" s="75"/>
      <c r="RFV990" s="75"/>
      <c r="RFW990" s="75"/>
      <c r="RFX990" s="75"/>
      <c r="RFY990" s="75"/>
      <c r="RFZ990" s="75"/>
      <c r="RGA990" s="75"/>
      <c r="RGB990" s="75"/>
      <c r="RGC990" s="75"/>
      <c r="RGD990" s="75"/>
      <c r="RGE990" s="75"/>
      <c r="RGF990" s="75"/>
      <c r="RGG990" s="75"/>
      <c r="RGH990" s="75"/>
      <c r="RGI990" s="75"/>
      <c r="RGJ990" s="75"/>
      <c r="RGK990" s="75"/>
      <c r="RGL990" s="75"/>
      <c r="RGM990" s="75"/>
      <c r="RGN990" s="75"/>
      <c r="RGO990" s="75"/>
      <c r="RGP990" s="75"/>
      <c r="RGQ990" s="75"/>
      <c r="RGR990" s="75"/>
      <c r="RGS990" s="75"/>
      <c r="RGT990" s="75"/>
      <c r="RGU990" s="75"/>
      <c r="RGV990" s="75"/>
      <c r="RGW990" s="75"/>
      <c r="RGX990" s="75"/>
      <c r="RGY990" s="75"/>
      <c r="RGZ990" s="75"/>
      <c r="RHA990" s="75"/>
      <c r="RHB990" s="75"/>
      <c r="RHC990" s="75"/>
      <c r="RHD990" s="75"/>
      <c r="RHE990" s="75"/>
      <c r="RHF990" s="75"/>
      <c r="RHG990" s="75"/>
      <c r="RHH990" s="75"/>
      <c r="RHI990" s="75"/>
      <c r="RHJ990" s="75"/>
      <c r="RHK990" s="75"/>
      <c r="RHL990" s="75"/>
      <c r="RHM990" s="75"/>
      <c r="RHN990" s="75"/>
      <c r="RHO990" s="75"/>
      <c r="RHP990" s="75"/>
      <c r="RHQ990" s="75"/>
      <c r="RHR990" s="75"/>
      <c r="RHS990" s="75"/>
      <c r="RHT990" s="75"/>
      <c r="RHU990" s="75"/>
      <c r="RHV990" s="75"/>
      <c r="RHW990" s="75"/>
      <c r="RHX990" s="75"/>
      <c r="RHY990" s="75"/>
      <c r="RHZ990" s="75"/>
      <c r="RIA990" s="75"/>
      <c r="RIB990" s="75"/>
      <c r="RIC990" s="75"/>
      <c r="RID990" s="75"/>
      <c r="RIE990" s="75"/>
      <c r="RIF990" s="75"/>
      <c r="RIG990" s="75"/>
      <c r="RIH990" s="75"/>
      <c r="RII990" s="75"/>
      <c r="RIJ990" s="75"/>
      <c r="RIK990" s="75"/>
      <c r="RIL990" s="75"/>
      <c r="RIM990" s="75"/>
      <c r="RIN990" s="75"/>
      <c r="RIO990" s="75"/>
      <c r="RIP990" s="75"/>
      <c r="RIQ990" s="75"/>
      <c r="RIR990" s="75"/>
      <c r="RIS990" s="75"/>
      <c r="RIT990" s="75"/>
      <c r="RIU990" s="75"/>
      <c r="RIV990" s="75"/>
      <c r="RIW990" s="75"/>
      <c r="RIX990" s="75"/>
      <c r="RIY990" s="75"/>
      <c r="RIZ990" s="75"/>
      <c r="RJA990" s="75"/>
      <c r="RJB990" s="75"/>
      <c r="RJC990" s="75"/>
      <c r="RJD990" s="75"/>
      <c r="RJE990" s="75"/>
      <c r="RJF990" s="75"/>
      <c r="RJG990" s="75"/>
      <c r="RJH990" s="75"/>
      <c r="RJI990" s="75"/>
      <c r="RJJ990" s="75"/>
      <c r="RJK990" s="75"/>
      <c r="RJL990" s="75"/>
      <c r="RJM990" s="75"/>
      <c r="RJN990" s="75"/>
      <c r="RJO990" s="75"/>
      <c r="RJP990" s="75"/>
      <c r="RJQ990" s="75"/>
      <c r="RJR990" s="75"/>
      <c r="RJS990" s="75"/>
      <c r="RJT990" s="75"/>
      <c r="RJU990" s="75"/>
      <c r="RJV990" s="75"/>
      <c r="RJW990" s="75"/>
      <c r="RJX990" s="75"/>
      <c r="RJY990" s="75"/>
      <c r="RJZ990" s="75"/>
      <c r="RKA990" s="75"/>
      <c r="RKB990" s="75"/>
      <c r="RKC990" s="75"/>
      <c r="RKD990" s="75"/>
      <c r="RKE990" s="75"/>
      <c r="RKF990" s="75"/>
      <c r="RKG990" s="75"/>
      <c r="RKH990" s="75"/>
      <c r="RKI990" s="75"/>
      <c r="RKJ990" s="75"/>
      <c r="RKK990" s="75"/>
      <c r="RKL990" s="75"/>
      <c r="RKM990" s="75"/>
      <c r="RKN990" s="75"/>
      <c r="RKO990" s="75"/>
      <c r="RKP990" s="75"/>
      <c r="RKQ990" s="75"/>
      <c r="RKR990" s="75"/>
      <c r="RKS990" s="75"/>
      <c r="RKT990" s="75"/>
      <c r="RKU990" s="75"/>
      <c r="RKV990" s="75"/>
      <c r="RKW990" s="75"/>
      <c r="RKX990" s="75"/>
      <c r="RKY990" s="75"/>
      <c r="RKZ990" s="75"/>
      <c r="RLA990" s="75"/>
      <c r="RLB990" s="75"/>
      <c r="RLC990" s="75"/>
      <c r="RLD990" s="75"/>
      <c r="RLE990" s="75"/>
      <c r="RLF990" s="75"/>
      <c r="RLG990" s="75"/>
      <c r="RLH990" s="75"/>
      <c r="RLI990" s="75"/>
      <c r="RLJ990" s="75"/>
      <c r="RLK990" s="75"/>
      <c r="RLL990" s="75"/>
      <c r="RLM990" s="75"/>
      <c r="RLN990" s="75"/>
      <c r="RLO990" s="75"/>
      <c r="RLP990" s="75"/>
      <c r="RLQ990" s="75"/>
      <c r="RLR990" s="75"/>
      <c r="RLS990" s="75"/>
      <c r="RLT990" s="75"/>
      <c r="RLU990" s="75"/>
      <c r="RLV990" s="75"/>
      <c r="RLW990" s="75"/>
      <c r="RLX990" s="75"/>
      <c r="RLY990" s="75"/>
      <c r="RLZ990" s="75"/>
      <c r="RMA990" s="75"/>
      <c r="RMB990" s="75"/>
      <c r="RMC990" s="75"/>
      <c r="RMD990" s="75"/>
      <c r="RME990" s="75"/>
      <c r="RMF990" s="75"/>
      <c r="RMG990" s="75"/>
      <c r="RMH990" s="75"/>
      <c r="RMI990" s="75"/>
      <c r="RMJ990" s="75"/>
      <c r="RMK990" s="75"/>
      <c r="RML990" s="75"/>
      <c r="RMM990" s="75"/>
      <c r="RMN990" s="75"/>
      <c r="RMO990" s="75"/>
      <c r="RMP990" s="75"/>
      <c r="RMQ990" s="75"/>
      <c r="RMR990" s="75"/>
      <c r="RMS990" s="75"/>
      <c r="RMT990" s="75"/>
      <c r="RMU990" s="75"/>
      <c r="RMV990" s="75"/>
      <c r="RMW990" s="75"/>
      <c r="RMX990" s="75"/>
      <c r="RMY990" s="75"/>
      <c r="RMZ990" s="75"/>
      <c r="RNA990" s="75"/>
      <c r="RNB990" s="75"/>
      <c r="RNC990" s="75"/>
      <c r="RND990" s="75"/>
      <c r="RNE990" s="75"/>
      <c r="RNF990" s="75"/>
      <c r="RNG990" s="75"/>
      <c r="RNH990" s="75"/>
      <c r="RNI990" s="75"/>
      <c r="RNJ990" s="75"/>
      <c r="RNK990" s="75"/>
      <c r="RNL990" s="75"/>
      <c r="RNM990" s="75"/>
      <c r="RNN990" s="75"/>
      <c r="RNO990" s="75"/>
      <c r="RNP990" s="75"/>
      <c r="RNQ990" s="75"/>
      <c r="RNR990" s="75"/>
      <c r="RNS990" s="75"/>
      <c r="RNT990" s="75"/>
      <c r="RNU990" s="75"/>
      <c r="RNV990" s="75"/>
      <c r="RNW990" s="75"/>
      <c r="RNX990" s="75"/>
      <c r="RNY990" s="75"/>
      <c r="RNZ990" s="75"/>
      <c r="ROA990" s="75"/>
      <c r="ROB990" s="75"/>
      <c r="ROC990" s="75"/>
      <c r="ROD990" s="75"/>
      <c r="ROE990" s="75"/>
      <c r="ROF990" s="75"/>
      <c r="ROG990" s="75"/>
      <c r="ROH990" s="75"/>
      <c r="ROI990" s="75"/>
      <c r="ROJ990" s="75"/>
      <c r="ROK990" s="75"/>
      <c r="ROL990" s="75"/>
      <c r="ROM990" s="75"/>
      <c r="RON990" s="75"/>
      <c r="ROO990" s="75"/>
      <c r="ROP990" s="75"/>
      <c r="ROQ990" s="75"/>
      <c r="ROR990" s="75"/>
      <c r="ROS990" s="75"/>
      <c r="ROT990" s="75"/>
      <c r="ROU990" s="75"/>
      <c r="ROV990" s="75"/>
      <c r="ROW990" s="75"/>
      <c r="ROX990" s="75"/>
      <c r="ROY990" s="75"/>
      <c r="ROZ990" s="75"/>
      <c r="RPA990" s="75"/>
      <c r="RPB990" s="75"/>
      <c r="RPC990" s="75"/>
      <c r="RPD990" s="75"/>
      <c r="RPE990" s="75"/>
      <c r="RPF990" s="75"/>
      <c r="RPG990" s="75"/>
      <c r="RPH990" s="75"/>
      <c r="RPI990" s="75"/>
      <c r="RPJ990" s="75"/>
      <c r="RPK990" s="75"/>
      <c r="RPL990" s="75"/>
      <c r="RPM990" s="75"/>
      <c r="RPN990" s="75"/>
      <c r="RPO990" s="75"/>
      <c r="RPP990" s="75"/>
      <c r="RPQ990" s="75"/>
      <c r="RPR990" s="75"/>
      <c r="RPS990" s="75"/>
      <c r="RPT990" s="75"/>
      <c r="RPU990" s="75"/>
      <c r="RPV990" s="75"/>
      <c r="RPW990" s="75"/>
      <c r="RPX990" s="75"/>
      <c r="RPY990" s="75"/>
      <c r="RPZ990" s="75"/>
      <c r="RQA990" s="75"/>
      <c r="RQB990" s="75"/>
      <c r="RQC990" s="75"/>
      <c r="RQD990" s="75"/>
      <c r="RQE990" s="75"/>
      <c r="RQF990" s="75"/>
      <c r="RQG990" s="75"/>
      <c r="RQH990" s="75"/>
      <c r="RQI990" s="75"/>
      <c r="RQJ990" s="75"/>
      <c r="RQK990" s="75"/>
      <c r="RQL990" s="75"/>
      <c r="RQM990" s="75"/>
      <c r="RQN990" s="75"/>
      <c r="RQO990" s="75"/>
      <c r="RQP990" s="75"/>
      <c r="RQQ990" s="75"/>
      <c r="RQR990" s="75"/>
      <c r="RQS990" s="75"/>
      <c r="RQT990" s="75"/>
      <c r="RQU990" s="75"/>
      <c r="RQV990" s="75"/>
      <c r="RQW990" s="75"/>
      <c r="RQX990" s="75"/>
      <c r="RQY990" s="75"/>
      <c r="RQZ990" s="75"/>
      <c r="RRA990" s="75"/>
      <c r="RRB990" s="75"/>
      <c r="RRC990" s="75"/>
      <c r="RRD990" s="75"/>
      <c r="RRE990" s="75"/>
      <c r="RRF990" s="75"/>
      <c r="RRG990" s="75"/>
      <c r="RRH990" s="75"/>
      <c r="RRI990" s="75"/>
      <c r="RRJ990" s="75"/>
      <c r="RRK990" s="75"/>
      <c r="RRL990" s="75"/>
      <c r="RRM990" s="75"/>
      <c r="RRN990" s="75"/>
      <c r="RRO990" s="75"/>
      <c r="RRP990" s="75"/>
      <c r="RRQ990" s="75"/>
      <c r="RRR990" s="75"/>
      <c r="RRS990" s="75"/>
      <c r="RRT990" s="75"/>
      <c r="RRU990" s="75"/>
      <c r="RRV990" s="75"/>
      <c r="RRW990" s="75"/>
      <c r="RRX990" s="75"/>
      <c r="RRY990" s="75"/>
      <c r="RRZ990" s="75"/>
      <c r="RSA990" s="75"/>
      <c r="RSB990" s="75"/>
      <c r="RSC990" s="75"/>
      <c r="RSD990" s="75"/>
      <c r="RSE990" s="75"/>
      <c r="RSF990" s="75"/>
      <c r="RSG990" s="75"/>
      <c r="RSH990" s="75"/>
      <c r="RSI990" s="75"/>
      <c r="RSJ990" s="75"/>
      <c r="RSK990" s="75"/>
      <c r="RSL990" s="75"/>
      <c r="RSM990" s="75"/>
      <c r="RSN990" s="75"/>
      <c r="RSO990" s="75"/>
      <c r="RSP990" s="75"/>
      <c r="RSQ990" s="75"/>
      <c r="RSR990" s="75"/>
      <c r="RSS990" s="75"/>
      <c r="RST990" s="75"/>
      <c r="RSU990" s="75"/>
      <c r="RSV990" s="75"/>
      <c r="RSW990" s="75"/>
      <c r="RSX990" s="75"/>
      <c r="RSY990" s="75"/>
      <c r="RSZ990" s="75"/>
      <c r="RTA990" s="75"/>
      <c r="RTB990" s="75"/>
      <c r="RTC990" s="75"/>
      <c r="RTD990" s="75"/>
      <c r="RTE990" s="75"/>
      <c r="RTF990" s="75"/>
      <c r="RTG990" s="75"/>
      <c r="RTH990" s="75"/>
      <c r="RTI990" s="75"/>
      <c r="RTJ990" s="75"/>
      <c r="RTK990" s="75"/>
      <c r="RTL990" s="75"/>
      <c r="RTM990" s="75"/>
      <c r="RTN990" s="75"/>
      <c r="RTO990" s="75"/>
      <c r="RTP990" s="75"/>
      <c r="RTQ990" s="75"/>
      <c r="RTR990" s="75"/>
      <c r="RTS990" s="75"/>
      <c r="RTT990" s="75"/>
      <c r="RTU990" s="75"/>
      <c r="RTV990" s="75"/>
      <c r="RTW990" s="75"/>
      <c r="RTX990" s="75"/>
      <c r="RTY990" s="75"/>
      <c r="RTZ990" s="75"/>
      <c r="RUA990" s="75"/>
      <c r="RUB990" s="75"/>
      <c r="RUC990" s="75"/>
      <c r="RUD990" s="75"/>
      <c r="RUE990" s="75"/>
      <c r="RUF990" s="75"/>
      <c r="RUG990" s="75"/>
      <c r="RUH990" s="75"/>
      <c r="RUI990" s="75"/>
      <c r="RUJ990" s="75"/>
      <c r="RUK990" s="75"/>
      <c r="RUL990" s="75"/>
      <c r="RUM990" s="75"/>
      <c r="RUN990" s="75"/>
      <c r="RUO990" s="75"/>
      <c r="RUP990" s="75"/>
      <c r="RUQ990" s="75"/>
      <c r="RUR990" s="75"/>
      <c r="RUS990" s="75"/>
      <c r="RUT990" s="75"/>
      <c r="RUU990" s="75"/>
      <c r="RUV990" s="75"/>
      <c r="RUW990" s="75"/>
      <c r="RUX990" s="75"/>
      <c r="RUY990" s="75"/>
      <c r="RUZ990" s="75"/>
      <c r="RVA990" s="75"/>
      <c r="RVB990" s="75"/>
      <c r="RVC990" s="75"/>
      <c r="RVD990" s="75"/>
      <c r="RVE990" s="75"/>
      <c r="RVF990" s="75"/>
      <c r="RVG990" s="75"/>
      <c r="RVH990" s="75"/>
      <c r="RVI990" s="75"/>
      <c r="RVJ990" s="75"/>
      <c r="RVK990" s="75"/>
      <c r="RVL990" s="75"/>
      <c r="RVM990" s="75"/>
      <c r="RVN990" s="75"/>
      <c r="RVO990" s="75"/>
      <c r="RVP990" s="75"/>
      <c r="RVQ990" s="75"/>
      <c r="RVR990" s="75"/>
      <c r="RVS990" s="75"/>
      <c r="RVT990" s="75"/>
      <c r="RVU990" s="75"/>
      <c r="RVV990" s="75"/>
      <c r="RVW990" s="75"/>
      <c r="RVX990" s="75"/>
      <c r="RVY990" s="75"/>
      <c r="RVZ990" s="75"/>
      <c r="RWA990" s="75"/>
      <c r="RWB990" s="75"/>
      <c r="RWC990" s="75"/>
      <c r="RWD990" s="75"/>
      <c r="RWE990" s="75"/>
      <c r="RWF990" s="75"/>
      <c r="RWG990" s="75"/>
      <c r="RWH990" s="75"/>
      <c r="RWI990" s="75"/>
      <c r="RWJ990" s="75"/>
      <c r="RWK990" s="75"/>
      <c r="RWL990" s="75"/>
      <c r="RWM990" s="75"/>
      <c r="RWN990" s="75"/>
      <c r="RWO990" s="75"/>
      <c r="RWP990" s="75"/>
      <c r="RWQ990" s="75"/>
      <c r="RWR990" s="75"/>
      <c r="RWS990" s="75"/>
      <c r="RWT990" s="75"/>
      <c r="RWU990" s="75"/>
      <c r="RWV990" s="75"/>
      <c r="RWW990" s="75"/>
      <c r="RWX990" s="75"/>
      <c r="RWY990" s="75"/>
      <c r="RWZ990" s="75"/>
      <c r="RXA990" s="75"/>
      <c r="RXB990" s="75"/>
      <c r="RXC990" s="75"/>
      <c r="RXD990" s="75"/>
      <c r="RXE990" s="75"/>
      <c r="RXF990" s="75"/>
      <c r="RXG990" s="75"/>
      <c r="RXH990" s="75"/>
      <c r="RXI990" s="75"/>
      <c r="RXJ990" s="75"/>
      <c r="RXK990" s="75"/>
      <c r="RXL990" s="75"/>
      <c r="RXM990" s="75"/>
      <c r="RXN990" s="75"/>
      <c r="RXO990" s="75"/>
      <c r="RXP990" s="75"/>
      <c r="RXQ990" s="75"/>
      <c r="RXR990" s="75"/>
      <c r="RXS990" s="75"/>
      <c r="RXT990" s="75"/>
      <c r="RXU990" s="75"/>
      <c r="RXV990" s="75"/>
      <c r="RXW990" s="75"/>
      <c r="RXX990" s="75"/>
      <c r="RXY990" s="75"/>
      <c r="RXZ990" s="75"/>
      <c r="RYA990" s="75"/>
      <c r="RYB990" s="75"/>
      <c r="RYC990" s="75"/>
      <c r="RYD990" s="75"/>
      <c r="RYE990" s="75"/>
      <c r="RYF990" s="75"/>
      <c r="RYG990" s="75"/>
      <c r="RYH990" s="75"/>
      <c r="RYI990" s="75"/>
      <c r="RYJ990" s="75"/>
      <c r="RYK990" s="75"/>
      <c r="RYL990" s="75"/>
      <c r="RYM990" s="75"/>
      <c r="RYN990" s="75"/>
      <c r="RYO990" s="75"/>
      <c r="RYP990" s="75"/>
      <c r="RYQ990" s="75"/>
      <c r="RYR990" s="75"/>
      <c r="RYS990" s="75"/>
      <c r="RYT990" s="75"/>
      <c r="RYU990" s="75"/>
      <c r="RYV990" s="75"/>
      <c r="RYW990" s="75"/>
      <c r="RYX990" s="75"/>
      <c r="RYY990" s="75"/>
      <c r="RYZ990" s="75"/>
      <c r="RZA990" s="75"/>
      <c r="RZB990" s="75"/>
      <c r="RZC990" s="75"/>
      <c r="RZD990" s="75"/>
      <c r="RZE990" s="75"/>
      <c r="RZF990" s="75"/>
      <c r="RZG990" s="75"/>
      <c r="RZH990" s="75"/>
      <c r="RZI990" s="75"/>
      <c r="RZJ990" s="75"/>
      <c r="RZK990" s="75"/>
      <c r="RZL990" s="75"/>
      <c r="RZM990" s="75"/>
      <c r="RZN990" s="75"/>
      <c r="RZO990" s="75"/>
      <c r="RZP990" s="75"/>
      <c r="RZQ990" s="75"/>
      <c r="RZR990" s="75"/>
      <c r="RZS990" s="75"/>
      <c r="RZT990" s="75"/>
      <c r="RZU990" s="75"/>
      <c r="RZV990" s="75"/>
      <c r="RZW990" s="75"/>
      <c r="RZX990" s="75"/>
      <c r="RZY990" s="75"/>
      <c r="RZZ990" s="75"/>
      <c r="SAA990" s="75"/>
      <c r="SAB990" s="75"/>
      <c r="SAC990" s="75"/>
      <c r="SAD990" s="75"/>
      <c r="SAE990" s="75"/>
      <c r="SAF990" s="75"/>
      <c r="SAG990" s="75"/>
      <c r="SAH990" s="75"/>
      <c r="SAI990" s="75"/>
      <c r="SAJ990" s="75"/>
      <c r="SAK990" s="75"/>
      <c r="SAL990" s="75"/>
      <c r="SAM990" s="75"/>
      <c r="SAN990" s="75"/>
      <c r="SAO990" s="75"/>
      <c r="SAP990" s="75"/>
      <c r="SAQ990" s="75"/>
      <c r="SAR990" s="75"/>
      <c r="SAS990" s="75"/>
      <c r="SAT990" s="75"/>
      <c r="SAU990" s="75"/>
      <c r="SAV990" s="75"/>
      <c r="SAW990" s="75"/>
      <c r="SAX990" s="75"/>
      <c r="SAY990" s="75"/>
      <c r="SAZ990" s="75"/>
      <c r="SBA990" s="75"/>
      <c r="SBB990" s="75"/>
      <c r="SBC990" s="75"/>
      <c r="SBD990" s="75"/>
      <c r="SBE990" s="75"/>
      <c r="SBF990" s="75"/>
      <c r="SBG990" s="75"/>
      <c r="SBH990" s="75"/>
      <c r="SBI990" s="75"/>
      <c r="SBJ990" s="75"/>
      <c r="SBK990" s="75"/>
      <c r="SBL990" s="75"/>
      <c r="SBM990" s="75"/>
      <c r="SBN990" s="75"/>
      <c r="SBO990" s="75"/>
      <c r="SBP990" s="75"/>
      <c r="SBQ990" s="75"/>
      <c r="SBR990" s="75"/>
      <c r="SBS990" s="75"/>
      <c r="SBT990" s="75"/>
      <c r="SBU990" s="75"/>
      <c r="SBV990" s="75"/>
      <c r="SBW990" s="75"/>
      <c r="SBX990" s="75"/>
      <c r="SBY990" s="75"/>
      <c r="SBZ990" s="75"/>
      <c r="SCA990" s="75"/>
      <c r="SCB990" s="75"/>
      <c r="SCC990" s="75"/>
      <c r="SCD990" s="75"/>
      <c r="SCE990" s="75"/>
      <c r="SCF990" s="75"/>
      <c r="SCG990" s="75"/>
      <c r="SCH990" s="75"/>
      <c r="SCI990" s="75"/>
      <c r="SCJ990" s="75"/>
      <c r="SCK990" s="75"/>
      <c r="SCL990" s="75"/>
      <c r="SCM990" s="75"/>
      <c r="SCN990" s="75"/>
      <c r="SCO990" s="75"/>
      <c r="SCP990" s="75"/>
      <c r="SCQ990" s="75"/>
      <c r="SCR990" s="75"/>
      <c r="SCS990" s="75"/>
      <c r="SCT990" s="75"/>
      <c r="SCU990" s="75"/>
      <c r="SCV990" s="75"/>
      <c r="SCW990" s="75"/>
      <c r="SCX990" s="75"/>
      <c r="SCY990" s="75"/>
      <c r="SCZ990" s="75"/>
      <c r="SDA990" s="75"/>
      <c r="SDB990" s="75"/>
      <c r="SDC990" s="75"/>
      <c r="SDD990" s="75"/>
      <c r="SDE990" s="75"/>
      <c r="SDF990" s="75"/>
      <c r="SDG990" s="75"/>
      <c r="SDH990" s="75"/>
      <c r="SDI990" s="75"/>
      <c r="SDJ990" s="75"/>
      <c r="SDK990" s="75"/>
      <c r="SDL990" s="75"/>
      <c r="SDM990" s="75"/>
      <c r="SDN990" s="75"/>
      <c r="SDO990" s="75"/>
      <c r="SDP990" s="75"/>
      <c r="SDQ990" s="75"/>
      <c r="SDR990" s="75"/>
      <c r="SDS990" s="75"/>
      <c r="SDT990" s="75"/>
      <c r="SDU990" s="75"/>
      <c r="SDV990" s="75"/>
      <c r="SDW990" s="75"/>
      <c r="SDX990" s="75"/>
      <c r="SDY990" s="75"/>
      <c r="SDZ990" s="75"/>
      <c r="SEA990" s="75"/>
      <c r="SEB990" s="75"/>
      <c r="SEC990" s="75"/>
      <c r="SED990" s="75"/>
      <c r="SEE990" s="75"/>
      <c r="SEF990" s="75"/>
      <c r="SEG990" s="75"/>
      <c r="SEH990" s="75"/>
      <c r="SEI990" s="75"/>
      <c r="SEJ990" s="75"/>
      <c r="SEK990" s="75"/>
      <c r="SEL990" s="75"/>
      <c r="SEM990" s="75"/>
      <c r="SEN990" s="75"/>
      <c r="SEO990" s="75"/>
      <c r="SEP990" s="75"/>
      <c r="SEQ990" s="75"/>
      <c r="SER990" s="75"/>
      <c r="SES990" s="75"/>
      <c r="SET990" s="75"/>
      <c r="SEU990" s="75"/>
      <c r="SEV990" s="75"/>
      <c r="SEW990" s="75"/>
      <c r="SEX990" s="75"/>
      <c r="SEY990" s="75"/>
      <c r="SEZ990" s="75"/>
      <c r="SFA990" s="75"/>
      <c r="SFB990" s="75"/>
      <c r="SFC990" s="75"/>
      <c r="SFD990" s="75"/>
      <c r="SFE990" s="75"/>
      <c r="SFF990" s="75"/>
      <c r="SFG990" s="75"/>
      <c r="SFH990" s="75"/>
      <c r="SFI990" s="75"/>
      <c r="SFJ990" s="75"/>
      <c r="SFK990" s="75"/>
      <c r="SFL990" s="75"/>
      <c r="SFM990" s="75"/>
      <c r="SFN990" s="75"/>
      <c r="SFO990" s="75"/>
      <c r="SFP990" s="75"/>
      <c r="SFQ990" s="75"/>
      <c r="SFR990" s="75"/>
      <c r="SFS990" s="75"/>
      <c r="SFT990" s="75"/>
      <c r="SFU990" s="75"/>
      <c r="SFV990" s="75"/>
      <c r="SFW990" s="75"/>
      <c r="SFX990" s="75"/>
      <c r="SFY990" s="75"/>
      <c r="SFZ990" s="75"/>
      <c r="SGA990" s="75"/>
      <c r="SGB990" s="75"/>
      <c r="SGC990" s="75"/>
      <c r="SGD990" s="75"/>
      <c r="SGE990" s="75"/>
      <c r="SGF990" s="75"/>
      <c r="SGG990" s="75"/>
      <c r="SGH990" s="75"/>
      <c r="SGI990" s="75"/>
      <c r="SGJ990" s="75"/>
      <c r="SGK990" s="75"/>
      <c r="SGL990" s="75"/>
      <c r="SGM990" s="75"/>
      <c r="SGN990" s="75"/>
      <c r="SGO990" s="75"/>
      <c r="SGP990" s="75"/>
      <c r="SGQ990" s="75"/>
      <c r="SGR990" s="75"/>
      <c r="SGS990" s="75"/>
      <c r="SGT990" s="75"/>
      <c r="SGU990" s="75"/>
      <c r="SGV990" s="75"/>
      <c r="SGW990" s="75"/>
      <c r="SGX990" s="75"/>
      <c r="SGY990" s="75"/>
      <c r="SGZ990" s="75"/>
      <c r="SHA990" s="75"/>
      <c r="SHB990" s="75"/>
      <c r="SHC990" s="75"/>
      <c r="SHD990" s="75"/>
      <c r="SHE990" s="75"/>
      <c r="SHF990" s="75"/>
      <c r="SHG990" s="75"/>
      <c r="SHH990" s="75"/>
      <c r="SHI990" s="75"/>
      <c r="SHJ990" s="75"/>
      <c r="SHK990" s="75"/>
      <c r="SHL990" s="75"/>
      <c r="SHM990" s="75"/>
      <c r="SHN990" s="75"/>
      <c r="SHO990" s="75"/>
      <c r="SHP990" s="75"/>
      <c r="SHQ990" s="75"/>
      <c r="SHR990" s="75"/>
      <c r="SHS990" s="75"/>
      <c r="SHT990" s="75"/>
      <c r="SHU990" s="75"/>
      <c r="SHV990" s="75"/>
      <c r="SHW990" s="75"/>
      <c r="SHX990" s="75"/>
      <c r="SHY990" s="75"/>
      <c r="SHZ990" s="75"/>
      <c r="SIA990" s="75"/>
      <c r="SIB990" s="75"/>
      <c r="SIC990" s="75"/>
      <c r="SID990" s="75"/>
      <c r="SIE990" s="75"/>
      <c r="SIF990" s="75"/>
      <c r="SIG990" s="75"/>
      <c r="SIH990" s="75"/>
      <c r="SII990" s="75"/>
      <c r="SIJ990" s="75"/>
      <c r="SIK990" s="75"/>
      <c r="SIL990" s="75"/>
      <c r="SIM990" s="75"/>
      <c r="SIN990" s="75"/>
      <c r="SIO990" s="75"/>
      <c r="SIP990" s="75"/>
      <c r="SIQ990" s="75"/>
      <c r="SIR990" s="75"/>
      <c r="SIS990" s="75"/>
      <c r="SIT990" s="75"/>
      <c r="SIU990" s="75"/>
      <c r="SIV990" s="75"/>
      <c r="SIW990" s="75"/>
      <c r="SIX990" s="75"/>
      <c r="SIY990" s="75"/>
      <c r="SIZ990" s="75"/>
      <c r="SJA990" s="75"/>
      <c r="SJB990" s="75"/>
      <c r="SJC990" s="75"/>
      <c r="SJD990" s="75"/>
      <c r="SJE990" s="75"/>
      <c r="SJF990" s="75"/>
      <c r="SJG990" s="75"/>
      <c r="SJH990" s="75"/>
      <c r="SJI990" s="75"/>
      <c r="SJJ990" s="75"/>
      <c r="SJK990" s="75"/>
      <c r="SJL990" s="75"/>
      <c r="SJM990" s="75"/>
      <c r="SJN990" s="75"/>
      <c r="SJO990" s="75"/>
      <c r="SJP990" s="75"/>
      <c r="SJQ990" s="75"/>
      <c r="SJR990" s="75"/>
      <c r="SJS990" s="75"/>
      <c r="SJT990" s="75"/>
      <c r="SJU990" s="75"/>
      <c r="SJV990" s="75"/>
      <c r="SJW990" s="75"/>
      <c r="SJX990" s="75"/>
      <c r="SJY990" s="75"/>
      <c r="SJZ990" s="75"/>
      <c r="SKA990" s="75"/>
      <c r="SKB990" s="75"/>
      <c r="SKC990" s="75"/>
      <c r="SKD990" s="75"/>
      <c r="SKE990" s="75"/>
      <c r="SKF990" s="75"/>
      <c r="SKG990" s="75"/>
      <c r="SKH990" s="75"/>
      <c r="SKI990" s="75"/>
      <c r="SKJ990" s="75"/>
      <c r="SKK990" s="75"/>
      <c r="SKL990" s="75"/>
      <c r="SKM990" s="75"/>
      <c r="SKN990" s="75"/>
      <c r="SKO990" s="75"/>
      <c r="SKP990" s="75"/>
      <c r="SKQ990" s="75"/>
      <c r="SKR990" s="75"/>
      <c r="SKS990" s="75"/>
      <c r="SKT990" s="75"/>
      <c r="SKU990" s="75"/>
      <c r="SKV990" s="75"/>
      <c r="SKW990" s="75"/>
      <c r="SKX990" s="75"/>
      <c r="SKY990" s="75"/>
      <c r="SKZ990" s="75"/>
      <c r="SLA990" s="75"/>
      <c r="SLB990" s="75"/>
      <c r="SLC990" s="75"/>
      <c r="SLD990" s="75"/>
      <c r="SLE990" s="75"/>
      <c r="SLF990" s="75"/>
      <c r="SLG990" s="75"/>
      <c r="SLH990" s="75"/>
      <c r="SLI990" s="75"/>
      <c r="SLJ990" s="75"/>
      <c r="SLK990" s="75"/>
      <c r="SLL990" s="75"/>
      <c r="SLM990" s="75"/>
      <c r="SLN990" s="75"/>
      <c r="SLO990" s="75"/>
      <c r="SLP990" s="75"/>
      <c r="SLQ990" s="75"/>
      <c r="SLR990" s="75"/>
      <c r="SLS990" s="75"/>
      <c r="SLT990" s="75"/>
      <c r="SLU990" s="75"/>
      <c r="SLV990" s="75"/>
      <c r="SLW990" s="75"/>
      <c r="SLX990" s="75"/>
      <c r="SLY990" s="75"/>
      <c r="SLZ990" s="75"/>
      <c r="SMA990" s="75"/>
      <c r="SMB990" s="75"/>
      <c r="SMC990" s="75"/>
      <c r="SMD990" s="75"/>
      <c r="SME990" s="75"/>
      <c r="SMF990" s="75"/>
      <c r="SMG990" s="75"/>
      <c r="SMH990" s="75"/>
      <c r="SMI990" s="75"/>
      <c r="SMJ990" s="75"/>
      <c r="SMK990" s="75"/>
      <c r="SML990" s="75"/>
      <c r="SMM990" s="75"/>
      <c r="SMN990" s="75"/>
      <c r="SMO990" s="75"/>
      <c r="SMP990" s="75"/>
      <c r="SMQ990" s="75"/>
      <c r="SMR990" s="75"/>
      <c r="SMS990" s="75"/>
      <c r="SMT990" s="75"/>
      <c r="SMU990" s="75"/>
      <c r="SMV990" s="75"/>
      <c r="SMW990" s="75"/>
      <c r="SMX990" s="75"/>
      <c r="SMY990" s="75"/>
      <c r="SMZ990" s="75"/>
      <c r="SNA990" s="75"/>
      <c r="SNB990" s="75"/>
      <c r="SNC990" s="75"/>
      <c r="SND990" s="75"/>
      <c r="SNE990" s="75"/>
      <c r="SNF990" s="75"/>
      <c r="SNG990" s="75"/>
      <c r="SNH990" s="75"/>
      <c r="SNI990" s="75"/>
      <c r="SNJ990" s="75"/>
      <c r="SNK990" s="75"/>
      <c r="SNL990" s="75"/>
      <c r="SNM990" s="75"/>
      <c r="SNN990" s="75"/>
      <c r="SNO990" s="75"/>
      <c r="SNP990" s="75"/>
      <c r="SNQ990" s="75"/>
      <c r="SNR990" s="75"/>
      <c r="SNS990" s="75"/>
      <c r="SNT990" s="75"/>
      <c r="SNU990" s="75"/>
      <c r="SNV990" s="75"/>
      <c r="SNW990" s="75"/>
      <c r="SNX990" s="75"/>
      <c r="SNY990" s="75"/>
      <c r="SNZ990" s="75"/>
      <c r="SOA990" s="75"/>
      <c r="SOB990" s="75"/>
      <c r="SOC990" s="75"/>
      <c r="SOD990" s="75"/>
      <c r="SOE990" s="75"/>
      <c r="SOF990" s="75"/>
      <c r="SOG990" s="75"/>
      <c r="SOH990" s="75"/>
      <c r="SOI990" s="75"/>
      <c r="SOJ990" s="75"/>
      <c r="SOK990" s="75"/>
      <c r="SOL990" s="75"/>
      <c r="SOM990" s="75"/>
      <c r="SON990" s="75"/>
      <c r="SOO990" s="75"/>
      <c r="SOP990" s="75"/>
      <c r="SOQ990" s="75"/>
      <c r="SOR990" s="75"/>
      <c r="SOS990" s="75"/>
      <c r="SOT990" s="75"/>
      <c r="SOU990" s="75"/>
      <c r="SOV990" s="75"/>
      <c r="SOW990" s="75"/>
      <c r="SOX990" s="75"/>
      <c r="SOY990" s="75"/>
      <c r="SOZ990" s="75"/>
      <c r="SPA990" s="75"/>
      <c r="SPB990" s="75"/>
      <c r="SPC990" s="75"/>
      <c r="SPD990" s="75"/>
      <c r="SPE990" s="75"/>
      <c r="SPF990" s="75"/>
      <c r="SPG990" s="75"/>
      <c r="SPH990" s="75"/>
      <c r="SPI990" s="75"/>
      <c r="SPJ990" s="75"/>
      <c r="SPK990" s="75"/>
      <c r="SPL990" s="75"/>
      <c r="SPM990" s="75"/>
      <c r="SPN990" s="75"/>
      <c r="SPO990" s="75"/>
      <c r="SPP990" s="75"/>
      <c r="SPQ990" s="75"/>
      <c r="SPR990" s="75"/>
      <c r="SPS990" s="75"/>
      <c r="SPT990" s="75"/>
      <c r="SPU990" s="75"/>
      <c r="SPV990" s="75"/>
      <c r="SPW990" s="75"/>
      <c r="SPX990" s="75"/>
      <c r="SPY990" s="75"/>
      <c r="SPZ990" s="75"/>
      <c r="SQA990" s="75"/>
      <c r="SQB990" s="75"/>
      <c r="SQC990" s="75"/>
      <c r="SQD990" s="75"/>
      <c r="SQE990" s="75"/>
      <c r="SQF990" s="75"/>
      <c r="SQG990" s="75"/>
      <c r="SQH990" s="75"/>
      <c r="SQI990" s="75"/>
      <c r="SQJ990" s="75"/>
      <c r="SQK990" s="75"/>
      <c r="SQL990" s="75"/>
      <c r="SQM990" s="75"/>
      <c r="SQN990" s="75"/>
      <c r="SQO990" s="75"/>
      <c r="SQP990" s="75"/>
      <c r="SQQ990" s="75"/>
      <c r="SQR990" s="75"/>
      <c r="SQS990" s="75"/>
      <c r="SQT990" s="75"/>
      <c r="SQU990" s="75"/>
      <c r="SQV990" s="75"/>
      <c r="SQW990" s="75"/>
      <c r="SQX990" s="75"/>
      <c r="SQY990" s="75"/>
      <c r="SQZ990" s="75"/>
      <c r="SRA990" s="75"/>
      <c r="SRB990" s="75"/>
      <c r="SRC990" s="75"/>
      <c r="SRD990" s="75"/>
      <c r="SRE990" s="75"/>
      <c r="SRF990" s="75"/>
      <c r="SRG990" s="75"/>
      <c r="SRH990" s="75"/>
      <c r="SRI990" s="75"/>
      <c r="SRJ990" s="75"/>
      <c r="SRK990" s="75"/>
      <c r="SRL990" s="75"/>
      <c r="SRM990" s="75"/>
      <c r="SRN990" s="75"/>
      <c r="SRO990" s="75"/>
      <c r="SRP990" s="75"/>
      <c r="SRQ990" s="75"/>
      <c r="SRR990" s="75"/>
      <c r="SRS990" s="75"/>
      <c r="SRT990" s="75"/>
      <c r="SRU990" s="75"/>
      <c r="SRV990" s="75"/>
      <c r="SRW990" s="75"/>
      <c r="SRX990" s="75"/>
      <c r="SRY990" s="75"/>
      <c r="SRZ990" s="75"/>
      <c r="SSA990" s="75"/>
      <c r="SSB990" s="75"/>
      <c r="SSC990" s="75"/>
      <c r="SSD990" s="75"/>
      <c r="SSE990" s="75"/>
      <c r="SSF990" s="75"/>
      <c r="SSG990" s="75"/>
      <c r="SSH990" s="75"/>
      <c r="SSI990" s="75"/>
      <c r="SSJ990" s="75"/>
      <c r="SSK990" s="75"/>
      <c r="SSL990" s="75"/>
      <c r="SSM990" s="75"/>
      <c r="SSN990" s="75"/>
      <c r="SSO990" s="75"/>
      <c r="SSP990" s="75"/>
      <c r="SSQ990" s="75"/>
      <c r="SSR990" s="75"/>
      <c r="SSS990" s="75"/>
      <c r="SST990" s="75"/>
      <c r="SSU990" s="75"/>
      <c r="SSV990" s="75"/>
      <c r="SSW990" s="75"/>
      <c r="SSX990" s="75"/>
      <c r="SSY990" s="75"/>
      <c r="SSZ990" s="75"/>
      <c r="STA990" s="75"/>
      <c r="STB990" s="75"/>
      <c r="STC990" s="75"/>
      <c r="STD990" s="75"/>
      <c r="STE990" s="75"/>
      <c r="STF990" s="75"/>
      <c r="STG990" s="75"/>
      <c r="STH990" s="75"/>
      <c r="STI990" s="75"/>
      <c r="STJ990" s="75"/>
      <c r="STK990" s="75"/>
      <c r="STL990" s="75"/>
      <c r="STM990" s="75"/>
      <c r="STN990" s="75"/>
      <c r="STO990" s="75"/>
      <c r="STP990" s="75"/>
      <c r="STQ990" s="75"/>
      <c r="STR990" s="75"/>
      <c r="STS990" s="75"/>
      <c r="STT990" s="75"/>
      <c r="STU990" s="75"/>
      <c r="STV990" s="75"/>
      <c r="STW990" s="75"/>
      <c r="STX990" s="75"/>
      <c r="STY990" s="75"/>
      <c r="STZ990" s="75"/>
      <c r="SUA990" s="75"/>
      <c r="SUB990" s="75"/>
      <c r="SUC990" s="75"/>
      <c r="SUD990" s="75"/>
      <c r="SUE990" s="75"/>
      <c r="SUF990" s="75"/>
      <c r="SUG990" s="75"/>
      <c r="SUH990" s="75"/>
      <c r="SUI990" s="75"/>
      <c r="SUJ990" s="75"/>
      <c r="SUK990" s="75"/>
      <c r="SUL990" s="75"/>
      <c r="SUM990" s="75"/>
      <c r="SUN990" s="75"/>
      <c r="SUO990" s="75"/>
      <c r="SUP990" s="75"/>
      <c r="SUQ990" s="75"/>
      <c r="SUR990" s="75"/>
      <c r="SUS990" s="75"/>
      <c r="SUT990" s="75"/>
      <c r="SUU990" s="75"/>
      <c r="SUV990" s="75"/>
      <c r="SUW990" s="75"/>
      <c r="SUX990" s="75"/>
      <c r="SUY990" s="75"/>
      <c r="SUZ990" s="75"/>
      <c r="SVA990" s="75"/>
      <c r="SVB990" s="75"/>
      <c r="SVC990" s="75"/>
      <c r="SVD990" s="75"/>
      <c r="SVE990" s="75"/>
      <c r="SVF990" s="75"/>
      <c r="SVG990" s="75"/>
      <c r="SVH990" s="75"/>
      <c r="SVI990" s="75"/>
      <c r="SVJ990" s="75"/>
      <c r="SVK990" s="75"/>
      <c r="SVL990" s="75"/>
      <c r="SVM990" s="75"/>
      <c r="SVN990" s="75"/>
      <c r="SVO990" s="75"/>
      <c r="SVP990" s="75"/>
      <c r="SVQ990" s="75"/>
      <c r="SVR990" s="75"/>
      <c r="SVS990" s="75"/>
      <c r="SVT990" s="75"/>
      <c r="SVU990" s="75"/>
      <c r="SVV990" s="75"/>
      <c r="SVW990" s="75"/>
      <c r="SVX990" s="75"/>
      <c r="SVY990" s="75"/>
      <c r="SVZ990" s="75"/>
      <c r="SWA990" s="75"/>
      <c r="SWB990" s="75"/>
      <c r="SWC990" s="75"/>
      <c r="SWD990" s="75"/>
      <c r="SWE990" s="75"/>
      <c r="SWF990" s="75"/>
      <c r="SWG990" s="75"/>
      <c r="SWH990" s="75"/>
      <c r="SWI990" s="75"/>
      <c r="SWJ990" s="75"/>
      <c r="SWK990" s="75"/>
      <c r="SWL990" s="75"/>
      <c r="SWM990" s="75"/>
      <c r="SWN990" s="75"/>
      <c r="SWO990" s="75"/>
      <c r="SWP990" s="75"/>
      <c r="SWQ990" s="75"/>
      <c r="SWR990" s="75"/>
      <c r="SWS990" s="75"/>
      <c r="SWT990" s="75"/>
      <c r="SWU990" s="75"/>
      <c r="SWV990" s="75"/>
      <c r="SWW990" s="75"/>
      <c r="SWX990" s="75"/>
      <c r="SWY990" s="75"/>
      <c r="SWZ990" s="75"/>
      <c r="SXA990" s="75"/>
      <c r="SXB990" s="75"/>
      <c r="SXC990" s="75"/>
      <c r="SXD990" s="75"/>
      <c r="SXE990" s="75"/>
      <c r="SXF990" s="75"/>
      <c r="SXG990" s="75"/>
      <c r="SXH990" s="75"/>
      <c r="SXI990" s="75"/>
      <c r="SXJ990" s="75"/>
      <c r="SXK990" s="75"/>
      <c r="SXL990" s="75"/>
      <c r="SXM990" s="75"/>
      <c r="SXN990" s="75"/>
      <c r="SXO990" s="75"/>
      <c r="SXP990" s="75"/>
      <c r="SXQ990" s="75"/>
      <c r="SXR990" s="75"/>
      <c r="SXS990" s="75"/>
      <c r="SXT990" s="75"/>
      <c r="SXU990" s="75"/>
      <c r="SXV990" s="75"/>
      <c r="SXW990" s="75"/>
      <c r="SXX990" s="75"/>
      <c r="SXY990" s="75"/>
      <c r="SXZ990" s="75"/>
      <c r="SYA990" s="75"/>
      <c r="SYB990" s="75"/>
      <c r="SYC990" s="75"/>
      <c r="SYD990" s="75"/>
      <c r="SYE990" s="75"/>
      <c r="SYF990" s="75"/>
      <c r="SYG990" s="75"/>
      <c r="SYH990" s="75"/>
      <c r="SYI990" s="75"/>
      <c r="SYJ990" s="75"/>
      <c r="SYK990" s="75"/>
      <c r="SYL990" s="75"/>
      <c r="SYM990" s="75"/>
      <c r="SYN990" s="75"/>
      <c r="SYO990" s="75"/>
      <c r="SYP990" s="75"/>
      <c r="SYQ990" s="75"/>
      <c r="SYR990" s="75"/>
      <c r="SYS990" s="75"/>
      <c r="SYT990" s="75"/>
      <c r="SYU990" s="75"/>
      <c r="SYV990" s="75"/>
      <c r="SYW990" s="75"/>
      <c r="SYX990" s="75"/>
      <c r="SYY990" s="75"/>
      <c r="SYZ990" s="75"/>
      <c r="SZA990" s="75"/>
      <c r="SZB990" s="75"/>
      <c r="SZC990" s="75"/>
      <c r="SZD990" s="75"/>
      <c r="SZE990" s="75"/>
      <c r="SZF990" s="75"/>
      <c r="SZG990" s="75"/>
      <c r="SZH990" s="75"/>
      <c r="SZI990" s="75"/>
      <c r="SZJ990" s="75"/>
      <c r="SZK990" s="75"/>
      <c r="SZL990" s="75"/>
      <c r="SZM990" s="75"/>
      <c r="SZN990" s="75"/>
      <c r="SZO990" s="75"/>
      <c r="SZP990" s="75"/>
      <c r="SZQ990" s="75"/>
      <c r="SZR990" s="75"/>
      <c r="SZS990" s="75"/>
      <c r="SZT990" s="75"/>
      <c r="SZU990" s="75"/>
      <c r="SZV990" s="75"/>
      <c r="SZW990" s="75"/>
      <c r="SZX990" s="75"/>
      <c r="SZY990" s="75"/>
      <c r="SZZ990" s="75"/>
      <c r="TAA990" s="75"/>
      <c r="TAB990" s="75"/>
      <c r="TAC990" s="75"/>
      <c r="TAD990" s="75"/>
      <c r="TAE990" s="75"/>
      <c r="TAF990" s="75"/>
      <c r="TAG990" s="75"/>
      <c r="TAH990" s="75"/>
      <c r="TAI990" s="75"/>
      <c r="TAJ990" s="75"/>
      <c r="TAK990" s="75"/>
      <c r="TAL990" s="75"/>
      <c r="TAM990" s="75"/>
      <c r="TAN990" s="75"/>
      <c r="TAO990" s="75"/>
      <c r="TAP990" s="75"/>
      <c r="TAQ990" s="75"/>
      <c r="TAR990" s="75"/>
      <c r="TAS990" s="75"/>
      <c r="TAT990" s="75"/>
      <c r="TAU990" s="75"/>
      <c r="TAV990" s="75"/>
      <c r="TAW990" s="75"/>
      <c r="TAX990" s="75"/>
      <c r="TAY990" s="75"/>
      <c r="TAZ990" s="75"/>
      <c r="TBA990" s="75"/>
      <c r="TBB990" s="75"/>
      <c r="TBC990" s="75"/>
      <c r="TBD990" s="75"/>
      <c r="TBE990" s="75"/>
      <c r="TBF990" s="75"/>
      <c r="TBG990" s="75"/>
      <c r="TBH990" s="75"/>
      <c r="TBI990" s="75"/>
      <c r="TBJ990" s="75"/>
      <c r="TBK990" s="75"/>
      <c r="TBL990" s="75"/>
      <c r="TBM990" s="75"/>
      <c r="TBN990" s="75"/>
      <c r="TBO990" s="75"/>
      <c r="TBP990" s="75"/>
      <c r="TBQ990" s="75"/>
      <c r="TBR990" s="75"/>
      <c r="TBS990" s="75"/>
      <c r="TBT990" s="75"/>
      <c r="TBU990" s="75"/>
      <c r="TBV990" s="75"/>
      <c r="TBW990" s="75"/>
      <c r="TBX990" s="75"/>
      <c r="TBY990" s="75"/>
      <c r="TBZ990" s="75"/>
      <c r="TCA990" s="75"/>
      <c r="TCB990" s="75"/>
      <c r="TCC990" s="75"/>
      <c r="TCD990" s="75"/>
      <c r="TCE990" s="75"/>
      <c r="TCF990" s="75"/>
      <c r="TCG990" s="75"/>
      <c r="TCH990" s="75"/>
      <c r="TCI990" s="75"/>
      <c r="TCJ990" s="75"/>
      <c r="TCK990" s="75"/>
      <c r="TCL990" s="75"/>
      <c r="TCM990" s="75"/>
      <c r="TCN990" s="75"/>
      <c r="TCO990" s="75"/>
      <c r="TCP990" s="75"/>
      <c r="TCQ990" s="75"/>
      <c r="TCR990" s="75"/>
      <c r="TCS990" s="75"/>
      <c r="TCT990" s="75"/>
      <c r="TCU990" s="75"/>
      <c r="TCV990" s="75"/>
      <c r="TCW990" s="75"/>
      <c r="TCX990" s="75"/>
      <c r="TCY990" s="75"/>
      <c r="TCZ990" s="75"/>
      <c r="TDA990" s="75"/>
      <c r="TDB990" s="75"/>
      <c r="TDC990" s="75"/>
      <c r="TDD990" s="75"/>
      <c r="TDE990" s="75"/>
      <c r="TDF990" s="75"/>
      <c r="TDG990" s="75"/>
      <c r="TDH990" s="75"/>
      <c r="TDI990" s="75"/>
      <c r="TDJ990" s="75"/>
      <c r="TDK990" s="75"/>
      <c r="TDL990" s="75"/>
      <c r="TDM990" s="75"/>
      <c r="TDN990" s="75"/>
      <c r="TDO990" s="75"/>
      <c r="TDP990" s="75"/>
      <c r="TDQ990" s="75"/>
      <c r="TDR990" s="75"/>
      <c r="TDS990" s="75"/>
      <c r="TDT990" s="75"/>
      <c r="TDU990" s="75"/>
      <c r="TDV990" s="75"/>
      <c r="TDW990" s="75"/>
      <c r="TDX990" s="75"/>
      <c r="TDY990" s="75"/>
      <c r="TDZ990" s="75"/>
      <c r="TEA990" s="75"/>
      <c r="TEB990" s="75"/>
      <c r="TEC990" s="75"/>
      <c r="TED990" s="75"/>
      <c r="TEE990" s="75"/>
      <c r="TEF990" s="75"/>
      <c r="TEG990" s="75"/>
      <c r="TEH990" s="75"/>
      <c r="TEI990" s="75"/>
      <c r="TEJ990" s="75"/>
      <c r="TEK990" s="75"/>
      <c r="TEL990" s="75"/>
      <c r="TEM990" s="75"/>
      <c r="TEN990" s="75"/>
      <c r="TEO990" s="75"/>
      <c r="TEP990" s="75"/>
      <c r="TEQ990" s="75"/>
      <c r="TER990" s="75"/>
      <c r="TES990" s="75"/>
      <c r="TET990" s="75"/>
      <c r="TEU990" s="75"/>
      <c r="TEV990" s="75"/>
      <c r="TEW990" s="75"/>
      <c r="TEX990" s="75"/>
      <c r="TEY990" s="75"/>
      <c r="TEZ990" s="75"/>
      <c r="TFA990" s="75"/>
      <c r="TFB990" s="75"/>
      <c r="TFC990" s="75"/>
      <c r="TFD990" s="75"/>
      <c r="TFE990" s="75"/>
      <c r="TFF990" s="75"/>
      <c r="TFG990" s="75"/>
      <c r="TFH990" s="75"/>
      <c r="TFI990" s="75"/>
      <c r="TFJ990" s="75"/>
      <c r="TFK990" s="75"/>
      <c r="TFL990" s="75"/>
      <c r="TFM990" s="75"/>
      <c r="TFN990" s="75"/>
      <c r="TFO990" s="75"/>
      <c r="TFP990" s="75"/>
      <c r="TFQ990" s="75"/>
      <c r="TFR990" s="75"/>
      <c r="TFS990" s="75"/>
      <c r="TFT990" s="75"/>
      <c r="TFU990" s="75"/>
      <c r="TFV990" s="75"/>
      <c r="TFW990" s="75"/>
      <c r="TFX990" s="75"/>
      <c r="TFY990" s="75"/>
      <c r="TFZ990" s="75"/>
      <c r="TGA990" s="75"/>
      <c r="TGB990" s="75"/>
      <c r="TGC990" s="75"/>
      <c r="TGD990" s="75"/>
      <c r="TGE990" s="75"/>
      <c r="TGF990" s="75"/>
      <c r="TGG990" s="75"/>
      <c r="TGH990" s="75"/>
      <c r="TGI990" s="75"/>
      <c r="TGJ990" s="75"/>
      <c r="TGK990" s="75"/>
      <c r="TGL990" s="75"/>
      <c r="TGM990" s="75"/>
      <c r="TGN990" s="75"/>
      <c r="TGO990" s="75"/>
      <c r="TGP990" s="75"/>
      <c r="TGQ990" s="75"/>
      <c r="TGR990" s="75"/>
      <c r="TGS990" s="75"/>
      <c r="TGT990" s="75"/>
      <c r="TGU990" s="75"/>
      <c r="TGV990" s="75"/>
      <c r="TGW990" s="75"/>
      <c r="TGX990" s="75"/>
      <c r="TGY990" s="75"/>
      <c r="TGZ990" s="75"/>
      <c r="THA990" s="75"/>
      <c r="THB990" s="75"/>
      <c r="THC990" s="75"/>
      <c r="THD990" s="75"/>
      <c r="THE990" s="75"/>
      <c r="THF990" s="75"/>
      <c r="THG990" s="75"/>
      <c r="THH990" s="75"/>
      <c r="THI990" s="75"/>
      <c r="THJ990" s="75"/>
      <c r="THK990" s="75"/>
      <c r="THL990" s="75"/>
      <c r="THM990" s="75"/>
      <c r="THN990" s="75"/>
      <c r="THO990" s="75"/>
      <c r="THP990" s="75"/>
      <c r="THQ990" s="75"/>
      <c r="THR990" s="75"/>
      <c r="THS990" s="75"/>
      <c r="THT990" s="75"/>
      <c r="THU990" s="75"/>
      <c r="THV990" s="75"/>
      <c r="THW990" s="75"/>
      <c r="THX990" s="75"/>
      <c r="THY990" s="75"/>
      <c r="THZ990" s="75"/>
      <c r="TIA990" s="75"/>
      <c r="TIB990" s="75"/>
      <c r="TIC990" s="75"/>
      <c r="TID990" s="75"/>
      <c r="TIE990" s="75"/>
      <c r="TIF990" s="75"/>
      <c r="TIG990" s="75"/>
      <c r="TIH990" s="75"/>
      <c r="TII990" s="75"/>
      <c r="TIJ990" s="75"/>
      <c r="TIK990" s="75"/>
      <c r="TIL990" s="75"/>
      <c r="TIM990" s="75"/>
      <c r="TIN990" s="75"/>
      <c r="TIO990" s="75"/>
      <c r="TIP990" s="75"/>
      <c r="TIQ990" s="75"/>
      <c r="TIR990" s="75"/>
      <c r="TIS990" s="75"/>
      <c r="TIT990" s="75"/>
      <c r="TIU990" s="75"/>
      <c r="TIV990" s="75"/>
      <c r="TIW990" s="75"/>
      <c r="TIX990" s="75"/>
      <c r="TIY990" s="75"/>
      <c r="TIZ990" s="75"/>
      <c r="TJA990" s="75"/>
      <c r="TJB990" s="75"/>
      <c r="TJC990" s="75"/>
      <c r="TJD990" s="75"/>
      <c r="TJE990" s="75"/>
      <c r="TJF990" s="75"/>
      <c r="TJG990" s="75"/>
      <c r="TJH990" s="75"/>
      <c r="TJI990" s="75"/>
      <c r="TJJ990" s="75"/>
      <c r="TJK990" s="75"/>
      <c r="TJL990" s="75"/>
      <c r="TJM990" s="75"/>
      <c r="TJN990" s="75"/>
      <c r="TJO990" s="75"/>
      <c r="TJP990" s="75"/>
      <c r="TJQ990" s="75"/>
      <c r="TJR990" s="75"/>
      <c r="TJS990" s="75"/>
      <c r="TJT990" s="75"/>
      <c r="TJU990" s="75"/>
      <c r="TJV990" s="75"/>
      <c r="TJW990" s="75"/>
      <c r="TJX990" s="75"/>
      <c r="TJY990" s="75"/>
      <c r="TJZ990" s="75"/>
      <c r="TKA990" s="75"/>
      <c r="TKB990" s="75"/>
      <c r="TKC990" s="75"/>
      <c r="TKD990" s="75"/>
      <c r="TKE990" s="75"/>
      <c r="TKF990" s="75"/>
      <c r="TKG990" s="75"/>
      <c r="TKH990" s="75"/>
      <c r="TKI990" s="75"/>
      <c r="TKJ990" s="75"/>
      <c r="TKK990" s="75"/>
      <c r="TKL990" s="75"/>
      <c r="TKM990" s="75"/>
      <c r="TKN990" s="75"/>
      <c r="TKO990" s="75"/>
      <c r="TKP990" s="75"/>
      <c r="TKQ990" s="75"/>
      <c r="TKR990" s="75"/>
      <c r="TKS990" s="75"/>
      <c r="TKT990" s="75"/>
      <c r="TKU990" s="75"/>
      <c r="TKV990" s="75"/>
      <c r="TKW990" s="75"/>
      <c r="TKX990" s="75"/>
      <c r="TKY990" s="75"/>
      <c r="TKZ990" s="75"/>
      <c r="TLA990" s="75"/>
      <c r="TLB990" s="75"/>
      <c r="TLC990" s="75"/>
      <c r="TLD990" s="75"/>
      <c r="TLE990" s="75"/>
      <c r="TLF990" s="75"/>
      <c r="TLG990" s="75"/>
      <c r="TLH990" s="75"/>
      <c r="TLI990" s="75"/>
      <c r="TLJ990" s="75"/>
      <c r="TLK990" s="75"/>
      <c r="TLL990" s="75"/>
      <c r="TLM990" s="75"/>
      <c r="TLN990" s="75"/>
      <c r="TLO990" s="75"/>
      <c r="TLP990" s="75"/>
      <c r="TLQ990" s="75"/>
      <c r="TLR990" s="75"/>
      <c r="TLS990" s="75"/>
      <c r="TLT990" s="75"/>
      <c r="TLU990" s="75"/>
      <c r="TLV990" s="75"/>
      <c r="TLW990" s="75"/>
      <c r="TLX990" s="75"/>
      <c r="TLY990" s="75"/>
      <c r="TLZ990" s="75"/>
      <c r="TMA990" s="75"/>
      <c r="TMB990" s="75"/>
      <c r="TMC990" s="75"/>
      <c r="TMD990" s="75"/>
      <c r="TME990" s="75"/>
      <c r="TMF990" s="75"/>
      <c r="TMG990" s="75"/>
      <c r="TMH990" s="75"/>
      <c r="TMI990" s="75"/>
      <c r="TMJ990" s="75"/>
      <c r="TMK990" s="75"/>
      <c r="TML990" s="75"/>
      <c r="TMM990" s="75"/>
      <c r="TMN990" s="75"/>
      <c r="TMO990" s="75"/>
      <c r="TMP990" s="75"/>
      <c r="TMQ990" s="75"/>
      <c r="TMR990" s="75"/>
      <c r="TMS990" s="75"/>
      <c r="TMT990" s="75"/>
      <c r="TMU990" s="75"/>
      <c r="TMV990" s="75"/>
      <c r="TMW990" s="75"/>
      <c r="TMX990" s="75"/>
      <c r="TMY990" s="75"/>
      <c r="TMZ990" s="75"/>
      <c r="TNA990" s="75"/>
      <c r="TNB990" s="75"/>
      <c r="TNC990" s="75"/>
      <c r="TND990" s="75"/>
      <c r="TNE990" s="75"/>
      <c r="TNF990" s="75"/>
      <c r="TNG990" s="75"/>
      <c r="TNH990" s="75"/>
      <c r="TNI990" s="75"/>
      <c r="TNJ990" s="75"/>
      <c r="TNK990" s="75"/>
      <c r="TNL990" s="75"/>
      <c r="TNM990" s="75"/>
      <c r="TNN990" s="75"/>
      <c r="TNO990" s="75"/>
      <c r="TNP990" s="75"/>
      <c r="TNQ990" s="75"/>
      <c r="TNR990" s="75"/>
      <c r="TNS990" s="75"/>
      <c r="TNT990" s="75"/>
      <c r="TNU990" s="75"/>
      <c r="TNV990" s="75"/>
      <c r="TNW990" s="75"/>
      <c r="TNX990" s="75"/>
      <c r="TNY990" s="75"/>
      <c r="TNZ990" s="75"/>
      <c r="TOA990" s="75"/>
      <c r="TOB990" s="75"/>
      <c r="TOC990" s="75"/>
      <c r="TOD990" s="75"/>
      <c r="TOE990" s="75"/>
      <c r="TOF990" s="75"/>
      <c r="TOG990" s="75"/>
      <c r="TOH990" s="75"/>
      <c r="TOI990" s="75"/>
      <c r="TOJ990" s="75"/>
      <c r="TOK990" s="75"/>
      <c r="TOL990" s="75"/>
      <c r="TOM990" s="75"/>
      <c r="TON990" s="75"/>
      <c r="TOO990" s="75"/>
      <c r="TOP990" s="75"/>
      <c r="TOQ990" s="75"/>
      <c r="TOR990" s="75"/>
      <c r="TOS990" s="75"/>
      <c r="TOT990" s="75"/>
      <c r="TOU990" s="75"/>
      <c r="TOV990" s="75"/>
      <c r="TOW990" s="75"/>
      <c r="TOX990" s="75"/>
      <c r="TOY990" s="75"/>
      <c r="TOZ990" s="75"/>
      <c r="TPA990" s="75"/>
      <c r="TPB990" s="75"/>
      <c r="TPC990" s="75"/>
      <c r="TPD990" s="75"/>
      <c r="TPE990" s="75"/>
      <c r="TPF990" s="75"/>
      <c r="TPG990" s="75"/>
      <c r="TPH990" s="75"/>
      <c r="TPI990" s="75"/>
      <c r="TPJ990" s="75"/>
      <c r="TPK990" s="75"/>
      <c r="TPL990" s="75"/>
      <c r="TPM990" s="75"/>
      <c r="TPN990" s="75"/>
      <c r="TPO990" s="75"/>
      <c r="TPP990" s="75"/>
      <c r="TPQ990" s="75"/>
      <c r="TPR990" s="75"/>
      <c r="TPS990" s="75"/>
      <c r="TPT990" s="75"/>
      <c r="TPU990" s="75"/>
      <c r="TPV990" s="75"/>
      <c r="TPW990" s="75"/>
      <c r="TPX990" s="75"/>
      <c r="TPY990" s="75"/>
      <c r="TPZ990" s="75"/>
      <c r="TQA990" s="75"/>
      <c r="TQB990" s="75"/>
      <c r="TQC990" s="75"/>
      <c r="TQD990" s="75"/>
      <c r="TQE990" s="75"/>
      <c r="TQF990" s="75"/>
      <c r="TQG990" s="75"/>
      <c r="TQH990" s="75"/>
      <c r="TQI990" s="75"/>
      <c r="TQJ990" s="75"/>
      <c r="TQK990" s="75"/>
      <c r="TQL990" s="75"/>
      <c r="TQM990" s="75"/>
      <c r="TQN990" s="75"/>
      <c r="TQO990" s="75"/>
      <c r="TQP990" s="75"/>
      <c r="TQQ990" s="75"/>
      <c r="TQR990" s="75"/>
      <c r="TQS990" s="75"/>
      <c r="TQT990" s="75"/>
      <c r="TQU990" s="75"/>
      <c r="TQV990" s="75"/>
      <c r="TQW990" s="75"/>
      <c r="TQX990" s="75"/>
      <c r="TQY990" s="75"/>
      <c r="TQZ990" s="75"/>
      <c r="TRA990" s="75"/>
      <c r="TRB990" s="75"/>
      <c r="TRC990" s="75"/>
      <c r="TRD990" s="75"/>
      <c r="TRE990" s="75"/>
      <c r="TRF990" s="75"/>
      <c r="TRG990" s="75"/>
      <c r="TRH990" s="75"/>
      <c r="TRI990" s="75"/>
      <c r="TRJ990" s="75"/>
      <c r="TRK990" s="75"/>
      <c r="TRL990" s="75"/>
      <c r="TRM990" s="75"/>
      <c r="TRN990" s="75"/>
      <c r="TRO990" s="75"/>
      <c r="TRP990" s="75"/>
      <c r="TRQ990" s="75"/>
      <c r="TRR990" s="75"/>
      <c r="TRS990" s="75"/>
      <c r="TRT990" s="75"/>
      <c r="TRU990" s="75"/>
      <c r="TRV990" s="75"/>
      <c r="TRW990" s="75"/>
      <c r="TRX990" s="75"/>
      <c r="TRY990" s="75"/>
      <c r="TRZ990" s="75"/>
      <c r="TSA990" s="75"/>
      <c r="TSB990" s="75"/>
      <c r="TSC990" s="75"/>
      <c r="TSD990" s="75"/>
      <c r="TSE990" s="75"/>
      <c r="TSF990" s="75"/>
      <c r="TSG990" s="75"/>
      <c r="TSH990" s="75"/>
      <c r="TSI990" s="75"/>
      <c r="TSJ990" s="75"/>
      <c r="TSK990" s="75"/>
      <c r="TSL990" s="75"/>
      <c r="TSM990" s="75"/>
      <c r="TSN990" s="75"/>
      <c r="TSO990" s="75"/>
      <c r="TSP990" s="75"/>
      <c r="TSQ990" s="75"/>
      <c r="TSR990" s="75"/>
      <c r="TSS990" s="75"/>
      <c r="TST990" s="75"/>
      <c r="TSU990" s="75"/>
      <c r="TSV990" s="75"/>
      <c r="TSW990" s="75"/>
      <c r="TSX990" s="75"/>
      <c r="TSY990" s="75"/>
      <c r="TSZ990" s="75"/>
      <c r="TTA990" s="75"/>
      <c r="TTB990" s="75"/>
      <c r="TTC990" s="75"/>
      <c r="TTD990" s="75"/>
      <c r="TTE990" s="75"/>
      <c r="TTF990" s="75"/>
      <c r="TTG990" s="75"/>
      <c r="TTH990" s="75"/>
      <c r="TTI990" s="75"/>
      <c r="TTJ990" s="75"/>
      <c r="TTK990" s="75"/>
      <c r="TTL990" s="75"/>
      <c r="TTM990" s="75"/>
      <c r="TTN990" s="75"/>
      <c r="TTO990" s="75"/>
      <c r="TTP990" s="75"/>
      <c r="TTQ990" s="75"/>
      <c r="TTR990" s="75"/>
      <c r="TTS990" s="75"/>
      <c r="TTT990" s="75"/>
      <c r="TTU990" s="75"/>
      <c r="TTV990" s="75"/>
      <c r="TTW990" s="75"/>
      <c r="TTX990" s="75"/>
      <c r="TTY990" s="75"/>
      <c r="TTZ990" s="75"/>
      <c r="TUA990" s="75"/>
      <c r="TUB990" s="75"/>
      <c r="TUC990" s="75"/>
      <c r="TUD990" s="75"/>
      <c r="TUE990" s="75"/>
      <c r="TUF990" s="75"/>
      <c r="TUG990" s="75"/>
      <c r="TUH990" s="75"/>
      <c r="TUI990" s="75"/>
      <c r="TUJ990" s="75"/>
      <c r="TUK990" s="75"/>
      <c r="TUL990" s="75"/>
      <c r="TUM990" s="75"/>
      <c r="TUN990" s="75"/>
      <c r="TUO990" s="75"/>
      <c r="TUP990" s="75"/>
      <c r="TUQ990" s="75"/>
      <c r="TUR990" s="75"/>
      <c r="TUS990" s="75"/>
      <c r="TUT990" s="75"/>
      <c r="TUU990" s="75"/>
      <c r="TUV990" s="75"/>
      <c r="TUW990" s="75"/>
      <c r="TUX990" s="75"/>
      <c r="TUY990" s="75"/>
      <c r="TUZ990" s="75"/>
      <c r="TVA990" s="75"/>
      <c r="TVB990" s="75"/>
      <c r="TVC990" s="75"/>
      <c r="TVD990" s="75"/>
      <c r="TVE990" s="75"/>
      <c r="TVF990" s="75"/>
      <c r="TVG990" s="75"/>
      <c r="TVH990" s="75"/>
      <c r="TVI990" s="75"/>
      <c r="TVJ990" s="75"/>
      <c r="TVK990" s="75"/>
      <c r="TVL990" s="75"/>
      <c r="TVM990" s="75"/>
      <c r="TVN990" s="75"/>
      <c r="TVO990" s="75"/>
      <c r="TVP990" s="75"/>
      <c r="TVQ990" s="75"/>
      <c r="TVR990" s="75"/>
      <c r="TVS990" s="75"/>
      <c r="TVT990" s="75"/>
      <c r="TVU990" s="75"/>
      <c r="TVV990" s="75"/>
      <c r="TVW990" s="75"/>
      <c r="TVX990" s="75"/>
      <c r="TVY990" s="75"/>
      <c r="TVZ990" s="75"/>
      <c r="TWA990" s="75"/>
      <c r="TWB990" s="75"/>
      <c r="TWC990" s="75"/>
      <c r="TWD990" s="75"/>
      <c r="TWE990" s="75"/>
      <c r="TWF990" s="75"/>
      <c r="TWG990" s="75"/>
      <c r="TWH990" s="75"/>
      <c r="TWI990" s="75"/>
      <c r="TWJ990" s="75"/>
      <c r="TWK990" s="75"/>
      <c r="TWL990" s="75"/>
      <c r="TWM990" s="75"/>
      <c r="TWN990" s="75"/>
      <c r="TWO990" s="75"/>
      <c r="TWP990" s="75"/>
      <c r="TWQ990" s="75"/>
      <c r="TWR990" s="75"/>
      <c r="TWS990" s="75"/>
      <c r="TWT990" s="75"/>
      <c r="TWU990" s="75"/>
      <c r="TWV990" s="75"/>
      <c r="TWW990" s="75"/>
      <c r="TWX990" s="75"/>
      <c r="TWY990" s="75"/>
      <c r="TWZ990" s="75"/>
      <c r="TXA990" s="75"/>
      <c r="TXB990" s="75"/>
      <c r="TXC990" s="75"/>
      <c r="TXD990" s="75"/>
      <c r="TXE990" s="75"/>
      <c r="TXF990" s="75"/>
      <c r="TXG990" s="75"/>
      <c r="TXH990" s="75"/>
      <c r="TXI990" s="75"/>
      <c r="TXJ990" s="75"/>
      <c r="TXK990" s="75"/>
      <c r="TXL990" s="75"/>
      <c r="TXM990" s="75"/>
      <c r="TXN990" s="75"/>
      <c r="TXO990" s="75"/>
      <c r="TXP990" s="75"/>
      <c r="TXQ990" s="75"/>
      <c r="TXR990" s="75"/>
      <c r="TXS990" s="75"/>
      <c r="TXT990" s="75"/>
      <c r="TXU990" s="75"/>
      <c r="TXV990" s="75"/>
      <c r="TXW990" s="75"/>
      <c r="TXX990" s="75"/>
      <c r="TXY990" s="75"/>
      <c r="TXZ990" s="75"/>
      <c r="TYA990" s="75"/>
      <c r="TYB990" s="75"/>
      <c r="TYC990" s="75"/>
      <c r="TYD990" s="75"/>
      <c r="TYE990" s="75"/>
      <c r="TYF990" s="75"/>
      <c r="TYG990" s="75"/>
      <c r="TYH990" s="75"/>
      <c r="TYI990" s="75"/>
      <c r="TYJ990" s="75"/>
      <c r="TYK990" s="75"/>
      <c r="TYL990" s="75"/>
      <c r="TYM990" s="75"/>
      <c r="TYN990" s="75"/>
      <c r="TYO990" s="75"/>
      <c r="TYP990" s="75"/>
      <c r="TYQ990" s="75"/>
      <c r="TYR990" s="75"/>
      <c r="TYS990" s="75"/>
      <c r="TYT990" s="75"/>
      <c r="TYU990" s="75"/>
      <c r="TYV990" s="75"/>
      <c r="TYW990" s="75"/>
      <c r="TYX990" s="75"/>
      <c r="TYY990" s="75"/>
      <c r="TYZ990" s="75"/>
      <c r="TZA990" s="75"/>
      <c r="TZB990" s="75"/>
      <c r="TZC990" s="75"/>
      <c r="TZD990" s="75"/>
      <c r="TZE990" s="75"/>
      <c r="TZF990" s="75"/>
      <c r="TZG990" s="75"/>
      <c r="TZH990" s="75"/>
      <c r="TZI990" s="75"/>
      <c r="TZJ990" s="75"/>
      <c r="TZK990" s="75"/>
      <c r="TZL990" s="75"/>
      <c r="TZM990" s="75"/>
      <c r="TZN990" s="75"/>
      <c r="TZO990" s="75"/>
      <c r="TZP990" s="75"/>
      <c r="TZQ990" s="75"/>
      <c r="TZR990" s="75"/>
      <c r="TZS990" s="75"/>
      <c r="TZT990" s="75"/>
      <c r="TZU990" s="75"/>
      <c r="TZV990" s="75"/>
      <c r="TZW990" s="75"/>
      <c r="TZX990" s="75"/>
      <c r="TZY990" s="75"/>
      <c r="TZZ990" s="75"/>
      <c r="UAA990" s="75"/>
      <c r="UAB990" s="75"/>
      <c r="UAC990" s="75"/>
      <c r="UAD990" s="75"/>
      <c r="UAE990" s="75"/>
      <c r="UAF990" s="75"/>
      <c r="UAG990" s="75"/>
      <c r="UAH990" s="75"/>
      <c r="UAI990" s="75"/>
      <c r="UAJ990" s="75"/>
      <c r="UAK990" s="75"/>
      <c r="UAL990" s="75"/>
      <c r="UAM990" s="75"/>
      <c r="UAN990" s="75"/>
      <c r="UAO990" s="75"/>
      <c r="UAP990" s="75"/>
      <c r="UAQ990" s="75"/>
      <c r="UAR990" s="75"/>
      <c r="UAS990" s="75"/>
      <c r="UAT990" s="75"/>
      <c r="UAU990" s="75"/>
      <c r="UAV990" s="75"/>
      <c r="UAW990" s="75"/>
      <c r="UAX990" s="75"/>
      <c r="UAY990" s="75"/>
      <c r="UAZ990" s="75"/>
      <c r="UBA990" s="75"/>
      <c r="UBB990" s="75"/>
      <c r="UBC990" s="75"/>
      <c r="UBD990" s="75"/>
      <c r="UBE990" s="75"/>
      <c r="UBF990" s="75"/>
      <c r="UBG990" s="75"/>
      <c r="UBH990" s="75"/>
      <c r="UBI990" s="75"/>
      <c r="UBJ990" s="75"/>
      <c r="UBK990" s="75"/>
      <c r="UBL990" s="75"/>
      <c r="UBM990" s="75"/>
      <c r="UBN990" s="75"/>
      <c r="UBO990" s="75"/>
      <c r="UBP990" s="75"/>
      <c r="UBQ990" s="75"/>
      <c r="UBR990" s="75"/>
      <c r="UBS990" s="75"/>
      <c r="UBT990" s="75"/>
      <c r="UBU990" s="75"/>
      <c r="UBV990" s="75"/>
      <c r="UBW990" s="75"/>
      <c r="UBX990" s="75"/>
      <c r="UBY990" s="75"/>
      <c r="UBZ990" s="75"/>
      <c r="UCA990" s="75"/>
      <c r="UCB990" s="75"/>
      <c r="UCC990" s="75"/>
      <c r="UCD990" s="75"/>
      <c r="UCE990" s="75"/>
      <c r="UCF990" s="75"/>
      <c r="UCG990" s="75"/>
      <c r="UCH990" s="75"/>
      <c r="UCI990" s="75"/>
      <c r="UCJ990" s="75"/>
      <c r="UCK990" s="75"/>
      <c r="UCL990" s="75"/>
      <c r="UCM990" s="75"/>
      <c r="UCN990" s="75"/>
      <c r="UCO990" s="75"/>
      <c r="UCP990" s="75"/>
      <c r="UCQ990" s="75"/>
      <c r="UCR990" s="75"/>
      <c r="UCS990" s="75"/>
      <c r="UCT990" s="75"/>
      <c r="UCU990" s="75"/>
      <c r="UCV990" s="75"/>
      <c r="UCW990" s="75"/>
      <c r="UCX990" s="75"/>
      <c r="UCY990" s="75"/>
      <c r="UCZ990" s="75"/>
      <c r="UDA990" s="75"/>
      <c r="UDB990" s="75"/>
      <c r="UDC990" s="75"/>
      <c r="UDD990" s="75"/>
      <c r="UDE990" s="75"/>
      <c r="UDF990" s="75"/>
      <c r="UDG990" s="75"/>
      <c r="UDH990" s="75"/>
      <c r="UDI990" s="75"/>
      <c r="UDJ990" s="75"/>
      <c r="UDK990" s="75"/>
      <c r="UDL990" s="75"/>
      <c r="UDM990" s="75"/>
      <c r="UDN990" s="75"/>
      <c r="UDO990" s="75"/>
      <c r="UDP990" s="75"/>
      <c r="UDQ990" s="75"/>
      <c r="UDR990" s="75"/>
      <c r="UDS990" s="75"/>
      <c r="UDT990" s="75"/>
      <c r="UDU990" s="75"/>
      <c r="UDV990" s="75"/>
      <c r="UDW990" s="75"/>
      <c r="UDX990" s="75"/>
      <c r="UDY990" s="75"/>
      <c r="UDZ990" s="75"/>
      <c r="UEA990" s="75"/>
      <c r="UEB990" s="75"/>
      <c r="UEC990" s="75"/>
      <c r="UED990" s="75"/>
      <c r="UEE990" s="75"/>
      <c r="UEF990" s="75"/>
      <c r="UEG990" s="75"/>
      <c r="UEH990" s="75"/>
      <c r="UEI990" s="75"/>
      <c r="UEJ990" s="75"/>
      <c r="UEK990" s="75"/>
      <c r="UEL990" s="75"/>
      <c r="UEM990" s="75"/>
      <c r="UEN990" s="75"/>
      <c r="UEO990" s="75"/>
      <c r="UEP990" s="75"/>
      <c r="UEQ990" s="75"/>
      <c r="UER990" s="75"/>
      <c r="UES990" s="75"/>
      <c r="UET990" s="75"/>
      <c r="UEU990" s="75"/>
      <c r="UEV990" s="75"/>
      <c r="UEW990" s="75"/>
      <c r="UEX990" s="75"/>
      <c r="UEY990" s="75"/>
      <c r="UEZ990" s="75"/>
      <c r="UFA990" s="75"/>
      <c r="UFB990" s="75"/>
      <c r="UFC990" s="75"/>
      <c r="UFD990" s="75"/>
      <c r="UFE990" s="75"/>
      <c r="UFF990" s="75"/>
      <c r="UFG990" s="75"/>
      <c r="UFH990" s="75"/>
      <c r="UFI990" s="75"/>
      <c r="UFJ990" s="75"/>
      <c r="UFK990" s="75"/>
      <c r="UFL990" s="75"/>
      <c r="UFM990" s="75"/>
      <c r="UFN990" s="75"/>
      <c r="UFO990" s="75"/>
      <c r="UFP990" s="75"/>
      <c r="UFQ990" s="75"/>
      <c r="UFR990" s="75"/>
      <c r="UFS990" s="75"/>
      <c r="UFT990" s="75"/>
      <c r="UFU990" s="75"/>
      <c r="UFV990" s="75"/>
      <c r="UFW990" s="75"/>
      <c r="UFX990" s="75"/>
      <c r="UFY990" s="75"/>
      <c r="UFZ990" s="75"/>
      <c r="UGA990" s="75"/>
      <c r="UGB990" s="75"/>
      <c r="UGC990" s="75"/>
      <c r="UGD990" s="75"/>
      <c r="UGE990" s="75"/>
      <c r="UGF990" s="75"/>
      <c r="UGG990" s="75"/>
      <c r="UGH990" s="75"/>
      <c r="UGI990" s="75"/>
      <c r="UGJ990" s="75"/>
      <c r="UGK990" s="75"/>
      <c r="UGL990" s="75"/>
      <c r="UGM990" s="75"/>
      <c r="UGN990" s="75"/>
      <c r="UGO990" s="75"/>
      <c r="UGP990" s="75"/>
      <c r="UGQ990" s="75"/>
      <c r="UGR990" s="75"/>
      <c r="UGS990" s="75"/>
      <c r="UGT990" s="75"/>
      <c r="UGU990" s="75"/>
      <c r="UGV990" s="75"/>
      <c r="UGW990" s="75"/>
      <c r="UGX990" s="75"/>
      <c r="UGY990" s="75"/>
      <c r="UGZ990" s="75"/>
      <c r="UHA990" s="75"/>
      <c r="UHB990" s="75"/>
      <c r="UHC990" s="75"/>
      <c r="UHD990" s="75"/>
      <c r="UHE990" s="75"/>
      <c r="UHF990" s="75"/>
      <c r="UHG990" s="75"/>
      <c r="UHH990" s="75"/>
      <c r="UHI990" s="75"/>
      <c r="UHJ990" s="75"/>
      <c r="UHK990" s="75"/>
      <c r="UHL990" s="75"/>
      <c r="UHM990" s="75"/>
      <c r="UHN990" s="75"/>
      <c r="UHO990" s="75"/>
      <c r="UHP990" s="75"/>
      <c r="UHQ990" s="75"/>
      <c r="UHR990" s="75"/>
      <c r="UHS990" s="75"/>
      <c r="UHT990" s="75"/>
      <c r="UHU990" s="75"/>
      <c r="UHV990" s="75"/>
      <c r="UHW990" s="75"/>
      <c r="UHX990" s="75"/>
      <c r="UHY990" s="75"/>
      <c r="UHZ990" s="75"/>
      <c r="UIA990" s="75"/>
      <c r="UIB990" s="75"/>
      <c r="UIC990" s="75"/>
      <c r="UID990" s="75"/>
      <c r="UIE990" s="75"/>
      <c r="UIF990" s="75"/>
      <c r="UIG990" s="75"/>
      <c r="UIH990" s="75"/>
      <c r="UII990" s="75"/>
      <c r="UIJ990" s="75"/>
      <c r="UIK990" s="75"/>
      <c r="UIL990" s="75"/>
      <c r="UIM990" s="75"/>
      <c r="UIN990" s="75"/>
      <c r="UIO990" s="75"/>
      <c r="UIP990" s="75"/>
      <c r="UIQ990" s="75"/>
      <c r="UIR990" s="75"/>
      <c r="UIS990" s="75"/>
      <c r="UIT990" s="75"/>
      <c r="UIU990" s="75"/>
      <c r="UIV990" s="75"/>
      <c r="UIW990" s="75"/>
      <c r="UIX990" s="75"/>
      <c r="UIY990" s="75"/>
      <c r="UIZ990" s="75"/>
      <c r="UJA990" s="75"/>
      <c r="UJB990" s="75"/>
      <c r="UJC990" s="75"/>
      <c r="UJD990" s="75"/>
      <c r="UJE990" s="75"/>
      <c r="UJF990" s="75"/>
      <c r="UJG990" s="75"/>
      <c r="UJH990" s="75"/>
      <c r="UJI990" s="75"/>
      <c r="UJJ990" s="75"/>
      <c r="UJK990" s="75"/>
      <c r="UJL990" s="75"/>
      <c r="UJM990" s="75"/>
      <c r="UJN990" s="75"/>
      <c r="UJO990" s="75"/>
      <c r="UJP990" s="75"/>
      <c r="UJQ990" s="75"/>
      <c r="UJR990" s="75"/>
      <c r="UJS990" s="75"/>
      <c r="UJT990" s="75"/>
      <c r="UJU990" s="75"/>
      <c r="UJV990" s="75"/>
      <c r="UJW990" s="75"/>
      <c r="UJX990" s="75"/>
      <c r="UJY990" s="75"/>
      <c r="UJZ990" s="75"/>
      <c r="UKA990" s="75"/>
      <c r="UKB990" s="75"/>
      <c r="UKC990" s="75"/>
      <c r="UKD990" s="75"/>
      <c r="UKE990" s="75"/>
      <c r="UKF990" s="75"/>
      <c r="UKG990" s="75"/>
      <c r="UKH990" s="75"/>
      <c r="UKI990" s="75"/>
      <c r="UKJ990" s="75"/>
      <c r="UKK990" s="75"/>
      <c r="UKL990" s="75"/>
      <c r="UKM990" s="75"/>
      <c r="UKN990" s="75"/>
      <c r="UKO990" s="75"/>
      <c r="UKP990" s="75"/>
      <c r="UKQ990" s="75"/>
      <c r="UKR990" s="75"/>
      <c r="UKS990" s="75"/>
      <c r="UKT990" s="75"/>
      <c r="UKU990" s="75"/>
      <c r="UKV990" s="75"/>
      <c r="UKW990" s="75"/>
      <c r="UKX990" s="75"/>
      <c r="UKY990" s="75"/>
      <c r="UKZ990" s="75"/>
      <c r="ULA990" s="75"/>
      <c r="ULB990" s="75"/>
      <c r="ULC990" s="75"/>
      <c r="ULD990" s="75"/>
      <c r="ULE990" s="75"/>
      <c r="ULF990" s="75"/>
      <c r="ULG990" s="75"/>
      <c r="ULH990" s="75"/>
      <c r="ULI990" s="75"/>
      <c r="ULJ990" s="75"/>
      <c r="ULK990" s="75"/>
      <c r="ULL990" s="75"/>
      <c r="ULM990" s="75"/>
      <c r="ULN990" s="75"/>
      <c r="ULO990" s="75"/>
      <c r="ULP990" s="75"/>
      <c r="ULQ990" s="75"/>
      <c r="ULR990" s="75"/>
      <c r="ULS990" s="75"/>
      <c r="ULT990" s="75"/>
      <c r="ULU990" s="75"/>
      <c r="ULV990" s="75"/>
      <c r="ULW990" s="75"/>
      <c r="ULX990" s="75"/>
      <c r="ULY990" s="75"/>
      <c r="ULZ990" s="75"/>
      <c r="UMA990" s="75"/>
      <c r="UMB990" s="75"/>
      <c r="UMC990" s="75"/>
      <c r="UMD990" s="75"/>
      <c r="UME990" s="75"/>
      <c r="UMF990" s="75"/>
      <c r="UMG990" s="75"/>
      <c r="UMH990" s="75"/>
      <c r="UMI990" s="75"/>
      <c r="UMJ990" s="75"/>
      <c r="UMK990" s="75"/>
      <c r="UML990" s="75"/>
      <c r="UMM990" s="75"/>
      <c r="UMN990" s="75"/>
      <c r="UMO990" s="75"/>
      <c r="UMP990" s="75"/>
      <c r="UMQ990" s="75"/>
      <c r="UMR990" s="75"/>
      <c r="UMS990" s="75"/>
      <c r="UMT990" s="75"/>
      <c r="UMU990" s="75"/>
      <c r="UMV990" s="75"/>
      <c r="UMW990" s="75"/>
      <c r="UMX990" s="75"/>
      <c r="UMY990" s="75"/>
      <c r="UMZ990" s="75"/>
      <c r="UNA990" s="75"/>
      <c r="UNB990" s="75"/>
      <c r="UNC990" s="75"/>
      <c r="UND990" s="75"/>
      <c r="UNE990" s="75"/>
      <c r="UNF990" s="75"/>
      <c r="UNG990" s="75"/>
      <c r="UNH990" s="75"/>
      <c r="UNI990" s="75"/>
      <c r="UNJ990" s="75"/>
      <c r="UNK990" s="75"/>
      <c r="UNL990" s="75"/>
      <c r="UNM990" s="75"/>
      <c r="UNN990" s="75"/>
      <c r="UNO990" s="75"/>
      <c r="UNP990" s="75"/>
      <c r="UNQ990" s="75"/>
      <c r="UNR990" s="75"/>
      <c r="UNS990" s="75"/>
      <c r="UNT990" s="75"/>
      <c r="UNU990" s="75"/>
      <c r="UNV990" s="75"/>
      <c r="UNW990" s="75"/>
      <c r="UNX990" s="75"/>
      <c r="UNY990" s="75"/>
      <c r="UNZ990" s="75"/>
      <c r="UOA990" s="75"/>
      <c r="UOB990" s="75"/>
      <c r="UOC990" s="75"/>
      <c r="UOD990" s="75"/>
      <c r="UOE990" s="75"/>
      <c r="UOF990" s="75"/>
      <c r="UOG990" s="75"/>
      <c r="UOH990" s="75"/>
      <c r="UOI990" s="75"/>
      <c r="UOJ990" s="75"/>
      <c r="UOK990" s="75"/>
      <c r="UOL990" s="75"/>
      <c r="UOM990" s="75"/>
      <c r="UON990" s="75"/>
      <c r="UOO990" s="75"/>
      <c r="UOP990" s="75"/>
      <c r="UOQ990" s="75"/>
      <c r="UOR990" s="75"/>
      <c r="UOS990" s="75"/>
      <c r="UOT990" s="75"/>
      <c r="UOU990" s="75"/>
      <c r="UOV990" s="75"/>
      <c r="UOW990" s="75"/>
      <c r="UOX990" s="75"/>
      <c r="UOY990" s="75"/>
      <c r="UOZ990" s="75"/>
      <c r="UPA990" s="75"/>
      <c r="UPB990" s="75"/>
      <c r="UPC990" s="75"/>
      <c r="UPD990" s="75"/>
      <c r="UPE990" s="75"/>
      <c r="UPF990" s="75"/>
      <c r="UPG990" s="75"/>
      <c r="UPH990" s="75"/>
      <c r="UPI990" s="75"/>
      <c r="UPJ990" s="75"/>
      <c r="UPK990" s="75"/>
      <c r="UPL990" s="75"/>
      <c r="UPM990" s="75"/>
      <c r="UPN990" s="75"/>
      <c r="UPO990" s="75"/>
      <c r="UPP990" s="75"/>
      <c r="UPQ990" s="75"/>
      <c r="UPR990" s="75"/>
      <c r="UPS990" s="75"/>
      <c r="UPT990" s="75"/>
      <c r="UPU990" s="75"/>
      <c r="UPV990" s="75"/>
      <c r="UPW990" s="75"/>
      <c r="UPX990" s="75"/>
      <c r="UPY990" s="75"/>
      <c r="UPZ990" s="75"/>
      <c r="UQA990" s="75"/>
      <c r="UQB990" s="75"/>
      <c r="UQC990" s="75"/>
      <c r="UQD990" s="75"/>
      <c r="UQE990" s="75"/>
      <c r="UQF990" s="75"/>
      <c r="UQG990" s="75"/>
      <c r="UQH990" s="75"/>
      <c r="UQI990" s="75"/>
      <c r="UQJ990" s="75"/>
      <c r="UQK990" s="75"/>
      <c r="UQL990" s="75"/>
      <c r="UQM990" s="75"/>
      <c r="UQN990" s="75"/>
      <c r="UQO990" s="75"/>
      <c r="UQP990" s="75"/>
      <c r="UQQ990" s="75"/>
      <c r="UQR990" s="75"/>
      <c r="UQS990" s="75"/>
      <c r="UQT990" s="75"/>
      <c r="UQU990" s="75"/>
      <c r="UQV990" s="75"/>
      <c r="UQW990" s="75"/>
      <c r="UQX990" s="75"/>
      <c r="UQY990" s="75"/>
      <c r="UQZ990" s="75"/>
      <c r="URA990" s="75"/>
      <c r="URB990" s="75"/>
      <c r="URC990" s="75"/>
      <c r="URD990" s="75"/>
      <c r="URE990" s="75"/>
      <c r="URF990" s="75"/>
      <c r="URG990" s="75"/>
      <c r="URH990" s="75"/>
      <c r="URI990" s="75"/>
      <c r="URJ990" s="75"/>
      <c r="URK990" s="75"/>
      <c r="URL990" s="75"/>
      <c r="URM990" s="75"/>
      <c r="URN990" s="75"/>
      <c r="URO990" s="75"/>
      <c r="URP990" s="75"/>
      <c r="URQ990" s="75"/>
      <c r="URR990" s="75"/>
      <c r="URS990" s="75"/>
      <c r="URT990" s="75"/>
      <c r="URU990" s="75"/>
      <c r="URV990" s="75"/>
      <c r="URW990" s="75"/>
      <c r="URX990" s="75"/>
      <c r="URY990" s="75"/>
      <c r="URZ990" s="75"/>
      <c r="USA990" s="75"/>
      <c r="USB990" s="75"/>
      <c r="USC990" s="75"/>
      <c r="USD990" s="75"/>
      <c r="USE990" s="75"/>
      <c r="USF990" s="75"/>
      <c r="USG990" s="75"/>
      <c r="USH990" s="75"/>
      <c r="USI990" s="75"/>
      <c r="USJ990" s="75"/>
      <c r="USK990" s="75"/>
      <c r="USL990" s="75"/>
      <c r="USM990" s="75"/>
      <c r="USN990" s="75"/>
      <c r="USO990" s="75"/>
      <c r="USP990" s="75"/>
      <c r="USQ990" s="75"/>
      <c r="USR990" s="75"/>
      <c r="USS990" s="75"/>
      <c r="UST990" s="75"/>
      <c r="USU990" s="75"/>
      <c r="USV990" s="75"/>
      <c r="USW990" s="75"/>
      <c r="USX990" s="75"/>
      <c r="USY990" s="75"/>
      <c r="USZ990" s="75"/>
      <c r="UTA990" s="75"/>
      <c r="UTB990" s="75"/>
      <c r="UTC990" s="75"/>
      <c r="UTD990" s="75"/>
      <c r="UTE990" s="75"/>
      <c r="UTF990" s="75"/>
      <c r="UTG990" s="75"/>
      <c r="UTH990" s="75"/>
      <c r="UTI990" s="75"/>
      <c r="UTJ990" s="75"/>
      <c r="UTK990" s="75"/>
      <c r="UTL990" s="75"/>
      <c r="UTM990" s="75"/>
      <c r="UTN990" s="75"/>
      <c r="UTO990" s="75"/>
      <c r="UTP990" s="75"/>
      <c r="UTQ990" s="75"/>
      <c r="UTR990" s="75"/>
      <c r="UTS990" s="75"/>
      <c r="UTT990" s="75"/>
      <c r="UTU990" s="75"/>
      <c r="UTV990" s="75"/>
      <c r="UTW990" s="75"/>
      <c r="UTX990" s="75"/>
      <c r="UTY990" s="75"/>
      <c r="UTZ990" s="75"/>
      <c r="UUA990" s="75"/>
      <c r="UUB990" s="75"/>
      <c r="UUC990" s="75"/>
      <c r="UUD990" s="75"/>
      <c r="UUE990" s="75"/>
      <c r="UUF990" s="75"/>
      <c r="UUG990" s="75"/>
      <c r="UUH990" s="75"/>
      <c r="UUI990" s="75"/>
      <c r="UUJ990" s="75"/>
      <c r="UUK990" s="75"/>
      <c r="UUL990" s="75"/>
      <c r="UUM990" s="75"/>
      <c r="UUN990" s="75"/>
      <c r="UUO990" s="75"/>
      <c r="UUP990" s="75"/>
      <c r="UUQ990" s="75"/>
      <c r="UUR990" s="75"/>
      <c r="UUS990" s="75"/>
      <c r="UUT990" s="75"/>
      <c r="UUU990" s="75"/>
      <c r="UUV990" s="75"/>
      <c r="UUW990" s="75"/>
      <c r="UUX990" s="75"/>
      <c r="UUY990" s="75"/>
      <c r="UUZ990" s="75"/>
      <c r="UVA990" s="75"/>
      <c r="UVB990" s="75"/>
      <c r="UVC990" s="75"/>
      <c r="UVD990" s="75"/>
      <c r="UVE990" s="75"/>
      <c r="UVF990" s="75"/>
      <c r="UVG990" s="75"/>
      <c r="UVH990" s="75"/>
      <c r="UVI990" s="75"/>
      <c r="UVJ990" s="75"/>
      <c r="UVK990" s="75"/>
      <c r="UVL990" s="75"/>
      <c r="UVM990" s="75"/>
      <c r="UVN990" s="75"/>
      <c r="UVO990" s="75"/>
      <c r="UVP990" s="75"/>
      <c r="UVQ990" s="75"/>
      <c r="UVR990" s="75"/>
      <c r="UVS990" s="75"/>
      <c r="UVT990" s="75"/>
      <c r="UVU990" s="75"/>
      <c r="UVV990" s="75"/>
      <c r="UVW990" s="75"/>
      <c r="UVX990" s="75"/>
      <c r="UVY990" s="75"/>
      <c r="UVZ990" s="75"/>
      <c r="UWA990" s="75"/>
      <c r="UWB990" s="75"/>
      <c r="UWC990" s="75"/>
      <c r="UWD990" s="75"/>
      <c r="UWE990" s="75"/>
      <c r="UWF990" s="75"/>
      <c r="UWG990" s="75"/>
      <c r="UWH990" s="75"/>
      <c r="UWI990" s="75"/>
      <c r="UWJ990" s="75"/>
      <c r="UWK990" s="75"/>
      <c r="UWL990" s="75"/>
      <c r="UWM990" s="75"/>
      <c r="UWN990" s="75"/>
      <c r="UWO990" s="75"/>
      <c r="UWP990" s="75"/>
      <c r="UWQ990" s="75"/>
      <c r="UWR990" s="75"/>
      <c r="UWS990" s="75"/>
      <c r="UWT990" s="75"/>
      <c r="UWU990" s="75"/>
      <c r="UWV990" s="75"/>
      <c r="UWW990" s="75"/>
      <c r="UWX990" s="75"/>
      <c r="UWY990" s="75"/>
      <c r="UWZ990" s="75"/>
      <c r="UXA990" s="75"/>
      <c r="UXB990" s="75"/>
      <c r="UXC990" s="75"/>
      <c r="UXD990" s="75"/>
      <c r="UXE990" s="75"/>
      <c r="UXF990" s="75"/>
      <c r="UXG990" s="75"/>
      <c r="UXH990" s="75"/>
      <c r="UXI990" s="75"/>
      <c r="UXJ990" s="75"/>
      <c r="UXK990" s="75"/>
      <c r="UXL990" s="75"/>
      <c r="UXM990" s="75"/>
      <c r="UXN990" s="75"/>
      <c r="UXO990" s="75"/>
      <c r="UXP990" s="75"/>
      <c r="UXQ990" s="75"/>
      <c r="UXR990" s="75"/>
      <c r="UXS990" s="75"/>
      <c r="UXT990" s="75"/>
      <c r="UXU990" s="75"/>
      <c r="UXV990" s="75"/>
      <c r="UXW990" s="75"/>
      <c r="UXX990" s="75"/>
      <c r="UXY990" s="75"/>
      <c r="UXZ990" s="75"/>
      <c r="UYA990" s="75"/>
      <c r="UYB990" s="75"/>
      <c r="UYC990" s="75"/>
      <c r="UYD990" s="75"/>
      <c r="UYE990" s="75"/>
      <c r="UYF990" s="75"/>
      <c r="UYG990" s="75"/>
      <c r="UYH990" s="75"/>
      <c r="UYI990" s="75"/>
      <c r="UYJ990" s="75"/>
      <c r="UYK990" s="75"/>
      <c r="UYL990" s="75"/>
      <c r="UYM990" s="75"/>
      <c r="UYN990" s="75"/>
      <c r="UYO990" s="75"/>
      <c r="UYP990" s="75"/>
      <c r="UYQ990" s="75"/>
      <c r="UYR990" s="75"/>
      <c r="UYS990" s="75"/>
      <c r="UYT990" s="75"/>
      <c r="UYU990" s="75"/>
      <c r="UYV990" s="75"/>
      <c r="UYW990" s="75"/>
      <c r="UYX990" s="75"/>
      <c r="UYY990" s="75"/>
      <c r="UYZ990" s="75"/>
      <c r="UZA990" s="75"/>
      <c r="UZB990" s="75"/>
      <c r="UZC990" s="75"/>
      <c r="UZD990" s="75"/>
      <c r="UZE990" s="75"/>
      <c r="UZF990" s="75"/>
      <c r="UZG990" s="75"/>
      <c r="UZH990" s="75"/>
      <c r="UZI990" s="75"/>
      <c r="UZJ990" s="75"/>
      <c r="UZK990" s="75"/>
      <c r="UZL990" s="75"/>
      <c r="UZM990" s="75"/>
      <c r="UZN990" s="75"/>
      <c r="UZO990" s="75"/>
      <c r="UZP990" s="75"/>
      <c r="UZQ990" s="75"/>
      <c r="UZR990" s="75"/>
      <c r="UZS990" s="75"/>
      <c r="UZT990" s="75"/>
      <c r="UZU990" s="75"/>
      <c r="UZV990" s="75"/>
      <c r="UZW990" s="75"/>
      <c r="UZX990" s="75"/>
      <c r="UZY990" s="75"/>
      <c r="UZZ990" s="75"/>
      <c r="VAA990" s="75"/>
      <c r="VAB990" s="75"/>
      <c r="VAC990" s="75"/>
      <c r="VAD990" s="75"/>
      <c r="VAE990" s="75"/>
      <c r="VAF990" s="75"/>
      <c r="VAG990" s="75"/>
      <c r="VAH990" s="75"/>
      <c r="VAI990" s="75"/>
      <c r="VAJ990" s="75"/>
      <c r="VAK990" s="75"/>
      <c r="VAL990" s="75"/>
      <c r="VAM990" s="75"/>
      <c r="VAN990" s="75"/>
      <c r="VAO990" s="75"/>
      <c r="VAP990" s="75"/>
      <c r="VAQ990" s="75"/>
      <c r="VAR990" s="75"/>
      <c r="VAS990" s="75"/>
      <c r="VAT990" s="75"/>
      <c r="VAU990" s="75"/>
      <c r="VAV990" s="75"/>
      <c r="VAW990" s="75"/>
      <c r="VAX990" s="75"/>
      <c r="VAY990" s="75"/>
      <c r="VAZ990" s="75"/>
      <c r="VBA990" s="75"/>
      <c r="VBB990" s="75"/>
      <c r="VBC990" s="75"/>
      <c r="VBD990" s="75"/>
      <c r="VBE990" s="75"/>
      <c r="VBF990" s="75"/>
      <c r="VBG990" s="75"/>
      <c r="VBH990" s="75"/>
      <c r="VBI990" s="75"/>
      <c r="VBJ990" s="75"/>
      <c r="VBK990" s="75"/>
      <c r="VBL990" s="75"/>
      <c r="VBM990" s="75"/>
      <c r="VBN990" s="75"/>
      <c r="VBO990" s="75"/>
      <c r="VBP990" s="75"/>
      <c r="VBQ990" s="75"/>
      <c r="VBR990" s="75"/>
      <c r="VBS990" s="75"/>
      <c r="VBT990" s="75"/>
      <c r="VBU990" s="75"/>
      <c r="VBV990" s="75"/>
      <c r="VBW990" s="75"/>
      <c r="VBX990" s="75"/>
      <c r="VBY990" s="75"/>
      <c r="VBZ990" s="75"/>
      <c r="VCA990" s="75"/>
      <c r="VCB990" s="75"/>
      <c r="VCC990" s="75"/>
      <c r="VCD990" s="75"/>
      <c r="VCE990" s="75"/>
      <c r="VCF990" s="75"/>
      <c r="VCG990" s="75"/>
      <c r="VCH990" s="75"/>
      <c r="VCI990" s="75"/>
      <c r="VCJ990" s="75"/>
      <c r="VCK990" s="75"/>
      <c r="VCL990" s="75"/>
      <c r="VCM990" s="75"/>
      <c r="VCN990" s="75"/>
      <c r="VCO990" s="75"/>
      <c r="VCP990" s="75"/>
      <c r="VCQ990" s="75"/>
      <c r="VCR990" s="75"/>
      <c r="VCS990" s="75"/>
      <c r="VCT990" s="75"/>
      <c r="VCU990" s="75"/>
      <c r="VCV990" s="75"/>
      <c r="VCW990" s="75"/>
      <c r="VCX990" s="75"/>
      <c r="VCY990" s="75"/>
      <c r="VCZ990" s="75"/>
      <c r="VDA990" s="75"/>
      <c r="VDB990" s="75"/>
      <c r="VDC990" s="75"/>
      <c r="VDD990" s="75"/>
      <c r="VDE990" s="75"/>
      <c r="VDF990" s="75"/>
      <c r="VDG990" s="75"/>
      <c r="VDH990" s="75"/>
      <c r="VDI990" s="75"/>
      <c r="VDJ990" s="75"/>
      <c r="VDK990" s="75"/>
      <c r="VDL990" s="75"/>
      <c r="VDM990" s="75"/>
      <c r="VDN990" s="75"/>
      <c r="VDO990" s="75"/>
      <c r="VDP990" s="75"/>
      <c r="VDQ990" s="75"/>
      <c r="VDR990" s="75"/>
      <c r="VDS990" s="75"/>
      <c r="VDT990" s="75"/>
      <c r="VDU990" s="75"/>
      <c r="VDV990" s="75"/>
      <c r="VDW990" s="75"/>
      <c r="VDX990" s="75"/>
      <c r="VDY990" s="75"/>
      <c r="VDZ990" s="75"/>
      <c r="VEA990" s="75"/>
      <c r="VEB990" s="75"/>
      <c r="VEC990" s="75"/>
      <c r="VED990" s="75"/>
      <c r="VEE990" s="75"/>
      <c r="VEF990" s="75"/>
      <c r="VEG990" s="75"/>
      <c r="VEH990" s="75"/>
      <c r="VEI990" s="75"/>
      <c r="VEJ990" s="75"/>
      <c r="VEK990" s="75"/>
      <c r="VEL990" s="75"/>
      <c r="VEM990" s="75"/>
      <c r="VEN990" s="75"/>
      <c r="VEO990" s="75"/>
      <c r="VEP990" s="75"/>
      <c r="VEQ990" s="75"/>
      <c r="VER990" s="75"/>
      <c r="VES990" s="75"/>
      <c r="VET990" s="75"/>
      <c r="VEU990" s="75"/>
      <c r="VEV990" s="75"/>
      <c r="VEW990" s="75"/>
      <c r="VEX990" s="75"/>
      <c r="VEY990" s="75"/>
      <c r="VEZ990" s="75"/>
      <c r="VFA990" s="75"/>
      <c r="VFB990" s="75"/>
      <c r="VFC990" s="75"/>
      <c r="VFD990" s="75"/>
      <c r="VFE990" s="75"/>
      <c r="VFF990" s="75"/>
      <c r="VFG990" s="75"/>
      <c r="VFH990" s="75"/>
      <c r="VFI990" s="75"/>
      <c r="VFJ990" s="75"/>
      <c r="VFK990" s="75"/>
      <c r="VFL990" s="75"/>
      <c r="VFM990" s="75"/>
      <c r="VFN990" s="75"/>
      <c r="VFO990" s="75"/>
      <c r="VFP990" s="75"/>
      <c r="VFQ990" s="75"/>
      <c r="VFR990" s="75"/>
      <c r="VFS990" s="75"/>
      <c r="VFT990" s="75"/>
      <c r="VFU990" s="75"/>
      <c r="VFV990" s="75"/>
      <c r="VFW990" s="75"/>
      <c r="VFX990" s="75"/>
      <c r="VFY990" s="75"/>
      <c r="VFZ990" s="75"/>
      <c r="VGA990" s="75"/>
      <c r="VGB990" s="75"/>
      <c r="VGC990" s="75"/>
      <c r="VGD990" s="75"/>
      <c r="VGE990" s="75"/>
      <c r="VGF990" s="75"/>
      <c r="VGG990" s="75"/>
      <c r="VGH990" s="75"/>
      <c r="VGI990" s="75"/>
      <c r="VGJ990" s="75"/>
      <c r="VGK990" s="75"/>
      <c r="VGL990" s="75"/>
      <c r="VGM990" s="75"/>
      <c r="VGN990" s="75"/>
      <c r="VGO990" s="75"/>
      <c r="VGP990" s="75"/>
      <c r="VGQ990" s="75"/>
      <c r="VGR990" s="75"/>
      <c r="VGS990" s="75"/>
      <c r="VGT990" s="75"/>
      <c r="VGU990" s="75"/>
      <c r="VGV990" s="75"/>
      <c r="VGW990" s="75"/>
      <c r="VGX990" s="75"/>
      <c r="VGY990" s="75"/>
      <c r="VGZ990" s="75"/>
      <c r="VHA990" s="75"/>
      <c r="VHB990" s="75"/>
      <c r="VHC990" s="75"/>
      <c r="VHD990" s="75"/>
      <c r="VHE990" s="75"/>
      <c r="VHF990" s="75"/>
      <c r="VHG990" s="75"/>
      <c r="VHH990" s="75"/>
      <c r="VHI990" s="75"/>
      <c r="VHJ990" s="75"/>
      <c r="VHK990" s="75"/>
      <c r="VHL990" s="75"/>
      <c r="VHM990" s="75"/>
      <c r="VHN990" s="75"/>
      <c r="VHO990" s="75"/>
      <c r="VHP990" s="75"/>
      <c r="VHQ990" s="75"/>
      <c r="VHR990" s="75"/>
      <c r="VHS990" s="75"/>
      <c r="VHT990" s="75"/>
      <c r="VHU990" s="75"/>
      <c r="VHV990" s="75"/>
      <c r="VHW990" s="75"/>
      <c r="VHX990" s="75"/>
      <c r="VHY990" s="75"/>
      <c r="VHZ990" s="75"/>
      <c r="VIA990" s="75"/>
      <c r="VIB990" s="75"/>
      <c r="VIC990" s="75"/>
      <c r="VID990" s="75"/>
      <c r="VIE990" s="75"/>
      <c r="VIF990" s="75"/>
      <c r="VIG990" s="75"/>
      <c r="VIH990" s="75"/>
      <c r="VII990" s="75"/>
      <c r="VIJ990" s="75"/>
      <c r="VIK990" s="75"/>
      <c r="VIL990" s="75"/>
      <c r="VIM990" s="75"/>
      <c r="VIN990" s="75"/>
      <c r="VIO990" s="75"/>
      <c r="VIP990" s="75"/>
      <c r="VIQ990" s="75"/>
      <c r="VIR990" s="75"/>
      <c r="VIS990" s="75"/>
      <c r="VIT990" s="75"/>
      <c r="VIU990" s="75"/>
      <c r="VIV990" s="75"/>
      <c r="VIW990" s="75"/>
      <c r="VIX990" s="75"/>
      <c r="VIY990" s="75"/>
      <c r="VIZ990" s="75"/>
      <c r="VJA990" s="75"/>
      <c r="VJB990" s="75"/>
      <c r="VJC990" s="75"/>
      <c r="VJD990" s="75"/>
      <c r="VJE990" s="75"/>
      <c r="VJF990" s="75"/>
      <c r="VJG990" s="75"/>
      <c r="VJH990" s="75"/>
      <c r="VJI990" s="75"/>
      <c r="VJJ990" s="75"/>
      <c r="VJK990" s="75"/>
      <c r="VJL990" s="75"/>
      <c r="VJM990" s="75"/>
      <c r="VJN990" s="75"/>
      <c r="VJO990" s="75"/>
      <c r="VJP990" s="75"/>
      <c r="VJQ990" s="75"/>
      <c r="VJR990" s="75"/>
      <c r="VJS990" s="75"/>
      <c r="VJT990" s="75"/>
      <c r="VJU990" s="75"/>
      <c r="VJV990" s="75"/>
      <c r="VJW990" s="75"/>
      <c r="VJX990" s="75"/>
      <c r="VJY990" s="75"/>
      <c r="VJZ990" s="75"/>
      <c r="VKA990" s="75"/>
      <c r="VKB990" s="75"/>
      <c r="VKC990" s="75"/>
      <c r="VKD990" s="75"/>
      <c r="VKE990" s="75"/>
      <c r="VKF990" s="75"/>
      <c r="VKG990" s="75"/>
      <c r="VKH990" s="75"/>
      <c r="VKI990" s="75"/>
      <c r="VKJ990" s="75"/>
      <c r="VKK990" s="75"/>
      <c r="VKL990" s="75"/>
      <c r="VKM990" s="75"/>
      <c r="VKN990" s="75"/>
      <c r="VKO990" s="75"/>
      <c r="VKP990" s="75"/>
      <c r="VKQ990" s="75"/>
      <c r="VKR990" s="75"/>
      <c r="VKS990" s="75"/>
      <c r="VKT990" s="75"/>
      <c r="VKU990" s="75"/>
      <c r="VKV990" s="75"/>
      <c r="VKW990" s="75"/>
      <c r="VKX990" s="75"/>
      <c r="VKY990" s="75"/>
      <c r="VKZ990" s="75"/>
      <c r="VLA990" s="75"/>
      <c r="VLB990" s="75"/>
      <c r="VLC990" s="75"/>
      <c r="VLD990" s="75"/>
      <c r="VLE990" s="75"/>
      <c r="VLF990" s="75"/>
      <c r="VLG990" s="75"/>
      <c r="VLH990" s="75"/>
      <c r="VLI990" s="75"/>
      <c r="VLJ990" s="75"/>
      <c r="VLK990" s="75"/>
      <c r="VLL990" s="75"/>
      <c r="VLM990" s="75"/>
      <c r="VLN990" s="75"/>
      <c r="VLO990" s="75"/>
      <c r="VLP990" s="75"/>
      <c r="VLQ990" s="75"/>
      <c r="VLR990" s="75"/>
      <c r="VLS990" s="75"/>
      <c r="VLT990" s="75"/>
      <c r="VLU990" s="75"/>
      <c r="VLV990" s="75"/>
      <c r="VLW990" s="75"/>
      <c r="VLX990" s="75"/>
      <c r="VLY990" s="75"/>
      <c r="VLZ990" s="75"/>
      <c r="VMA990" s="75"/>
      <c r="VMB990" s="75"/>
      <c r="VMC990" s="75"/>
      <c r="VMD990" s="75"/>
      <c r="VME990" s="75"/>
      <c r="VMF990" s="75"/>
      <c r="VMG990" s="75"/>
      <c r="VMH990" s="75"/>
      <c r="VMI990" s="75"/>
      <c r="VMJ990" s="75"/>
      <c r="VMK990" s="75"/>
      <c r="VML990" s="75"/>
      <c r="VMM990" s="75"/>
      <c r="VMN990" s="75"/>
      <c r="VMO990" s="75"/>
      <c r="VMP990" s="75"/>
      <c r="VMQ990" s="75"/>
      <c r="VMR990" s="75"/>
      <c r="VMS990" s="75"/>
      <c r="VMT990" s="75"/>
      <c r="VMU990" s="75"/>
      <c r="VMV990" s="75"/>
      <c r="VMW990" s="75"/>
      <c r="VMX990" s="75"/>
      <c r="VMY990" s="75"/>
      <c r="VMZ990" s="75"/>
      <c r="VNA990" s="75"/>
      <c r="VNB990" s="75"/>
      <c r="VNC990" s="75"/>
      <c r="VND990" s="75"/>
      <c r="VNE990" s="75"/>
      <c r="VNF990" s="75"/>
      <c r="VNG990" s="75"/>
      <c r="VNH990" s="75"/>
      <c r="VNI990" s="75"/>
      <c r="VNJ990" s="75"/>
      <c r="VNK990" s="75"/>
      <c r="VNL990" s="75"/>
      <c r="VNM990" s="75"/>
      <c r="VNN990" s="75"/>
      <c r="VNO990" s="75"/>
      <c r="VNP990" s="75"/>
      <c r="VNQ990" s="75"/>
      <c r="VNR990" s="75"/>
      <c r="VNS990" s="75"/>
      <c r="VNT990" s="75"/>
      <c r="VNU990" s="75"/>
      <c r="VNV990" s="75"/>
      <c r="VNW990" s="75"/>
      <c r="VNX990" s="75"/>
      <c r="VNY990" s="75"/>
      <c r="VNZ990" s="75"/>
      <c r="VOA990" s="75"/>
      <c r="VOB990" s="75"/>
      <c r="VOC990" s="75"/>
      <c r="VOD990" s="75"/>
      <c r="VOE990" s="75"/>
      <c r="VOF990" s="75"/>
      <c r="VOG990" s="75"/>
      <c r="VOH990" s="75"/>
      <c r="VOI990" s="75"/>
      <c r="VOJ990" s="75"/>
      <c r="VOK990" s="75"/>
      <c r="VOL990" s="75"/>
      <c r="VOM990" s="75"/>
      <c r="VON990" s="75"/>
      <c r="VOO990" s="75"/>
      <c r="VOP990" s="75"/>
      <c r="VOQ990" s="75"/>
      <c r="VOR990" s="75"/>
      <c r="VOS990" s="75"/>
      <c r="VOT990" s="75"/>
      <c r="VOU990" s="75"/>
      <c r="VOV990" s="75"/>
      <c r="VOW990" s="75"/>
      <c r="VOX990" s="75"/>
      <c r="VOY990" s="75"/>
      <c r="VOZ990" s="75"/>
      <c r="VPA990" s="75"/>
      <c r="VPB990" s="75"/>
      <c r="VPC990" s="75"/>
      <c r="VPD990" s="75"/>
      <c r="VPE990" s="75"/>
      <c r="VPF990" s="75"/>
      <c r="VPG990" s="75"/>
      <c r="VPH990" s="75"/>
      <c r="VPI990" s="75"/>
      <c r="VPJ990" s="75"/>
      <c r="VPK990" s="75"/>
      <c r="VPL990" s="75"/>
      <c r="VPM990" s="75"/>
      <c r="VPN990" s="75"/>
      <c r="VPO990" s="75"/>
      <c r="VPP990" s="75"/>
      <c r="VPQ990" s="75"/>
      <c r="VPR990" s="75"/>
      <c r="VPS990" s="75"/>
      <c r="VPT990" s="75"/>
      <c r="VPU990" s="75"/>
      <c r="VPV990" s="75"/>
      <c r="VPW990" s="75"/>
      <c r="VPX990" s="75"/>
      <c r="VPY990" s="75"/>
      <c r="VPZ990" s="75"/>
      <c r="VQA990" s="75"/>
      <c r="VQB990" s="75"/>
      <c r="VQC990" s="75"/>
      <c r="VQD990" s="75"/>
      <c r="VQE990" s="75"/>
      <c r="VQF990" s="75"/>
      <c r="VQG990" s="75"/>
      <c r="VQH990" s="75"/>
      <c r="VQI990" s="75"/>
      <c r="VQJ990" s="75"/>
      <c r="VQK990" s="75"/>
      <c r="VQL990" s="75"/>
      <c r="VQM990" s="75"/>
      <c r="VQN990" s="75"/>
      <c r="VQO990" s="75"/>
      <c r="VQP990" s="75"/>
      <c r="VQQ990" s="75"/>
      <c r="VQR990" s="75"/>
      <c r="VQS990" s="75"/>
      <c r="VQT990" s="75"/>
      <c r="VQU990" s="75"/>
      <c r="VQV990" s="75"/>
      <c r="VQW990" s="75"/>
      <c r="VQX990" s="75"/>
      <c r="VQY990" s="75"/>
      <c r="VQZ990" s="75"/>
      <c r="VRA990" s="75"/>
      <c r="VRB990" s="75"/>
      <c r="VRC990" s="75"/>
      <c r="VRD990" s="75"/>
      <c r="VRE990" s="75"/>
      <c r="VRF990" s="75"/>
      <c r="VRG990" s="75"/>
      <c r="VRH990" s="75"/>
      <c r="VRI990" s="75"/>
      <c r="VRJ990" s="75"/>
      <c r="VRK990" s="75"/>
      <c r="VRL990" s="75"/>
      <c r="VRM990" s="75"/>
      <c r="VRN990" s="75"/>
      <c r="VRO990" s="75"/>
      <c r="VRP990" s="75"/>
      <c r="VRQ990" s="75"/>
      <c r="VRR990" s="75"/>
      <c r="VRS990" s="75"/>
      <c r="VRT990" s="75"/>
      <c r="VRU990" s="75"/>
      <c r="VRV990" s="75"/>
      <c r="VRW990" s="75"/>
      <c r="VRX990" s="75"/>
      <c r="VRY990" s="75"/>
      <c r="VRZ990" s="75"/>
      <c r="VSA990" s="75"/>
      <c r="VSB990" s="75"/>
      <c r="VSC990" s="75"/>
      <c r="VSD990" s="75"/>
      <c r="VSE990" s="75"/>
      <c r="VSF990" s="75"/>
      <c r="VSG990" s="75"/>
      <c r="VSH990" s="75"/>
      <c r="VSI990" s="75"/>
      <c r="VSJ990" s="75"/>
      <c r="VSK990" s="75"/>
      <c r="VSL990" s="75"/>
      <c r="VSM990" s="75"/>
      <c r="VSN990" s="75"/>
      <c r="VSO990" s="75"/>
      <c r="VSP990" s="75"/>
      <c r="VSQ990" s="75"/>
      <c r="VSR990" s="75"/>
      <c r="VSS990" s="75"/>
      <c r="VST990" s="75"/>
      <c r="VSU990" s="75"/>
      <c r="VSV990" s="75"/>
      <c r="VSW990" s="75"/>
      <c r="VSX990" s="75"/>
      <c r="VSY990" s="75"/>
      <c r="VSZ990" s="75"/>
      <c r="VTA990" s="75"/>
      <c r="VTB990" s="75"/>
      <c r="VTC990" s="75"/>
      <c r="VTD990" s="75"/>
      <c r="VTE990" s="75"/>
      <c r="VTF990" s="75"/>
      <c r="VTG990" s="75"/>
      <c r="VTH990" s="75"/>
      <c r="VTI990" s="75"/>
      <c r="VTJ990" s="75"/>
      <c r="VTK990" s="75"/>
      <c r="VTL990" s="75"/>
      <c r="VTM990" s="75"/>
      <c r="VTN990" s="75"/>
      <c r="VTO990" s="75"/>
      <c r="VTP990" s="75"/>
      <c r="VTQ990" s="75"/>
      <c r="VTR990" s="75"/>
      <c r="VTS990" s="75"/>
      <c r="VTT990" s="75"/>
      <c r="VTU990" s="75"/>
      <c r="VTV990" s="75"/>
      <c r="VTW990" s="75"/>
      <c r="VTX990" s="75"/>
      <c r="VTY990" s="75"/>
      <c r="VTZ990" s="75"/>
      <c r="VUA990" s="75"/>
      <c r="VUB990" s="75"/>
      <c r="VUC990" s="75"/>
      <c r="VUD990" s="75"/>
      <c r="VUE990" s="75"/>
      <c r="VUF990" s="75"/>
      <c r="VUG990" s="75"/>
      <c r="VUH990" s="75"/>
      <c r="VUI990" s="75"/>
      <c r="VUJ990" s="75"/>
      <c r="VUK990" s="75"/>
      <c r="VUL990" s="75"/>
      <c r="VUM990" s="75"/>
      <c r="VUN990" s="75"/>
      <c r="VUO990" s="75"/>
      <c r="VUP990" s="75"/>
      <c r="VUQ990" s="75"/>
      <c r="VUR990" s="75"/>
      <c r="VUS990" s="75"/>
      <c r="VUT990" s="75"/>
      <c r="VUU990" s="75"/>
      <c r="VUV990" s="75"/>
      <c r="VUW990" s="75"/>
      <c r="VUX990" s="75"/>
      <c r="VUY990" s="75"/>
      <c r="VUZ990" s="75"/>
      <c r="VVA990" s="75"/>
      <c r="VVB990" s="75"/>
      <c r="VVC990" s="75"/>
      <c r="VVD990" s="75"/>
      <c r="VVE990" s="75"/>
      <c r="VVF990" s="75"/>
      <c r="VVG990" s="75"/>
      <c r="VVH990" s="75"/>
      <c r="VVI990" s="75"/>
      <c r="VVJ990" s="75"/>
      <c r="VVK990" s="75"/>
      <c r="VVL990" s="75"/>
      <c r="VVM990" s="75"/>
      <c r="VVN990" s="75"/>
      <c r="VVO990" s="75"/>
      <c r="VVP990" s="75"/>
      <c r="VVQ990" s="75"/>
      <c r="VVR990" s="75"/>
      <c r="VVS990" s="75"/>
      <c r="VVT990" s="75"/>
      <c r="VVU990" s="75"/>
      <c r="VVV990" s="75"/>
      <c r="VVW990" s="75"/>
      <c r="VVX990" s="75"/>
      <c r="VVY990" s="75"/>
      <c r="VVZ990" s="75"/>
      <c r="VWA990" s="75"/>
      <c r="VWB990" s="75"/>
      <c r="VWC990" s="75"/>
      <c r="VWD990" s="75"/>
      <c r="VWE990" s="75"/>
      <c r="VWF990" s="75"/>
      <c r="VWG990" s="75"/>
      <c r="VWH990" s="75"/>
      <c r="VWI990" s="75"/>
      <c r="VWJ990" s="75"/>
      <c r="VWK990" s="75"/>
      <c r="VWL990" s="75"/>
      <c r="VWM990" s="75"/>
      <c r="VWN990" s="75"/>
      <c r="VWO990" s="75"/>
      <c r="VWP990" s="75"/>
      <c r="VWQ990" s="75"/>
      <c r="VWR990" s="75"/>
      <c r="VWS990" s="75"/>
      <c r="VWT990" s="75"/>
      <c r="VWU990" s="75"/>
      <c r="VWV990" s="75"/>
      <c r="VWW990" s="75"/>
      <c r="VWX990" s="75"/>
      <c r="VWY990" s="75"/>
      <c r="VWZ990" s="75"/>
      <c r="VXA990" s="75"/>
      <c r="VXB990" s="75"/>
      <c r="VXC990" s="75"/>
      <c r="VXD990" s="75"/>
      <c r="VXE990" s="75"/>
      <c r="VXF990" s="75"/>
      <c r="VXG990" s="75"/>
      <c r="VXH990" s="75"/>
      <c r="VXI990" s="75"/>
      <c r="VXJ990" s="75"/>
      <c r="VXK990" s="75"/>
      <c r="VXL990" s="75"/>
      <c r="VXM990" s="75"/>
      <c r="VXN990" s="75"/>
      <c r="VXO990" s="75"/>
      <c r="VXP990" s="75"/>
      <c r="VXQ990" s="75"/>
      <c r="VXR990" s="75"/>
      <c r="VXS990" s="75"/>
      <c r="VXT990" s="75"/>
      <c r="VXU990" s="75"/>
      <c r="VXV990" s="75"/>
      <c r="VXW990" s="75"/>
      <c r="VXX990" s="75"/>
      <c r="VXY990" s="75"/>
      <c r="VXZ990" s="75"/>
      <c r="VYA990" s="75"/>
      <c r="VYB990" s="75"/>
      <c r="VYC990" s="75"/>
      <c r="VYD990" s="75"/>
      <c r="VYE990" s="75"/>
      <c r="VYF990" s="75"/>
      <c r="VYG990" s="75"/>
      <c r="VYH990" s="75"/>
      <c r="VYI990" s="75"/>
      <c r="VYJ990" s="75"/>
      <c r="VYK990" s="75"/>
      <c r="VYL990" s="75"/>
      <c r="VYM990" s="75"/>
      <c r="VYN990" s="75"/>
      <c r="VYO990" s="75"/>
      <c r="VYP990" s="75"/>
      <c r="VYQ990" s="75"/>
      <c r="VYR990" s="75"/>
      <c r="VYS990" s="75"/>
      <c r="VYT990" s="75"/>
      <c r="VYU990" s="75"/>
      <c r="VYV990" s="75"/>
      <c r="VYW990" s="75"/>
      <c r="VYX990" s="75"/>
      <c r="VYY990" s="75"/>
      <c r="VYZ990" s="75"/>
      <c r="VZA990" s="75"/>
      <c r="VZB990" s="75"/>
      <c r="VZC990" s="75"/>
      <c r="VZD990" s="75"/>
      <c r="VZE990" s="75"/>
      <c r="VZF990" s="75"/>
      <c r="VZG990" s="75"/>
      <c r="VZH990" s="75"/>
      <c r="VZI990" s="75"/>
      <c r="VZJ990" s="75"/>
      <c r="VZK990" s="75"/>
      <c r="VZL990" s="75"/>
      <c r="VZM990" s="75"/>
      <c r="VZN990" s="75"/>
      <c r="VZO990" s="75"/>
      <c r="VZP990" s="75"/>
      <c r="VZQ990" s="75"/>
      <c r="VZR990" s="75"/>
      <c r="VZS990" s="75"/>
      <c r="VZT990" s="75"/>
      <c r="VZU990" s="75"/>
      <c r="VZV990" s="75"/>
      <c r="VZW990" s="75"/>
      <c r="VZX990" s="75"/>
      <c r="VZY990" s="75"/>
      <c r="VZZ990" s="75"/>
      <c r="WAA990" s="75"/>
      <c r="WAB990" s="75"/>
      <c r="WAC990" s="75"/>
      <c r="WAD990" s="75"/>
      <c r="WAE990" s="75"/>
      <c r="WAF990" s="75"/>
      <c r="WAG990" s="75"/>
      <c r="WAH990" s="75"/>
      <c r="WAI990" s="75"/>
      <c r="WAJ990" s="75"/>
      <c r="WAK990" s="75"/>
      <c r="WAL990" s="75"/>
      <c r="WAM990" s="75"/>
      <c r="WAN990" s="75"/>
      <c r="WAO990" s="75"/>
      <c r="WAP990" s="75"/>
      <c r="WAQ990" s="75"/>
      <c r="WAR990" s="75"/>
      <c r="WAS990" s="75"/>
      <c r="WAT990" s="75"/>
      <c r="WAU990" s="75"/>
      <c r="WAV990" s="75"/>
      <c r="WAW990" s="75"/>
      <c r="WAX990" s="75"/>
      <c r="WAY990" s="75"/>
      <c r="WAZ990" s="75"/>
      <c r="WBA990" s="75"/>
      <c r="WBB990" s="75"/>
      <c r="WBC990" s="75"/>
      <c r="WBD990" s="75"/>
      <c r="WBE990" s="75"/>
      <c r="WBF990" s="75"/>
      <c r="WBG990" s="75"/>
      <c r="WBH990" s="75"/>
      <c r="WBI990" s="75"/>
      <c r="WBJ990" s="75"/>
      <c r="WBK990" s="75"/>
      <c r="WBL990" s="75"/>
      <c r="WBM990" s="75"/>
      <c r="WBN990" s="75"/>
      <c r="WBO990" s="75"/>
      <c r="WBP990" s="75"/>
      <c r="WBQ990" s="75"/>
      <c r="WBR990" s="75"/>
      <c r="WBS990" s="75"/>
      <c r="WBT990" s="75"/>
      <c r="WBU990" s="75"/>
      <c r="WBV990" s="75"/>
      <c r="WBW990" s="75"/>
      <c r="WBX990" s="75"/>
      <c r="WBY990" s="75"/>
      <c r="WBZ990" s="75"/>
      <c r="WCA990" s="75"/>
      <c r="WCB990" s="75"/>
      <c r="WCC990" s="75"/>
      <c r="WCD990" s="75"/>
      <c r="WCE990" s="75"/>
      <c r="WCF990" s="75"/>
      <c r="WCG990" s="75"/>
      <c r="WCH990" s="75"/>
      <c r="WCI990" s="75"/>
      <c r="WCJ990" s="75"/>
      <c r="WCK990" s="75"/>
      <c r="WCL990" s="75"/>
      <c r="WCM990" s="75"/>
      <c r="WCN990" s="75"/>
      <c r="WCO990" s="75"/>
      <c r="WCP990" s="75"/>
      <c r="WCQ990" s="75"/>
      <c r="WCR990" s="75"/>
      <c r="WCS990" s="75"/>
      <c r="WCT990" s="75"/>
      <c r="WCU990" s="75"/>
      <c r="WCV990" s="75"/>
      <c r="WCW990" s="75"/>
      <c r="WCX990" s="75"/>
      <c r="WCY990" s="75"/>
      <c r="WCZ990" s="75"/>
      <c r="WDA990" s="75"/>
      <c r="WDB990" s="75"/>
      <c r="WDC990" s="75"/>
      <c r="WDD990" s="75"/>
      <c r="WDE990" s="75"/>
      <c r="WDF990" s="75"/>
      <c r="WDG990" s="75"/>
      <c r="WDH990" s="75"/>
      <c r="WDI990" s="75"/>
      <c r="WDJ990" s="75"/>
      <c r="WDK990" s="75"/>
      <c r="WDL990" s="75"/>
      <c r="WDM990" s="75"/>
      <c r="WDN990" s="75"/>
      <c r="WDO990" s="75"/>
      <c r="WDP990" s="75"/>
      <c r="WDQ990" s="75"/>
      <c r="WDR990" s="75"/>
      <c r="WDS990" s="75"/>
      <c r="WDT990" s="75"/>
      <c r="WDU990" s="75"/>
      <c r="WDV990" s="75"/>
      <c r="WDW990" s="75"/>
      <c r="WDX990" s="75"/>
      <c r="WDY990" s="75"/>
      <c r="WDZ990" s="75"/>
      <c r="WEA990" s="75"/>
      <c r="WEB990" s="75"/>
      <c r="WEC990" s="75"/>
      <c r="WED990" s="75"/>
      <c r="WEE990" s="75"/>
      <c r="WEF990" s="75"/>
      <c r="WEG990" s="75"/>
      <c r="WEH990" s="75"/>
      <c r="WEI990" s="75"/>
      <c r="WEJ990" s="75"/>
      <c r="WEK990" s="75"/>
      <c r="WEL990" s="75"/>
      <c r="WEM990" s="75"/>
      <c r="WEN990" s="75"/>
      <c r="WEO990" s="75"/>
      <c r="WEP990" s="75"/>
      <c r="WEQ990" s="75"/>
      <c r="WER990" s="75"/>
      <c r="WES990" s="75"/>
      <c r="WET990" s="75"/>
      <c r="WEU990" s="75"/>
      <c r="WEV990" s="75"/>
      <c r="WEW990" s="75"/>
      <c r="WEX990" s="75"/>
      <c r="WEY990" s="75"/>
      <c r="WEZ990" s="75"/>
      <c r="WFA990" s="75"/>
      <c r="WFB990" s="75"/>
      <c r="WFC990" s="75"/>
      <c r="WFD990" s="75"/>
      <c r="WFE990" s="75"/>
      <c r="WFF990" s="75"/>
      <c r="WFG990" s="75"/>
      <c r="WFH990" s="75"/>
      <c r="WFI990" s="75"/>
      <c r="WFJ990" s="75"/>
      <c r="WFK990" s="75"/>
      <c r="WFL990" s="75"/>
      <c r="WFM990" s="75"/>
      <c r="WFN990" s="75"/>
      <c r="WFO990" s="75"/>
      <c r="WFP990" s="75"/>
      <c r="WFQ990" s="75"/>
      <c r="WFR990" s="75"/>
      <c r="WFS990" s="75"/>
      <c r="WFT990" s="75"/>
      <c r="WFU990" s="75"/>
      <c r="WFV990" s="75"/>
      <c r="WFW990" s="75"/>
      <c r="WFX990" s="75"/>
      <c r="WFY990" s="75"/>
      <c r="WFZ990" s="75"/>
      <c r="WGA990" s="75"/>
      <c r="WGB990" s="75"/>
      <c r="WGC990" s="75"/>
      <c r="WGD990" s="75"/>
      <c r="WGE990" s="75"/>
      <c r="WGF990" s="75"/>
      <c r="WGG990" s="75"/>
      <c r="WGH990" s="75"/>
      <c r="WGI990" s="75"/>
      <c r="WGJ990" s="75"/>
      <c r="WGK990" s="75"/>
      <c r="WGL990" s="75"/>
      <c r="WGM990" s="75"/>
      <c r="WGN990" s="75"/>
      <c r="WGO990" s="75"/>
      <c r="WGP990" s="75"/>
      <c r="WGQ990" s="75"/>
      <c r="WGR990" s="75"/>
      <c r="WGS990" s="75"/>
      <c r="WGT990" s="75"/>
      <c r="WGU990" s="75"/>
      <c r="WGV990" s="75"/>
      <c r="WGW990" s="75"/>
      <c r="WGX990" s="75"/>
      <c r="WGY990" s="75"/>
      <c r="WGZ990" s="75"/>
      <c r="WHA990" s="75"/>
      <c r="WHB990" s="75"/>
      <c r="WHC990" s="75"/>
      <c r="WHD990" s="75"/>
      <c r="WHE990" s="75"/>
      <c r="WHF990" s="75"/>
      <c r="WHG990" s="75"/>
      <c r="WHH990" s="75"/>
      <c r="WHI990" s="75"/>
      <c r="WHJ990" s="75"/>
      <c r="WHK990" s="75"/>
      <c r="WHL990" s="75"/>
      <c r="WHM990" s="75"/>
      <c r="WHN990" s="75"/>
      <c r="WHO990" s="75"/>
      <c r="WHP990" s="75"/>
      <c r="WHQ990" s="75"/>
      <c r="WHR990" s="75"/>
      <c r="WHS990" s="75"/>
      <c r="WHT990" s="75"/>
      <c r="WHU990" s="75"/>
      <c r="WHV990" s="75"/>
      <c r="WHW990" s="75"/>
      <c r="WHX990" s="75"/>
      <c r="WHY990" s="75"/>
      <c r="WHZ990" s="75"/>
      <c r="WIA990" s="75"/>
      <c r="WIB990" s="75"/>
      <c r="WIC990" s="75"/>
      <c r="WID990" s="75"/>
      <c r="WIE990" s="75"/>
      <c r="WIF990" s="75"/>
      <c r="WIG990" s="75"/>
      <c r="WIH990" s="75"/>
      <c r="WII990" s="75"/>
      <c r="WIJ990" s="75"/>
      <c r="WIK990" s="75"/>
      <c r="WIL990" s="75"/>
      <c r="WIM990" s="75"/>
      <c r="WIN990" s="75"/>
      <c r="WIO990" s="75"/>
      <c r="WIP990" s="75"/>
      <c r="WIQ990" s="75"/>
      <c r="WIR990" s="75"/>
      <c r="WIS990" s="75"/>
      <c r="WIT990" s="75"/>
      <c r="WIU990" s="75"/>
      <c r="WIV990" s="75"/>
      <c r="WIW990" s="75"/>
      <c r="WIX990" s="75"/>
      <c r="WIY990" s="75"/>
      <c r="WIZ990" s="75"/>
      <c r="WJA990" s="75"/>
      <c r="WJB990" s="75"/>
      <c r="WJC990" s="75"/>
      <c r="WJD990" s="75"/>
      <c r="WJE990" s="75"/>
      <c r="WJF990" s="75"/>
      <c r="WJG990" s="75"/>
      <c r="WJH990" s="75"/>
      <c r="WJI990" s="75"/>
      <c r="WJJ990" s="75"/>
      <c r="WJK990" s="75"/>
      <c r="WJL990" s="75"/>
      <c r="WJM990" s="75"/>
      <c r="WJN990" s="75"/>
      <c r="WJO990" s="75"/>
      <c r="WJP990" s="75"/>
      <c r="WJQ990" s="75"/>
      <c r="WJR990" s="75"/>
      <c r="WJS990" s="75"/>
      <c r="WJT990" s="75"/>
      <c r="WJU990" s="75"/>
      <c r="WJV990" s="75"/>
      <c r="WJW990" s="75"/>
      <c r="WJX990" s="75"/>
      <c r="WJY990" s="75"/>
      <c r="WJZ990" s="75"/>
      <c r="WKA990" s="75"/>
      <c r="WKB990" s="75"/>
      <c r="WKC990" s="75"/>
      <c r="WKD990" s="75"/>
      <c r="WKE990" s="75"/>
      <c r="WKF990" s="75"/>
      <c r="WKG990" s="75"/>
      <c r="WKH990" s="75"/>
      <c r="WKI990" s="75"/>
      <c r="WKJ990" s="75"/>
      <c r="WKK990" s="75"/>
      <c r="WKL990" s="75"/>
      <c r="WKM990" s="75"/>
      <c r="WKN990" s="75"/>
      <c r="WKO990" s="75"/>
      <c r="WKP990" s="75"/>
      <c r="WKQ990" s="75"/>
      <c r="WKR990" s="75"/>
      <c r="WKS990" s="75"/>
      <c r="WKT990" s="75"/>
      <c r="WKU990" s="75"/>
      <c r="WKV990" s="75"/>
      <c r="WKW990" s="75"/>
      <c r="WKX990" s="75"/>
      <c r="WKY990" s="75"/>
      <c r="WKZ990" s="75"/>
      <c r="WLA990" s="75"/>
      <c r="WLB990" s="75"/>
      <c r="WLC990" s="75"/>
      <c r="WLD990" s="75"/>
      <c r="WLE990" s="75"/>
      <c r="WLF990" s="75"/>
      <c r="WLG990" s="75"/>
      <c r="WLH990" s="75"/>
      <c r="WLI990" s="75"/>
      <c r="WLJ990" s="75"/>
      <c r="WLK990" s="75"/>
      <c r="WLL990" s="75"/>
      <c r="WLM990" s="75"/>
      <c r="WLN990" s="75"/>
      <c r="WLO990" s="75"/>
      <c r="WLP990" s="75"/>
      <c r="WLQ990" s="75"/>
      <c r="WLR990" s="75"/>
      <c r="WLS990" s="75"/>
      <c r="WLT990" s="75"/>
      <c r="WLU990" s="75"/>
      <c r="WLV990" s="75"/>
      <c r="WLW990" s="75"/>
      <c r="WLX990" s="75"/>
      <c r="WLY990" s="75"/>
      <c r="WLZ990" s="75"/>
      <c r="WMA990" s="75"/>
      <c r="WMB990" s="75"/>
      <c r="WMC990" s="75"/>
      <c r="WMD990" s="75"/>
      <c r="WME990" s="75"/>
      <c r="WMF990" s="75"/>
      <c r="WMG990" s="75"/>
      <c r="WMH990" s="75"/>
      <c r="WMI990" s="75"/>
      <c r="WMJ990" s="75"/>
      <c r="WMK990" s="75"/>
      <c r="WML990" s="75"/>
      <c r="WMM990" s="75"/>
      <c r="WMN990" s="75"/>
      <c r="WMO990" s="75"/>
      <c r="WMP990" s="75"/>
      <c r="WMQ990" s="75"/>
      <c r="WMR990" s="75"/>
      <c r="WMS990" s="75"/>
      <c r="WMT990" s="75"/>
      <c r="WMU990" s="75"/>
      <c r="WMV990" s="75"/>
      <c r="WMW990" s="75"/>
      <c r="WMX990" s="75"/>
      <c r="WMY990" s="75"/>
      <c r="WMZ990" s="75"/>
      <c r="WNA990" s="75"/>
      <c r="WNB990" s="75"/>
      <c r="WNC990" s="75"/>
      <c r="WND990" s="75"/>
      <c r="WNE990" s="75"/>
      <c r="WNF990" s="75"/>
      <c r="WNG990" s="75"/>
      <c r="WNH990" s="75"/>
      <c r="WNI990" s="75"/>
      <c r="WNJ990" s="75"/>
      <c r="WNK990" s="75"/>
      <c r="WNL990" s="75"/>
      <c r="WNM990" s="75"/>
      <c r="WNN990" s="75"/>
      <c r="WNO990" s="75"/>
      <c r="WNP990" s="75"/>
      <c r="WNQ990" s="75"/>
      <c r="WNR990" s="75"/>
      <c r="WNS990" s="75"/>
      <c r="WNT990" s="75"/>
      <c r="WNU990" s="75"/>
      <c r="WNV990" s="75"/>
      <c r="WNW990" s="75"/>
      <c r="WNX990" s="75"/>
      <c r="WNY990" s="75"/>
      <c r="WNZ990" s="75"/>
      <c r="WOA990" s="75"/>
      <c r="WOB990" s="75"/>
      <c r="WOC990" s="75"/>
      <c r="WOD990" s="75"/>
      <c r="WOE990" s="75"/>
      <c r="WOF990" s="75"/>
      <c r="WOG990" s="75"/>
      <c r="WOH990" s="75"/>
      <c r="WOI990" s="75"/>
      <c r="WOJ990" s="75"/>
      <c r="WOK990" s="75"/>
      <c r="WOL990" s="75"/>
      <c r="WOM990" s="75"/>
      <c r="WON990" s="75"/>
      <c r="WOO990" s="75"/>
      <c r="WOP990" s="75"/>
      <c r="WOQ990" s="75"/>
      <c r="WOR990" s="75"/>
      <c r="WOS990" s="75"/>
      <c r="WOT990" s="75"/>
      <c r="WOU990" s="75"/>
      <c r="WOV990" s="75"/>
      <c r="WOW990" s="75"/>
      <c r="WOX990" s="75"/>
      <c r="WOY990" s="75"/>
      <c r="WOZ990" s="75"/>
      <c r="WPA990" s="75"/>
      <c r="WPB990" s="75"/>
      <c r="WPC990" s="75"/>
      <c r="WPD990" s="75"/>
      <c r="WPE990" s="75"/>
      <c r="WPF990" s="75"/>
      <c r="WPG990" s="75"/>
      <c r="WPH990" s="75"/>
      <c r="WPI990" s="75"/>
      <c r="WPJ990" s="75"/>
      <c r="WPK990" s="75"/>
      <c r="WPL990" s="75"/>
      <c r="WPM990" s="75"/>
      <c r="WPN990" s="75"/>
      <c r="WPO990" s="75"/>
      <c r="WPP990" s="75"/>
      <c r="WPQ990" s="75"/>
      <c r="WPR990" s="75"/>
      <c r="WPS990" s="75"/>
      <c r="WPT990" s="75"/>
      <c r="WPU990" s="75"/>
      <c r="WPV990" s="75"/>
      <c r="WPW990" s="75"/>
      <c r="WPX990" s="75"/>
      <c r="WPY990" s="75"/>
      <c r="WPZ990" s="75"/>
      <c r="WQA990" s="75"/>
      <c r="WQB990" s="75"/>
      <c r="WQC990" s="75"/>
      <c r="WQD990" s="75"/>
      <c r="WQE990" s="75"/>
      <c r="WQF990" s="75"/>
      <c r="WQG990" s="75"/>
      <c r="WQH990" s="75"/>
      <c r="WQI990" s="75"/>
      <c r="WQJ990" s="75"/>
      <c r="WQK990" s="75"/>
      <c r="WQL990" s="75"/>
      <c r="WQM990" s="75"/>
      <c r="WQN990" s="75"/>
      <c r="WQO990" s="75"/>
      <c r="WQP990" s="75"/>
      <c r="WQQ990" s="75"/>
      <c r="WQR990" s="75"/>
      <c r="WQS990" s="75"/>
      <c r="WQT990" s="75"/>
      <c r="WQU990" s="75"/>
      <c r="WQV990" s="75"/>
      <c r="WQW990" s="75"/>
      <c r="WQX990" s="75"/>
      <c r="WQY990" s="75"/>
      <c r="WQZ990" s="75"/>
      <c r="WRA990" s="75"/>
      <c r="WRB990" s="75"/>
      <c r="WRC990" s="75"/>
      <c r="WRD990" s="75"/>
      <c r="WRE990" s="75"/>
      <c r="WRF990" s="75"/>
      <c r="WRG990" s="75"/>
      <c r="WRH990" s="75"/>
      <c r="WRI990" s="75"/>
      <c r="WRJ990" s="75"/>
      <c r="WRK990" s="75"/>
      <c r="WRL990" s="75"/>
      <c r="WRM990" s="75"/>
      <c r="WRN990" s="75"/>
      <c r="WRO990" s="75"/>
      <c r="WRP990" s="75"/>
      <c r="WRQ990" s="75"/>
      <c r="WRR990" s="75"/>
      <c r="WRS990" s="75"/>
      <c r="WRT990" s="75"/>
      <c r="WRU990" s="75"/>
      <c r="WRV990" s="75"/>
      <c r="WRW990" s="75"/>
      <c r="WRX990" s="75"/>
      <c r="WRY990" s="75"/>
      <c r="WRZ990" s="75"/>
      <c r="WSA990" s="75"/>
      <c r="WSB990" s="75"/>
      <c r="WSC990" s="75"/>
      <c r="WSD990" s="75"/>
      <c r="WSE990" s="75"/>
      <c r="WSF990" s="75"/>
      <c r="WSG990" s="75"/>
      <c r="WSH990" s="75"/>
      <c r="WSI990" s="75"/>
      <c r="WSJ990" s="75"/>
      <c r="WSK990" s="75"/>
      <c r="WSL990" s="75"/>
      <c r="WSM990" s="75"/>
      <c r="WSN990" s="75"/>
      <c r="WSO990" s="75"/>
      <c r="WSP990" s="75"/>
      <c r="WSQ990" s="75"/>
      <c r="WSR990" s="75"/>
      <c r="WSS990" s="75"/>
      <c r="WST990" s="75"/>
      <c r="WSU990" s="75"/>
      <c r="WSV990" s="75"/>
      <c r="WSW990" s="75"/>
      <c r="WSX990" s="75"/>
      <c r="WSY990" s="75"/>
      <c r="WSZ990" s="75"/>
      <c r="WTA990" s="75"/>
      <c r="WTB990" s="75"/>
      <c r="WTC990" s="75"/>
      <c r="WTD990" s="75"/>
      <c r="WTE990" s="75"/>
      <c r="WTF990" s="75"/>
      <c r="WTG990" s="75"/>
      <c r="WTH990" s="75"/>
      <c r="WTI990" s="75"/>
      <c r="WTJ990" s="75"/>
      <c r="WTK990" s="75"/>
      <c r="WTL990" s="75"/>
      <c r="WTM990" s="75"/>
      <c r="WTN990" s="75"/>
      <c r="WTO990" s="75"/>
      <c r="WTP990" s="75"/>
      <c r="WTQ990" s="75"/>
      <c r="WTR990" s="75"/>
      <c r="WTS990" s="75"/>
      <c r="WTT990" s="75"/>
      <c r="WTU990" s="75"/>
      <c r="WTV990" s="75"/>
      <c r="WTW990" s="75"/>
      <c r="WTX990" s="75"/>
      <c r="WTY990" s="75"/>
      <c r="WTZ990" s="75"/>
      <c r="WUA990" s="75"/>
      <c r="WUB990" s="75"/>
      <c r="WUC990" s="75"/>
      <c r="WUD990" s="75"/>
      <c r="WUE990" s="75"/>
      <c r="WUF990" s="75"/>
      <c r="WUG990" s="75"/>
      <c r="WUH990" s="75"/>
      <c r="WUI990" s="75"/>
      <c r="WUJ990" s="75"/>
      <c r="WUK990" s="75"/>
      <c r="WUL990" s="75"/>
      <c r="WUM990" s="75"/>
      <c r="WUN990" s="75"/>
      <c r="WUO990" s="75"/>
      <c r="WUP990" s="75"/>
      <c r="WUQ990" s="75"/>
      <c r="WUR990" s="75"/>
      <c r="WUS990" s="75"/>
      <c r="WUT990" s="75"/>
      <c r="WUU990" s="75"/>
      <c r="WUV990" s="75"/>
      <c r="WUW990" s="75"/>
      <c r="WUX990" s="75"/>
      <c r="WUY990" s="75"/>
      <c r="WUZ990" s="75"/>
      <c r="WVA990" s="75"/>
      <c r="WVB990" s="75"/>
      <c r="WVC990" s="75"/>
      <c r="WVD990" s="75"/>
      <c r="WVE990" s="75"/>
      <c r="WVF990" s="75"/>
      <c r="WVG990" s="75"/>
      <c r="WVH990" s="75"/>
      <c r="WVI990" s="75"/>
      <c r="WVJ990" s="75"/>
      <c r="WVK990" s="75"/>
      <c r="WVL990" s="75"/>
      <c r="WVM990" s="75"/>
      <c r="WVN990" s="75"/>
      <c r="WVO990" s="75"/>
      <c r="WVP990" s="75"/>
      <c r="WVQ990" s="75"/>
      <c r="WVR990" s="75"/>
      <c r="WVS990" s="75"/>
      <c r="WVT990" s="75"/>
      <c r="WVU990" s="75"/>
      <c r="WVV990" s="75"/>
      <c r="WVW990" s="75"/>
      <c r="WVX990" s="75"/>
      <c r="WVY990" s="75"/>
      <c r="WVZ990" s="75"/>
      <c r="WWA990" s="75"/>
      <c r="WWB990" s="75"/>
      <c r="WWC990" s="75"/>
      <c r="WWD990" s="75"/>
      <c r="WWE990" s="75"/>
      <c r="WWF990" s="75"/>
      <c r="WWG990" s="75"/>
      <c r="WWH990" s="75"/>
      <c r="WWI990" s="75"/>
      <c r="WWJ990" s="75"/>
      <c r="WWK990" s="75"/>
      <c r="WWL990" s="75"/>
      <c r="WWM990" s="75"/>
      <c r="WWN990" s="75"/>
      <c r="WWO990" s="75"/>
      <c r="WWP990" s="75"/>
      <c r="WWQ990" s="75"/>
      <c r="WWR990" s="75"/>
      <c r="WWS990" s="75"/>
      <c r="WWT990" s="75"/>
      <c r="WWU990" s="75"/>
      <c r="WWV990" s="75"/>
      <c r="WWW990" s="75"/>
      <c r="WWX990" s="75"/>
      <c r="WWY990" s="75"/>
      <c r="WWZ990" s="75"/>
      <c r="WXA990" s="75"/>
      <c r="WXB990" s="75"/>
      <c r="WXC990" s="75"/>
      <c r="WXD990" s="75"/>
      <c r="WXE990" s="75"/>
      <c r="WXF990" s="75"/>
      <c r="WXG990" s="75"/>
      <c r="WXH990" s="75"/>
      <c r="WXI990" s="75"/>
      <c r="WXJ990" s="75"/>
      <c r="WXK990" s="75"/>
      <c r="WXL990" s="75"/>
      <c r="WXM990" s="75"/>
      <c r="WXN990" s="75"/>
      <c r="WXO990" s="75"/>
      <c r="WXP990" s="75"/>
      <c r="WXQ990" s="75"/>
      <c r="WXR990" s="75"/>
      <c r="WXS990" s="75"/>
      <c r="WXT990" s="75"/>
      <c r="WXU990" s="75"/>
      <c r="WXV990" s="75"/>
      <c r="WXW990" s="75"/>
      <c r="WXX990" s="75"/>
      <c r="WXY990" s="75"/>
      <c r="WXZ990" s="75"/>
      <c r="WYA990" s="75"/>
      <c r="WYB990" s="75"/>
      <c r="WYC990" s="75"/>
      <c r="WYD990" s="75"/>
      <c r="WYE990" s="75"/>
      <c r="WYF990" s="75"/>
      <c r="WYG990" s="75"/>
      <c r="WYH990" s="75"/>
      <c r="WYI990" s="75"/>
      <c r="WYJ990" s="75"/>
      <c r="WYK990" s="75"/>
      <c r="WYL990" s="75"/>
      <c r="WYM990" s="75"/>
      <c r="WYN990" s="75"/>
      <c r="WYO990" s="75"/>
      <c r="WYP990" s="75"/>
      <c r="WYQ990" s="75"/>
      <c r="WYR990" s="75"/>
      <c r="WYS990" s="75"/>
      <c r="WYT990" s="75"/>
      <c r="WYU990" s="75"/>
      <c r="WYV990" s="75"/>
      <c r="WYW990" s="75"/>
      <c r="WYX990" s="75"/>
      <c r="WYY990" s="75"/>
      <c r="WYZ990" s="75"/>
      <c r="WZA990" s="75"/>
      <c r="WZB990" s="75"/>
      <c r="WZC990" s="75"/>
      <c r="WZD990" s="75"/>
      <c r="WZE990" s="75"/>
      <c r="WZF990" s="75"/>
      <c r="WZG990" s="75"/>
      <c r="WZH990" s="75"/>
      <c r="WZI990" s="75"/>
      <c r="WZJ990" s="75"/>
      <c r="WZK990" s="75"/>
      <c r="WZL990" s="75"/>
      <c r="WZM990" s="75"/>
      <c r="WZN990" s="75"/>
      <c r="WZO990" s="75"/>
      <c r="WZP990" s="75"/>
      <c r="WZQ990" s="75"/>
      <c r="WZR990" s="75"/>
      <c r="WZS990" s="75"/>
      <c r="WZT990" s="75"/>
      <c r="WZU990" s="75"/>
      <c r="WZV990" s="75"/>
      <c r="WZW990" s="75"/>
      <c r="WZX990" s="75"/>
      <c r="WZY990" s="75"/>
      <c r="WZZ990" s="75"/>
      <c r="XAA990" s="75"/>
      <c r="XAB990" s="75"/>
      <c r="XAC990" s="75"/>
      <c r="XAD990" s="75"/>
      <c r="XAE990" s="75"/>
      <c r="XAF990" s="75"/>
      <c r="XAG990" s="75"/>
      <c r="XAH990" s="75"/>
      <c r="XAI990" s="75"/>
      <c r="XAJ990" s="75"/>
      <c r="XAK990" s="75"/>
      <c r="XAL990" s="75"/>
      <c r="XAM990" s="75"/>
      <c r="XAN990" s="75"/>
      <c r="XAO990" s="75"/>
      <c r="XAP990" s="75"/>
      <c r="XAQ990" s="75"/>
      <c r="XAR990" s="75"/>
      <c r="XAS990" s="75"/>
      <c r="XAT990" s="75"/>
      <c r="XAU990" s="75"/>
      <c r="XAV990" s="75"/>
      <c r="XAW990" s="75"/>
      <c r="XAX990" s="75"/>
      <c r="XAY990" s="75"/>
      <c r="XAZ990" s="75"/>
      <c r="XBA990" s="75"/>
      <c r="XBB990" s="75"/>
      <c r="XBC990" s="75"/>
      <c r="XBD990" s="75"/>
      <c r="XBE990" s="75"/>
      <c r="XBF990" s="75"/>
      <c r="XBG990" s="75"/>
      <c r="XBH990" s="75"/>
      <c r="XBI990" s="75"/>
      <c r="XBJ990" s="75"/>
      <c r="XBK990" s="75"/>
      <c r="XBL990" s="75"/>
      <c r="XBM990" s="75"/>
      <c r="XBN990" s="75"/>
      <c r="XBO990" s="75"/>
      <c r="XBP990" s="75"/>
      <c r="XBQ990" s="75"/>
      <c r="XBR990" s="75"/>
      <c r="XBS990" s="75"/>
      <c r="XBT990" s="75"/>
      <c r="XBU990" s="75"/>
      <c r="XBV990" s="75"/>
      <c r="XBW990" s="75"/>
      <c r="XBX990" s="75"/>
      <c r="XBY990" s="75"/>
      <c r="XBZ990" s="75"/>
      <c r="XCA990" s="75"/>
      <c r="XCB990" s="75"/>
      <c r="XCC990" s="75"/>
      <c r="XCD990" s="75"/>
      <c r="XCE990" s="75"/>
      <c r="XCF990" s="75"/>
      <c r="XCG990" s="75"/>
      <c r="XCH990" s="75"/>
      <c r="XCI990" s="75"/>
      <c r="XCJ990" s="75"/>
      <c r="XCK990" s="75"/>
      <c r="XCL990" s="75"/>
      <c r="XCM990" s="75"/>
      <c r="XCN990" s="75"/>
      <c r="XCO990" s="75"/>
      <c r="XCP990" s="75"/>
      <c r="XCQ990" s="75"/>
      <c r="XCR990" s="75"/>
      <c r="XCS990" s="75"/>
      <c r="XCT990" s="75"/>
      <c r="XCU990" s="75"/>
      <c r="XCV990" s="75"/>
      <c r="XCW990" s="75"/>
      <c r="XCX990" s="75"/>
      <c r="XCY990" s="75"/>
      <c r="XCZ990" s="75"/>
      <c r="XDA990" s="75"/>
      <c r="XDB990" s="75"/>
      <c r="XDC990" s="75"/>
      <c r="XDD990" s="75"/>
      <c r="XDE990" s="75"/>
      <c r="XDF990" s="75"/>
      <c r="XDG990" s="75"/>
      <c r="XDH990" s="75"/>
      <c r="XDI990" s="75"/>
      <c r="XDJ990" s="75"/>
      <c r="XDK990" s="75"/>
      <c r="XDL990" s="75"/>
      <c r="XDM990" s="75"/>
      <c r="XDN990" s="75"/>
      <c r="XDO990" s="75"/>
      <c r="XDP990" s="75"/>
      <c r="XDQ990" s="75"/>
      <c r="XDR990" s="75"/>
      <c r="XDS990" s="75"/>
      <c r="XDT990" s="75"/>
      <c r="XDU990" s="75"/>
      <c r="XDV990" s="75"/>
      <c r="XDW990" s="75"/>
      <c r="XDX990" s="75"/>
      <c r="XDY990" s="75"/>
      <c r="XDZ990" s="75"/>
      <c r="XEA990" s="75"/>
      <c r="XEB990" s="75"/>
      <c r="XEC990" s="75"/>
      <c r="XED990" s="75"/>
      <c r="XEE990" s="75"/>
      <c r="XEF990" s="75"/>
      <c r="XEG990" s="75"/>
      <c r="XEH990" s="75"/>
      <c r="XEI990" s="75"/>
      <c r="XEJ990" s="75"/>
      <c r="XEK990" s="75"/>
      <c r="XEL990" s="75"/>
      <c r="XEM990" s="75"/>
      <c r="XEN990" s="75"/>
      <c r="XEO990" s="75"/>
      <c r="XEP990" s="75"/>
    </row>
    <row r="991" spans="1:16370" ht="15.75" x14ac:dyDescent="0.25">
      <c r="A991" s="95" t="s">
        <v>36</v>
      </c>
      <c r="B991" s="137" t="s">
        <v>74</v>
      </c>
      <c r="C991" s="137" t="s">
        <v>60</v>
      </c>
      <c r="D991" s="227" t="s">
        <v>855</v>
      </c>
      <c r="E991" s="37">
        <v>410</v>
      </c>
      <c r="F991" s="30">
        <f>F992</f>
        <v>344240</v>
      </c>
    </row>
    <row r="992" spans="1:16370" ht="31.5" x14ac:dyDescent="0.25">
      <c r="A992" s="95" t="s">
        <v>155</v>
      </c>
      <c r="B992" s="137" t="s">
        <v>74</v>
      </c>
      <c r="C992" s="137" t="s">
        <v>60</v>
      </c>
      <c r="D992" s="227" t="s">
        <v>855</v>
      </c>
      <c r="E992" s="37" t="s">
        <v>160</v>
      </c>
      <c r="F992" s="30">
        <v>344240</v>
      </c>
    </row>
    <row r="993" spans="1:6" ht="15.75" x14ac:dyDescent="0.25">
      <c r="A993" s="38" t="s">
        <v>111</v>
      </c>
      <c r="B993" s="20" t="s">
        <v>74</v>
      </c>
      <c r="C993" s="20" t="s">
        <v>60</v>
      </c>
      <c r="D993" s="20" t="s">
        <v>236</v>
      </c>
      <c r="E993" s="61"/>
      <c r="F993" s="22">
        <f>F994</f>
        <v>200</v>
      </c>
    </row>
    <row r="994" spans="1:6" ht="24.75" customHeight="1" x14ac:dyDescent="0.25">
      <c r="A994" s="24" t="s">
        <v>51</v>
      </c>
      <c r="B994" s="25" t="s">
        <v>74</v>
      </c>
      <c r="C994" s="25" t="s">
        <v>60</v>
      </c>
      <c r="D994" s="25" t="s">
        <v>430</v>
      </c>
      <c r="E994" s="46"/>
      <c r="F994" s="27">
        <f>F995</f>
        <v>200</v>
      </c>
    </row>
    <row r="995" spans="1:6" ht="15.75" x14ac:dyDescent="0.25">
      <c r="A995" s="228" t="s">
        <v>23</v>
      </c>
      <c r="B995" s="137" t="s">
        <v>74</v>
      </c>
      <c r="C995" s="137" t="s">
        <v>60</v>
      </c>
      <c r="D995" s="227" t="s">
        <v>430</v>
      </c>
      <c r="E995" s="232" t="s">
        <v>24</v>
      </c>
      <c r="F995" s="30">
        <f>F996</f>
        <v>200</v>
      </c>
    </row>
    <row r="996" spans="1:6" ht="15.75" x14ac:dyDescent="0.25">
      <c r="A996" s="228" t="s">
        <v>188</v>
      </c>
      <c r="B996" s="227" t="s">
        <v>74</v>
      </c>
      <c r="C996" s="227" t="s">
        <v>60</v>
      </c>
      <c r="D996" s="227" t="s">
        <v>430</v>
      </c>
      <c r="E996" s="232" t="s">
        <v>126</v>
      </c>
      <c r="F996" s="30">
        <f>700-400-100</f>
        <v>200</v>
      </c>
    </row>
    <row r="997" spans="1:6" ht="15.75" x14ac:dyDescent="0.25">
      <c r="A997" s="173" t="s">
        <v>567</v>
      </c>
      <c r="B997" s="174" t="s">
        <v>74</v>
      </c>
      <c r="C997" s="174" t="s">
        <v>63</v>
      </c>
      <c r="D997" s="174" t="s">
        <v>101</v>
      </c>
      <c r="E997" s="175"/>
      <c r="F997" s="176">
        <f>F998+F1042+F1048</f>
        <v>220873.5</v>
      </c>
    </row>
    <row r="998" spans="1:6" ht="31.5" x14ac:dyDescent="0.25">
      <c r="A998" s="45" t="s">
        <v>507</v>
      </c>
      <c r="B998" s="46" t="s">
        <v>74</v>
      </c>
      <c r="C998" s="46" t="s">
        <v>63</v>
      </c>
      <c r="D998" s="46" t="s">
        <v>304</v>
      </c>
      <c r="E998" s="46"/>
      <c r="F998" s="27">
        <f>F999+F1006</f>
        <v>220560.5</v>
      </c>
    </row>
    <row r="999" spans="1:6" ht="15.75" x14ac:dyDescent="0.25">
      <c r="A999" s="129" t="s">
        <v>7</v>
      </c>
      <c r="B999" s="25" t="s">
        <v>74</v>
      </c>
      <c r="C999" s="25" t="s">
        <v>63</v>
      </c>
      <c r="D999" s="25" t="s">
        <v>398</v>
      </c>
      <c r="E999" s="46"/>
      <c r="F999" s="27">
        <f t="shared" ref="F999:F1004" si="8">F1000</f>
        <v>21.5</v>
      </c>
    </row>
    <row r="1000" spans="1:6" ht="15.75" x14ac:dyDescent="0.25">
      <c r="A1000" s="49" t="s">
        <v>593</v>
      </c>
      <c r="B1000" s="25" t="s">
        <v>74</v>
      </c>
      <c r="C1000" s="25" t="s">
        <v>63</v>
      </c>
      <c r="D1000" s="26" t="s">
        <v>410</v>
      </c>
      <c r="E1000" s="61"/>
      <c r="F1000" s="63">
        <f t="shared" si="8"/>
        <v>21.5</v>
      </c>
    </row>
    <row r="1001" spans="1:6" ht="15.75" x14ac:dyDescent="0.25">
      <c r="A1001" s="118" t="s">
        <v>172</v>
      </c>
      <c r="B1001" s="25" t="s">
        <v>74</v>
      </c>
      <c r="C1001" s="25" t="s">
        <v>63</v>
      </c>
      <c r="D1001" s="58" t="s">
        <v>411</v>
      </c>
      <c r="E1001" s="46"/>
      <c r="F1001" s="62">
        <f t="shared" si="8"/>
        <v>21.5</v>
      </c>
    </row>
    <row r="1002" spans="1:6" ht="15.75" x14ac:dyDescent="0.25">
      <c r="A1002" s="68" t="s">
        <v>175</v>
      </c>
      <c r="B1002" s="40" t="s">
        <v>74</v>
      </c>
      <c r="C1002" s="40" t="s">
        <v>63</v>
      </c>
      <c r="D1002" s="33" t="s">
        <v>412</v>
      </c>
      <c r="E1002" s="233"/>
      <c r="F1002" s="166">
        <f t="shared" si="8"/>
        <v>21.5</v>
      </c>
    </row>
    <row r="1003" spans="1:6" ht="31.5" x14ac:dyDescent="0.25">
      <c r="A1003" s="55" t="s">
        <v>18</v>
      </c>
      <c r="B1003" s="227" t="s">
        <v>74</v>
      </c>
      <c r="C1003" s="227" t="s">
        <v>63</v>
      </c>
      <c r="D1003" s="151" t="s">
        <v>412</v>
      </c>
      <c r="E1003" s="37" t="s">
        <v>20</v>
      </c>
      <c r="F1003" s="143">
        <f t="shared" si="8"/>
        <v>21.5</v>
      </c>
    </row>
    <row r="1004" spans="1:6" ht="15.75" x14ac:dyDescent="0.25">
      <c r="A1004" s="55" t="s">
        <v>25</v>
      </c>
      <c r="B1004" s="227" t="s">
        <v>74</v>
      </c>
      <c r="C1004" s="227" t="s">
        <v>63</v>
      </c>
      <c r="D1004" s="151" t="s">
        <v>412</v>
      </c>
      <c r="E1004" s="37" t="s">
        <v>26</v>
      </c>
      <c r="F1004" s="143">
        <f t="shared" si="8"/>
        <v>21.5</v>
      </c>
    </row>
    <row r="1005" spans="1:6" ht="15.75" x14ac:dyDescent="0.25">
      <c r="A1005" s="55" t="s">
        <v>152</v>
      </c>
      <c r="B1005" s="227" t="s">
        <v>74</v>
      </c>
      <c r="C1005" s="227" t="s">
        <v>63</v>
      </c>
      <c r="D1005" s="151" t="s">
        <v>412</v>
      </c>
      <c r="E1005" s="37" t="s">
        <v>159</v>
      </c>
      <c r="F1005" s="143">
        <f>7.2+2.3+12</f>
        <v>21.5</v>
      </c>
    </row>
    <row r="1006" spans="1:6" ht="31.5" x14ac:dyDescent="0.25">
      <c r="A1006" s="129" t="s">
        <v>163</v>
      </c>
      <c r="B1006" s="25" t="s">
        <v>74</v>
      </c>
      <c r="C1006" s="25" t="s">
        <v>63</v>
      </c>
      <c r="D1006" s="25" t="s">
        <v>413</v>
      </c>
      <c r="E1006" s="46"/>
      <c r="F1006" s="27">
        <f>F1007</f>
        <v>220539</v>
      </c>
    </row>
    <row r="1007" spans="1:6" ht="47.25" x14ac:dyDescent="0.25">
      <c r="A1007" s="49" t="s">
        <v>414</v>
      </c>
      <c r="B1007" s="20" t="s">
        <v>74</v>
      </c>
      <c r="C1007" s="20" t="s">
        <v>63</v>
      </c>
      <c r="D1007" s="26" t="s">
        <v>415</v>
      </c>
      <c r="E1007" s="61"/>
      <c r="F1007" s="63">
        <f>F1008+F1012+F1016+F1021+F1025+F1029</f>
        <v>220539</v>
      </c>
    </row>
    <row r="1008" spans="1:6" ht="31.5" x14ac:dyDescent="0.25">
      <c r="A1008" s="139" t="s">
        <v>788</v>
      </c>
      <c r="B1008" s="46" t="s">
        <v>74</v>
      </c>
      <c r="C1008" s="46" t="s">
        <v>63</v>
      </c>
      <c r="D1008" s="58" t="s">
        <v>797</v>
      </c>
      <c r="E1008" s="46"/>
      <c r="F1008" s="177">
        <f>F1009</f>
        <v>300</v>
      </c>
    </row>
    <row r="1009" spans="1:6" ht="31.5" x14ac:dyDescent="0.25">
      <c r="A1009" s="55" t="s">
        <v>18</v>
      </c>
      <c r="B1009" s="227" t="s">
        <v>74</v>
      </c>
      <c r="C1009" s="227" t="s">
        <v>63</v>
      </c>
      <c r="D1009" s="29" t="s">
        <v>797</v>
      </c>
      <c r="E1009" s="232" t="s">
        <v>20</v>
      </c>
      <c r="F1009" s="177">
        <f>F1010</f>
        <v>300</v>
      </c>
    </row>
    <row r="1010" spans="1:6" ht="15.75" x14ac:dyDescent="0.25">
      <c r="A1010" s="95" t="s">
        <v>25</v>
      </c>
      <c r="B1010" s="227" t="s">
        <v>74</v>
      </c>
      <c r="C1010" s="227" t="s">
        <v>63</v>
      </c>
      <c r="D1010" s="29" t="s">
        <v>797</v>
      </c>
      <c r="E1010" s="232" t="s">
        <v>26</v>
      </c>
      <c r="F1010" s="178">
        <f>F1011</f>
        <v>300</v>
      </c>
    </row>
    <row r="1011" spans="1:6" ht="15.75" x14ac:dyDescent="0.25">
      <c r="A1011" s="55" t="s">
        <v>152</v>
      </c>
      <c r="B1011" s="227" t="s">
        <v>74</v>
      </c>
      <c r="C1011" s="227" t="s">
        <v>63</v>
      </c>
      <c r="D1011" s="29" t="s">
        <v>797</v>
      </c>
      <c r="E1011" s="37" t="s">
        <v>159</v>
      </c>
      <c r="F1011" s="178">
        <v>300</v>
      </c>
    </row>
    <row r="1012" spans="1:6" ht="15.75" x14ac:dyDescent="0.25">
      <c r="A1012" s="48" t="s">
        <v>51</v>
      </c>
      <c r="B1012" s="25" t="s">
        <v>74</v>
      </c>
      <c r="C1012" s="25" t="s">
        <v>63</v>
      </c>
      <c r="D1012" s="25" t="s">
        <v>416</v>
      </c>
      <c r="E1012" s="46"/>
      <c r="F1012" s="62">
        <f>F1013</f>
        <v>650</v>
      </c>
    </row>
    <row r="1013" spans="1:6" ht="31.5" x14ac:dyDescent="0.25">
      <c r="A1013" s="55" t="s">
        <v>18</v>
      </c>
      <c r="B1013" s="227" t="s">
        <v>74</v>
      </c>
      <c r="C1013" s="227" t="s">
        <v>63</v>
      </c>
      <c r="D1013" s="227" t="s">
        <v>416</v>
      </c>
      <c r="E1013" s="232" t="s">
        <v>20</v>
      </c>
      <c r="F1013" s="115">
        <f>F1014</f>
        <v>650</v>
      </c>
    </row>
    <row r="1014" spans="1:6" ht="15.75" x14ac:dyDescent="0.25">
      <c r="A1014" s="95" t="s">
        <v>25</v>
      </c>
      <c r="B1014" s="227" t="s">
        <v>74</v>
      </c>
      <c r="C1014" s="227" t="s">
        <v>63</v>
      </c>
      <c r="D1014" s="227" t="s">
        <v>416</v>
      </c>
      <c r="E1014" s="232" t="s">
        <v>26</v>
      </c>
      <c r="F1014" s="115">
        <f>F1015</f>
        <v>650</v>
      </c>
    </row>
    <row r="1015" spans="1:6" ht="15.75" x14ac:dyDescent="0.25">
      <c r="A1015" s="55" t="s">
        <v>152</v>
      </c>
      <c r="B1015" s="227" t="s">
        <v>74</v>
      </c>
      <c r="C1015" s="227" t="s">
        <v>63</v>
      </c>
      <c r="D1015" s="227" t="s">
        <v>416</v>
      </c>
      <c r="E1015" s="37" t="s">
        <v>159</v>
      </c>
      <c r="F1015" s="114">
        <f>0+650</f>
        <v>650</v>
      </c>
    </row>
    <row r="1016" spans="1:6" ht="15.75" x14ac:dyDescent="0.25">
      <c r="A1016" s="118" t="s">
        <v>179</v>
      </c>
      <c r="B1016" s="25" t="s">
        <v>74</v>
      </c>
      <c r="C1016" s="25" t="s">
        <v>63</v>
      </c>
      <c r="D1016" s="58" t="s">
        <v>417</v>
      </c>
      <c r="E1016" s="46"/>
      <c r="F1016" s="62">
        <f>F1017</f>
        <v>150</v>
      </c>
    </row>
    <row r="1017" spans="1:6" ht="15.75" x14ac:dyDescent="0.25">
      <c r="A1017" s="68" t="s">
        <v>180</v>
      </c>
      <c r="B1017" s="40" t="s">
        <v>74</v>
      </c>
      <c r="C1017" s="40" t="s">
        <v>63</v>
      </c>
      <c r="D1017" s="33" t="s">
        <v>418</v>
      </c>
      <c r="E1017" s="233"/>
      <c r="F1017" s="114">
        <f>F1018</f>
        <v>150</v>
      </c>
    </row>
    <row r="1018" spans="1:6" ht="31.5" x14ac:dyDescent="0.25">
      <c r="A1018" s="55" t="s">
        <v>18</v>
      </c>
      <c r="B1018" s="227" t="s">
        <v>74</v>
      </c>
      <c r="C1018" s="227" t="s">
        <v>63</v>
      </c>
      <c r="D1018" s="151" t="s">
        <v>418</v>
      </c>
      <c r="E1018" s="37" t="s">
        <v>20</v>
      </c>
      <c r="F1018" s="143">
        <f>F1019</f>
        <v>150</v>
      </c>
    </row>
    <row r="1019" spans="1:6" ht="15.75" x14ac:dyDescent="0.25">
      <c r="A1019" s="55" t="s">
        <v>25</v>
      </c>
      <c r="B1019" s="40" t="s">
        <v>74</v>
      </c>
      <c r="C1019" s="40" t="s">
        <v>63</v>
      </c>
      <c r="D1019" s="151" t="s">
        <v>418</v>
      </c>
      <c r="E1019" s="37" t="s">
        <v>26</v>
      </c>
      <c r="F1019" s="143">
        <f>F1020</f>
        <v>150</v>
      </c>
    </row>
    <row r="1020" spans="1:6" ht="15.75" x14ac:dyDescent="0.25">
      <c r="A1020" s="55" t="s">
        <v>152</v>
      </c>
      <c r="B1020" s="227" t="s">
        <v>74</v>
      </c>
      <c r="C1020" s="227" t="s">
        <v>63</v>
      </c>
      <c r="D1020" s="151" t="s">
        <v>418</v>
      </c>
      <c r="E1020" s="37" t="s">
        <v>159</v>
      </c>
      <c r="F1020" s="143">
        <f>0+150</f>
        <v>150</v>
      </c>
    </row>
    <row r="1021" spans="1:6" ht="47.25" x14ac:dyDescent="0.25">
      <c r="A1021" s="118" t="s">
        <v>857</v>
      </c>
      <c r="B1021" s="25" t="s">
        <v>74</v>
      </c>
      <c r="C1021" s="25" t="s">
        <v>63</v>
      </c>
      <c r="D1021" s="58" t="s">
        <v>856</v>
      </c>
      <c r="E1021" s="25"/>
      <c r="F1021" s="159">
        <f>F1022</f>
        <v>2192</v>
      </c>
    </row>
    <row r="1022" spans="1:6" ht="31.5" x14ac:dyDescent="0.25">
      <c r="A1022" s="55" t="s">
        <v>18</v>
      </c>
      <c r="B1022" s="227" t="s">
        <v>74</v>
      </c>
      <c r="C1022" s="227" t="s">
        <v>63</v>
      </c>
      <c r="D1022" s="29" t="s">
        <v>856</v>
      </c>
      <c r="E1022" s="232" t="s">
        <v>20</v>
      </c>
      <c r="F1022" s="112">
        <f>F1023</f>
        <v>2192</v>
      </c>
    </row>
    <row r="1023" spans="1:6" ht="15.75" x14ac:dyDescent="0.25">
      <c r="A1023" s="95" t="s">
        <v>25</v>
      </c>
      <c r="B1023" s="227" t="s">
        <v>74</v>
      </c>
      <c r="C1023" s="227" t="s">
        <v>63</v>
      </c>
      <c r="D1023" s="29" t="s">
        <v>856</v>
      </c>
      <c r="E1023" s="232" t="s">
        <v>26</v>
      </c>
      <c r="F1023" s="112">
        <f>F1024</f>
        <v>2192</v>
      </c>
    </row>
    <row r="1024" spans="1:6" ht="15.75" x14ac:dyDescent="0.25">
      <c r="A1024" s="55" t="s">
        <v>152</v>
      </c>
      <c r="B1024" s="227" t="s">
        <v>74</v>
      </c>
      <c r="C1024" s="227" t="s">
        <v>63</v>
      </c>
      <c r="D1024" s="29" t="s">
        <v>856</v>
      </c>
      <c r="E1024" s="37" t="s">
        <v>159</v>
      </c>
      <c r="F1024" s="112">
        <v>2192</v>
      </c>
    </row>
    <row r="1025" spans="1:6" ht="42" customHeight="1" x14ac:dyDescent="0.25">
      <c r="A1025" s="48" t="s">
        <v>181</v>
      </c>
      <c r="B1025" s="25" t="s">
        <v>74</v>
      </c>
      <c r="C1025" s="25" t="s">
        <v>63</v>
      </c>
      <c r="D1025" s="25" t="s">
        <v>419</v>
      </c>
      <c r="E1025" s="46"/>
      <c r="F1025" s="62">
        <f>F1026</f>
        <v>29385</v>
      </c>
    </row>
    <row r="1026" spans="1:6" ht="31.5" x14ac:dyDescent="0.25">
      <c r="A1026" s="55" t="s">
        <v>18</v>
      </c>
      <c r="B1026" s="227" t="s">
        <v>74</v>
      </c>
      <c r="C1026" s="227" t="s">
        <v>63</v>
      </c>
      <c r="D1026" s="227" t="s">
        <v>419</v>
      </c>
      <c r="E1026" s="37" t="s">
        <v>20</v>
      </c>
      <c r="F1026" s="115">
        <f>F1027</f>
        <v>29385</v>
      </c>
    </row>
    <row r="1027" spans="1:6" ht="15.75" x14ac:dyDescent="0.25">
      <c r="A1027" s="55" t="s">
        <v>25</v>
      </c>
      <c r="B1027" s="40" t="s">
        <v>74</v>
      </c>
      <c r="C1027" s="40" t="s">
        <v>63</v>
      </c>
      <c r="D1027" s="227" t="s">
        <v>419</v>
      </c>
      <c r="E1027" s="37" t="s">
        <v>26</v>
      </c>
      <c r="F1027" s="115">
        <f>F1028</f>
        <v>29385</v>
      </c>
    </row>
    <row r="1028" spans="1:6" ht="47.25" x14ac:dyDescent="0.25">
      <c r="A1028" s="69" t="s">
        <v>158</v>
      </c>
      <c r="B1028" s="227" t="s">
        <v>74</v>
      </c>
      <c r="C1028" s="227" t="s">
        <v>63</v>
      </c>
      <c r="D1028" s="227" t="s">
        <v>419</v>
      </c>
      <c r="E1028" s="232" t="s">
        <v>161</v>
      </c>
      <c r="F1028" s="115">
        <f>29461-843+767</f>
        <v>29385</v>
      </c>
    </row>
    <row r="1029" spans="1:6" ht="34.5" x14ac:dyDescent="0.3">
      <c r="A1029" s="180" t="s">
        <v>420</v>
      </c>
      <c r="B1029" s="25" t="s">
        <v>74</v>
      </c>
      <c r="C1029" s="25" t="s">
        <v>63</v>
      </c>
      <c r="D1029" s="58" t="s">
        <v>421</v>
      </c>
      <c r="E1029" s="46"/>
      <c r="F1029" s="62">
        <f>F1030+F1034+F1038</f>
        <v>187862</v>
      </c>
    </row>
    <row r="1030" spans="1:6" ht="31.5" x14ac:dyDescent="0.25">
      <c r="A1030" s="69" t="s">
        <v>422</v>
      </c>
      <c r="B1030" s="227" t="s">
        <v>74</v>
      </c>
      <c r="C1030" s="227" t="s">
        <v>63</v>
      </c>
      <c r="D1030" s="29" t="s">
        <v>423</v>
      </c>
      <c r="E1030" s="232"/>
      <c r="F1030" s="115">
        <f>F1031</f>
        <v>2593</v>
      </c>
    </row>
    <row r="1031" spans="1:6" ht="31.5" x14ac:dyDescent="0.25">
      <c r="A1031" s="55" t="s">
        <v>18</v>
      </c>
      <c r="B1031" s="227" t="s">
        <v>74</v>
      </c>
      <c r="C1031" s="227" t="s">
        <v>63</v>
      </c>
      <c r="D1031" s="151" t="s">
        <v>423</v>
      </c>
      <c r="E1031" s="37" t="s">
        <v>20</v>
      </c>
      <c r="F1031" s="143">
        <f>F1032</f>
        <v>2593</v>
      </c>
    </row>
    <row r="1032" spans="1:6" ht="15.75" x14ac:dyDescent="0.25">
      <c r="A1032" s="55" t="s">
        <v>25</v>
      </c>
      <c r="B1032" s="227" t="s">
        <v>74</v>
      </c>
      <c r="C1032" s="227" t="s">
        <v>63</v>
      </c>
      <c r="D1032" s="151" t="s">
        <v>423</v>
      </c>
      <c r="E1032" s="37" t="s">
        <v>26</v>
      </c>
      <c r="F1032" s="143">
        <f>F1033</f>
        <v>2593</v>
      </c>
    </row>
    <row r="1033" spans="1:6" ht="15.75" x14ac:dyDescent="0.25">
      <c r="A1033" s="55" t="s">
        <v>152</v>
      </c>
      <c r="B1033" s="227" t="s">
        <v>74</v>
      </c>
      <c r="C1033" s="227" t="s">
        <v>63</v>
      </c>
      <c r="D1033" s="151" t="s">
        <v>423</v>
      </c>
      <c r="E1033" s="37" t="s">
        <v>159</v>
      </c>
      <c r="F1033" s="143">
        <v>2593</v>
      </c>
    </row>
    <row r="1034" spans="1:6" ht="33" x14ac:dyDescent="0.25">
      <c r="A1034" s="181" t="s">
        <v>744</v>
      </c>
      <c r="B1034" s="40" t="s">
        <v>74</v>
      </c>
      <c r="C1034" s="40" t="s">
        <v>63</v>
      </c>
      <c r="D1034" s="33" t="s">
        <v>745</v>
      </c>
      <c r="E1034" s="40"/>
      <c r="F1034" s="114">
        <f>F1035</f>
        <v>179</v>
      </c>
    </row>
    <row r="1035" spans="1:6" ht="31.5" x14ac:dyDescent="0.25">
      <c r="A1035" s="229" t="s">
        <v>18</v>
      </c>
      <c r="B1035" s="227" t="s">
        <v>74</v>
      </c>
      <c r="C1035" s="227" t="s">
        <v>63</v>
      </c>
      <c r="D1035" s="29" t="s">
        <v>745</v>
      </c>
      <c r="E1035" s="32" t="s">
        <v>20</v>
      </c>
      <c r="F1035" s="115">
        <f>F1036</f>
        <v>179</v>
      </c>
    </row>
    <row r="1036" spans="1:6" ht="15.75" x14ac:dyDescent="0.25">
      <c r="A1036" s="229" t="s">
        <v>25</v>
      </c>
      <c r="B1036" s="227" t="s">
        <v>74</v>
      </c>
      <c r="C1036" s="227" t="s">
        <v>63</v>
      </c>
      <c r="D1036" s="29" t="s">
        <v>745</v>
      </c>
      <c r="E1036" s="32" t="s">
        <v>26</v>
      </c>
      <c r="F1036" s="143">
        <f>F1037</f>
        <v>179</v>
      </c>
    </row>
    <row r="1037" spans="1:6" ht="15.75" x14ac:dyDescent="0.25">
      <c r="A1037" s="229" t="s">
        <v>152</v>
      </c>
      <c r="B1037" s="227" t="s">
        <v>74</v>
      </c>
      <c r="C1037" s="227" t="s">
        <v>63</v>
      </c>
      <c r="D1037" s="29" t="s">
        <v>745</v>
      </c>
      <c r="E1037" s="32" t="s">
        <v>159</v>
      </c>
      <c r="F1037" s="143">
        <v>179</v>
      </c>
    </row>
    <row r="1038" spans="1:6" ht="36" customHeight="1" x14ac:dyDescent="0.25">
      <c r="A1038" s="44" t="s">
        <v>424</v>
      </c>
      <c r="B1038" s="227" t="s">
        <v>74</v>
      </c>
      <c r="C1038" s="227" t="s">
        <v>63</v>
      </c>
      <c r="D1038" s="227" t="s">
        <v>425</v>
      </c>
      <c r="E1038" s="232"/>
      <c r="F1038" s="115">
        <f>F1039</f>
        <v>185090</v>
      </c>
    </row>
    <row r="1039" spans="1:6" ht="36" customHeight="1" x14ac:dyDescent="0.25">
      <c r="A1039" s="55" t="s">
        <v>18</v>
      </c>
      <c r="B1039" s="227" t="s">
        <v>74</v>
      </c>
      <c r="C1039" s="227" t="s">
        <v>63</v>
      </c>
      <c r="D1039" s="227" t="s">
        <v>425</v>
      </c>
      <c r="E1039" s="37" t="s">
        <v>20</v>
      </c>
      <c r="F1039" s="115">
        <f>F1040</f>
        <v>185090</v>
      </c>
    </row>
    <row r="1040" spans="1:6" ht="36" customHeight="1" x14ac:dyDescent="0.25">
      <c r="A1040" s="55" t="s">
        <v>25</v>
      </c>
      <c r="B1040" s="227" t="s">
        <v>74</v>
      </c>
      <c r="C1040" s="227" t="s">
        <v>63</v>
      </c>
      <c r="D1040" s="227" t="s">
        <v>425</v>
      </c>
      <c r="E1040" s="37" t="s">
        <v>26</v>
      </c>
      <c r="F1040" s="115">
        <f>F1041</f>
        <v>185090</v>
      </c>
    </row>
    <row r="1041" spans="1:6" ht="24.75" customHeight="1" x14ac:dyDescent="0.25">
      <c r="A1041" s="69" t="s">
        <v>158</v>
      </c>
      <c r="B1041" s="227" t="s">
        <v>74</v>
      </c>
      <c r="C1041" s="227" t="s">
        <v>63</v>
      </c>
      <c r="D1041" s="227" t="s">
        <v>425</v>
      </c>
      <c r="E1041" s="232" t="s">
        <v>161</v>
      </c>
      <c r="F1041" s="115">
        <f>183204+420+627+297-420-297+342+420+157+340</f>
        <v>185090</v>
      </c>
    </row>
    <row r="1042" spans="1:6" ht="36" customHeight="1" x14ac:dyDescent="0.25">
      <c r="A1042" s="49" t="s">
        <v>509</v>
      </c>
      <c r="B1042" s="20" t="s">
        <v>74</v>
      </c>
      <c r="C1042" s="20" t="s">
        <v>63</v>
      </c>
      <c r="D1042" s="20" t="s">
        <v>375</v>
      </c>
      <c r="E1042" s="21"/>
      <c r="F1042" s="106">
        <f>F1043</f>
        <v>213</v>
      </c>
    </row>
    <row r="1043" spans="1:6" ht="21" customHeight="1" x14ac:dyDescent="0.3">
      <c r="A1043" s="49" t="s">
        <v>376</v>
      </c>
      <c r="B1043" s="20" t="s">
        <v>74</v>
      </c>
      <c r="C1043" s="20" t="s">
        <v>63</v>
      </c>
      <c r="D1043" s="20" t="s">
        <v>377</v>
      </c>
      <c r="E1043" s="88"/>
      <c r="F1043" s="128">
        <f>F1044</f>
        <v>213</v>
      </c>
    </row>
    <row r="1044" spans="1:6" ht="17.25" customHeight="1" x14ac:dyDescent="0.25">
      <c r="A1044" s="48" t="s">
        <v>378</v>
      </c>
      <c r="B1044" s="25" t="s">
        <v>74</v>
      </c>
      <c r="C1044" s="25" t="s">
        <v>63</v>
      </c>
      <c r="D1044" s="25" t="s">
        <v>379</v>
      </c>
      <c r="E1044" s="25"/>
      <c r="F1044" s="62">
        <f t="shared" ref="F1044:F1046" si="9">F1045</f>
        <v>213</v>
      </c>
    </row>
    <row r="1045" spans="1:6" ht="17.25" customHeight="1" x14ac:dyDescent="0.25">
      <c r="A1045" s="44" t="s">
        <v>18</v>
      </c>
      <c r="B1045" s="227" t="s">
        <v>74</v>
      </c>
      <c r="C1045" s="227" t="s">
        <v>63</v>
      </c>
      <c r="D1045" s="227" t="s">
        <v>379</v>
      </c>
      <c r="E1045" s="227" t="s">
        <v>20</v>
      </c>
      <c r="F1045" s="115">
        <f t="shared" si="9"/>
        <v>213</v>
      </c>
    </row>
    <row r="1046" spans="1:6" ht="17.25" customHeight="1" x14ac:dyDescent="0.25">
      <c r="A1046" s="44" t="s">
        <v>25</v>
      </c>
      <c r="B1046" s="137" t="s">
        <v>74</v>
      </c>
      <c r="C1046" s="137" t="s">
        <v>63</v>
      </c>
      <c r="D1046" s="227" t="s">
        <v>379</v>
      </c>
      <c r="E1046" s="227" t="s">
        <v>26</v>
      </c>
      <c r="F1046" s="115">
        <f t="shared" si="9"/>
        <v>213</v>
      </c>
    </row>
    <row r="1047" spans="1:6" ht="17.25" customHeight="1" x14ac:dyDescent="0.25">
      <c r="A1047" s="55" t="s">
        <v>152</v>
      </c>
      <c r="B1047" s="137" t="s">
        <v>74</v>
      </c>
      <c r="C1047" s="137" t="s">
        <v>63</v>
      </c>
      <c r="D1047" s="227" t="s">
        <v>379</v>
      </c>
      <c r="E1047" s="227" t="s">
        <v>159</v>
      </c>
      <c r="F1047" s="115">
        <v>213</v>
      </c>
    </row>
    <row r="1048" spans="1:6" ht="17.25" customHeight="1" x14ac:dyDescent="0.25">
      <c r="A1048" s="38" t="s">
        <v>111</v>
      </c>
      <c r="B1048" s="20" t="s">
        <v>74</v>
      </c>
      <c r="C1048" s="20" t="s">
        <v>63</v>
      </c>
      <c r="D1048" s="20" t="s">
        <v>236</v>
      </c>
      <c r="E1048" s="61"/>
      <c r="F1048" s="22">
        <f>F1049</f>
        <v>100</v>
      </c>
    </row>
    <row r="1049" spans="1:6" ht="15.75" x14ac:dyDescent="0.25">
      <c r="A1049" s="24" t="s">
        <v>51</v>
      </c>
      <c r="B1049" s="25" t="s">
        <v>74</v>
      </c>
      <c r="C1049" s="25" t="s">
        <v>63</v>
      </c>
      <c r="D1049" s="25" t="s">
        <v>430</v>
      </c>
      <c r="E1049" s="46"/>
      <c r="F1049" s="27">
        <f>F1050</f>
        <v>100</v>
      </c>
    </row>
    <row r="1050" spans="1:6" ht="15.75" x14ac:dyDescent="0.25">
      <c r="A1050" s="228" t="s">
        <v>23</v>
      </c>
      <c r="B1050" s="137" t="s">
        <v>74</v>
      </c>
      <c r="C1050" s="137" t="s">
        <v>63</v>
      </c>
      <c r="D1050" s="227" t="s">
        <v>430</v>
      </c>
      <c r="E1050" s="232" t="s">
        <v>24</v>
      </c>
      <c r="F1050" s="30">
        <f>F1051</f>
        <v>100</v>
      </c>
    </row>
    <row r="1051" spans="1:6" ht="15.75" x14ac:dyDescent="0.25">
      <c r="A1051" s="228" t="s">
        <v>188</v>
      </c>
      <c r="B1051" s="227" t="s">
        <v>74</v>
      </c>
      <c r="C1051" s="227" t="s">
        <v>63</v>
      </c>
      <c r="D1051" s="227" t="s">
        <v>430</v>
      </c>
      <c r="E1051" s="232" t="s">
        <v>126</v>
      </c>
      <c r="F1051" s="30">
        <f>0+100</f>
        <v>100</v>
      </c>
    </row>
    <row r="1052" spans="1:6" ht="15.75" x14ac:dyDescent="0.25">
      <c r="A1052" s="173" t="s">
        <v>102</v>
      </c>
      <c r="B1052" s="174" t="s">
        <v>74</v>
      </c>
      <c r="C1052" s="174" t="s">
        <v>89</v>
      </c>
      <c r="D1052" s="174" t="s">
        <v>101</v>
      </c>
      <c r="E1052" s="175"/>
      <c r="F1052" s="176">
        <f>F1053</f>
        <v>420</v>
      </c>
    </row>
    <row r="1053" spans="1:6" ht="31.5" x14ac:dyDescent="0.25">
      <c r="A1053" s="45" t="s">
        <v>507</v>
      </c>
      <c r="B1053" s="46" t="s">
        <v>74</v>
      </c>
      <c r="C1053" s="46" t="s">
        <v>89</v>
      </c>
      <c r="D1053" s="46" t="s">
        <v>304</v>
      </c>
      <c r="E1053" s="46"/>
      <c r="F1053" s="27">
        <f>F1054+F1060</f>
        <v>420</v>
      </c>
    </row>
    <row r="1054" spans="1:6" ht="15.75" x14ac:dyDescent="0.25">
      <c r="A1054" s="129" t="s">
        <v>6</v>
      </c>
      <c r="B1054" s="25" t="s">
        <v>74</v>
      </c>
      <c r="C1054" s="25" t="s">
        <v>89</v>
      </c>
      <c r="D1054" s="25" t="s">
        <v>303</v>
      </c>
      <c r="E1054" s="46"/>
      <c r="F1054" s="27">
        <f>F1055</f>
        <v>220</v>
      </c>
    </row>
    <row r="1055" spans="1:6" ht="31.5" x14ac:dyDescent="0.25">
      <c r="A1055" s="60" t="s">
        <v>391</v>
      </c>
      <c r="B1055" s="182" t="s">
        <v>74</v>
      </c>
      <c r="C1055" s="182" t="s">
        <v>89</v>
      </c>
      <c r="D1055" s="26" t="s">
        <v>462</v>
      </c>
      <c r="E1055" s="61"/>
      <c r="F1055" s="63">
        <f>F1056</f>
        <v>220</v>
      </c>
    </row>
    <row r="1056" spans="1:6" ht="15.75" x14ac:dyDescent="0.25">
      <c r="A1056" s="54" t="s">
        <v>154</v>
      </c>
      <c r="B1056" s="227" t="s">
        <v>74</v>
      </c>
      <c r="C1056" s="227" t="s">
        <v>89</v>
      </c>
      <c r="D1056" s="29" t="s">
        <v>302</v>
      </c>
      <c r="E1056" s="232"/>
      <c r="F1056" s="115">
        <f>F1057</f>
        <v>220</v>
      </c>
    </row>
    <row r="1057" spans="1:6" ht="15.75" x14ac:dyDescent="0.25">
      <c r="A1057" s="229" t="s">
        <v>22</v>
      </c>
      <c r="B1057" s="227" t="s">
        <v>74</v>
      </c>
      <c r="C1057" s="227" t="s">
        <v>89</v>
      </c>
      <c r="D1057" s="29" t="s">
        <v>302</v>
      </c>
      <c r="E1057" s="37" t="s">
        <v>15</v>
      </c>
      <c r="F1057" s="115">
        <f>F1058</f>
        <v>220</v>
      </c>
    </row>
    <row r="1058" spans="1:6" ht="31.5" x14ac:dyDescent="0.25">
      <c r="A1058" s="229" t="s">
        <v>17</v>
      </c>
      <c r="B1058" s="227" t="s">
        <v>74</v>
      </c>
      <c r="C1058" s="227" t="s">
        <v>89</v>
      </c>
      <c r="D1058" s="29" t="s">
        <v>302</v>
      </c>
      <c r="E1058" s="37" t="s">
        <v>16</v>
      </c>
      <c r="F1058" s="115">
        <f>F1059</f>
        <v>220</v>
      </c>
    </row>
    <row r="1059" spans="1:6" ht="31.5" x14ac:dyDescent="0.25">
      <c r="A1059" s="228" t="s">
        <v>140</v>
      </c>
      <c r="B1059" s="227" t="s">
        <v>74</v>
      </c>
      <c r="C1059" s="227" t="s">
        <v>89</v>
      </c>
      <c r="D1059" s="29" t="s">
        <v>302</v>
      </c>
      <c r="E1059" s="232" t="s">
        <v>141</v>
      </c>
      <c r="F1059" s="115">
        <v>220</v>
      </c>
    </row>
    <row r="1060" spans="1:6" ht="15.75" x14ac:dyDescent="0.25">
      <c r="A1060" s="129" t="s">
        <v>7</v>
      </c>
      <c r="B1060" s="25" t="s">
        <v>74</v>
      </c>
      <c r="C1060" s="25" t="s">
        <v>89</v>
      </c>
      <c r="D1060" s="25" t="s">
        <v>398</v>
      </c>
      <c r="E1060" s="46"/>
      <c r="F1060" s="27">
        <f t="shared" ref="F1060:F1065" si="10">F1061</f>
        <v>200</v>
      </c>
    </row>
    <row r="1061" spans="1:6" ht="15.75" x14ac:dyDescent="0.25">
      <c r="A1061" s="49" t="s">
        <v>593</v>
      </c>
      <c r="B1061" s="25" t="s">
        <v>74</v>
      </c>
      <c r="C1061" s="25" t="s">
        <v>89</v>
      </c>
      <c r="D1061" s="26" t="s">
        <v>410</v>
      </c>
      <c r="E1061" s="61"/>
      <c r="F1061" s="63">
        <f t="shared" si="10"/>
        <v>200</v>
      </c>
    </row>
    <row r="1062" spans="1:6" ht="15.75" x14ac:dyDescent="0.25">
      <c r="A1062" s="118" t="s">
        <v>172</v>
      </c>
      <c r="B1062" s="25" t="s">
        <v>74</v>
      </c>
      <c r="C1062" s="25" t="s">
        <v>89</v>
      </c>
      <c r="D1062" s="58" t="s">
        <v>411</v>
      </c>
      <c r="E1062" s="46"/>
      <c r="F1062" s="62">
        <f t="shared" si="10"/>
        <v>200</v>
      </c>
    </row>
    <row r="1063" spans="1:6" ht="15.75" x14ac:dyDescent="0.25">
      <c r="A1063" s="69" t="s">
        <v>175</v>
      </c>
      <c r="B1063" s="227" t="s">
        <v>74</v>
      </c>
      <c r="C1063" s="227" t="s">
        <v>89</v>
      </c>
      <c r="D1063" s="29" t="s">
        <v>412</v>
      </c>
      <c r="E1063" s="232"/>
      <c r="F1063" s="115">
        <f t="shared" si="10"/>
        <v>200</v>
      </c>
    </row>
    <row r="1064" spans="1:6" ht="15.75" x14ac:dyDescent="0.25">
      <c r="A1064" s="55" t="s">
        <v>22</v>
      </c>
      <c r="B1064" s="227" t="s">
        <v>74</v>
      </c>
      <c r="C1064" s="227" t="s">
        <v>89</v>
      </c>
      <c r="D1064" s="151" t="s">
        <v>412</v>
      </c>
      <c r="E1064" s="37" t="s">
        <v>15</v>
      </c>
      <c r="F1064" s="143">
        <f t="shared" si="10"/>
        <v>200</v>
      </c>
    </row>
    <row r="1065" spans="1:6" ht="31.5" x14ac:dyDescent="0.25">
      <c r="A1065" s="55" t="s">
        <v>17</v>
      </c>
      <c r="B1065" s="227" t="s">
        <v>74</v>
      </c>
      <c r="C1065" s="227" t="s">
        <v>89</v>
      </c>
      <c r="D1065" s="151" t="s">
        <v>412</v>
      </c>
      <c r="E1065" s="37" t="s">
        <v>16</v>
      </c>
      <c r="F1065" s="143">
        <f t="shared" si="10"/>
        <v>200</v>
      </c>
    </row>
    <row r="1066" spans="1:6" ht="31.5" x14ac:dyDescent="0.25">
      <c r="A1066" s="44" t="s">
        <v>140</v>
      </c>
      <c r="B1066" s="227" t="s">
        <v>74</v>
      </c>
      <c r="C1066" s="227" t="s">
        <v>89</v>
      </c>
      <c r="D1066" s="151" t="s">
        <v>412</v>
      </c>
      <c r="E1066" s="232" t="s">
        <v>141</v>
      </c>
      <c r="F1066" s="143">
        <v>200</v>
      </c>
    </row>
    <row r="1067" spans="1:6" ht="15.75" x14ac:dyDescent="0.25">
      <c r="A1067" s="173" t="s">
        <v>76</v>
      </c>
      <c r="B1067" s="174" t="s">
        <v>74</v>
      </c>
      <c r="C1067" s="174" t="s">
        <v>74</v>
      </c>
      <c r="D1067" s="174" t="s">
        <v>101</v>
      </c>
      <c r="E1067" s="175"/>
      <c r="F1067" s="176">
        <f>F1068+F1075+F1152</f>
        <v>73102</v>
      </c>
    </row>
    <row r="1068" spans="1:6" ht="31.5" x14ac:dyDescent="0.25">
      <c r="A1068" s="45" t="s">
        <v>507</v>
      </c>
      <c r="B1068" s="46" t="s">
        <v>74</v>
      </c>
      <c r="C1068" s="46" t="s">
        <v>74</v>
      </c>
      <c r="D1068" s="46" t="s">
        <v>304</v>
      </c>
      <c r="E1068" s="46"/>
      <c r="F1068" s="27">
        <f t="shared" ref="F1068:F1073" si="11">F1069</f>
        <v>500</v>
      </c>
    </row>
    <row r="1069" spans="1:6" ht="15.75" x14ac:dyDescent="0.25">
      <c r="A1069" s="129" t="s">
        <v>7</v>
      </c>
      <c r="B1069" s="25" t="s">
        <v>74</v>
      </c>
      <c r="C1069" s="25" t="s">
        <v>74</v>
      </c>
      <c r="D1069" s="25" t="s">
        <v>398</v>
      </c>
      <c r="E1069" s="46"/>
      <c r="F1069" s="27">
        <f t="shared" si="11"/>
        <v>500</v>
      </c>
    </row>
    <row r="1070" spans="1:6" ht="15.75" x14ac:dyDescent="0.25">
      <c r="A1070" s="49" t="s">
        <v>593</v>
      </c>
      <c r="B1070" s="25" t="s">
        <v>74</v>
      </c>
      <c r="C1070" s="25" t="s">
        <v>74</v>
      </c>
      <c r="D1070" s="26" t="s">
        <v>410</v>
      </c>
      <c r="E1070" s="61"/>
      <c r="F1070" s="63">
        <f t="shared" si="11"/>
        <v>500</v>
      </c>
    </row>
    <row r="1071" spans="1:6" ht="15.75" x14ac:dyDescent="0.25">
      <c r="A1071" s="118" t="s">
        <v>172</v>
      </c>
      <c r="B1071" s="25" t="s">
        <v>74</v>
      </c>
      <c r="C1071" s="25" t="s">
        <v>74</v>
      </c>
      <c r="D1071" s="58" t="s">
        <v>411</v>
      </c>
      <c r="E1071" s="46"/>
      <c r="F1071" s="62">
        <f t="shared" si="11"/>
        <v>500</v>
      </c>
    </row>
    <row r="1072" spans="1:6" ht="31.5" x14ac:dyDescent="0.25">
      <c r="A1072" s="55" t="s">
        <v>18</v>
      </c>
      <c r="B1072" s="227" t="s">
        <v>74</v>
      </c>
      <c r="C1072" s="227" t="s">
        <v>74</v>
      </c>
      <c r="D1072" s="151" t="s">
        <v>412</v>
      </c>
      <c r="E1072" s="37" t="s">
        <v>20</v>
      </c>
      <c r="F1072" s="143">
        <f t="shared" si="11"/>
        <v>500</v>
      </c>
    </row>
    <row r="1073" spans="1:6" ht="15.75" x14ac:dyDescent="0.25">
      <c r="A1073" s="55" t="s">
        <v>25</v>
      </c>
      <c r="B1073" s="227" t="s">
        <v>74</v>
      </c>
      <c r="C1073" s="227" t="s">
        <v>74</v>
      </c>
      <c r="D1073" s="151" t="s">
        <v>412</v>
      </c>
      <c r="E1073" s="37" t="s">
        <v>26</v>
      </c>
      <c r="F1073" s="143">
        <f t="shared" si="11"/>
        <v>500</v>
      </c>
    </row>
    <row r="1074" spans="1:6" ht="15.75" x14ac:dyDescent="0.25">
      <c r="A1074" s="55" t="s">
        <v>152</v>
      </c>
      <c r="B1074" s="227" t="s">
        <v>74</v>
      </c>
      <c r="C1074" s="227" t="s">
        <v>74</v>
      </c>
      <c r="D1074" s="151" t="s">
        <v>412</v>
      </c>
      <c r="E1074" s="37" t="s">
        <v>159</v>
      </c>
      <c r="F1074" s="143">
        <v>500</v>
      </c>
    </row>
    <row r="1075" spans="1:6" ht="37.5" x14ac:dyDescent="0.3">
      <c r="A1075" s="183" t="s">
        <v>523</v>
      </c>
      <c r="B1075" s="21" t="s">
        <v>74</v>
      </c>
      <c r="C1075" s="21" t="s">
        <v>74</v>
      </c>
      <c r="D1075" s="92" t="s">
        <v>310</v>
      </c>
      <c r="E1075" s="184"/>
      <c r="F1075" s="185">
        <f>F1076+F1116</f>
        <v>72577</v>
      </c>
    </row>
    <row r="1076" spans="1:6" ht="27" customHeight="1" x14ac:dyDescent="0.25">
      <c r="A1076" s="60" t="s">
        <v>103</v>
      </c>
      <c r="B1076" s="20" t="s">
        <v>74</v>
      </c>
      <c r="C1076" s="20" t="s">
        <v>74</v>
      </c>
      <c r="D1076" s="26" t="s">
        <v>309</v>
      </c>
      <c r="E1076" s="61"/>
      <c r="F1076" s="63">
        <f>F1077+F1084</f>
        <v>27976</v>
      </c>
    </row>
    <row r="1077" spans="1:6" ht="31.5" x14ac:dyDescent="0.25">
      <c r="A1077" s="60" t="s">
        <v>468</v>
      </c>
      <c r="B1077" s="20" t="s">
        <v>74</v>
      </c>
      <c r="C1077" s="20" t="s">
        <v>74</v>
      </c>
      <c r="D1077" s="26" t="s">
        <v>307</v>
      </c>
      <c r="E1077" s="61"/>
      <c r="F1077" s="63">
        <f>F1078</f>
        <v>2412</v>
      </c>
    </row>
    <row r="1078" spans="1:6" ht="31.5" x14ac:dyDescent="0.25">
      <c r="A1078" s="93" t="s">
        <v>718</v>
      </c>
      <c r="B1078" s="40" t="s">
        <v>74</v>
      </c>
      <c r="C1078" s="40" t="s">
        <v>74</v>
      </c>
      <c r="D1078" s="40" t="s">
        <v>308</v>
      </c>
      <c r="E1078" s="233"/>
      <c r="F1078" s="35">
        <f>F1079</f>
        <v>2412</v>
      </c>
    </row>
    <row r="1079" spans="1:6" ht="31.5" x14ac:dyDescent="0.25">
      <c r="A1079" s="95" t="s">
        <v>18</v>
      </c>
      <c r="B1079" s="227" t="s">
        <v>74</v>
      </c>
      <c r="C1079" s="227" t="s">
        <v>74</v>
      </c>
      <c r="D1079" s="232" t="s">
        <v>308</v>
      </c>
      <c r="E1079" s="186" t="s">
        <v>20</v>
      </c>
      <c r="F1079" s="42">
        <f>F1080+F1082</f>
        <v>2412</v>
      </c>
    </row>
    <row r="1080" spans="1:6" ht="15.75" x14ac:dyDescent="0.25">
      <c r="A1080" s="95" t="s">
        <v>25</v>
      </c>
      <c r="B1080" s="227" t="s">
        <v>74</v>
      </c>
      <c r="C1080" s="227" t="s">
        <v>74</v>
      </c>
      <c r="D1080" s="232" t="s">
        <v>308</v>
      </c>
      <c r="E1080" s="186" t="s">
        <v>26</v>
      </c>
      <c r="F1080" s="42">
        <f>F1081</f>
        <v>90</v>
      </c>
    </row>
    <row r="1081" spans="1:6" ht="15.75" x14ac:dyDescent="0.25">
      <c r="A1081" s="44" t="s">
        <v>152</v>
      </c>
      <c r="B1081" s="227" t="s">
        <v>74</v>
      </c>
      <c r="C1081" s="227" t="s">
        <v>74</v>
      </c>
      <c r="D1081" s="232" t="s">
        <v>308</v>
      </c>
      <c r="E1081" s="186" t="s">
        <v>159</v>
      </c>
      <c r="F1081" s="42">
        <v>90</v>
      </c>
    </row>
    <row r="1082" spans="1:6" ht="31.5" x14ac:dyDescent="0.25">
      <c r="A1082" s="95" t="s">
        <v>28</v>
      </c>
      <c r="B1082" s="227" t="s">
        <v>74</v>
      </c>
      <c r="C1082" s="227" t="s">
        <v>74</v>
      </c>
      <c r="D1082" s="232" t="s">
        <v>308</v>
      </c>
      <c r="E1082" s="186" t="s">
        <v>0</v>
      </c>
      <c r="F1082" s="42">
        <f>F1083</f>
        <v>2322</v>
      </c>
    </row>
    <row r="1083" spans="1:6" ht="43.5" customHeight="1" x14ac:dyDescent="0.25">
      <c r="A1083" s="95" t="s">
        <v>747</v>
      </c>
      <c r="B1083" s="227" t="s">
        <v>74</v>
      </c>
      <c r="C1083" s="227" t="s">
        <v>74</v>
      </c>
      <c r="D1083" s="232" t="s">
        <v>308</v>
      </c>
      <c r="E1083" s="186" t="s">
        <v>746</v>
      </c>
      <c r="F1083" s="42">
        <f>1925+247+150</f>
        <v>2322</v>
      </c>
    </row>
    <row r="1084" spans="1:6" ht="15.75" x14ac:dyDescent="0.25">
      <c r="A1084" s="60" t="s">
        <v>311</v>
      </c>
      <c r="B1084" s="20" t="s">
        <v>74</v>
      </c>
      <c r="C1084" s="20" t="s">
        <v>74</v>
      </c>
      <c r="D1084" s="26" t="s">
        <v>312</v>
      </c>
      <c r="E1084" s="61"/>
      <c r="F1084" s="63">
        <f>F1085+F1091+F1098+F1104+F1108+F1112</f>
        <v>25564</v>
      </c>
    </row>
    <row r="1085" spans="1:6" ht="15.75" x14ac:dyDescent="0.25">
      <c r="A1085" s="93" t="s">
        <v>313</v>
      </c>
      <c r="B1085" s="227" t="s">
        <v>74</v>
      </c>
      <c r="C1085" s="227" t="s">
        <v>74</v>
      </c>
      <c r="D1085" s="40" t="s">
        <v>520</v>
      </c>
      <c r="E1085" s="233"/>
      <c r="F1085" s="35">
        <f>F1086</f>
        <v>2020</v>
      </c>
    </row>
    <row r="1086" spans="1:6" ht="28.9" customHeight="1" x14ac:dyDescent="0.25">
      <c r="A1086" s="95" t="s">
        <v>18</v>
      </c>
      <c r="B1086" s="227" t="s">
        <v>74</v>
      </c>
      <c r="C1086" s="227" t="s">
        <v>74</v>
      </c>
      <c r="D1086" s="232" t="s">
        <v>520</v>
      </c>
      <c r="E1086" s="186" t="s">
        <v>20</v>
      </c>
      <c r="F1086" s="42">
        <f>F1087+F1089</f>
        <v>2020</v>
      </c>
    </row>
    <row r="1087" spans="1:6" ht="15.75" x14ac:dyDescent="0.25">
      <c r="A1087" s="95" t="s">
        <v>25</v>
      </c>
      <c r="B1087" s="227" t="s">
        <v>74</v>
      </c>
      <c r="C1087" s="227" t="s">
        <v>74</v>
      </c>
      <c r="D1087" s="232" t="s">
        <v>520</v>
      </c>
      <c r="E1087" s="186" t="s">
        <v>26</v>
      </c>
      <c r="F1087" s="42">
        <f>F1088</f>
        <v>240</v>
      </c>
    </row>
    <row r="1088" spans="1:6" ht="15.75" x14ac:dyDescent="0.25">
      <c r="A1088" s="44" t="s">
        <v>152</v>
      </c>
      <c r="B1088" s="227" t="s">
        <v>74</v>
      </c>
      <c r="C1088" s="227" t="s">
        <v>74</v>
      </c>
      <c r="D1088" s="232" t="s">
        <v>520</v>
      </c>
      <c r="E1088" s="186" t="s">
        <v>159</v>
      </c>
      <c r="F1088" s="42">
        <v>240</v>
      </c>
    </row>
    <row r="1089" spans="1:6" ht="31.5" x14ac:dyDescent="0.25">
      <c r="A1089" s="95" t="s">
        <v>28</v>
      </c>
      <c r="B1089" s="227" t="s">
        <v>74</v>
      </c>
      <c r="C1089" s="227" t="s">
        <v>74</v>
      </c>
      <c r="D1089" s="232" t="s">
        <v>520</v>
      </c>
      <c r="E1089" s="186" t="s">
        <v>0</v>
      </c>
      <c r="F1089" s="42">
        <f>F1090</f>
        <v>1780</v>
      </c>
    </row>
    <row r="1090" spans="1:6" ht="31.5" x14ac:dyDescent="0.25">
      <c r="A1090" s="95" t="s">
        <v>747</v>
      </c>
      <c r="B1090" s="227" t="s">
        <v>74</v>
      </c>
      <c r="C1090" s="227" t="s">
        <v>74</v>
      </c>
      <c r="D1090" s="232" t="s">
        <v>520</v>
      </c>
      <c r="E1090" s="186" t="s">
        <v>746</v>
      </c>
      <c r="F1090" s="42">
        <f>1710+70</f>
        <v>1780</v>
      </c>
    </row>
    <row r="1091" spans="1:6" ht="31.5" x14ac:dyDescent="0.25">
      <c r="A1091" s="93" t="s">
        <v>521</v>
      </c>
      <c r="B1091" s="40" t="s">
        <v>74</v>
      </c>
      <c r="C1091" s="40" t="s">
        <v>74</v>
      </c>
      <c r="D1091" s="40" t="s">
        <v>524</v>
      </c>
      <c r="E1091" s="46"/>
      <c r="F1091" s="35">
        <f>F1092+F1095</f>
        <v>420</v>
      </c>
    </row>
    <row r="1092" spans="1:6" ht="33.75" customHeight="1" x14ac:dyDescent="0.25">
      <c r="A1092" s="44" t="s">
        <v>22</v>
      </c>
      <c r="B1092" s="227" t="s">
        <v>74</v>
      </c>
      <c r="C1092" s="227" t="s">
        <v>74</v>
      </c>
      <c r="D1092" s="227" t="s">
        <v>524</v>
      </c>
      <c r="E1092" s="232" t="s">
        <v>15</v>
      </c>
      <c r="F1092" s="30">
        <f>F1093</f>
        <v>150</v>
      </c>
    </row>
    <row r="1093" spans="1:6" ht="30.75" customHeight="1" x14ac:dyDescent="0.25">
      <c r="A1093" s="44" t="s">
        <v>17</v>
      </c>
      <c r="B1093" s="227" t="s">
        <v>74</v>
      </c>
      <c r="C1093" s="227" t="s">
        <v>74</v>
      </c>
      <c r="D1093" s="227" t="s">
        <v>524</v>
      </c>
      <c r="E1093" s="232" t="s">
        <v>16</v>
      </c>
      <c r="F1093" s="30">
        <f>F1094</f>
        <v>150</v>
      </c>
    </row>
    <row r="1094" spans="1:6" ht="31.5" x14ac:dyDescent="0.25">
      <c r="A1094" s="69" t="s">
        <v>185</v>
      </c>
      <c r="B1094" s="227" t="s">
        <v>74</v>
      </c>
      <c r="C1094" s="227" t="s">
        <v>74</v>
      </c>
      <c r="D1094" s="227" t="s">
        <v>524</v>
      </c>
      <c r="E1094" s="186" t="s">
        <v>141</v>
      </c>
      <c r="F1094" s="42">
        <v>150</v>
      </c>
    </row>
    <row r="1095" spans="1:6" ht="23.45" customHeight="1" x14ac:dyDescent="0.25">
      <c r="A1095" s="95" t="s">
        <v>18</v>
      </c>
      <c r="B1095" s="227" t="s">
        <v>74</v>
      </c>
      <c r="C1095" s="227" t="s">
        <v>74</v>
      </c>
      <c r="D1095" s="232" t="s">
        <v>524</v>
      </c>
      <c r="E1095" s="186" t="s">
        <v>20</v>
      </c>
      <c r="F1095" s="42">
        <f>F1096</f>
        <v>270</v>
      </c>
    </row>
    <row r="1096" spans="1:6" ht="33.75" customHeight="1" x14ac:dyDescent="0.25">
      <c r="A1096" s="95" t="s">
        <v>28</v>
      </c>
      <c r="B1096" s="227" t="s">
        <v>74</v>
      </c>
      <c r="C1096" s="227" t="s">
        <v>74</v>
      </c>
      <c r="D1096" s="232" t="s">
        <v>524</v>
      </c>
      <c r="E1096" s="186" t="s">
        <v>0</v>
      </c>
      <c r="F1096" s="42">
        <f>F1097</f>
        <v>270</v>
      </c>
    </row>
    <row r="1097" spans="1:6" ht="31.5" x14ac:dyDescent="0.25">
      <c r="A1097" s="95" t="s">
        <v>747</v>
      </c>
      <c r="B1097" s="227" t="s">
        <v>74</v>
      </c>
      <c r="C1097" s="227" t="s">
        <v>74</v>
      </c>
      <c r="D1097" s="232" t="s">
        <v>524</v>
      </c>
      <c r="E1097" s="186" t="s">
        <v>746</v>
      </c>
      <c r="F1097" s="42">
        <f>200+70</f>
        <v>270</v>
      </c>
    </row>
    <row r="1098" spans="1:6" ht="31.5" x14ac:dyDescent="0.25">
      <c r="A1098" s="93" t="s">
        <v>522</v>
      </c>
      <c r="B1098" s="40" t="s">
        <v>74</v>
      </c>
      <c r="C1098" s="40" t="s">
        <v>74</v>
      </c>
      <c r="D1098" s="40" t="s">
        <v>525</v>
      </c>
      <c r="E1098" s="46"/>
      <c r="F1098" s="35">
        <f>F1099</f>
        <v>560</v>
      </c>
    </row>
    <row r="1099" spans="1:6" ht="32.25" customHeight="1" x14ac:dyDescent="0.25">
      <c r="A1099" s="44" t="s">
        <v>18</v>
      </c>
      <c r="B1099" s="227" t="s">
        <v>74</v>
      </c>
      <c r="C1099" s="227" t="s">
        <v>74</v>
      </c>
      <c r="D1099" s="227" t="s">
        <v>525</v>
      </c>
      <c r="E1099" s="232" t="s">
        <v>20</v>
      </c>
      <c r="F1099" s="30">
        <f>F1100+F1102</f>
        <v>560</v>
      </c>
    </row>
    <row r="1100" spans="1:6" ht="15.75" x14ac:dyDescent="0.25">
      <c r="A1100" s="95" t="s">
        <v>25</v>
      </c>
      <c r="B1100" s="227" t="s">
        <v>74</v>
      </c>
      <c r="C1100" s="227" t="s">
        <v>74</v>
      </c>
      <c r="D1100" s="227" t="s">
        <v>525</v>
      </c>
      <c r="E1100" s="232" t="s">
        <v>26</v>
      </c>
      <c r="F1100" s="30">
        <f>F1101</f>
        <v>245</v>
      </c>
    </row>
    <row r="1101" spans="1:6" ht="15.75" x14ac:dyDescent="0.25">
      <c r="A1101" s="44" t="s">
        <v>152</v>
      </c>
      <c r="B1101" s="227" t="s">
        <v>74</v>
      </c>
      <c r="C1101" s="227" t="s">
        <v>74</v>
      </c>
      <c r="D1101" s="227" t="s">
        <v>525</v>
      </c>
      <c r="E1101" s="232" t="s">
        <v>159</v>
      </c>
      <c r="F1101" s="30">
        <v>245</v>
      </c>
    </row>
    <row r="1102" spans="1:6" ht="26.45" customHeight="1" x14ac:dyDescent="0.25">
      <c r="A1102" s="95" t="s">
        <v>28</v>
      </c>
      <c r="B1102" s="227" t="s">
        <v>74</v>
      </c>
      <c r="C1102" s="227" t="s">
        <v>74</v>
      </c>
      <c r="D1102" s="227" t="s">
        <v>525</v>
      </c>
      <c r="E1102" s="232" t="s">
        <v>0</v>
      </c>
      <c r="F1102" s="30">
        <f>F1103</f>
        <v>315</v>
      </c>
    </row>
    <row r="1103" spans="1:6" ht="31.5" x14ac:dyDescent="0.25">
      <c r="A1103" s="95" t="s">
        <v>747</v>
      </c>
      <c r="B1103" s="227" t="s">
        <v>74</v>
      </c>
      <c r="C1103" s="227" t="s">
        <v>74</v>
      </c>
      <c r="D1103" s="232" t="s">
        <v>525</v>
      </c>
      <c r="E1103" s="186" t="s">
        <v>746</v>
      </c>
      <c r="F1103" s="42">
        <v>315</v>
      </c>
    </row>
    <row r="1104" spans="1:6" ht="15.75" x14ac:dyDescent="0.25">
      <c r="A1104" s="93" t="s">
        <v>104</v>
      </c>
      <c r="B1104" s="227" t="s">
        <v>74</v>
      </c>
      <c r="C1104" s="227" t="s">
        <v>74</v>
      </c>
      <c r="D1104" s="40" t="s">
        <v>526</v>
      </c>
      <c r="E1104" s="46"/>
      <c r="F1104" s="35">
        <f>F1105</f>
        <v>21514</v>
      </c>
    </row>
    <row r="1105" spans="1:6" ht="31.5" x14ac:dyDescent="0.25">
      <c r="A1105" s="44" t="s">
        <v>18</v>
      </c>
      <c r="B1105" s="227" t="s">
        <v>74</v>
      </c>
      <c r="C1105" s="227" t="s">
        <v>74</v>
      </c>
      <c r="D1105" s="227" t="s">
        <v>526</v>
      </c>
      <c r="E1105" s="232" t="s">
        <v>20</v>
      </c>
      <c r="F1105" s="30">
        <f>F1106</f>
        <v>21514</v>
      </c>
    </row>
    <row r="1106" spans="1:6" ht="15.75" x14ac:dyDescent="0.25">
      <c r="A1106" s="44" t="s">
        <v>25</v>
      </c>
      <c r="B1106" s="227" t="s">
        <v>74</v>
      </c>
      <c r="C1106" s="227" t="s">
        <v>74</v>
      </c>
      <c r="D1106" s="227" t="s">
        <v>526</v>
      </c>
      <c r="E1106" s="232" t="s">
        <v>26</v>
      </c>
      <c r="F1106" s="30">
        <f>F1107</f>
        <v>21514</v>
      </c>
    </row>
    <row r="1107" spans="1:6" ht="47.25" x14ac:dyDescent="0.25">
      <c r="A1107" s="44" t="s">
        <v>158</v>
      </c>
      <c r="B1107" s="227" t="s">
        <v>74</v>
      </c>
      <c r="C1107" s="227" t="s">
        <v>74</v>
      </c>
      <c r="D1107" s="227" t="s">
        <v>526</v>
      </c>
      <c r="E1107" s="232" t="s">
        <v>161</v>
      </c>
      <c r="F1107" s="30">
        <v>21514</v>
      </c>
    </row>
    <row r="1108" spans="1:6" ht="31.5" x14ac:dyDescent="0.25">
      <c r="A1108" s="139" t="s">
        <v>788</v>
      </c>
      <c r="B1108" s="46" t="s">
        <v>74</v>
      </c>
      <c r="C1108" s="46" t="s">
        <v>74</v>
      </c>
      <c r="D1108" s="25" t="s">
        <v>792</v>
      </c>
      <c r="E1108" s="46"/>
      <c r="F1108" s="159">
        <f t="shared" ref="F1108" si="12">F1109</f>
        <v>1000</v>
      </c>
    </row>
    <row r="1109" spans="1:6" ht="31.5" x14ac:dyDescent="0.25">
      <c r="A1109" s="44" t="s">
        <v>18</v>
      </c>
      <c r="B1109" s="227" t="s">
        <v>74</v>
      </c>
      <c r="C1109" s="227" t="s">
        <v>74</v>
      </c>
      <c r="D1109" s="227" t="s">
        <v>790</v>
      </c>
      <c r="E1109" s="232" t="s">
        <v>20</v>
      </c>
      <c r="F1109" s="30">
        <f>F1110</f>
        <v>1000</v>
      </c>
    </row>
    <row r="1110" spans="1:6" ht="37.5" customHeight="1" x14ac:dyDescent="0.25">
      <c r="A1110" s="95" t="s">
        <v>25</v>
      </c>
      <c r="B1110" s="227" t="s">
        <v>74</v>
      </c>
      <c r="C1110" s="227" t="s">
        <v>74</v>
      </c>
      <c r="D1110" s="227" t="s">
        <v>790</v>
      </c>
      <c r="E1110" s="232" t="s">
        <v>26</v>
      </c>
      <c r="F1110" s="30">
        <f>F1111</f>
        <v>1000</v>
      </c>
    </row>
    <row r="1111" spans="1:6" ht="15.75" x14ac:dyDescent="0.25">
      <c r="A1111" s="44" t="s">
        <v>152</v>
      </c>
      <c r="B1111" s="227" t="s">
        <v>74</v>
      </c>
      <c r="C1111" s="227" t="s">
        <v>74</v>
      </c>
      <c r="D1111" s="227" t="s">
        <v>790</v>
      </c>
      <c r="E1111" s="232" t="s">
        <v>159</v>
      </c>
      <c r="F1111" s="30">
        <v>1000</v>
      </c>
    </row>
    <row r="1112" spans="1:6" ht="15.75" x14ac:dyDescent="0.25">
      <c r="A1112" s="68" t="s">
        <v>51</v>
      </c>
      <c r="B1112" s="227" t="s">
        <v>74</v>
      </c>
      <c r="C1112" s="227" t="s">
        <v>74</v>
      </c>
      <c r="D1112" s="33" t="s">
        <v>527</v>
      </c>
      <c r="E1112" s="233"/>
      <c r="F1112" s="166">
        <f>F1113</f>
        <v>50</v>
      </c>
    </row>
    <row r="1113" spans="1:6" ht="31.5" x14ac:dyDescent="0.25">
      <c r="A1113" s="44" t="s">
        <v>18</v>
      </c>
      <c r="B1113" s="227" t="s">
        <v>74</v>
      </c>
      <c r="C1113" s="227" t="s">
        <v>74</v>
      </c>
      <c r="D1113" s="227" t="s">
        <v>527</v>
      </c>
      <c r="E1113" s="232" t="s">
        <v>20</v>
      </c>
      <c r="F1113" s="30">
        <f>F1114</f>
        <v>50</v>
      </c>
    </row>
    <row r="1114" spans="1:6" ht="15.75" x14ac:dyDescent="0.25">
      <c r="A1114" s="95" t="s">
        <v>25</v>
      </c>
      <c r="B1114" s="227" t="s">
        <v>74</v>
      </c>
      <c r="C1114" s="227" t="s">
        <v>74</v>
      </c>
      <c r="D1114" s="227" t="s">
        <v>527</v>
      </c>
      <c r="E1114" s="232" t="s">
        <v>26</v>
      </c>
      <c r="F1114" s="30">
        <f>F1115</f>
        <v>50</v>
      </c>
    </row>
    <row r="1115" spans="1:6" ht="15.75" x14ac:dyDescent="0.25">
      <c r="A1115" s="44" t="s">
        <v>152</v>
      </c>
      <c r="B1115" s="227" t="s">
        <v>74</v>
      </c>
      <c r="C1115" s="227" t="s">
        <v>74</v>
      </c>
      <c r="D1115" s="227" t="s">
        <v>527</v>
      </c>
      <c r="E1115" s="232" t="s">
        <v>159</v>
      </c>
      <c r="F1115" s="30">
        <v>50</v>
      </c>
    </row>
    <row r="1116" spans="1:6" ht="47.25" x14ac:dyDescent="0.25">
      <c r="A1116" s="60" t="s">
        <v>506</v>
      </c>
      <c r="B1116" s="25" t="s">
        <v>74</v>
      </c>
      <c r="C1116" s="25" t="s">
        <v>74</v>
      </c>
      <c r="D1116" s="26" t="s">
        <v>314</v>
      </c>
      <c r="E1116" s="61"/>
      <c r="F1116" s="63">
        <f>F1117</f>
        <v>44601</v>
      </c>
    </row>
    <row r="1117" spans="1:6" ht="31.5" x14ac:dyDescent="0.25">
      <c r="A1117" s="60" t="s">
        <v>320</v>
      </c>
      <c r="B1117" s="20" t="s">
        <v>74</v>
      </c>
      <c r="C1117" s="20" t="s">
        <v>74</v>
      </c>
      <c r="D1117" s="26" t="s">
        <v>315</v>
      </c>
      <c r="E1117" s="61"/>
      <c r="F1117" s="63">
        <f>F1118+F1130+F1134+F1141+F1145</f>
        <v>44601</v>
      </c>
    </row>
    <row r="1118" spans="1:6" ht="15.75" x14ac:dyDescent="0.25">
      <c r="A1118" s="93" t="s">
        <v>105</v>
      </c>
      <c r="B1118" s="40" t="s">
        <v>74</v>
      </c>
      <c r="C1118" s="40" t="s">
        <v>74</v>
      </c>
      <c r="D1118" s="233" t="s">
        <v>316</v>
      </c>
      <c r="E1118" s="233"/>
      <c r="F1118" s="114">
        <f>F1119+F1122+F1125</f>
        <v>23008</v>
      </c>
    </row>
    <row r="1119" spans="1:6" ht="15.75" x14ac:dyDescent="0.25">
      <c r="A1119" s="95" t="s">
        <v>22</v>
      </c>
      <c r="B1119" s="227" t="s">
        <v>74</v>
      </c>
      <c r="C1119" s="227" t="s">
        <v>74</v>
      </c>
      <c r="D1119" s="232" t="s">
        <v>316</v>
      </c>
      <c r="E1119" s="34" t="s">
        <v>15</v>
      </c>
      <c r="F1119" s="115">
        <f>F1120</f>
        <v>355</v>
      </c>
    </row>
    <row r="1120" spans="1:6" ht="31.5" x14ac:dyDescent="0.25">
      <c r="A1120" s="95" t="s">
        <v>17</v>
      </c>
      <c r="B1120" s="227" t="s">
        <v>74</v>
      </c>
      <c r="C1120" s="227" t="s">
        <v>74</v>
      </c>
      <c r="D1120" s="232" t="s">
        <v>316</v>
      </c>
      <c r="E1120" s="34" t="s">
        <v>16</v>
      </c>
      <c r="F1120" s="115">
        <f>F1121</f>
        <v>355</v>
      </c>
    </row>
    <row r="1121" spans="1:6" ht="31.5" x14ac:dyDescent="0.25">
      <c r="A1121" s="69" t="s">
        <v>185</v>
      </c>
      <c r="B1121" s="227" t="s">
        <v>74</v>
      </c>
      <c r="C1121" s="227" t="s">
        <v>74</v>
      </c>
      <c r="D1121" s="232" t="s">
        <v>316</v>
      </c>
      <c r="E1121" s="186" t="s">
        <v>141</v>
      </c>
      <c r="F1121" s="115">
        <v>355</v>
      </c>
    </row>
    <row r="1122" spans="1:6" ht="40.5" customHeight="1" x14ac:dyDescent="0.25">
      <c r="A1122" s="55" t="s">
        <v>23</v>
      </c>
      <c r="B1122" s="227" t="s">
        <v>74</v>
      </c>
      <c r="C1122" s="227" t="s">
        <v>74</v>
      </c>
      <c r="D1122" s="232" t="s">
        <v>316</v>
      </c>
      <c r="E1122" s="37" t="s">
        <v>24</v>
      </c>
      <c r="F1122" s="115">
        <f>F1123</f>
        <v>1196</v>
      </c>
    </row>
    <row r="1123" spans="1:6" ht="21" customHeight="1" x14ac:dyDescent="0.25">
      <c r="A1123" s="55" t="s">
        <v>133</v>
      </c>
      <c r="B1123" s="227" t="s">
        <v>74</v>
      </c>
      <c r="C1123" s="227" t="s">
        <v>74</v>
      </c>
      <c r="D1123" s="232" t="s">
        <v>316</v>
      </c>
      <c r="E1123" s="37" t="s">
        <v>132</v>
      </c>
      <c r="F1123" s="115">
        <f>F1124</f>
        <v>1196</v>
      </c>
    </row>
    <row r="1124" spans="1:6" ht="21.6" customHeight="1" x14ac:dyDescent="0.25">
      <c r="A1124" s="55" t="s">
        <v>217</v>
      </c>
      <c r="B1124" s="227" t="s">
        <v>74</v>
      </c>
      <c r="C1124" s="227" t="s">
        <v>74</v>
      </c>
      <c r="D1124" s="232" t="s">
        <v>316</v>
      </c>
      <c r="E1124" s="232" t="s">
        <v>194</v>
      </c>
      <c r="F1124" s="115">
        <f>1820-14-610</f>
        <v>1196</v>
      </c>
    </row>
    <row r="1125" spans="1:6" ht="18.600000000000001" customHeight="1" x14ac:dyDescent="0.25">
      <c r="A1125" s="44" t="s">
        <v>18</v>
      </c>
      <c r="B1125" s="227" t="s">
        <v>74</v>
      </c>
      <c r="C1125" s="227" t="s">
        <v>74</v>
      </c>
      <c r="D1125" s="232" t="s">
        <v>316</v>
      </c>
      <c r="E1125" s="232" t="s">
        <v>20</v>
      </c>
      <c r="F1125" s="115">
        <f>F1126+F1128</f>
        <v>21457</v>
      </c>
    </row>
    <row r="1126" spans="1:6" ht="15.75" x14ac:dyDescent="0.25">
      <c r="A1126" s="44" t="s">
        <v>25</v>
      </c>
      <c r="B1126" s="227" t="s">
        <v>74</v>
      </c>
      <c r="C1126" s="227" t="s">
        <v>74</v>
      </c>
      <c r="D1126" s="232" t="s">
        <v>316</v>
      </c>
      <c r="E1126" s="232" t="s">
        <v>26</v>
      </c>
      <c r="F1126" s="115">
        <f>F1127</f>
        <v>20857</v>
      </c>
    </row>
    <row r="1127" spans="1:6" ht="15.75" x14ac:dyDescent="0.25">
      <c r="A1127" s="55" t="s">
        <v>152</v>
      </c>
      <c r="B1127" s="227" t="s">
        <v>74</v>
      </c>
      <c r="C1127" s="227" t="s">
        <v>74</v>
      </c>
      <c r="D1127" s="232" t="s">
        <v>316</v>
      </c>
      <c r="E1127" s="186" t="s">
        <v>159</v>
      </c>
      <c r="F1127" s="115">
        <f>20149+98+610</f>
        <v>20857</v>
      </c>
    </row>
    <row r="1128" spans="1:6" ht="23.45" customHeight="1" x14ac:dyDescent="0.25">
      <c r="A1128" s="69" t="s">
        <v>186</v>
      </c>
      <c r="B1128" s="227" t="s">
        <v>74</v>
      </c>
      <c r="C1128" s="227" t="s">
        <v>74</v>
      </c>
      <c r="D1128" s="232" t="s">
        <v>316</v>
      </c>
      <c r="E1128" s="232" t="s">
        <v>0</v>
      </c>
      <c r="F1128" s="115">
        <f>F1129</f>
        <v>600</v>
      </c>
    </row>
    <row r="1129" spans="1:6" ht="31.5" x14ac:dyDescent="0.25">
      <c r="A1129" s="95" t="s">
        <v>747</v>
      </c>
      <c r="B1129" s="227" t="s">
        <v>74</v>
      </c>
      <c r="C1129" s="227" t="s">
        <v>74</v>
      </c>
      <c r="D1129" s="232" t="s">
        <v>316</v>
      </c>
      <c r="E1129" s="186" t="s">
        <v>746</v>
      </c>
      <c r="F1129" s="42">
        <v>600</v>
      </c>
    </row>
    <row r="1130" spans="1:6" ht="15.75" x14ac:dyDescent="0.25">
      <c r="A1130" s="93" t="s">
        <v>106</v>
      </c>
      <c r="B1130" s="40" t="s">
        <v>74</v>
      </c>
      <c r="C1130" s="40" t="s">
        <v>74</v>
      </c>
      <c r="D1130" s="233" t="s">
        <v>317</v>
      </c>
      <c r="E1130" s="233"/>
      <c r="F1130" s="114">
        <f>F1131</f>
        <v>8925</v>
      </c>
    </row>
    <row r="1131" spans="1:6" ht="15.75" x14ac:dyDescent="0.25">
      <c r="A1131" s="95" t="s">
        <v>22</v>
      </c>
      <c r="B1131" s="227" t="s">
        <v>74</v>
      </c>
      <c r="C1131" s="227" t="s">
        <v>74</v>
      </c>
      <c r="D1131" s="232" t="s">
        <v>317</v>
      </c>
      <c r="E1131" s="34" t="s">
        <v>15</v>
      </c>
      <c r="F1131" s="115">
        <f>F1132</f>
        <v>8925</v>
      </c>
    </row>
    <row r="1132" spans="1:6" ht="31.5" x14ac:dyDescent="0.25">
      <c r="A1132" s="95" t="s">
        <v>17</v>
      </c>
      <c r="B1132" s="227" t="s">
        <v>74</v>
      </c>
      <c r="C1132" s="227" t="s">
        <v>74</v>
      </c>
      <c r="D1132" s="232" t="s">
        <v>317</v>
      </c>
      <c r="E1132" s="34" t="s">
        <v>16</v>
      </c>
      <c r="F1132" s="115">
        <f>F1133</f>
        <v>8925</v>
      </c>
    </row>
    <row r="1133" spans="1:6" ht="31.5" x14ac:dyDescent="0.25">
      <c r="A1133" s="69" t="s">
        <v>185</v>
      </c>
      <c r="B1133" s="227" t="s">
        <v>74</v>
      </c>
      <c r="C1133" s="227" t="s">
        <v>74</v>
      </c>
      <c r="D1133" s="232" t="s">
        <v>317</v>
      </c>
      <c r="E1133" s="186" t="s">
        <v>141</v>
      </c>
      <c r="F1133" s="115">
        <f>8911+14</f>
        <v>8925</v>
      </c>
    </row>
    <row r="1134" spans="1:6" ht="47.25" x14ac:dyDescent="0.25">
      <c r="A1134" s="93" t="s">
        <v>187</v>
      </c>
      <c r="B1134" s="227" t="s">
        <v>74</v>
      </c>
      <c r="C1134" s="227" t="s">
        <v>74</v>
      </c>
      <c r="D1134" s="233" t="s">
        <v>318</v>
      </c>
      <c r="E1134" s="233"/>
      <c r="F1134" s="114">
        <f>F1135+F1138</f>
        <v>450</v>
      </c>
    </row>
    <row r="1135" spans="1:6" ht="15.75" x14ac:dyDescent="0.25">
      <c r="A1135" s="95" t="s">
        <v>22</v>
      </c>
      <c r="B1135" s="227" t="s">
        <v>74</v>
      </c>
      <c r="C1135" s="227" t="s">
        <v>74</v>
      </c>
      <c r="D1135" s="232" t="s">
        <v>318</v>
      </c>
      <c r="E1135" s="34" t="s">
        <v>15</v>
      </c>
      <c r="F1135" s="115">
        <f>F1136</f>
        <v>150</v>
      </c>
    </row>
    <row r="1136" spans="1:6" ht="31.5" x14ac:dyDescent="0.25">
      <c r="A1136" s="95" t="s">
        <v>17</v>
      </c>
      <c r="B1136" s="227" t="s">
        <v>74</v>
      </c>
      <c r="C1136" s="227" t="s">
        <v>74</v>
      </c>
      <c r="D1136" s="232" t="s">
        <v>318</v>
      </c>
      <c r="E1136" s="34" t="s">
        <v>16</v>
      </c>
      <c r="F1136" s="115">
        <f>F1137</f>
        <v>150</v>
      </c>
    </row>
    <row r="1137" spans="1:16374" ht="31.5" x14ac:dyDescent="0.25">
      <c r="A1137" s="69" t="s">
        <v>185</v>
      </c>
      <c r="B1137" s="227" t="s">
        <v>74</v>
      </c>
      <c r="C1137" s="227" t="s">
        <v>74</v>
      </c>
      <c r="D1137" s="232" t="s">
        <v>318</v>
      </c>
      <c r="E1137" s="186" t="s">
        <v>141</v>
      </c>
      <c r="F1137" s="115">
        <v>150</v>
      </c>
    </row>
    <row r="1138" spans="1:16374" ht="31.5" x14ac:dyDescent="0.25">
      <c r="A1138" s="95" t="s">
        <v>18</v>
      </c>
      <c r="B1138" s="227" t="s">
        <v>74</v>
      </c>
      <c r="C1138" s="227" t="s">
        <v>74</v>
      </c>
      <c r="D1138" s="232" t="s">
        <v>318</v>
      </c>
      <c r="E1138" s="186" t="s">
        <v>20</v>
      </c>
      <c r="F1138" s="115">
        <f>F1139</f>
        <v>300</v>
      </c>
    </row>
    <row r="1139" spans="1:16374" ht="16.149999999999999" customHeight="1" x14ac:dyDescent="0.25">
      <c r="A1139" s="95" t="s">
        <v>25</v>
      </c>
      <c r="B1139" s="227" t="s">
        <v>74</v>
      </c>
      <c r="C1139" s="227" t="s">
        <v>74</v>
      </c>
      <c r="D1139" s="232" t="s">
        <v>318</v>
      </c>
      <c r="E1139" s="186" t="s">
        <v>26</v>
      </c>
      <c r="F1139" s="115">
        <f>F1140</f>
        <v>300</v>
      </c>
    </row>
    <row r="1140" spans="1:16374" ht="15.75" x14ac:dyDescent="0.25">
      <c r="A1140" s="55" t="s">
        <v>152</v>
      </c>
      <c r="B1140" s="227" t="s">
        <v>74</v>
      </c>
      <c r="C1140" s="227" t="s">
        <v>74</v>
      </c>
      <c r="D1140" s="232" t="s">
        <v>318</v>
      </c>
      <c r="E1140" s="186" t="s">
        <v>159</v>
      </c>
      <c r="F1140" s="115">
        <v>300</v>
      </c>
    </row>
    <row r="1141" spans="1:16374" ht="15.75" x14ac:dyDescent="0.25">
      <c r="A1141" s="93" t="s">
        <v>107</v>
      </c>
      <c r="B1141" s="40" t="s">
        <v>74</v>
      </c>
      <c r="C1141" s="40" t="s">
        <v>74</v>
      </c>
      <c r="D1141" s="40" t="s">
        <v>319</v>
      </c>
      <c r="E1141" s="233"/>
      <c r="F1141" s="114">
        <f>F1142</f>
        <v>832</v>
      </c>
    </row>
    <row r="1142" spans="1:16374" ht="31.5" x14ac:dyDescent="0.25">
      <c r="A1142" s="95" t="s">
        <v>18</v>
      </c>
      <c r="B1142" s="227" t="s">
        <v>74</v>
      </c>
      <c r="C1142" s="227" t="s">
        <v>74</v>
      </c>
      <c r="D1142" s="232" t="s">
        <v>319</v>
      </c>
      <c r="E1142" s="186" t="s">
        <v>20</v>
      </c>
      <c r="F1142" s="115">
        <f>F1143</f>
        <v>832</v>
      </c>
    </row>
    <row r="1143" spans="1:16374" ht="15.75" x14ac:dyDescent="0.25">
      <c r="A1143" s="95" t="s">
        <v>25</v>
      </c>
      <c r="B1143" s="227" t="s">
        <v>74</v>
      </c>
      <c r="C1143" s="227" t="s">
        <v>74</v>
      </c>
      <c r="D1143" s="232" t="s">
        <v>319</v>
      </c>
      <c r="E1143" s="186" t="s">
        <v>26</v>
      </c>
      <c r="F1143" s="115">
        <f>F1144</f>
        <v>832</v>
      </c>
    </row>
    <row r="1144" spans="1:16374" ht="15.75" x14ac:dyDescent="0.25">
      <c r="A1144" s="55" t="s">
        <v>152</v>
      </c>
      <c r="B1144" s="227" t="s">
        <v>74</v>
      </c>
      <c r="C1144" s="227" t="s">
        <v>74</v>
      </c>
      <c r="D1144" s="232" t="s">
        <v>319</v>
      </c>
      <c r="E1144" s="186" t="s">
        <v>159</v>
      </c>
      <c r="F1144" s="115">
        <f>930-98</f>
        <v>832</v>
      </c>
    </row>
    <row r="1145" spans="1:16374" ht="15.75" x14ac:dyDescent="0.25">
      <c r="A1145" s="93" t="s">
        <v>750</v>
      </c>
      <c r="B1145" s="40" t="s">
        <v>74</v>
      </c>
      <c r="C1145" s="40" t="s">
        <v>74</v>
      </c>
      <c r="D1145" s="233" t="s">
        <v>751</v>
      </c>
      <c r="E1145" s="124"/>
      <c r="F1145" s="83">
        <f>F1146+F1149</f>
        <v>11386</v>
      </c>
    </row>
    <row r="1146" spans="1:16374" ht="15.75" x14ac:dyDescent="0.25">
      <c r="A1146" s="95" t="s">
        <v>22</v>
      </c>
      <c r="B1146" s="227" t="s">
        <v>74</v>
      </c>
      <c r="C1146" s="227" t="s">
        <v>74</v>
      </c>
      <c r="D1146" s="232" t="s">
        <v>751</v>
      </c>
      <c r="E1146" s="186" t="s">
        <v>15</v>
      </c>
      <c r="F1146" s="187">
        <f>F1147</f>
        <v>6503.4</v>
      </c>
    </row>
    <row r="1147" spans="1:16374" ht="31.5" x14ac:dyDescent="0.25">
      <c r="A1147" s="95" t="s">
        <v>17</v>
      </c>
      <c r="B1147" s="227" t="s">
        <v>74</v>
      </c>
      <c r="C1147" s="227" t="s">
        <v>74</v>
      </c>
      <c r="D1147" s="232" t="s">
        <v>751</v>
      </c>
      <c r="E1147" s="186" t="s">
        <v>16</v>
      </c>
      <c r="F1147" s="187">
        <f>F1148</f>
        <v>6503.4</v>
      </c>
    </row>
    <row r="1148" spans="1:16374" ht="31.5" x14ac:dyDescent="0.25">
      <c r="A1148" s="69" t="s">
        <v>185</v>
      </c>
      <c r="B1148" s="227" t="s">
        <v>74</v>
      </c>
      <c r="C1148" s="227" t="s">
        <v>74</v>
      </c>
      <c r="D1148" s="232" t="s">
        <v>751</v>
      </c>
      <c r="E1148" s="186" t="s">
        <v>141</v>
      </c>
      <c r="F1148" s="187">
        <f>0+7971-1467.6</f>
        <v>6503.4</v>
      </c>
    </row>
    <row r="1149" spans="1:16374" ht="31.5" x14ac:dyDescent="0.25">
      <c r="A1149" s="95" t="s">
        <v>18</v>
      </c>
      <c r="B1149" s="227" t="s">
        <v>74</v>
      </c>
      <c r="C1149" s="227" t="s">
        <v>74</v>
      </c>
      <c r="D1149" s="232" t="s">
        <v>751</v>
      </c>
      <c r="E1149" s="186" t="s">
        <v>20</v>
      </c>
      <c r="F1149" s="187">
        <f>F1150</f>
        <v>4882.6000000000004</v>
      </c>
      <c r="G1149" s="50"/>
      <c r="H1149" s="14"/>
      <c r="I1149" s="14"/>
      <c r="J1149" s="14"/>
      <c r="K1149" s="14"/>
      <c r="L1149" s="14"/>
      <c r="M1149" s="14"/>
      <c r="N1149" s="14"/>
      <c r="O1149" s="14"/>
      <c r="P1149" s="14"/>
      <c r="Q1149" s="14"/>
      <c r="R1149" s="14"/>
      <c r="S1149" s="14"/>
      <c r="T1149" s="14"/>
      <c r="U1149" s="14"/>
      <c r="V1149" s="14"/>
      <c r="W1149" s="14"/>
      <c r="X1149" s="14"/>
      <c r="Y1149" s="14"/>
      <c r="Z1149" s="14"/>
      <c r="AA1149" s="14"/>
      <c r="AB1149" s="14"/>
      <c r="AC1149" s="14"/>
      <c r="AD1149" s="14"/>
      <c r="AE1149" s="14"/>
      <c r="AF1149" s="14"/>
      <c r="AG1149" s="14"/>
      <c r="AH1149" s="14"/>
      <c r="AI1149" s="14"/>
      <c r="AJ1149" s="14"/>
      <c r="AK1149" s="14"/>
      <c r="AL1149" s="14"/>
      <c r="AM1149" s="14"/>
      <c r="AN1149" s="14"/>
      <c r="AO1149" s="14"/>
      <c r="AP1149" s="14"/>
      <c r="AQ1149" s="14"/>
      <c r="AR1149" s="14"/>
      <c r="AS1149" s="14"/>
      <c r="AT1149" s="14"/>
      <c r="AU1149" s="14"/>
      <c r="AV1149" s="14"/>
      <c r="AW1149" s="14"/>
      <c r="AX1149" s="14"/>
      <c r="AY1149" s="14"/>
      <c r="AZ1149" s="14"/>
      <c r="BA1149" s="14"/>
      <c r="BB1149" s="14"/>
      <c r="BC1149" s="14"/>
      <c r="BD1149" s="14"/>
      <c r="BE1149" s="14"/>
      <c r="BF1149" s="14"/>
      <c r="BG1149" s="14"/>
      <c r="BH1149" s="14"/>
      <c r="BI1149" s="14"/>
      <c r="BJ1149" s="14"/>
      <c r="BK1149" s="14"/>
      <c r="BL1149" s="14"/>
      <c r="BM1149" s="14"/>
      <c r="BN1149" s="14"/>
      <c r="BO1149" s="14"/>
      <c r="BP1149" s="14"/>
      <c r="BQ1149" s="14"/>
      <c r="BR1149" s="14"/>
      <c r="BS1149" s="14"/>
      <c r="BT1149" s="14"/>
      <c r="BU1149" s="14"/>
      <c r="BV1149" s="14"/>
      <c r="BW1149" s="14"/>
      <c r="BX1149" s="14"/>
      <c r="BY1149" s="14"/>
      <c r="BZ1149" s="14"/>
      <c r="CA1149" s="14"/>
      <c r="CB1149" s="14"/>
      <c r="CC1149" s="14"/>
      <c r="CD1149" s="14"/>
      <c r="CE1149" s="14"/>
      <c r="CF1149" s="14"/>
      <c r="CG1149" s="14"/>
      <c r="CH1149" s="14"/>
      <c r="CI1149" s="14"/>
      <c r="CJ1149" s="14"/>
      <c r="CK1149" s="14"/>
      <c r="CL1149" s="14"/>
      <c r="CM1149" s="14"/>
      <c r="CN1149" s="14"/>
      <c r="CO1149" s="14"/>
      <c r="CP1149" s="14"/>
      <c r="CQ1149" s="14"/>
      <c r="CR1149" s="14"/>
      <c r="CS1149" s="14"/>
      <c r="CT1149" s="14"/>
      <c r="CU1149" s="14"/>
      <c r="CV1149" s="14"/>
      <c r="CW1149" s="14"/>
      <c r="CX1149" s="14"/>
      <c r="CY1149" s="14"/>
      <c r="CZ1149" s="14"/>
      <c r="DA1149" s="14"/>
      <c r="DB1149" s="14"/>
      <c r="DC1149" s="14"/>
      <c r="DD1149" s="14"/>
      <c r="DE1149" s="14"/>
      <c r="DF1149" s="14"/>
      <c r="DG1149" s="14"/>
      <c r="DH1149" s="14"/>
      <c r="DI1149" s="14"/>
      <c r="DJ1149" s="14"/>
      <c r="DK1149" s="14"/>
      <c r="DL1149" s="14"/>
      <c r="DM1149" s="14"/>
      <c r="DN1149" s="14"/>
      <c r="DO1149" s="14"/>
      <c r="DP1149" s="14"/>
      <c r="DQ1149" s="14"/>
      <c r="DR1149" s="14"/>
      <c r="DS1149" s="14"/>
      <c r="DT1149" s="14"/>
      <c r="DU1149" s="14"/>
      <c r="DV1149" s="14"/>
      <c r="DW1149" s="14"/>
      <c r="DX1149" s="14"/>
      <c r="DY1149" s="14"/>
      <c r="DZ1149" s="14"/>
      <c r="EA1149" s="14"/>
      <c r="EB1149" s="14"/>
      <c r="EC1149" s="14"/>
      <c r="ED1149" s="14"/>
      <c r="EE1149" s="14"/>
      <c r="EF1149" s="14"/>
      <c r="EG1149" s="14"/>
      <c r="EH1149" s="14"/>
      <c r="EI1149" s="14"/>
      <c r="EJ1149" s="14"/>
      <c r="EK1149" s="14"/>
      <c r="EL1149" s="14"/>
      <c r="EM1149" s="14"/>
      <c r="EN1149" s="14"/>
      <c r="EO1149" s="14"/>
      <c r="EP1149" s="14"/>
      <c r="EQ1149" s="14"/>
      <c r="ER1149" s="14"/>
      <c r="ES1149" s="14"/>
      <c r="ET1149" s="14"/>
      <c r="EU1149" s="14"/>
      <c r="EV1149" s="14"/>
      <c r="EW1149" s="14"/>
      <c r="EX1149" s="14"/>
      <c r="EY1149" s="14"/>
      <c r="EZ1149" s="14"/>
      <c r="FA1149" s="14"/>
      <c r="FB1149" s="14"/>
      <c r="FC1149" s="14"/>
      <c r="FD1149" s="14"/>
      <c r="FE1149" s="14"/>
      <c r="FF1149" s="14"/>
      <c r="FG1149" s="14"/>
      <c r="FH1149" s="14"/>
      <c r="FI1149" s="14"/>
      <c r="FJ1149" s="14"/>
      <c r="FK1149" s="14"/>
      <c r="FL1149" s="14"/>
      <c r="FM1149" s="14"/>
      <c r="FN1149" s="14"/>
      <c r="FO1149" s="14"/>
      <c r="FP1149" s="14"/>
      <c r="FQ1149" s="14"/>
      <c r="FR1149" s="14"/>
      <c r="FS1149" s="14"/>
      <c r="FT1149" s="14"/>
      <c r="FU1149" s="14"/>
      <c r="FV1149" s="14"/>
      <c r="FW1149" s="14"/>
      <c r="FX1149" s="14"/>
      <c r="FY1149" s="14"/>
      <c r="FZ1149" s="14"/>
      <c r="GA1149" s="14"/>
      <c r="GB1149" s="14"/>
      <c r="GC1149" s="14"/>
      <c r="GD1149" s="14"/>
      <c r="GE1149" s="14"/>
      <c r="GF1149" s="14"/>
      <c r="GG1149" s="14"/>
      <c r="GH1149" s="14"/>
      <c r="GI1149" s="14"/>
      <c r="GJ1149" s="14"/>
      <c r="GK1149" s="14"/>
      <c r="GL1149" s="14"/>
      <c r="GM1149" s="14"/>
      <c r="GN1149" s="14"/>
      <c r="GO1149" s="14"/>
      <c r="GP1149" s="14"/>
      <c r="GQ1149" s="14"/>
      <c r="GR1149" s="14"/>
      <c r="GS1149" s="14"/>
      <c r="GT1149" s="14"/>
      <c r="GU1149" s="14"/>
      <c r="GV1149" s="14"/>
      <c r="GW1149" s="14"/>
      <c r="GX1149" s="14"/>
      <c r="GY1149" s="14"/>
      <c r="GZ1149" s="14"/>
      <c r="HA1149" s="14"/>
      <c r="HB1149" s="14"/>
      <c r="HC1149" s="14"/>
      <c r="HD1149" s="14"/>
      <c r="HE1149" s="14"/>
      <c r="HF1149" s="14"/>
      <c r="HG1149" s="14"/>
      <c r="HH1149" s="14"/>
      <c r="HI1149" s="14"/>
      <c r="HJ1149" s="14"/>
      <c r="HK1149" s="14"/>
      <c r="HL1149" s="14"/>
      <c r="HM1149" s="14"/>
      <c r="HN1149" s="14"/>
      <c r="HO1149" s="14"/>
      <c r="HP1149" s="14"/>
      <c r="HQ1149" s="14"/>
      <c r="HR1149" s="14"/>
      <c r="HS1149" s="14"/>
      <c r="HT1149" s="14"/>
      <c r="HU1149" s="14"/>
      <c r="HV1149" s="14"/>
      <c r="HW1149" s="14"/>
      <c r="HX1149" s="14"/>
      <c r="HY1149" s="14"/>
      <c r="HZ1149" s="14"/>
      <c r="IA1149" s="14"/>
      <c r="IB1149" s="14"/>
      <c r="IC1149" s="14"/>
      <c r="ID1149" s="14"/>
      <c r="IE1149" s="14"/>
      <c r="IF1149" s="14"/>
      <c r="IG1149" s="14"/>
      <c r="IH1149" s="14"/>
      <c r="II1149" s="14"/>
      <c r="IJ1149" s="14"/>
      <c r="IK1149" s="14"/>
      <c r="IL1149" s="14"/>
      <c r="IM1149" s="14"/>
      <c r="IN1149" s="14"/>
      <c r="IO1149" s="14"/>
      <c r="IP1149" s="14"/>
      <c r="IQ1149" s="14"/>
      <c r="IR1149" s="14"/>
      <c r="IS1149" s="14"/>
      <c r="IT1149" s="14"/>
      <c r="IU1149" s="14"/>
      <c r="IV1149" s="14"/>
      <c r="IW1149" s="14"/>
      <c r="IX1149" s="14"/>
      <c r="IY1149" s="14"/>
      <c r="IZ1149" s="14"/>
      <c r="JA1149" s="14"/>
      <c r="JB1149" s="14"/>
      <c r="JC1149" s="14"/>
      <c r="JD1149" s="14"/>
      <c r="JE1149" s="14"/>
      <c r="JF1149" s="14"/>
      <c r="JG1149" s="14"/>
      <c r="JH1149" s="14"/>
      <c r="JI1149" s="14"/>
      <c r="JJ1149" s="14"/>
      <c r="JK1149" s="14"/>
      <c r="JL1149" s="14"/>
      <c r="JM1149" s="14"/>
      <c r="JN1149" s="14"/>
      <c r="JO1149" s="14"/>
      <c r="JP1149" s="14"/>
      <c r="JQ1149" s="14"/>
      <c r="JR1149" s="14"/>
      <c r="JS1149" s="14"/>
      <c r="JT1149" s="14"/>
      <c r="JU1149" s="14"/>
      <c r="JV1149" s="14"/>
      <c r="JW1149" s="14"/>
      <c r="JX1149" s="14"/>
      <c r="JY1149" s="14"/>
      <c r="JZ1149" s="14"/>
      <c r="KA1149" s="14"/>
      <c r="KB1149" s="14"/>
      <c r="KC1149" s="14"/>
      <c r="KD1149" s="14"/>
      <c r="KE1149" s="14"/>
      <c r="KF1149" s="14"/>
      <c r="KG1149" s="14"/>
      <c r="KH1149" s="14"/>
      <c r="KI1149" s="14"/>
      <c r="KJ1149" s="14"/>
      <c r="KK1149" s="14"/>
      <c r="KL1149" s="14"/>
      <c r="KM1149" s="14"/>
      <c r="KN1149" s="14"/>
      <c r="KO1149" s="14"/>
      <c r="KP1149" s="14"/>
      <c r="KQ1149" s="14"/>
      <c r="KR1149" s="14"/>
      <c r="KS1149" s="14"/>
      <c r="KT1149" s="14"/>
      <c r="KU1149" s="14"/>
      <c r="KV1149" s="14"/>
      <c r="KW1149" s="14"/>
      <c r="KX1149" s="14"/>
      <c r="KY1149" s="14"/>
      <c r="KZ1149" s="14"/>
      <c r="LA1149" s="14"/>
      <c r="LB1149" s="14"/>
      <c r="LC1149" s="14"/>
      <c r="LD1149" s="14"/>
      <c r="LE1149" s="14"/>
      <c r="LF1149" s="14"/>
      <c r="LG1149" s="14"/>
      <c r="LH1149" s="14"/>
      <c r="LI1149" s="14"/>
      <c r="LJ1149" s="14"/>
      <c r="LK1149" s="14"/>
      <c r="LL1149" s="14"/>
      <c r="LM1149" s="14"/>
      <c r="LN1149" s="14"/>
      <c r="LO1149" s="14"/>
      <c r="LP1149" s="14"/>
      <c r="LQ1149" s="14"/>
      <c r="LR1149" s="14"/>
      <c r="LS1149" s="14"/>
      <c r="LT1149" s="14"/>
      <c r="LU1149" s="14"/>
      <c r="LV1149" s="14"/>
      <c r="LW1149" s="14"/>
      <c r="LX1149" s="14"/>
      <c r="LY1149" s="14"/>
      <c r="LZ1149" s="14"/>
      <c r="MA1149" s="14"/>
      <c r="MB1149" s="14"/>
      <c r="MC1149" s="14"/>
      <c r="MD1149" s="14"/>
      <c r="ME1149" s="14"/>
      <c r="MF1149" s="14"/>
      <c r="MG1149" s="14"/>
      <c r="MH1149" s="14"/>
      <c r="MI1149" s="14"/>
      <c r="MJ1149" s="14"/>
      <c r="MK1149" s="14"/>
      <c r="ML1149" s="14"/>
      <c r="MM1149" s="14"/>
      <c r="MN1149" s="14"/>
      <c r="MO1149" s="14"/>
      <c r="MP1149" s="14"/>
      <c r="MQ1149" s="14"/>
      <c r="MR1149" s="14"/>
      <c r="MS1149" s="14"/>
      <c r="MT1149" s="14"/>
      <c r="MU1149" s="14"/>
      <c r="MV1149" s="14"/>
      <c r="MW1149" s="14"/>
      <c r="MX1149" s="14"/>
      <c r="MY1149" s="14"/>
      <c r="MZ1149" s="14"/>
      <c r="NA1149" s="14"/>
      <c r="NB1149" s="14"/>
      <c r="NC1149" s="14"/>
      <c r="ND1149" s="14"/>
      <c r="NE1149" s="14"/>
      <c r="NF1149" s="14"/>
      <c r="NG1149" s="14"/>
      <c r="NH1149" s="14"/>
      <c r="NI1149" s="14"/>
      <c r="NJ1149" s="14"/>
      <c r="NK1149" s="14"/>
      <c r="NL1149" s="14"/>
      <c r="NM1149" s="14"/>
      <c r="NN1149" s="14"/>
      <c r="NO1149" s="14"/>
      <c r="NP1149" s="14"/>
      <c r="NQ1149" s="14"/>
      <c r="NR1149" s="14"/>
      <c r="NS1149" s="14"/>
      <c r="NT1149" s="14"/>
      <c r="NU1149" s="14"/>
      <c r="NV1149" s="14"/>
      <c r="NW1149" s="14"/>
      <c r="NX1149" s="14"/>
      <c r="NY1149" s="14"/>
      <c r="NZ1149" s="14"/>
      <c r="OA1149" s="14"/>
      <c r="OB1149" s="14"/>
      <c r="OC1149" s="14"/>
      <c r="OD1149" s="14"/>
      <c r="OE1149" s="14"/>
      <c r="OF1149" s="14"/>
      <c r="OG1149" s="14"/>
      <c r="OH1149" s="14"/>
      <c r="OI1149" s="14"/>
      <c r="OJ1149" s="14"/>
      <c r="OK1149" s="14"/>
      <c r="OL1149" s="14"/>
      <c r="OM1149" s="14"/>
      <c r="ON1149" s="14"/>
      <c r="OO1149" s="14"/>
      <c r="OP1149" s="14"/>
      <c r="OQ1149" s="14"/>
      <c r="OR1149" s="14"/>
      <c r="OS1149" s="14"/>
      <c r="OT1149" s="14"/>
      <c r="OU1149" s="14"/>
      <c r="OV1149" s="14"/>
      <c r="OW1149" s="14"/>
      <c r="OX1149" s="14"/>
      <c r="OY1149" s="14"/>
      <c r="OZ1149" s="14"/>
      <c r="PA1149" s="14"/>
      <c r="PB1149" s="14"/>
      <c r="PC1149" s="14"/>
      <c r="PD1149" s="14"/>
      <c r="PE1149" s="14"/>
      <c r="PF1149" s="14"/>
      <c r="PG1149" s="14"/>
      <c r="PH1149" s="14"/>
      <c r="PI1149" s="14"/>
      <c r="PJ1149" s="14"/>
      <c r="PK1149" s="14"/>
      <c r="PL1149" s="14"/>
      <c r="PM1149" s="14"/>
      <c r="PN1149" s="14"/>
      <c r="PO1149" s="14"/>
      <c r="PP1149" s="14"/>
      <c r="PQ1149" s="14"/>
      <c r="PR1149" s="14"/>
      <c r="PS1149" s="14"/>
      <c r="PT1149" s="14"/>
      <c r="PU1149" s="14"/>
      <c r="PV1149" s="14"/>
      <c r="PW1149" s="14"/>
      <c r="PX1149" s="14"/>
      <c r="PY1149" s="14"/>
      <c r="PZ1149" s="14"/>
      <c r="QA1149" s="14"/>
      <c r="QB1149" s="14"/>
      <c r="QC1149" s="14"/>
      <c r="QD1149" s="14"/>
      <c r="QE1149" s="14"/>
      <c r="QF1149" s="14"/>
      <c r="QG1149" s="14"/>
      <c r="QH1149" s="14"/>
      <c r="QI1149" s="14"/>
      <c r="QJ1149" s="14"/>
      <c r="QK1149" s="14"/>
      <c r="QL1149" s="14"/>
      <c r="QM1149" s="14"/>
      <c r="QN1149" s="14"/>
      <c r="QO1149" s="14"/>
      <c r="QP1149" s="14"/>
      <c r="QQ1149" s="14"/>
      <c r="QR1149" s="14"/>
      <c r="QS1149" s="14"/>
      <c r="QT1149" s="14"/>
      <c r="QU1149" s="14"/>
      <c r="QV1149" s="14"/>
      <c r="QW1149" s="14"/>
      <c r="QX1149" s="14"/>
      <c r="QY1149" s="14"/>
      <c r="QZ1149" s="14"/>
      <c r="RA1149" s="14"/>
      <c r="RB1149" s="14"/>
      <c r="RC1149" s="14"/>
      <c r="RD1149" s="14"/>
      <c r="RE1149" s="14"/>
      <c r="RF1149" s="14"/>
      <c r="RG1149" s="14"/>
      <c r="RH1149" s="14"/>
      <c r="RI1149" s="14"/>
      <c r="RJ1149" s="14"/>
      <c r="RK1149" s="14"/>
      <c r="RL1149" s="14"/>
      <c r="RM1149" s="14"/>
      <c r="RN1149" s="14"/>
      <c r="RO1149" s="14"/>
      <c r="RP1149" s="14"/>
      <c r="RQ1149" s="14"/>
      <c r="RR1149" s="14"/>
      <c r="RS1149" s="14"/>
      <c r="RT1149" s="14"/>
      <c r="RU1149" s="14"/>
      <c r="RV1149" s="14"/>
      <c r="RW1149" s="14"/>
      <c r="RX1149" s="14"/>
      <c r="RY1149" s="14"/>
      <c r="RZ1149" s="14"/>
      <c r="SA1149" s="14"/>
      <c r="SB1149" s="14"/>
      <c r="SC1149" s="14"/>
      <c r="SD1149" s="14"/>
      <c r="SE1149" s="14"/>
      <c r="SF1149" s="14"/>
      <c r="SG1149" s="14"/>
      <c r="SH1149" s="14"/>
      <c r="SI1149" s="14"/>
      <c r="SJ1149" s="14"/>
      <c r="SK1149" s="14"/>
      <c r="SL1149" s="14"/>
      <c r="SM1149" s="14"/>
      <c r="SN1149" s="14"/>
      <c r="SO1149" s="14"/>
      <c r="SP1149" s="14"/>
      <c r="SQ1149" s="14"/>
      <c r="SR1149" s="14"/>
      <c r="SS1149" s="14"/>
      <c r="ST1149" s="14"/>
      <c r="SU1149" s="14"/>
      <c r="SV1149" s="14"/>
      <c r="SW1149" s="14"/>
      <c r="SX1149" s="14"/>
      <c r="SY1149" s="14"/>
      <c r="SZ1149" s="14"/>
      <c r="TA1149" s="14"/>
      <c r="TB1149" s="14"/>
      <c r="TC1149" s="14"/>
      <c r="TD1149" s="14"/>
      <c r="TE1149" s="14"/>
      <c r="TF1149" s="14"/>
      <c r="TG1149" s="14"/>
      <c r="TH1149" s="14"/>
      <c r="TI1149" s="14"/>
      <c r="TJ1149" s="14"/>
      <c r="TK1149" s="14"/>
      <c r="TL1149" s="14"/>
      <c r="TM1149" s="14"/>
      <c r="TN1149" s="14"/>
      <c r="TO1149" s="14"/>
      <c r="TP1149" s="14"/>
      <c r="TQ1149" s="14"/>
      <c r="TR1149" s="14"/>
      <c r="TS1149" s="14"/>
      <c r="TT1149" s="14"/>
      <c r="TU1149" s="14"/>
      <c r="TV1149" s="14"/>
      <c r="TW1149" s="14"/>
      <c r="TX1149" s="14"/>
      <c r="TY1149" s="14"/>
      <c r="TZ1149" s="14"/>
      <c r="UA1149" s="14"/>
      <c r="UB1149" s="14"/>
      <c r="UC1149" s="14"/>
      <c r="UD1149" s="14"/>
      <c r="UE1149" s="14"/>
      <c r="UF1149" s="14"/>
      <c r="UG1149" s="14"/>
      <c r="UH1149" s="14"/>
      <c r="UI1149" s="14"/>
      <c r="UJ1149" s="14"/>
      <c r="UK1149" s="14"/>
      <c r="UL1149" s="14"/>
      <c r="UM1149" s="14"/>
      <c r="UN1149" s="14"/>
      <c r="UO1149" s="14"/>
      <c r="UP1149" s="14"/>
      <c r="UQ1149" s="14"/>
      <c r="UR1149" s="14"/>
      <c r="US1149" s="14"/>
      <c r="UT1149" s="14"/>
      <c r="UU1149" s="14"/>
      <c r="UV1149" s="14"/>
      <c r="UW1149" s="14"/>
      <c r="UX1149" s="14"/>
      <c r="UY1149" s="14"/>
      <c r="UZ1149" s="14"/>
      <c r="VA1149" s="14"/>
      <c r="VB1149" s="14"/>
      <c r="VC1149" s="14"/>
      <c r="VD1149" s="14"/>
      <c r="VE1149" s="14"/>
      <c r="VF1149" s="14"/>
      <c r="VG1149" s="14"/>
      <c r="VH1149" s="14"/>
      <c r="VI1149" s="14"/>
      <c r="VJ1149" s="14"/>
      <c r="VK1149" s="14"/>
      <c r="VL1149" s="14"/>
      <c r="VM1149" s="14"/>
      <c r="VN1149" s="14"/>
      <c r="VO1149" s="14"/>
      <c r="VP1149" s="14"/>
      <c r="VQ1149" s="14"/>
      <c r="VR1149" s="14"/>
      <c r="VS1149" s="14"/>
      <c r="VT1149" s="14"/>
      <c r="VU1149" s="14"/>
      <c r="VV1149" s="14"/>
      <c r="VW1149" s="14"/>
      <c r="VX1149" s="14"/>
      <c r="VY1149" s="14"/>
      <c r="VZ1149" s="14"/>
      <c r="WA1149" s="14"/>
      <c r="WB1149" s="14"/>
      <c r="WC1149" s="14"/>
      <c r="WD1149" s="14"/>
      <c r="WE1149" s="14"/>
      <c r="WF1149" s="14"/>
      <c r="WG1149" s="14"/>
      <c r="WH1149" s="14"/>
      <c r="WI1149" s="14"/>
      <c r="WJ1149" s="14"/>
      <c r="WK1149" s="14"/>
      <c r="WL1149" s="14"/>
      <c r="WM1149" s="14"/>
      <c r="WN1149" s="14"/>
      <c r="WO1149" s="14"/>
      <c r="WP1149" s="14"/>
      <c r="WQ1149" s="14"/>
      <c r="WR1149" s="14"/>
      <c r="WS1149" s="14"/>
      <c r="WT1149" s="14"/>
      <c r="WU1149" s="14"/>
      <c r="WV1149" s="14"/>
      <c r="WW1149" s="14"/>
      <c r="WX1149" s="14"/>
      <c r="WY1149" s="14"/>
      <c r="WZ1149" s="14"/>
      <c r="XA1149" s="14"/>
      <c r="XB1149" s="14"/>
      <c r="XC1149" s="14"/>
      <c r="XD1149" s="14"/>
      <c r="XE1149" s="14"/>
      <c r="XF1149" s="14"/>
      <c r="XG1149" s="14"/>
      <c r="XH1149" s="14"/>
      <c r="XI1149" s="14"/>
      <c r="XJ1149" s="14"/>
      <c r="XK1149" s="14"/>
      <c r="XL1149" s="14"/>
      <c r="XM1149" s="14"/>
      <c r="XN1149" s="14"/>
      <c r="XO1149" s="14"/>
      <c r="XP1149" s="14"/>
      <c r="XQ1149" s="14"/>
      <c r="XR1149" s="14"/>
      <c r="XS1149" s="14"/>
      <c r="XT1149" s="14"/>
      <c r="XU1149" s="14"/>
      <c r="XV1149" s="14"/>
      <c r="XW1149" s="14"/>
      <c r="XX1149" s="14"/>
      <c r="XY1149" s="14"/>
      <c r="XZ1149" s="14"/>
      <c r="YA1149" s="14"/>
      <c r="YB1149" s="14"/>
      <c r="YC1149" s="14"/>
      <c r="YD1149" s="14"/>
      <c r="YE1149" s="14"/>
      <c r="YF1149" s="14"/>
      <c r="YG1149" s="14"/>
      <c r="YH1149" s="14"/>
      <c r="YI1149" s="14"/>
      <c r="YJ1149" s="14"/>
      <c r="YK1149" s="14"/>
      <c r="YL1149" s="14"/>
      <c r="YM1149" s="14"/>
      <c r="YN1149" s="14"/>
      <c r="YO1149" s="14"/>
      <c r="YP1149" s="14"/>
      <c r="YQ1149" s="14"/>
      <c r="YR1149" s="14"/>
      <c r="YS1149" s="14"/>
      <c r="YT1149" s="14"/>
      <c r="YU1149" s="14"/>
      <c r="YV1149" s="14"/>
      <c r="YW1149" s="14"/>
      <c r="YX1149" s="14"/>
      <c r="YY1149" s="14"/>
      <c r="YZ1149" s="14"/>
      <c r="ZA1149" s="14"/>
      <c r="ZB1149" s="14"/>
      <c r="ZC1149" s="14"/>
      <c r="ZD1149" s="14"/>
      <c r="ZE1149" s="14"/>
      <c r="ZF1149" s="14"/>
      <c r="ZG1149" s="14"/>
      <c r="ZH1149" s="14"/>
      <c r="ZI1149" s="14"/>
      <c r="ZJ1149" s="14"/>
      <c r="ZK1149" s="14"/>
      <c r="ZL1149" s="14"/>
      <c r="ZM1149" s="14"/>
      <c r="ZN1149" s="14"/>
      <c r="ZO1149" s="14"/>
      <c r="ZP1149" s="14"/>
      <c r="ZQ1149" s="14"/>
      <c r="ZR1149" s="14"/>
      <c r="ZS1149" s="14"/>
      <c r="ZT1149" s="14"/>
      <c r="ZU1149" s="14"/>
      <c r="ZV1149" s="14"/>
      <c r="ZW1149" s="14"/>
      <c r="ZX1149" s="14"/>
      <c r="ZY1149" s="14"/>
      <c r="ZZ1149" s="14"/>
      <c r="AAA1149" s="14"/>
      <c r="AAB1149" s="14"/>
      <c r="AAC1149" s="14"/>
      <c r="AAD1149" s="14"/>
      <c r="AAE1149" s="14"/>
      <c r="AAF1149" s="14"/>
      <c r="AAG1149" s="14"/>
      <c r="AAH1149" s="14"/>
      <c r="AAI1149" s="14"/>
      <c r="AAJ1149" s="14"/>
      <c r="AAK1149" s="14"/>
      <c r="AAL1149" s="14"/>
      <c r="AAM1149" s="14"/>
      <c r="AAN1149" s="14"/>
      <c r="AAO1149" s="14"/>
      <c r="AAP1149" s="14"/>
      <c r="AAQ1149" s="14"/>
      <c r="AAR1149" s="14"/>
      <c r="AAS1149" s="14"/>
      <c r="AAT1149" s="14"/>
      <c r="AAU1149" s="14"/>
      <c r="AAV1149" s="14"/>
      <c r="AAW1149" s="14"/>
      <c r="AAX1149" s="14"/>
      <c r="AAY1149" s="14"/>
      <c r="AAZ1149" s="14"/>
      <c r="ABA1149" s="14"/>
      <c r="ABB1149" s="14"/>
      <c r="ABC1149" s="14"/>
      <c r="ABD1149" s="14"/>
      <c r="ABE1149" s="14"/>
      <c r="ABF1149" s="14"/>
      <c r="ABG1149" s="14"/>
      <c r="ABH1149" s="14"/>
      <c r="ABI1149" s="14"/>
      <c r="ABJ1149" s="14"/>
      <c r="ABK1149" s="14"/>
      <c r="ABL1149" s="14"/>
      <c r="ABM1149" s="14"/>
      <c r="ABN1149" s="14"/>
      <c r="ABO1149" s="14"/>
      <c r="ABP1149" s="14"/>
      <c r="ABQ1149" s="14"/>
      <c r="ABR1149" s="14"/>
      <c r="ABS1149" s="14"/>
      <c r="ABT1149" s="14"/>
      <c r="ABU1149" s="14"/>
      <c r="ABV1149" s="14"/>
      <c r="ABW1149" s="14"/>
      <c r="ABX1149" s="14"/>
      <c r="ABY1149" s="14"/>
      <c r="ABZ1149" s="14"/>
      <c r="ACA1149" s="14"/>
      <c r="ACB1149" s="14"/>
      <c r="ACC1149" s="14"/>
      <c r="ACD1149" s="14"/>
      <c r="ACE1149" s="14"/>
      <c r="ACF1149" s="14"/>
      <c r="ACG1149" s="14"/>
      <c r="ACH1149" s="14"/>
      <c r="ACI1149" s="14"/>
      <c r="ACJ1149" s="14"/>
      <c r="ACK1149" s="14"/>
      <c r="ACL1149" s="14"/>
      <c r="ACM1149" s="14"/>
      <c r="ACN1149" s="14"/>
      <c r="ACO1149" s="14"/>
      <c r="ACP1149" s="14"/>
      <c r="ACQ1149" s="14"/>
      <c r="ACR1149" s="14"/>
      <c r="ACS1149" s="14"/>
      <c r="ACT1149" s="14"/>
      <c r="ACU1149" s="14"/>
      <c r="ACV1149" s="14"/>
      <c r="ACW1149" s="14"/>
      <c r="ACX1149" s="14"/>
      <c r="ACY1149" s="14"/>
      <c r="ACZ1149" s="14"/>
      <c r="ADA1149" s="14"/>
      <c r="ADB1149" s="14"/>
      <c r="ADC1149" s="14"/>
      <c r="ADD1149" s="14"/>
      <c r="ADE1149" s="14"/>
      <c r="ADF1149" s="14"/>
      <c r="ADG1149" s="14"/>
      <c r="ADH1149" s="14"/>
      <c r="ADI1149" s="14"/>
      <c r="ADJ1149" s="14"/>
      <c r="ADK1149" s="14"/>
      <c r="ADL1149" s="14"/>
      <c r="ADM1149" s="14"/>
      <c r="ADN1149" s="14"/>
      <c r="ADO1149" s="14"/>
      <c r="ADP1149" s="14"/>
      <c r="ADQ1149" s="14"/>
      <c r="ADR1149" s="14"/>
      <c r="ADS1149" s="14"/>
      <c r="ADT1149" s="14"/>
      <c r="ADU1149" s="14"/>
      <c r="ADV1149" s="14"/>
      <c r="ADW1149" s="14"/>
      <c r="ADX1149" s="14"/>
      <c r="ADY1149" s="14"/>
      <c r="ADZ1149" s="14"/>
      <c r="AEA1149" s="14"/>
      <c r="AEB1149" s="14"/>
      <c r="AEC1149" s="14"/>
      <c r="AED1149" s="14"/>
      <c r="AEE1149" s="14"/>
      <c r="AEF1149" s="14"/>
      <c r="AEG1149" s="14"/>
      <c r="AEH1149" s="14"/>
      <c r="AEI1149" s="14"/>
      <c r="AEJ1149" s="14"/>
      <c r="AEK1149" s="14"/>
      <c r="AEL1149" s="14"/>
      <c r="AEM1149" s="14"/>
      <c r="AEN1149" s="14"/>
      <c r="AEO1149" s="14"/>
      <c r="AEP1149" s="14"/>
      <c r="AEQ1149" s="14"/>
      <c r="AER1149" s="14"/>
      <c r="AES1149" s="14"/>
      <c r="AET1149" s="14"/>
      <c r="AEU1149" s="14"/>
      <c r="AEV1149" s="14"/>
      <c r="AEW1149" s="14"/>
      <c r="AEX1149" s="14"/>
      <c r="AEY1149" s="14"/>
      <c r="AEZ1149" s="14"/>
      <c r="AFA1149" s="14"/>
      <c r="AFB1149" s="14"/>
      <c r="AFC1149" s="14"/>
      <c r="AFD1149" s="14"/>
      <c r="AFE1149" s="14"/>
      <c r="AFF1149" s="14"/>
      <c r="AFG1149" s="14"/>
      <c r="AFH1149" s="14"/>
      <c r="AFI1149" s="14"/>
      <c r="AFJ1149" s="14"/>
      <c r="AFK1149" s="14"/>
      <c r="AFL1149" s="14"/>
      <c r="AFM1149" s="14"/>
      <c r="AFN1149" s="14"/>
      <c r="AFO1149" s="14"/>
      <c r="AFP1149" s="14"/>
      <c r="AFQ1149" s="14"/>
      <c r="AFR1149" s="14"/>
      <c r="AFS1149" s="14"/>
      <c r="AFT1149" s="14"/>
      <c r="AFU1149" s="14"/>
      <c r="AFV1149" s="14"/>
      <c r="AFW1149" s="14"/>
      <c r="AFX1149" s="14"/>
      <c r="AFY1149" s="14"/>
      <c r="AFZ1149" s="14"/>
      <c r="AGA1149" s="14"/>
      <c r="AGB1149" s="14"/>
      <c r="AGC1149" s="14"/>
      <c r="AGD1149" s="14"/>
      <c r="AGE1149" s="14"/>
      <c r="AGF1149" s="14"/>
      <c r="AGG1149" s="14"/>
      <c r="AGH1149" s="14"/>
      <c r="AGI1149" s="14"/>
      <c r="AGJ1149" s="14"/>
      <c r="AGK1149" s="14"/>
      <c r="AGL1149" s="14"/>
      <c r="AGM1149" s="14"/>
      <c r="AGN1149" s="14"/>
      <c r="AGO1149" s="14"/>
      <c r="AGP1149" s="14"/>
      <c r="AGQ1149" s="14"/>
      <c r="AGR1149" s="14"/>
      <c r="AGS1149" s="14"/>
      <c r="AGT1149" s="14"/>
      <c r="AGU1149" s="14"/>
      <c r="AGV1149" s="14"/>
      <c r="AGW1149" s="14"/>
      <c r="AGX1149" s="14"/>
      <c r="AGY1149" s="14"/>
      <c r="AGZ1149" s="14"/>
      <c r="AHA1149" s="14"/>
      <c r="AHB1149" s="14"/>
      <c r="AHC1149" s="14"/>
      <c r="AHD1149" s="14"/>
      <c r="AHE1149" s="14"/>
      <c r="AHF1149" s="14"/>
      <c r="AHG1149" s="14"/>
      <c r="AHH1149" s="14"/>
      <c r="AHI1149" s="14"/>
      <c r="AHJ1149" s="14"/>
      <c r="AHK1149" s="14"/>
      <c r="AHL1149" s="14"/>
      <c r="AHM1149" s="14"/>
      <c r="AHN1149" s="14"/>
      <c r="AHO1149" s="14"/>
      <c r="AHP1149" s="14"/>
      <c r="AHQ1149" s="14"/>
      <c r="AHR1149" s="14"/>
      <c r="AHS1149" s="14"/>
      <c r="AHT1149" s="14"/>
      <c r="AHU1149" s="14"/>
      <c r="AHV1149" s="14"/>
      <c r="AHW1149" s="14"/>
      <c r="AHX1149" s="14"/>
      <c r="AHY1149" s="14"/>
      <c r="AHZ1149" s="14"/>
      <c r="AIA1149" s="14"/>
      <c r="AIB1149" s="14"/>
      <c r="AIC1149" s="14"/>
      <c r="AID1149" s="14"/>
      <c r="AIE1149" s="14"/>
      <c r="AIF1149" s="14"/>
      <c r="AIG1149" s="14"/>
      <c r="AIH1149" s="14"/>
      <c r="AII1149" s="14"/>
      <c r="AIJ1149" s="14"/>
      <c r="AIK1149" s="14"/>
      <c r="AIL1149" s="14"/>
      <c r="AIM1149" s="14"/>
      <c r="AIN1149" s="14"/>
      <c r="AIO1149" s="14"/>
      <c r="AIP1149" s="14"/>
      <c r="AIQ1149" s="14"/>
      <c r="AIR1149" s="14"/>
      <c r="AIS1149" s="14"/>
      <c r="AIT1149" s="14"/>
      <c r="AIU1149" s="14"/>
      <c r="AIV1149" s="14"/>
      <c r="AIW1149" s="14"/>
      <c r="AIX1149" s="14"/>
      <c r="AIY1149" s="14"/>
      <c r="AIZ1149" s="14"/>
      <c r="AJA1149" s="14"/>
      <c r="AJB1149" s="14"/>
      <c r="AJC1149" s="14"/>
      <c r="AJD1149" s="14"/>
      <c r="AJE1149" s="14"/>
      <c r="AJF1149" s="14"/>
      <c r="AJG1149" s="14"/>
      <c r="AJH1149" s="14"/>
      <c r="AJI1149" s="14"/>
      <c r="AJJ1149" s="14"/>
      <c r="AJK1149" s="14"/>
      <c r="AJL1149" s="14"/>
      <c r="AJM1149" s="14"/>
      <c r="AJN1149" s="14"/>
      <c r="AJO1149" s="14"/>
      <c r="AJP1149" s="14"/>
      <c r="AJQ1149" s="14"/>
      <c r="AJR1149" s="14"/>
      <c r="AJS1149" s="14"/>
      <c r="AJT1149" s="14"/>
      <c r="AJU1149" s="14"/>
      <c r="AJV1149" s="14"/>
      <c r="AJW1149" s="14"/>
      <c r="AJX1149" s="14"/>
      <c r="AJY1149" s="14"/>
      <c r="AJZ1149" s="14"/>
      <c r="AKA1149" s="14"/>
      <c r="AKB1149" s="14"/>
      <c r="AKC1149" s="14"/>
      <c r="AKD1149" s="14"/>
      <c r="AKE1149" s="14"/>
      <c r="AKF1149" s="14"/>
      <c r="AKG1149" s="14"/>
      <c r="AKH1149" s="14"/>
      <c r="AKI1149" s="14"/>
      <c r="AKJ1149" s="14"/>
      <c r="AKK1149" s="14"/>
      <c r="AKL1149" s="14"/>
      <c r="AKM1149" s="14"/>
      <c r="AKN1149" s="14"/>
      <c r="AKO1149" s="14"/>
      <c r="AKP1149" s="14"/>
      <c r="AKQ1149" s="14"/>
      <c r="AKR1149" s="14"/>
      <c r="AKS1149" s="14"/>
      <c r="AKT1149" s="14"/>
      <c r="AKU1149" s="14"/>
      <c r="AKV1149" s="14"/>
      <c r="AKW1149" s="14"/>
      <c r="AKX1149" s="14"/>
      <c r="AKY1149" s="14"/>
      <c r="AKZ1149" s="14"/>
      <c r="ALA1149" s="14"/>
      <c r="ALB1149" s="14"/>
      <c r="ALC1149" s="14"/>
      <c r="ALD1149" s="14"/>
      <c r="ALE1149" s="14"/>
      <c r="ALF1149" s="14"/>
      <c r="ALG1149" s="14"/>
      <c r="ALH1149" s="14"/>
      <c r="ALI1149" s="14"/>
      <c r="ALJ1149" s="14"/>
      <c r="ALK1149" s="14"/>
      <c r="ALL1149" s="14"/>
      <c r="ALM1149" s="14"/>
      <c r="ALN1149" s="14"/>
      <c r="ALO1149" s="14"/>
      <c r="ALP1149" s="14"/>
      <c r="ALQ1149" s="14"/>
      <c r="ALR1149" s="14"/>
      <c r="ALS1149" s="14"/>
      <c r="ALT1149" s="14"/>
      <c r="ALU1149" s="14"/>
      <c r="ALV1149" s="14"/>
      <c r="ALW1149" s="14"/>
      <c r="ALX1149" s="14"/>
      <c r="ALY1149" s="14"/>
      <c r="ALZ1149" s="14"/>
      <c r="AMA1149" s="14"/>
      <c r="AMB1149" s="14"/>
      <c r="AMC1149" s="14"/>
      <c r="AMD1149" s="14"/>
      <c r="AME1149" s="14"/>
      <c r="AMF1149" s="14"/>
      <c r="AMG1149" s="14"/>
      <c r="AMH1149" s="14"/>
      <c r="AMI1149" s="14"/>
      <c r="AMJ1149" s="14"/>
      <c r="AMK1149" s="14"/>
      <c r="AML1149" s="14"/>
      <c r="AMM1149" s="14"/>
      <c r="AMN1149" s="14"/>
      <c r="AMO1149" s="14"/>
      <c r="AMP1149" s="14"/>
      <c r="AMQ1149" s="14"/>
      <c r="AMR1149" s="14"/>
      <c r="AMS1149" s="14"/>
      <c r="AMT1149" s="14"/>
      <c r="AMU1149" s="14"/>
      <c r="AMV1149" s="14"/>
      <c r="AMW1149" s="14"/>
      <c r="AMX1149" s="14"/>
      <c r="AMY1149" s="14"/>
      <c r="AMZ1149" s="14"/>
      <c r="ANA1149" s="14"/>
      <c r="ANB1149" s="14"/>
      <c r="ANC1149" s="14"/>
      <c r="AND1149" s="14"/>
      <c r="ANE1149" s="14"/>
      <c r="ANF1149" s="14"/>
      <c r="ANG1149" s="14"/>
      <c r="ANH1149" s="14"/>
      <c r="ANI1149" s="14"/>
      <c r="ANJ1149" s="14"/>
      <c r="ANK1149" s="14"/>
      <c r="ANL1149" s="14"/>
      <c r="ANM1149" s="14"/>
      <c r="ANN1149" s="14"/>
      <c r="ANO1149" s="14"/>
      <c r="ANP1149" s="14"/>
      <c r="ANQ1149" s="14"/>
      <c r="ANR1149" s="14"/>
      <c r="ANS1149" s="14"/>
      <c r="ANT1149" s="14"/>
      <c r="ANU1149" s="14"/>
      <c r="ANV1149" s="14"/>
      <c r="ANW1149" s="14"/>
      <c r="ANX1149" s="14"/>
      <c r="ANY1149" s="14"/>
      <c r="ANZ1149" s="14"/>
      <c r="AOA1149" s="14"/>
      <c r="AOB1149" s="14"/>
      <c r="AOC1149" s="14"/>
      <c r="AOD1149" s="14"/>
      <c r="AOE1149" s="14"/>
      <c r="AOF1149" s="14"/>
      <c r="AOG1149" s="14"/>
      <c r="AOH1149" s="14"/>
      <c r="AOI1149" s="14"/>
      <c r="AOJ1149" s="14"/>
      <c r="AOK1149" s="14"/>
      <c r="AOL1149" s="14"/>
      <c r="AOM1149" s="14"/>
      <c r="AON1149" s="14"/>
      <c r="AOO1149" s="14"/>
      <c r="AOP1149" s="14"/>
      <c r="AOQ1149" s="14"/>
      <c r="AOR1149" s="14"/>
      <c r="AOS1149" s="14"/>
      <c r="AOT1149" s="14"/>
      <c r="AOU1149" s="14"/>
      <c r="AOV1149" s="14"/>
      <c r="AOW1149" s="14"/>
      <c r="AOX1149" s="14"/>
      <c r="AOY1149" s="14"/>
      <c r="AOZ1149" s="14"/>
      <c r="APA1149" s="14"/>
      <c r="APB1149" s="14"/>
      <c r="APC1149" s="14"/>
      <c r="APD1149" s="14"/>
      <c r="APE1149" s="14"/>
      <c r="APF1149" s="14"/>
      <c r="APG1149" s="14"/>
      <c r="APH1149" s="14"/>
      <c r="API1149" s="14"/>
      <c r="APJ1149" s="14"/>
      <c r="APK1149" s="14"/>
      <c r="APL1149" s="14"/>
      <c r="APM1149" s="14"/>
      <c r="APN1149" s="14"/>
      <c r="APO1149" s="14"/>
      <c r="APP1149" s="14"/>
      <c r="APQ1149" s="14"/>
      <c r="APR1149" s="14"/>
      <c r="APS1149" s="14"/>
      <c r="APT1149" s="14"/>
      <c r="APU1149" s="14"/>
      <c r="APV1149" s="14"/>
      <c r="APW1149" s="14"/>
      <c r="APX1149" s="14"/>
      <c r="APY1149" s="14"/>
      <c r="APZ1149" s="14"/>
      <c r="AQA1149" s="14"/>
      <c r="AQB1149" s="14"/>
      <c r="AQC1149" s="14"/>
      <c r="AQD1149" s="14"/>
      <c r="AQE1149" s="14"/>
      <c r="AQF1149" s="14"/>
      <c r="AQG1149" s="14"/>
      <c r="AQH1149" s="14"/>
      <c r="AQI1149" s="14"/>
      <c r="AQJ1149" s="14"/>
      <c r="AQK1149" s="14"/>
      <c r="AQL1149" s="14"/>
      <c r="AQM1149" s="14"/>
      <c r="AQN1149" s="14"/>
      <c r="AQO1149" s="14"/>
      <c r="AQP1149" s="14"/>
      <c r="AQQ1149" s="14"/>
      <c r="AQR1149" s="14"/>
      <c r="AQS1149" s="14"/>
      <c r="AQT1149" s="14"/>
      <c r="AQU1149" s="14"/>
      <c r="AQV1149" s="14"/>
      <c r="AQW1149" s="14"/>
      <c r="AQX1149" s="14"/>
      <c r="AQY1149" s="14"/>
      <c r="AQZ1149" s="14"/>
      <c r="ARA1149" s="14"/>
      <c r="ARB1149" s="14"/>
      <c r="ARC1149" s="14"/>
      <c r="ARD1149" s="14"/>
      <c r="ARE1149" s="14"/>
      <c r="ARF1149" s="14"/>
      <c r="ARG1149" s="14"/>
      <c r="ARH1149" s="14"/>
      <c r="ARI1149" s="14"/>
      <c r="ARJ1149" s="14"/>
      <c r="ARK1149" s="14"/>
      <c r="ARL1149" s="14"/>
      <c r="ARM1149" s="14"/>
      <c r="ARN1149" s="14"/>
      <c r="ARO1149" s="14"/>
      <c r="ARP1149" s="14"/>
      <c r="ARQ1149" s="14"/>
      <c r="ARR1149" s="14"/>
      <c r="ARS1149" s="14"/>
      <c r="ART1149" s="14"/>
      <c r="ARU1149" s="14"/>
      <c r="ARV1149" s="14"/>
      <c r="ARW1149" s="14"/>
      <c r="ARX1149" s="14"/>
      <c r="ARY1149" s="14"/>
      <c r="ARZ1149" s="14"/>
      <c r="ASA1149" s="14"/>
      <c r="ASB1149" s="14"/>
      <c r="ASC1149" s="14"/>
      <c r="ASD1149" s="14"/>
      <c r="ASE1149" s="14"/>
      <c r="ASF1149" s="14"/>
      <c r="ASG1149" s="14"/>
      <c r="ASH1149" s="14"/>
      <c r="ASI1149" s="14"/>
      <c r="ASJ1149" s="14"/>
      <c r="ASK1149" s="14"/>
      <c r="ASL1149" s="14"/>
      <c r="ASM1149" s="14"/>
      <c r="ASN1149" s="14"/>
      <c r="ASO1149" s="14"/>
      <c r="ASP1149" s="14"/>
      <c r="ASQ1149" s="14"/>
      <c r="ASR1149" s="14"/>
      <c r="ASS1149" s="14"/>
      <c r="AST1149" s="14"/>
      <c r="ASU1149" s="14"/>
      <c r="ASV1149" s="14"/>
      <c r="ASW1149" s="14"/>
      <c r="ASX1149" s="14"/>
      <c r="ASY1149" s="14"/>
      <c r="ASZ1149" s="14"/>
      <c r="ATA1149" s="14"/>
      <c r="ATB1149" s="14"/>
      <c r="ATC1149" s="14"/>
      <c r="ATD1149" s="14"/>
      <c r="ATE1149" s="14"/>
      <c r="ATF1149" s="14"/>
      <c r="ATG1149" s="14"/>
      <c r="ATH1149" s="14"/>
      <c r="ATI1149" s="14"/>
      <c r="ATJ1149" s="14"/>
      <c r="ATK1149" s="14"/>
      <c r="ATL1149" s="14"/>
      <c r="ATM1149" s="14"/>
      <c r="ATN1149" s="14"/>
      <c r="ATO1149" s="14"/>
      <c r="ATP1149" s="14"/>
      <c r="ATQ1149" s="14"/>
      <c r="ATR1149" s="14"/>
      <c r="ATS1149" s="14"/>
      <c r="ATT1149" s="14"/>
      <c r="ATU1149" s="14"/>
      <c r="ATV1149" s="14"/>
      <c r="ATW1149" s="14"/>
      <c r="ATX1149" s="14"/>
      <c r="ATY1149" s="14"/>
      <c r="ATZ1149" s="14"/>
      <c r="AUA1149" s="14"/>
      <c r="AUB1149" s="14"/>
      <c r="AUC1149" s="14"/>
      <c r="AUD1149" s="14"/>
      <c r="AUE1149" s="14"/>
      <c r="AUF1149" s="14"/>
      <c r="AUG1149" s="14"/>
      <c r="AUH1149" s="14"/>
      <c r="AUI1149" s="14"/>
      <c r="AUJ1149" s="14"/>
      <c r="AUK1149" s="14"/>
      <c r="AUL1149" s="14"/>
      <c r="AUM1149" s="14"/>
      <c r="AUN1149" s="14"/>
      <c r="AUO1149" s="14"/>
      <c r="AUP1149" s="14"/>
      <c r="AUQ1149" s="14"/>
      <c r="AUR1149" s="14"/>
      <c r="AUS1149" s="14"/>
      <c r="AUT1149" s="14"/>
      <c r="AUU1149" s="14"/>
      <c r="AUV1149" s="14"/>
      <c r="AUW1149" s="14"/>
      <c r="AUX1149" s="14"/>
      <c r="AUY1149" s="14"/>
      <c r="AUZ1149" s="14"/>
      <c r="AVA1149" s="14"/>
      <c r="AVB1149" s="14"/>
      <c r="AVC1149" s="14"/>
      <c r="AVD1149" s="14"/>
      <c r="AVE1149" s="14"/>
      <c r="AVF1149" s="14"/>
      <c r="AVG1149" s="14"/>
      <c r="AVH1149" s="14"/>
      <c r="AVI1149" s="14"/>
      <c r="AVJ1149" s="14"/>
      <c r="AVK1149" s="14"/>
      <c r="AVL1149" s="14"/>
      <c r="AVM1149" s="14"/>
      <c r="AVN1149" s="14"/>
      <c r="AVO1149" s="14"/>
      <c r="AVP1149" s="14"/>
      <c r="AVQ1149" s="14"/>
      <c r="AVR1149" s="14"/>
      <c r="AVS1149" s="14"/>
      <c r="AVT1149" s="14"/>
      <c r="AVU1149" s="14"/>
      <c r="AVV1149" s="14"/>
      <c r="AVW1149" s="14"/>
      <c r="AVX1149" s="14"/>
      <c r="AVY1149" s="14"/>
      <c r="AVZ1149" s="14"/>
      <c r="AWA1149" s="14"/>
      <c r="AWB1149" s="14"/>
      <c r="AWC1149" s="14"/>
      <c r="AWD1149" s="14"/>
      <c r="AWE1149" s="14"/>
      <c r="AWF1149" s="14"/>
      <c r="AWG1149" s="14"/>
      <c r="AWH1149" s="14"/>
      <c r="AWI1149" s="14"/>
      <c r="AWJ1149" s="14"/>
      <c r="AWK1149" s="14"/>
      <c r="AWL1149" s="14"/>
      <c r="AWM1149" s="14"/>
      <c r="AWN1149" s="14"/>
      <c r="AWO1149" s="14"/>
      <c r="AWP1149" s="14"/>
      <c r="AWQ1149" s="14"/>
      <c r="AWR1149" s="14"/>
      <c r="AWS1149" s="14"/>
      <c r="AWT1149" s="14"/>
      <c r="AWU1149" s="14"/>
      <c r="AWV1149" s="14"/>
      <c r="AWW1149" s="14"/>
      <c r="AWX1149" s="14"/>
      <c r="AWY1149" s="14"/>
      <c r="AWZ1149" s="14"/>
      <c r="AXA1149" s="14"/>
      <c r="AXB1149" s="14"/>
      <c r="AXC1149" s="14"/>
      <c r="AXD1149" s="14"/>
      <c r="AXE1149" s="14"/>
      <c r="AXF1149" s="14"/>
      <c r="AXG1149" s="14"/>
      <c r="AXH1149" s="14"/>
      <c r="AXI1149" s="14"/>
      <c r="AXJ1149" s="14"/>
      <c r="AXK1149" s="14"/>
      <c r="AXL1149" s="14"/>
      <c r="AXM1149" s="14"/>
      <c r="AXN1149" s="14"/>
      <c r="AXO1149" s="14"/>
      <c r="AXP1149" s="14"/>
      <c r="AXQ1149" s="14"/>
      <c r="AXR1149" s="14"/>
      <c r="AXS1149" s="14"/>
      <c r="AXT1149" s="14"/>
      <c r="AXU1149" s="14"/>
      <c r="AXV1149" s="14"/>
      <c r="AXW1149" s="14"/>
      <c r="AXX1149" s="14"/>
      <c r="AXY1149" s="14"/>
      <c r="AXZ1149" s="14"/>
      <c r="AYA1149" s="14"/>
      <c r="AYB1149" s="14"/>
      <c r="AYC1149" s="14"/>
      <c r="AYD1149" s="14"/>
      <c r="AYE1149" s="14"/>
      <c r="AYF1149" s="14"/>
      <c r="AYG1149" s="14"/>
      <c r="AYH1149" s="14"/>
      <c r="AYI1149" s="14"/>
      <c r="AYJ1149" s="14"/>
      <c r="AYK1149" s="14"/>
      <c r="AYL1149" s="14"/>
      <c r="AYM1149" s="14"/>
      <c r="AYN1149" s="14"/>
      <c r="AYO1149" s="14"/>
      <c r="AYP1149" s="14"/>
      <c r="AYQ1149" s="14"/>
      <c r="AYR1149" s="14"/>
      <c r="AYS1149" s="14"/>
      <c r="AYT1149" s="14"/>
      <c r="AYU1149" s="14"/>
      <c r="AYV1149" s="14"/>
      <c r="AYW1149" s="14"/>
      <c r="AYX1149" s="14"/>
      <c r="AYY1149" s="14"/>
      <c r="AYZ1149" s="14"/>
      <c r="AZA1149" s="14"/>
      <c r="AZB1149" s="14"/>
      <c r="AZC1149" s="14"/>
      <c r="AZD1149" s="14"/>
      <c r="AZE1149" s="14"/>
      <c r="AZF1149" s="14"/>
      <c r="AZG1149" s="14"/>
      <c r="AZH1149" s="14"/>
      <c r="AZI1149" s="14"/>
      <c r="AZJ1149" s="14"/>
      <c r="AZK1149" s="14"/>
      <c r="AZL1149" s="14"/>
      <c r="AZM1149" s="14"/>
      <c r="AZN1149" s="14"/>
      <c r="AZO1149" s="14"/>
      <c r="AZP1149" s="14"/>
      <c r="AZQ1149" s="14"/>
      <c r="AZR1149" s="14"/>
      <c r="AZS1149" s="14"/>
      <c r="AZT1149" s="14"/>
      <c r="AZU1149" s="14"/>
      <c r="AZV1149" s="14"/>
      <c r="AZW1149" s="14"/>
      <c r="AZX1149" s="14"/>
      <c r="AZY1149" s="14"/>
      <c r="AZZ1149" s="14"/>
      <c r="BAA1149" s="14"/>
      <c r="BAB1149" s="14"/>
      <c r="BAC1149" s="14"/>
      <c r="BAD1149" s="14"/>
      <c r="BAE1149" s="14"/>
      <c r="BAF1149" s="14"/>
      <c r="BAG1149" s="14"/>
      <c r="BAH1149" s="14"/>
      <c r="BAI1149" s="14"/>
      <c r="BAJ1149" s="14"/>
      <c r="BAK1149" s="14"/>
      <c r="BAL1149" s="14"/>
      <c r="BAM1149" s="14"/>
      <c r="BAN1149" s="14"/>
      <c r="BAO1149" s="14"/>
      <c r="BAP1149" s="14"/>
      <c r="BAQ1149" s="14"/>
      <c r="BAR1149" s="14"/>
      <c r="BAS1149" s="14"/>
      <c r="BAT1149" s="14"/>
      <c r="BAU1149" s="14"/>
      <c r="BAV1149" s="14"/>
      <c r="BAW1149" s="14"/>
      <c r="BAX1149" s="14"/>
      <c r="BAY1149" s="14"/>
      <c r="BAZ1149" s="14"/>
      <c r="BBA1149" s="14"/>
      <c r="BBB1149" s="14"/>
      <c r="BBC1149" s="14"/>
      <c r="BBD1149" s="14"/>
      <c r="BBE1149" s="14"/>
      <c r="BBF1149" s="14"/>
      <c r="BBG1149" s="14"/>
      <c r="BBH1149" s="14"/>
      <c r="BBI1149" s="14"/>
      <c r="BBJ1149" s="14"/>
      <c r="BBK1149" s="14"/>
      <c r="BBL1149" s="14"/>
      <c r="BBM1149" s="14"/>
      <c r="BBN1149" s="14"/>
      <c r="BBO1149" s="14"/>
      <c r="BBP1149" s="14"/>
      <c r="BBQ1149" s="14"/>
      <c r="BBR1149" s="14"/>
      <c r="BBS1149" s="14"/>
      <c r="BBT1149" s="14"/>
      <c r="BBU1149" s="14"/>
      <c r="BBV1149" s="14"/>
      <c r="BBW1149" s="14"/>
      <c r="BBX1149" s="14"/>
      <c r="BBY1149" s="14"/>
      <c r="BBZ1149" s="14"/>
      <c r="BCA1149" s="14"/>
      <c r="BCB1149" s="14"/>
      <c r="BCC1149" s="14"/>
      <c r="BCD1149" s="14"/>
      <c r="BCE1149" s="14"/>
      <c r="BCF1149" s="14"/>
      <c r="BCG1149" s="14"/>
      <c r="BCH1149" s="14"/>
      <c r="BCI1149" s="14"/>
      <c r="BCJ1149" s="14"/>
      <c r="BCK1149" s="14"/>
      <c r="BCL1149" s="14"/>
      <c r="BCM1149" s="14"/>
      <c r="BCN1149" s="14"/>
      <c r="BCO1149" s="14"/>
      <c r="BCP1149" s="14"/>
      <c r="BCQ1149" s="14"/>
      <c r="BCR1149" s="14"/>
      <c r="BCS1149" s="14"/>
      <c r="BCT1149" s="14"/>
      <c r="BCU1149" s="14"/>
      <c r="BCV1149" s="14"/>
      <c r="BCW1149" s="14"/>
      <c r="BCX1149" s="14"/>
      <c r="BCY1149" s="14"/>
      <c r="BCZ1149" s="14"/>
      <c r="BDA1149" s="14"/>
      <c r="BDB1149" s="14"/>
      <c r="BDC1149" s="14"/>
      <c r="BDD1149" s="14"/>
      <c r="BDE1149" s="14"/>
      <c r="BDF1149" s="14"/>
      <c r="BDG1149" s="14"/>
      <c r="BDH1149" s="14"/>
      <c r="BDI1149" s="14"/>
      <c r="BDJ1149" s="14"/>
      <c r="BDK1149" s="14"/>
      <c r="BDL1149" s="14"/>
      <c r="BDM1149" s="14"/>
      <c r="BDN1149" s="14"/>
      <c r="BDO1149" s="14"/>
      <c r="BDP1149" s="14"/>
      <c r="BDQ1149" s="14"/>
      <c r="BDR1149" s="14"/>
      <c r="BDS1149" s="14"/>
      <c r="BDT1149" s="14"/>
      <c r="BDU1149" s="14"/>
      <c r="BDV1149" s="14"/>
      <c r="BDW1149" s="14"/>
      <c r="BDX1149" s="14"/>
      <c r="BDY1149" s="14"/>
      <c r="BDZ1149" s="14"/>
      <c r="BEA1149" s="14"/>
      <c r="BEB1149" s="14"/>
      <c r="BEC1149" s="14"/>
      <c r="BED1149" s="14"/>
      <c r="BEE1149" s="14"/>
      <c r="BEF1149" s="14"/>
      <c r="BEG1149" s="14"/>
      <c r="BEH1149" s="14"/>
      <c r="BEI1149" s="14"/>
      <c r="BEJ1149" s="14"/>
      <c r="BEK1149" s="14"/>
      <c r="BEL1149" s="14"/>
      <c r="BEM1149" s="14"/>
      <c r="BEN1149" s="14"/>
      <c r="BEO1149" s="14"/>
      <c r="BEP1149" s="14"/>
      <c r="BEQ1149" s="14"/>
      <c r="BER1149" s="14"/>
      <c r="BES1149" s="14"/>
      <c r="BET1149" s="14"/>
      <c r="BEU1149" s="14"/>
      <c r="BEV1149" s="14"/>
      <c r="BEW1149" s="14"/>
      <c r="BEX1149" s="14"/>
      <c r="BEY1149" s="14"/>
      <c r="BEZ1149" s="14"/>
      <c r="BFA1149" s="14"/>
      <c r="BFB1149" s="14"/>
      <c r="BFC1149" s="14"/>
      <c r="BFD1149" s="14"/>
      <c r="BFE1149" s="14"/>
      <c r="BFF1149" s="14"/>
      <c r="BFG1149" s="14"/>
      <c r="BFH1149" s="14"/>
      <c r="BFI1149" s="14"/>
      <c r="BFJ1149" s="14"/>
      <c r="BFK1149" s="14"/>
      <c r="BFL1149" s="14"/>
      <c r="BFM1149" s="14"/>
      <c r="BFN1149" s="14"/>
      <c r="BFO1149" s="14"/>
      <c r="BFP1149" s="14"/>
      <c r="BFQ1149" s="14"/>
      <c r="BFR1149" s="14"/>
      <c r="BFS1149" s="14"/>
      <c r="BFT1149" s="14"/>
      <c r="BFU1149" s="14"/>
      <c r="BFV1149" s="14"/>
      <c r="BFW1149" s="14"/>
      <c r="BFX1149" s="14"/>
      <c r="BFY1149" s="14"/>
      <c r="BFZ1149" s="14"/>
      <c r="BGA1149" s="14"/>
      <c r="BGB1149" s="14"/>
      <c r="BGC1149" s="14"/>
      <c r="BGD1149" s="14"/>
      <c r="BGE1149" s="14"/>
      <c r="BGF1149" s="14"/>
      <c r="BGG1149" s="14"/>
      <c r="BGH1149" s="14"/>
      <c r="BGI1149" s="14"/>
      <c r="BGJ1149" s="14"/>
      <c r="BGK1149" s="14"/>
      <c r="BGL1149" s="14"/>
      <c r="BGM1149" s="14"/>
      <c r="BGN1149" s="14"/>
      <c r="BGO1149" s="14"/>
      <c r="BGP1149" s="14"/>
      <c r="BGQ1149" s="14"/>
      <c r="BGR1149" s="14"/>
      <c r="BGS1149" s="14"/>
      <c r="BGT1149" s="14"/>
      <c r="BGU1149" s="14"/>
      <c r="BGV1149" s="14"/>
      <c r="BGW1149" s="14"/>
      <c r="BGX1149" s="14"/>
      <c r="BGY1149" s="14"/>
      <c r="BGZ1149" s="14"/>
      <c r="BHA1149" s="14"/>
      <c r="BHB1149" s="14"/>
      <c r="BHC1149" s="14"/>
      <c r="BHD1149" s="14"/>
      <c r="BHE1149" s="14"/>
      <c r="BHF1149" s="14"/>
      <c r="BHG1149" s="14"/>
      <c r="BHH1149" s="14"/>
      <c r="BHI1149" s="14"/>
      <c r="BHJ1149" s="14"/>
      <c r="BHK1149" s="14"/>
      <c r="BHL1149" s="14"/>
      <c r="BHM1149" s="14"/>
      <c r="BHN1149" s="14"/>
      <c r="BHO1149" s="14"/>
      <c r="BHP1149" s="14"/>
      <c r="BHQ1149" s="14"/>
      <c r="BHR1149" s="14"/>
      <c r="BHS1149" s="14"/>
      <c r="BHT1149" s="14"/>
      <c r="BHU1149" s="14"/>
      <c r="BHV1149" s="14"/>
      <c r="BHW1149" s="14"/>
      <c r="BHX1149" s="14"/>
      <c r="BHY1149" s="14"/>
      <c r="BHZ1149" s="14"/>
      <c r="BIA1149" s="14"/>
      <c r="BIB1149" s="14"/>
      <c r="BIC1149" s="14"/>
      <c r="BID1149" s="14"/>
      <c r="BIE1149" s="14"/>
      <c r="BIF1149" s="14"/>
      <c r="BIG1149" s="14"/>
      <c r="BIH1149" s="14"/>
      <c r="BII1149" s="14"/>
      <c r="BIJ1149" s="14"/>
      <c r="BIK1149" s="14"/>
      <c r="BIL1149" s="14"/>
      <c r="BIM1149" s="14"/>
      <c r="BIN1149" s="14"/>
      <c r="BIO1149" s="14"/>
      <c r="BIP1149" s="14"/>
      <c r="BIQ1149" s="14"/>
      <c r="BIR1149" s="14"/>
      <c r="BIS1149" s="14"/>
      <c r="BIT1149" s="14"/>
      <c r="BIU1149" s="14"/>
      <c r="BIV1149" s="14"/>
      <c r="BIW1149" s="14"/>
      <c r="BIX1149" s="14"/>
      <c r="BIY1149" s="14"/>
      <c r="BIZ1149" s="14"/>
      <c r="BJA1149" s="14"/>
      <c r="BJB1149" s="14"/>
      <c r="BJC1149" s="14"/>
      <c r="BJD1149" s="14"/>
      <c r="BJE1149" s="14"/>
      <c r="BJF1149" s="14"/>
      <c r="BJG1149" s="14"/>
      <c r="BJH1149" s="14"/>
      <c r="BJI1149" s="14"/>
      <c r="BJJ1149" s="14"/>
      <c r="BJK1149" s="14"/>
      <c r="BJL1149" s="14"/>
      <c r="BJM1149" s="14"/>
      <c r="BJN1149" s="14"/>
      <c r="BJO1149" s="14"/>
      <c r="BJP1149" s="14"/>
      <c r="BJQ1149" s="14"/>
      <c r="BJR1149" s="14"/>
      <c r="BJS1149" s="14"/>
      <c r="BJT1149" s="14"/>
      <c r="BJU1149" s="14"/>
      <c r="BJV1149" s="14"/>
      <c r="BJW1149" s="14"/>
      <c r="BJX1149" s="14"/>
      <c r="BJY1149" s="14"/>
      <c r="BJZ1149" s="14"/>
      <c r="BKA1149" s="14"/>
      <c r="BKB1149" s="14"/>
      <c r="BKC1149" s="14"/>
      <c r="BKD1149" s="14"/>
      <c r="BKE1149" s="14"/>
      <c r="BKF1149" s="14"/>
      <c r="BKG1149" s="14"/>
      <c r="BKH1149" s="14"/>
      <c r="BKI1149" s="14"/>
      <c r="BKJ1149" s="14"/>
      <c r="BKK1149" s="14"/>
      <c r="BKL1149" s="14"/>
      <c r="BKM1149" s="14"/>
      <c r="BKN1149" s="14"/>
      <c r="BKO1149" s="14"/>
      <c r="BKP1149" s="14"/>
      <c r="BKQ1149" s="14"/>
      <c r="BKR1149" s="14"/>
      <c r="BKS1149" s="14"/>
      <c r="BKT1149" s="14"/>
      <c r="BKU1149" s="14"/>
      <c r="BKV1149" s="14"/>
      <c r="BKW1149" s="14"/>
      <c r="BKX1149" s="14"/>
      <c r="BKY1149" s="14"/>
      <c r="BKZ1149" s="14"/>
      <c r="BLA1149" s="14"/>
      <c r="BLB1149" s="14"/>
      <c r="BLC1149" s="14"/>
      <c r="BLD1149" s="14"/>
      <c r="BLE1149" s="14"/>
      <c r="BLF1149" s="14"/>
      <c r="BLG1149" s="14"/>
      <c r="BLH1149" s="14"/>
      <c r="BLI1149" s="14"/>
      <c r="BLJ1149" s="14"/>
      <c r="BLK1149" s="14"/>
      <c r="BLL1149" s="14"/>
      <c r="BLM1149" s="14"/>
      <c r="BLN1149" s="14"/>
      <c r="BLO1149" s="14"/>
      <c r="BLP1149" s="14"/>
      <c r="BLQ1149" s="14"/>
      <c r="BLR1149" s="14"/>
      <c r="BLS1149" s="14"/>
      <c r="BLT1149" s="14"/>
      <c r="BLU1149" s="14"/>
      <c r="BLV1149" s="14"/>
      <c r="BLW1149" s="14"/>
      <c r="BLX1149" s="14"/>
      <c r="BLY1149" s="14"/>
      <c r="BLZ1149" s="14"/>
      <c r="BMA1149" s="14"/>
      <c r="BMB1149" s="14"/>
      <c r="BMC1149" s="14"/>
      <c r="BMD1149" s="14"/>
      <c r="BME1149" s="14"/>
      <c r="BMF1149" s="14"/>
      <c r="BMG1149" s="14"/>
      <c r="BMH1149" s="14"/>
      <c r="BMI1149" s="14"/>
      <c r="BMJ1149" s="14"/>
      <c r="BMK1149" s="14"/>
      <c r="BML1149" s="14"/>
      <c r="BMM1149" s="14"/>
      <c r="BMN1149" s="14"/>
      <c r="BMO1149" s="14"/>
      <c r="BMP1149" s="14"/>
      <c r="BMQ1149" s="14"/>
      <c r="BMR1149" s="14"/>
      <c r="BMS1149" s="14"/>
      <c r="BMT1149" s="14"/>
      <c r="BMU1149" s="14"/>
      <c r="BMV1149" s="14"/>
      <c r="BMW1149" s="14"/>
      <c r="BMX1149" s="14"/>
      <c r="BMY1149" s="14"/>
      <c r="BMZ1149" s="14"/>
      <c r="BNA1149" s="14"/>
      <c r="BNB1149" s="14"/>
      <c r="BNC1149" s="14"/>
      <c r="BND1149" s="14"/>
      <c r="BNE1149" s="14"/>
      <c r="BNF1149" s="14"/>
      <c r="BNG1149" s="14"/>
      <c r="BNH1149" s="14"/>
      <c r="BNI1149" s="14"/>
      <c r="BNJ1149" s="14"/>
      <c r="BNK1149" s="14"/>
      <c r="BNL1149" s="14"/>
      <c r="BNM1149" s="14"/>
      <c r="BNN1149" s="14"/>
      <c r="BNO1149" s="14"/>
      <c r="BNP1149" s="14"/>
      <c r="BNQ1149" s="14"/>
      <c r="BNR1149" s="14"/>
      <c r="BNS1149" s="14"/>
      <c r="BNT1149" s="14"/>
      <c r="BNU1149" s="14"/>
      <c r="BNV1149" s="14"/>
      <c r="BNW1149" s="14"/>
      <c r="BNX1149" s="14"/>
      <c r="BNY1149" s="14"/>
      <c r="BNZ1149" s="14"/>
      <c r="BOA1149" s="14"/>
      <c r="BOB1149" s="14"/>
      <c r="BOC1149" s="14"/>
      <c r="BOD1149" s="14"/>
      <c r="BOE1149" s="14"/>
      <c r="BOF1149" s="14"/>
      <c r="BOG1149" s="14"/>
      <c r="BOH1149" s="14"/>
      <c r="BOI1149" s="14"/>
      <c r="BOJ1149" s="14"/>
      <c r="BOK1149" s="14"/>
      <c r="BOL1149" s="14"/>
      <c r="BOM1149" s="14"/>
      <c r="BON1149" s="14"/>
      <c r="BOO1149" s="14"/>
      <c r="BOP1149" s="14"/>
      <c r="BOQ1149" s="14"/>
      <c r="BOR1149" s="14"/>
      <c r="BOS1149" s="14"/>
      <c r="BOT1149" s="14"/>
      <c r="BOU1149" s="14"/>
      <c r="BOV1149" s="14"/>
      <c r="BOW1149" s="14"/>
      <c r="BOX1149" s="14"/>
      <c r="BOY1149" s="14"/>
      <c r="BOZ1149" s="14"/>
      <c r="BPA1149" s="14"/>
      <c r="BPB1149" s="14"/>
      <c r="BPC1149" s="14"/>
      <c r="BPD1149" s="14"/>
      <c r="BPE1149" s="14"/>
      <c r="BPF1149" s="14"/>
      <c r="BPG1149" s="14"/>
      <c r="BPH1149" s="14"/>
      <c r="BPI1149" s="14"/>
      <c r="BPJ1149" s="14"/>
      <c r="BPK1149" s="14"/>
      <c r="BPL1149" s="14"/>
      <c r="BPM1149" s="14"/>
      <c r="BPN1149" s="14"/>
      <c r="BPO1149" s="14"/>
      <c r="BPP1149" s="14"/>
      <c r="BPQ1149" s="14"/>
      <c r="BPR1149" s="14"/>
      <c r="BPS1149" s="14"/>
      <c r="BPT1149" s="14"/>
      <c r="BPU1149" s="14"/>
      <c r="BPV1149" s="14"/>
      <c r="BPW1149" s="14"/>
      <c r="BPX1149" s="14"/>
      <c r="BPY1149" s="14"/>
      <c r="BPZ1149" s="14"/>
      <c r="BQA1149" s="14"/>
      <c r="BQB1149" s="14"/>
      <c r="BQC1149" s="14"/>
      <c r="BQD1149" s="14"/>
      <c r="BQE1149" s="14"/>
      <c r="BQF1149" s="14"/>
      <c r="BQG1149" s="14"/>
      <c r="BQH1149" s="14"/>
      <c r="BQI1149" s="14"/>
      <c r="BQJ1149" s="14"/>
      <c r="BQK1149" s="14"/>
      <c r="BQL1149" s="14"/>
      <c r="BQM1149" s="14"/>
      <c r="BQN1149" s="14"/>
      <c r="BQO1149" s="14"/>
      <c r="BQP1149" s="14"/>
      <c r="BQQ1149" s="14"/>
      <c r="BQR1149" s="14"/>
      <c r="BQS1149" s="14"/>
      <c r="BQT1149" s="14"/>
      <c r="BQU1149" s="14"/>
      <c r="BQV1149" s="14"/>
      <c r="BQW1149" s="14"/>
      <c r="BQX1149" s="14"/>
      <c r="BQY1149" s="14"/>
      <c r="BQZ1149" s="14"/>
      <c r="BRA1149" s="14"/>
      <c r="BRB1149" s="14"/>
      <c r="BRC1149" s="14"/>
      <c r="BRD1149" s="14"/>
      <c r="BRE1149" s="14"/>
      <c r="BRF1149" s="14"/>
      <c r="BRG1149" s="14"/>
      <c r="BRH1149" s="14"/>
      <c r="BRI1149" s="14"/>
      <c r="BRJ1149" s="14"/>
      <c r="BRK1149" s="14"/>
      <c r="BRL1149" s="14"/>
      <c r="BRM1149" s="14"/>
      <c r="BRN1149" s="14"/>
      <c r="BRO1149" s="14"/>
      <c r="BRP1149" s="14"/>
      <c r="BRQ1149" s="14"/>
      <c r="BRR1149" s="14"/>
      <c r="BRS1149" s="14"/>
      <c r="BRT1149" s="14"/>
      <c r="BRU1149" s="14"/>
      <c r="BRV1149" s="14"/>
      <c r="BRW1149" s="14"/>
      <c r="BRX1149" s="14"/>
      <c r="BRY1149" s="14"/>
      <c r="BRZ1149" s="14"/>
      <c r="BSA1149" s="14"/>
      <c r="BSB1149" s="14"/>
      <c r="BSC1149" s="14"/>
      <c r="BSD1149" s="14"/>
      <c r="BSE1149" s="14"/>
      <c r="BSF1149" s="14"/>
      <c r="BSG1149" s="14"/>
      <c r="BSH1149" s="14"/>
      <c r="BSI1149" s="14"/>
      <c r="BSJ1149" s="14"/>
      <c r="BSK1149" s="14"/>
      <c r="BSL1149" s="14"/>
      <c r="BSM1149" s="14"/>
      <c r="BSN1149" s="14"/>
      <c r="BSO1149" s="14"/>
      <c r="BSP1149" s="14"/>
      <c r="BSQ1149" s="14"/>
      <c r="BSR1149" s="14"/>
      <c r="BSS1149" s="14"/>
      <c r="BST1149" s="14"/>
      <c r="BSU1149" s="14"/>
      <c r="BSV1149" s="14"/>
      <c r="BSW1149" s="14"/>
      <c r="BSX1149" s="14"/>
      <c r="BSY1149" s="14"/>
      <c r="BSZ1149" s="14"/>
      <c r="BTA1149" s="14"/>
      <c r="BTB1149" s="14"/>
      <c r="BTC1149" s="14"/>
      <c r="BTD1149" s="14"/>
      <c r="BTE1149" s="14"/>
      <c r="BTF1149" s="14"/>
      <c r="BTG1149" s="14"/>
      <c r="BTH1149" s="14"/>
      <c r="BTI1149" s="14"/>
      <c r="BTJ1149" s="14"/>
      <c r="BTK1149" s="14"/>
      <c r="BTL1149" s="14"/>
      <c r="BTM1149" s="14"/>
      <c r="BTN1149" s="14"/>
      <c r="BTO1149" s="14"/>
      <c r="BTP1149" s="14"/>
      <c r="BTQ1149" s="14"/>
      <c r="BTR1149" s="14"/>
      <c r="BTS1149" s="14"/>
      <c r="BTT1149" s="14"/>
      <c r="BTU1149" s="14"/>
      <c r="BTV1149" s="14"/>
      <c r="BTW1149" s="14"/>
      <c r="BTX1149" s="14"/>
      <c r="BTY1149" s="14"/>
      <c r="BTZ1149" s="14"/>
      <c r="BUA1149" s="14"/>
      <c r="BUB1149" s="14"/>
      <c r="BUC1149" s="14"/>
      <c r="BUD1149" s="14"/>
      <c r="BUE1149" s="14"/>
      <c r="BUF1149" s="14"/>
      <c r="BUG1149" s="14"/>
      <c r="BUH1149" s="14"/>
      <c r="BUI1149" s="14"/>
      <c r="BUJ1149" s="14"/>
      <c r="BUK1149" s="14"/>
      <c r="BUL1149" s="14"/>
      <c r="BUM1149" s="14"/>
      <c r="BUN1149" s="14"/>
      <c r="BUO1149" s="14"/>
      <c r="BUP1149" s="14"/>
      <c r="BUQ1149" s="14"/>
      <c r="BUR1149" s="14"/>
      <c r="BUS1149" s="14"/>
      <c r="BUT1149" s="14"/>
      <c r="BUU1149" s="14"/>
      <c r="BUV1149" s="14"/>
      <c r="BUW1149" s="14"/>
      <c r="BUX1149" s="14"/>
      <c r="BUY1149" s="14"/>
      <c r="BUZ1149" s="14"/>
      <c r="BVA1149" s="14"/>
      <c r="BVB1149" s="14"/>
      <c r="BVC1149" s="14"/>
      <c r="BVD1149" s="14"/>
      <c r="BVE1149" s="14"/>
      <c r="BVF1149" s="14"/>
      <c r="BVG1149" s="14"/>
      <c r="BVH1149" s="14"/>
      <c r="BVI1149" s="14"/>
      <c r="BVJ1149" s="14"/>
      <c r="BVK1149" s="14"/>
      <c r="BVL1149" s="14"/>
      <c r="BVM1149" s="14"/>
      <c r="BVN1149" s="14"/>
      <c r="BVO1149" s="14"/>
      <c r="BVP1149" s="14"/>
      <c r="BVQ1149" s="14"/>
      <c r="BVR1149" s="14"/>
      <c r="BVS1149" s="14"/>
      <c r="BVT1149" s="14"/>
      <c r="BVU1149" s="14"/>
      <c r="BVV1149" s="14"/>
      <c r="BVW1149" s="14"/>
      <c r="BVX1149" s="14"/>
      <c r="BVY1149" s="14"/>
      <c r="BVZ1149" s="14"/>
      <c r="BWA1149" s="14"/>
      <c r="BWB1149" s="14"/>
      <c r="BWC1149" s="14"/>
      <c r="BWD1149" s="14"/>
      <c r="BWE1149" s="14"/>
      <c r="BWF1149" s="14"/>
      <c r="BWG1149" s="14"/>
      <c r="BWH1149" s="14"/>
      <c r="BWI1149" s="14"/>
      <c r="BWJ1149" s="14"/>
      <c r="BWK1149" s="14"/>
      <c r="BWL1149" s="14"/>
      <c r="BWM1149" s="14"/>
      <c r="BWN1149" s="14"/>
      <c r="BWO1149" s="14"/>
      <c r="BWP1149" s="14"/>
      <c r="BWQ1149" s="14"/>
      <c r="BWR1149" s="14"/>
      <c r="BWS1149" s="14"/>
      <c r="BWT1149" s="14"/>
      <c r="BWU1149" s="14"/>
      <c r="BWV1149" s="14"/>
      <c r="BWW1149" s="14"/>
      <c r="BWX1149" s="14"/>
      <c r="BWY1149" s="14"/>
      <c r="BWZ1149" s="14"/>
      <c r="BXA1149" s="14"/>
      <c r="BXB1149" s="14"/>
      <c r="BXC1149" s="14"/>
      <c r="BXD1149" s="14"/>
      <c r="BXE1149" s="14"/>
      <c r="BXF1149" s="14"/>
      <c r="BXG1149" s="14"/>
      <c r="BXH1149" s="14"/>
      <c r="BXI1149" s="14"/>
      <c r="BXJ1149" s="14"/>
      <c r="BXK1149" s="14"/>
      <c r="BXL1149" s="14"/>
      <c r="BXM1149" s="14"/>
      <c r="BXN1149" s="14"/>
      <c r="BXO1149" s="14"/>
      <c r="BXP1149" s="14"/>
      <c r="BXQ1149" s="14"/>
      <c r="BXR1149" s="14"/>
      <c r="BXS1149" s="14"/>
      <c r="BXT1149" s="14"/>
      <c r="BXU1149" s="14"/>
      <c r="BXV1149" s="14"/>
      <c r="BXW1149" s="14"/>
      <c r="BXX1149" s="14"/>
      <c r="BXY1149" s="14"/>
      <c r="BXZ1149" s="14"/>
      <c r="BYA1149" s="14"/>
      <c r="BYB1149" s="14"/>
      <c r="BYC1149" s="14"/>
      <c r="BYD1149" s="14"/>
      <c r="BYE1149" s="14"/>
      <c r="BYF1149" s="14"/>
      <c r="BYG1149" s="14"/>
      <c r="BYH1149" s="14"/>
      <c r="BYI1149" s="14"/>
      <c r="BYJ1149" s="14"/>
      <c r="BYK1149" s="14"/>
      <c r="BYL1149" s="14"/>
      <c r="BYM1149" s="14"/>
      <c r="BYN1149" s="14"/>
      <c r="BYO1149" s="14"/>
      <c r="BYP1149" s="14"/>
      <c r="BYQ1149" s="14"/>
      <c r="BYR1149" s="14"/>
      <c r="BYS1149" s="14"/>
      <c r="BYT1149" s="14"/>
      <c r="BYU1149" s="14"/>
      <c r="BYV1149" s="14"/>
      <c r="BYW1149" s="14"/>
      <c r="BYX1149" s="14"/>
      <c r="BYY1149" s="14"/>
      <c r="BYZ1149" s="14"/>
      <c r="BZA1149" s="14"/>
      <c r="BZB1149" s="14"/>
      <c r="BZC1149" s="14"/>
      <c r="BZD1149" s="14"/>
      <c r="BZE1149" s="14"/>
      <c r="BZF1149" s="14"/>
      <c r="BZG1149" s="14"/>
      <c r="BZH1149" s="14"/>
      <c r="BZI1149" s="14"/>
      <c r="BZJ1149" s="14"/>
      <c r="BZK1149" s="14"/>
      <c r="BZL1149" s="14"/>
      <c r="BZM1149" s="14"/>
      <c r="BZN1149" s="14"/>
      <c r="BZO1149" s="14"/>
      <c r="BZP1149" s="14"/>
      <c r="BZQ1149" s="14"/>
      <c r="BZR1149" s="14"/>
      <c r="BZS1149" s="14"/>
      <c r="BZT1149" s="14"/>
      <c r="BZU1149" s="14"/>
      <c r="BZV1149" s="14"/>
      <c r="BZW1149" s="14"/>
      <c r="BZX1149" s="14"/>
      <c r="BZY1149" s="14"/>
      <c r="BZZ1149" s="14"/>
      <c r="CAA1149" s="14"/>
      <c r="CAB1149" s="14"/>
      <c r="CAC1149" s="14"/>
      <c r="CAD1149" s="14"/>
      <c r="CAE1149" s="14"/>
      <c r="CAF1149" s="14"/>
      <c r="CAG1149" s="14"/>
      <c r="CAH1149" s="14"/>
      <c r="CAI1149" s="14"/>
      <c r="CAJ1149" s="14"/>
      <c r="CAK1149" s="14"/>
      <c r="CAL1149" s="14"/>
      <c r="CAM1149" s="14"/>
      <c r="CAN1149" s="14"/>
      <c r="CAO1149" s="14"/>
      <c r="CAP1149" s="14"/>
      <c r="CAQ1149" s="14"/>
      <c r="CAR1149" s="14"/>
      <c r="CAS1149" s="14"/>
      <c r="CAT1149" s="14"/>
      <c r="CAU1149" s="14"/>
      <c r="CAV1149" s="14"/>
      <c r="CAW1149" s="14"/>
      <c r="CAX1149" s="14"/>
      <c r="CAY1149" s="14"/>
      <c r="CAZ1149" s="14"/>
      <c r="CBA1149" s="14"/>
      <c r="CBB1149" s="14"/>
      <c r="CBC1149" s="14"/>
      <c r="CBD1149" s="14"/>
      <c r="CBE1149" s="14"/>
      <c r="CBF1149" s="14"/>
      <c r="CBG1149" s="14"/>
      <c r="CBH1149" s="14"/>
      <c r="CBI1149" s="14"/>
      <c r="CBJ1149" s="14"/>
      <c r="CBK1149" s="14"/>
      <c r="CBL1149" s="14"/>
      <c r="CBM1149" s="14"/>
      <c r="CBN1149" s="14"/>
      <c r="CBO1149" s="14"/>
      <c r="CBP1149" s="14"/>
      <c r="CBQ1149" s="14"/>
      <c r="CBR1149" s="14"/>
      <c r="CBS1149" s="14"/>
      <c r="CBT1149" s="14"/>
      <c r="CBU1149" s="14"/>
      <c r="CBV1149" s="14"/>
      <c r="CBW1149" s="14"/>
      <c r="CBX1149" s="14"/>
      <c r="CBY1149" s="14"/>
      <c r="CBZ1149" s="14"/>
      <c r="CCA1149" s="14"/>
      <c r="CCB1149" s="14"/>
      <c r="CCC1149" s="14"/>
      <c r="CCD1149" s="14"/>
      <c r="CCE1149" s="14"/>
      <c r="CCF1149" s="14"/>
      <c r="CCG1149" s="14"/>
      <c r="CCH1149" s="14"/>
      <c r="CCI1149" s="14"/>
      <c r="CCJ1149" s="14"/>
      <c r="CCK1149" s="14"/>
      <c r="CCL1149" s="14"/>
      <c r="CCM1149" s="14"/>
      <c r="CCN1149" s="14"/>
      <c r="CCO1149" s="14"/>
      <c r="CCP1149" s="14"/>
      <c r="CCQ1149" s="14"/>
      <c r="CCR1149" s="14"/>
      <c r="CCS1149" s="14"/>
      <c r="CCT1149" s="14"/>
      <c r="CCU1149" s="14"/>
      <c r="CCV1149" s="14"/>
      <c r="CCW1149" s="14"/>
      <c r="CCX1149" s="14"/>
      <c r="CCY1149" s="14"/>
      <c r="CCZ1149" s="14"/>
      <c r="CDA1149" s="14"/>
      <c r="CDB1149" s="14"/>
      <c r="CDC1149" s="14"/>
      <c r="CDD1149" s="14"/>
      <c r="CDE1149" s="14"/>
      <c r="CDF1149" s="14"/>
      <c r="CDG1149" s="14"/>
      <c r="CDH1149" s="14"/>
      <c r="CDI1149" s="14"/>
      <c r="CDJ1149" s="14"/>
      <c r="CDK1149" s="14"/>
      <c r="CDL1149" s="14"/>
      <c r="CDM1149" s="14"/>
      <c r="CDN1149" s="14"/>
      <c r="CDO1149" s="14"/>
      <c r="CDP1149" s="14"/>
      <c r="CDQ1149" s="14"/>
      <c r="CDR1149" s="14"/>
      <c r="CDS1149" s="14"/>
      <c r="CDT1149" s="14"/>
      <c r="CDU1149" s="14"/>
      <c r="CDV1149" s="14"/>
      <c r="CDW1149" s="14"/>
      <c r="CDX1149" s="14"/>
      <c r="CDY1149" s="14"/>
      <c r="CDZ1149" s="14"/>
      <c r="CEA1149" s="14"/>
      <c r="CEB1149" s="14"/>
      <c r="CEC1149" s="14"/>
      <c r="CED1149" s="14"/>
      <c r="CEE1149" s="14"/>
      <c r="CEF1149" s="14"/>
      <c r="CEG1149" s="14"/>
      <c r="CEH1149" s="14"/>
      <c r="CEI1149" s="14"/>
      <c r="CEJ1149" s="14"/>
      <c r="CEK1149" s="14"/>
      <c r="CEL1149" s="14"/>
      <c r="CEM1149" s="14"/>
      <c r="CEN1149" s="14"/>
      <c r="CEO1149" s="14"/>
      <c r="CEP1149" s="14"/>
      <c r="CEQ1149" s="14"/>
      <c r="CER1149" s="14"/>
      <c r="CES1149" s="14"/>
      <c r="CET1149" s="14"/>
      <c r="CEU1149" s="14"/>
      <c r="CEV1149" s="14"/>
      <c r="CEW1149" s="14"/>
      <c r="CEX1149" s="14"/>
      <c r="CEY1149" s="14"/>
      <c r="CEZ1149" s="14"/>
      <c r="CFA1149" s="14"/>
      <c r="CFB1149" s="14"/>
      <c r="CFC1149" s="14"/>
      <c r="CFD1149" s="14"/>
      <c r="CFE1149" s="14"/>
      <c r="CFF1149" s="14"/>
      <c r="CFG1149" s="14"/>
      <c r="CFH1149" s="14"/>
      <c r="CFI1149" s="14"/>
      <c r="CFJ1149" s="14"/>
      <c r="CFK1149" s="14"/>
      <c r="CFL1149" s="14"/>
      <c r="CFM1149" s="14"/>
      <c r="CFN1149" s="14"/>
      <c r="CFO1149" s="14"/>
      <c r="CFP1149" s="14"/>
      <c r="CFQ1149" s="14"/>
      <c r="CFR1149" s="14"/>
      <c r="CFS1149" s="14"/>
      <c r="CFT1149" s="14"/>
      <c r="CFU1149" s="14"/>
      <c r="CFV1149" s="14"/>
      <c r="CFW1149" s="14"/>
      <c r="CFX1149" s="14"/>
      <c r="CFY1149" s="14"/>
      <c r="CFZ1149" s="14"/>
      <c r="CGA1149" s="14"/>
      <c r="CGB1149" s="14"/>
      <c r="CGC1149" s="14"/>
      <c r="CGD1149" s="14"/>
      <c r="CGE1149" s="14"/>
      <c r="CGF1149" s="14"/>
      <c r="CGG1149" s="14"/>
      <c r="CGH1149" s="14"/>
      <c r="CGI1149" s="14"/>
      <c r="CGJ1149" s="14"/>
      <c r="CGK1149" s="14"/>
      <c r="CGL1149" s="14"/>
      <c r="CGM1149" s="14"/>
      <c r="CGN1149" s="14"/>
      <c r="CGO1149" s="14"/>
      <c r="CGP1149" s="14"/>
      <c r="CGQ1149" s="14"/>
      <c r="CGR1149" s="14"/>
      <c r="CGS1149" s="14"/>
      <c r="CGT1149" s="14"/>
      <c r="CGU1149" s="14"/>
      <c r="CGV1149" s="14"/>
      <c r="CGW1149" s="14"/>
      <c r="CGX1149" s="14"/>
      <c r="CGY1149" s="14"/>
      <c r="CGZ1149" s="14"/>
      <c r="CHA1149" s="14"/>
      <c r="CHB1149" s="14"/>
      <c r="CHC1149" s="14"/>
      <c r="CHD1149" s="14"/>
      <c r="CHE1149" s="14"/>
      <c r="CHF1149" s="14"/>
      <c r="CHG1149" s="14"/>
      <c r="CHH1149" s="14"/>
      <c r="CHI1149" s="14"/>
      <c r="CHJ1149" s="14"/>
      <c r="CHK1149" s="14"/>
      <c r="CHL1149" s="14"/>
      <c r="CHM1149" s="14"/>
      <c r="CHN1149" s="14"/>
      <c r="CHO1149" s="14"/>
      <c r="CHP1149" s="14"/>
      <c r="CHQ1149" s="14"/>
      <c r="CHR1149" s="14"/>
      <c r="CHS1149" s="14"/>
      <c r="CHT1149" s="14"/>
      <c r="CHU1149" s="14"/>
      <c r="CHV1149" s="14"/>
      <c r="CHW1149" s="14"/>
      <c r="CHX1149" s="14"/>
      <c r="CHY1149" s="14"/>
      <c r="CHZ1149" s="14"/>
      <c r="CIA1149" s="14"/>
      <c r="CIB1149" s="14"/>
      <c r="CIC1149" s="14"/>
      <c r="CID1149" s="14"/>
      <c r="CIE1149" s="14"/>
      <c r="CIF1149" s="14"/>
      <c r="CIG1149" s="14"/>
      <c r="CIH1149" s="14"/>
      <c r="CII1149" s="14"/>
      <c r="CIJ1149" s="14"/>
      <c r="CIK1149" s="14"/>
      <c r="CIL1149" s="14"/>
      <c r="CIM1149" s="14"/>
      <c r="CIN1149" s="14"/>
      <c r="CIO1149" s="14"/>
      <c r="CIP1149" s="14"/>
      <c r="CIQ1149" s="14"/>
      <c r="CIR1149" s="14"/>
      <c r="CIS1149" s="14"/>
      <c r="CIT1149" s="14"/>
      <c r="CIU1149" s="14"/>
      <c r="CIV1149" s="14"/>
      <c r="CIW1149" s="14"/>
      <c r="CIX1149" s="14"/>
      <c r="CIY1149" s="14"/>
      <c r="CIZ1149" s="14"/>
      <c r="CJA1149" s="14"/>
      <c r="CJB1149" s="14"/>
      <c r="CJC1149" s="14"/>
      <c r="CJD1149" s="14"/>
      <c r="CJE1149" s="14"/>
      <c r="CJF1149" s="14"/>
      <c r="CJG1149" s="14"/>
      <c r="CJH1149" s="14"/>
      <c r="CJI1149" s="14"/>
      <c r="CJJ1149" s="14"/>
      <c r="CJK1149" s="14"/>
      <c r="CJL1149" s="14"/>
      <c r="CJM1149" s="14"/>
      <c r="CJN1149" s="14"/>
      <c r="CJO1149" s="14"/>
      <c r="CJP1149" s="14"/>
      <c r="CJQ1149" s="14"/>
      <c r="CJR1149" s="14"/>
      <c r="CJS1149" s="14"/>
      <c r="CJT1149" s="14"/>
      <c r="CJU1149" s="14"/>
      <c r="CJV1149" s="14"/>
      <c r="CJW1149" s="14"/>
      <c r="CJX1149" s="14"/>
      <c r="CJY1149" s="14"/>
      <c r="CJZ1149" s="14"/>
      <c r="CKA1149" s="14"/>
      <c r="CKB1149" s="14"/>
      <c r="CKC1149" s="14"/>
      <c r="CKD1149" s="14"/>
      <c r="CKE1149" s="14"/>
      <c r="CKF1149" s="14"/>
      <c r="CKG1149" s="14"/>
      <c r="CKH1149" s="14"/>
      <c r="CKI1149" s="14"/>
      <c r="CKJ1149" s="14"/>
      <c r="CKK1149" s="14"/>
      <c r="CKL1149" s="14"/>
      <c r="CKM1149" s="14"/>
      <c r="CKN1149" s="14"/>
      <c r="CKO1149" s="14"/>
      <c r="CKP1149" s="14"/>
      <c r="CKQ1149" s="14"/>
      <c r="CKR1149" s="14"/>
      <c r="CKS1149" s="14"/>
      <c r="CKT1149" s="14"/>
      <c r="CKU1149" s="14"/>
      <c r="CKV1149" s="14"/>
      <c r="CKW1149" s="14"/>
      <c r="CKX1149" s="14"/>
      <c r="CKY1149" s="14"/>
      <c r="CKZ1149" s="14"/>
      <c r="CLA1149" s="14"/>
      <c r="CLB1149" s="14"/>
      <c r="CLC1149" s="14"/>
      <c r="CLD1149" s="14"/>
      <c r="CLE1149" s="14"/>
      <c r="CLF1149" s="14"/>
      <c r="CLG1149" s="14"/>
      <c r="CLH1149" s="14"/>
      <c r="CLI1149" s="14"/>
      <c r="CLJ1149" s="14"/>
      <c r="CLK1149" s="14"/>
      <c r="CLL1149" s="14"/>
      <c r="CLM1149" s="14"/>
      <c r="CLN1149" s="14"/>
      <c r="CLO1149" s="14"/>
      <c r="CLP1149" s="14"/>
      <c r="CLQ1149" s="14"/>
      <c r="CLR1149" s="14"/>
      <c r="CLS1149" s="14"/>
      <c r="CLT1149" s="14"/>
      <c r="CLU1149" s="14"/>
      <c r="CLV1149" s="14"/>
      <c r="CLW1149" s="14"/>
      <c r="CLX1149" s="14"/>
      <c r="CLY1149" s="14"/>
      <c r="CLZ1149" s="14"/>
      <c r="CMA1149" s="14"/>
      <c r="CMB1149" s="14"/>
      <c r="CMC1149" s="14"/>
      <c r="CMD1149" s="14"/>
      <c r="CME1149" s="14"/>
      <c r="CMF1149" s="14"/>
      <c r="CMG1149" s="14"/>
      <c r="CMH1149" s="14"/>
      <c r="CMI1149" s="14"/>
      <c r="CMJ1149" s="14"/>
      <c r="CMK1149" s="14"/>
      <c r="CML1149" s="14"/>
      <c r="CMM1149" s="14"/>
      <c r="CMN1149" s="14"/>
      <c r="CMO1149" s="14"/>
      <c r="CMP1149" s="14"/>
      <c r="CMQ1149" s="14"/>
      <c r="CMR1149" s="14"/>
      <c r="CMS1149" s="14"/>
      <c r="CMT1149" s="14"/>
      <c r="CMU1149" s="14"/>
      <c r="CMV1149" s="14"/>
      <c r="CMW1149" s="14"/>
      <c r="CMX1149" s="14"/>
      <c r="CMY1149" s="14"/>
      <c r="CMZ1149" s="14"/>
      <c r="CNA1149" s="14"/>
      <c r="CNB1149" s="14"/>
      <c r="CNC1149" s="14"/>
      <c r="CND1149" s="14"/>
      <c r="CNE1149" s="14"/>
      <c r="CNF1149" s="14"/>
      <c r="CNG1149" s="14"/>
      <c r="CNH1149" s="14"/>
      <c r="CNI1149" s="14"/>
      <c r="CNJ1149" s="14"/>
      <c r="CNK1149" s="14"/>
      <c r="CNL1149" s="14"/>
      <c r="CNM1149" s="14"/>
      <c r="CNN1149" s="14"/>
      <c r="CNO1149" s="14"/>
      <c r="CNP1149" s="14"/>
      <c r="CNQ1149" s="14"/>
      <c r="CNR1149" s="14"/>
      <c r="CNS1149" s="14"/>
      <c r="CNT1149" s="14"/>
      <c r="CNU1149" s="14"/>
      <c r="CNV1149" s="14"/>
      <c r="CNW1149" s="14"/>
      <c r="CNX1149" s="14"/>
      <c r="CNY1149" s="14"/>
      <c r="CNZ1149" s="14"/>
      <c r="COA1149" s="14"/>
      <c r="COB1149" s="14"/>
      <c r="COC1149" s="14"/>
      <c r="COD1149" s="14"/>
      <c r="COE1149" s="14"/>
      <c r="COF1149" s="14"/>
      <c r="COG1149" s="14"/>
      <c r="COH1149" s="14"/>
      <c r="COI1149" s="14"/>
      <c r="COJ1149" s="14"/>
      <c r="COK1149" s="14"/>
      <c r="COL1149" s="14"/>
      <c r="COM1149" s="14"/>
      <c r="CON1149" s="14"/>
      <c r="COO1149" s="14"/>
      <c r="COP1149" s="14"/>
      <c r="COQ1149" s="14"/>
      <c r="COR1149" s="14"/>
      <c r="COS1149" s="14"/>
      <c r="COT1149" s="14"/>
      <c r="COU1149" s="14"/>
      <c r="COV1149" s="14"/>
      <c r="COW1149" s="14"/>
      <c r="COX1149" s="14"/>
      <c r="COY1149" s="14"/>
      <c r="COZ1149" s="14"/>
      <c r="CPA1149" s="14"/>
      <c r="CPB1149" s="14"/>
      <c r="CPC1149" s="14"/>
      <c r="CPD1149" s="14"/>
      <c r="CPE1149" s="14"/>
      <c r="CPF1149" s="14"/>
      <c r="CPG1149" s="14"/>
      <c r="CPH1149" s="14"/>
      <c r="CPI1149" s="14"/>
      <c r="CPJ1149" s="14"/>
      <c r="CPK1149" s="14"/>
      <c r="CPL1149" s="14"/>
      <c r="CPM1149" s="14"/>
      <c r="CPN1149" s="14"/>
      <c r="CPO1149" s="14"/>
      <c r="CPP1149" s="14"/>
      <c r="CPQ1149" s="14"/>
      <c r="CPR1149" s="14"/>
      <c r="CPS1149" s="14"/>
      <c r="CPT1149" s="14"/>
      <c r="CPU1149" s="14"/>
      <c r="CPV1149" s="14"/>
      <c r="CPW1149" s="14"/>
      <c r="CPX1149" s="14"/>
      <c r="CPY1149" s="14"/>
      <c r="CPZ1149" s="14"/>
      <c r="CQA1149" s="14"/>
      <c r="CQB1149" s="14"/>
      <c r="CQC1149" s="14"/>
      <c r="CQD1149" s="14"/>
      <c r="CQE1149" s="14"/>
      <c r="CQF1149" s="14"/>
      <c r="CQG1149" s="14"/>
      <c r="CQH1149" s="14"/>
      <c r="CQI1149" s="14"/>
      <c r="CQJ1149" s="14"/>
      <c r="CQK1149" s="14"/>
      <c r="CQL1149" s="14"/>
      <c r="CQM1149" s="14"/>
      <c r="CQN1149" s="14"/>
      <c r="CQO1149" s="14"/>
      <c r="CQP1149" s="14"/>
      <c r="CQQ1149" s="14"/>
      <c r="CQR1149" s="14"/>
      <c r="CQS1149" s="14"/>
      <c r="CQT1149" s="14"/>
      <c r="CQU1149" s="14"/>
      <c r="CQV1149" s="14"/>
      <c r="CQW1149" s="14"/>
      <c r="CQX1149" s="14"/>
      <c r="CQY1149" s="14"/>
      <c r="CQZ1149" s="14"/>
      <c r="CRA1149" s="14"/>
      <c r="CRB1149" s="14"/>
      <c r="CRC1149" s="14"/>
      <c r="CRD1149" s="14"/>
      <c r="CRE1149" s="14"/>
      <c r="CRF1149" s="14"/>
      <c r="CRG1149" s="14"/>
      <c r="CRH1149" s="14"/>
      <c r="CRI1149" s="14"/>
      <c r="CRJ1149" s="14"/>
      <c r="CRK1149" s="14"/>
      <c r="CRL1149" s="14"/>
      <c r="CRM1149" s="14"/>
      <c r="CRN1149" s="14"/>
      <c r="CRO1149" s="14"/>
      <c r="CRP1149" s="14"/>
      <c r="CRQ1149" s="14"/>
      <c r="CRR1149" s="14"/>
      <c r="CRS1149" s="14"/>
      <c r="CRT1149" s="14"/>
      <c r="CRU1149" s="14"/>
      <c r="CRV1149" s="14"/>
      <c r="CRW1149" s="14"/>
      <c r="CRX1149" s="14"/>
      <c r="CRY1149" s="14"/>
      <c r="CRZ1149" s="14"/>
      <c r="CSA1149" s="14"/>
      <c r="CSB1149" s="14"/>
      <c r="CSC1149" s="14"/>
      <c r="CSD1149" s="14"/>
      <c r="CSE1149" s="14"/>
      <c r="CSF1149" s="14"/>
      <c r="CSG1149" s="14"/>
      <c r="CSH1149" s="14"/>
      <c r="CSI1149" s="14"/>
      <c r="CSJ1149" s="14"/>
      <c r="CSK1149" s="14"/>
      <c r="CSL1149" s="14"/>
      <c r="CSM1149" s="14"/>
      <c r="CSN1149" s="14"/>
      <c r="CSO1149" s="14"/>
      <c r="CSP1149" s="14"/>
      <c r="CSQ1149" s="14"/>
      <c r="CSR1149" s="14"/>
      <c r="CSS1149" s="14"/>
      <c r="CST1149" s="14"/>
      <c r="CSU1149" s="14"/>
      <c r="CSV1149" s="14"/>
      <c r="CSW1149" s="14"/>
      <c r="CSX1149" s="14"/>
      <c r="CSY1149" s="14"/>
      <c r="CSZ1149" s="14"/>
      <c r="CTA1149" s="14"/>
      <c r="CTB1149" s="14"/>
      <c r="CTC1149" s="14"/>
      <c r="CTD1149" s="14"/>
      <c r="CTE1149" s="14"/>
      <c r="CTF1149" s="14"/>
      <c r="CTG1149" s="14"/>
      <c r="CTH1149" s="14"/>
      <c r="CTI1149" s="14"/>
      <c r="CTJ1149" s="14"/>
      <c r="CTK1149" s="14"/>
      <c r="CTL1149" s="14"/>
      <c r="CTM1149" s="14"/>
      <c r="CTN1149" s="14"/>
      <c r="CTO1149" s="14"/>
      <c r="CTP1149" s="14"/>
      <c r="CTQ1149" s="14"/>
      <c r="CTR1149" s="14"/>
      <c r="CTS1149" s="14"/>
      <c r="CTT1149" s="14"/>
      <c r="CTU1149" s="14"/>
      <c r="CTV1149" s="14"/>
      <c r="CTW1149" s="14"/>
      <c r="CTX1149" s="14"/>
      <c r="CTY1149" s="14"/>
      <c r="CTZ1149" s="14"/>
      <c r="CUA1149" s="14"/>
      <c r="CUB1149" s="14"/>
      <c r="CUC1149" s="14"/>
      <c r="CUD1149" s="14"/>
      <c r="CUE1149" s="14"/>
      <c r="CUF1149" s="14"/>
      <c r="CUG1149" s="14"/>
      <c r="CUH1149" s="14"/>
      <c r="CUI1149" s="14"/>
      <c r="CUJ1149" s="14"/>
      <c r="CUK1149" s="14"/>
      <c r="CUL1149" s="14"/>
      <c r="CUM1149" s="14"/>
      <c r="CUN1149" s="14"/>
      <c r="CUO1149" s="14"/>
      <c r="CUP1149" s="14"/>
      <c r="CUQ1149" s="14"/>
      <c r="CUR1149" s="14"/>
      <c r="CUS1149" s="14"/>
      <c r="CUT1149" s="14"/>
      <c r="CUU1149" s="14"/>
      <c r="CUV1149" s="14"/>
      <c r="CUW1149" s="14"/>
      <c r="CUX1149" s="14"/>
      <c r="CUY1149" s="14"/>
      <c r="CUZ1149" s="14"/>
      <c r="CVA1149" s="14"/>
      <c r="CVB1149" s="14"/>
      <c r="CVC1149" s="14"/>
      <c r="CVD1149" s="14"/>
      <c r="CVE1149" s="14"/>
      <c r="CVF1149" s="14"/>
      <c r="CVG1149" s="14"/>
      <c r="CVH1149" s="14"/>
      <c r="CVI1149" s="14"/>
      <c r="CVJ1149" s="14"/>
      <c r="CVK1149" s="14"/>
      <c r="CVL1149" s="14"/>
      <c r="CVM1149" s="14"/>
      <c r="CVN1149" s="14"/>
      <c r="CVO1149" s="14"/>
      <c r="CVP1149" s="14"/>
      <c r="CVQ1149" s="14"/>
      <c r="CVR1149" s="14"/>
      <c r="CVS1149" s="14"/>
      <c r="CVT1149" s="14"/>
      <c r="CVU1149" s="14"/>
      <c r="CVV1149" s="14"/>
      <c r="CVW1149" s="14"/>
      <c r="CVX1149" s="14"/>
      <c r="CVY1149" s="14"/>
      <c r="CVZ1149" s="14"/>
      <c r="CWA1149" s="14"/>
      <c r="CWB1149" s="14"/>
      <c r="CWC1149" s="14"/>
      <c r="CWD1149" s="14"/>
      <c r="CWE1149" s="14"/>
      <c r="CWF1149" s="14"/>
      <c r="CWG1149" s="14"/>
      <c r="CWH1149" s="14"/>
      <c r="CWI1149" s="14"/>
      <c r="CWJ1149" s="14"/>
      <c r="CWK1149" s="14"/>
      <c r="CWL1149" s="14"/>
      <c r="CWM1149" s="14"/>
      <c r="CWN1149" s="14"/>
      <c r="CWO1149" s="14"/>
      <c r="CWP1149" s="14"/>
      <c r="CWQ1149" s="14"/>
      <c r="CWR1149" s="14"/>
      <c r="CWS1149" s="14"/>
      <c r="CWT1149" s="14"/>
      <c r="CWU1149" s="14"/>
      <c r="CWV1149" s="14"/>
      <c r="CWW1149" s="14"/>
      <c r="CWX1149" s="14"/>
      <c r="CWY1149" s="14"/>
      <c r="CWZ1149" s="14"/>
      <c r="CXA1149" s="14"/>
      <c r="CXB1149" s="14"/>
      <c r="CXC1149" s="14"/>
      <c r="CXD1149" s="14"/>
      <c r="CXE1149" s="14"/>
      <c r="CXF1149" s="14"/>
      <c r="CXG1149" s="14"/>
      <c r="CXH1149" s="14"/>
      <c r="CXI1149" s="14"/>
      <c r="CXJ1149" s="14"/>
      <c r="CXK1149" s="14"/>
      <c r="CXL1149" s="14"/>
      <c r="CXM1149" s="14"/>
      <c r="CXN1149" s="14"/>
      <c r="CXO1149" s="14"/>
      <c r="CXP1149" s="14"/>
      <c r="CXQ1149" s="14"/>
      <c r="CXR1149" s="14"/>
      <c r="CXS1149" s="14"/>
      <c r="CXT1149" s="14"/>
      <c r="CXU1149" s="14"/>
      <c r="CXV1149" s="14"/>
      <c r="CXW1149" s="14"/>
      <c r="CXX1149" s="14"/>
      <c r="CXY1149" s="14"/>
      <c r="CXZ1149" s="14"/>
      <c r="CYA1149" s="14"/>
      <c r="CYB1149" s="14"/>
      <c r="CYC1149" s="14"/>
      <c r="CYD1149" s="14"/>
      <c r="CYE1149" s="14"/>
      <c r="CYF1149" s="14"/>
      <c r="CYG1149" s="14"/>
      <c r="CYH1149" s="14"/>
      <c r="CYI1149" s="14"/>
      <c r="CYJ1149" s="14"/>
      <c r="CYK1149" s="14"/>
      <c r="CYL1149" s="14"/>
      <c r="CYM1149" s="14"/>
      <c r="CYN1149" s="14"/>
      <c r="CYO1149" s="14"/>
      <c r="CYP1149" s="14"/>
      <c r="CYQ1149" s="14"/>
      <c r="CYR1149" s="14"/>
      <c r="CYS1149" s="14"/>
      <c r="CYT1149" s="14"/>
      <c r="CYU1149" s="14"/>
      <c r="CYV1149" s="14"/>
      <c r="CYW1149" s="14"/>
      <c r="CYX1149" s="14"/>
      <c r="CYY1149" s="14"/>
      <c r="CYZ1149" s="14"/>
      <c r="CZA1149" s="14"/>
      <c r="CZB1149" s="14"/>
      <c r="CZC1149" s="14"/>
      <c r="CZD1149" s="14"/>
      <c r="CZE1149" s="14"/>
      <c r="CZF1149" s="14"/>
      <c r="CZG1149" s="14"/>
      <c r="CZH1149" s="14"/>
      <c r="CZI1149" s="14"/>
      <c r="CZJ1149" s="14"/>
      <c r="CZK1149" s="14"/>
      <c r="CZL1149" s="14"/>
      <c r="CZM1149" s="14"/>
      <c r="CZN1149" s="14"/>
      <c r="CZO1149" s="14"/>
      <c r="CZP1149" s="14"/>
      <c r="CZQ1149" s="14"/>
      <c r="CZR1149" s="14"/>
      <c r="CZS1149" s="14"/>
      <c r="CZT1149" s="14"/>
      <c r="CZU1149" s="14"/>
      <c r="CZV1149" s="14"/>
      <c r="CZW1149" s="14"/>
      <c r="CZX1149" s="14"/>
      <c r="CZY1149" s="14"/>
      <c r="CZZ1149" s="14"/>
      <c r="DAA1149" s="14"/>
      <c r="DAB1149" s="14"/>
      <c r="DAC1149" s="14"/>
      <c r="DAD1149" s="14"/>
      <c r="DAE1149" s="14"/>
      <c r="DAF1149" s="14"/>
      <c r="DAG1149" s="14"/>
      <c r="DAH1149" s="14"/>
      <c r="DAI1149" s="14"/>
      <c r="DAJ1149" s="14"/>
      <c r="DAK1149" s="14"/>
      <c r="DAL1149" s="14"/>
      <c r="DAM1149" s="14"/>
      <c r="DAN1149" s="14"/>
      <c r="DAO1149" s="14"/>
      <c r="DAP1149" s="14"/>
      <c r="DAQ1149" s="14"/>
      <c r="DAR1149" s="14"/>
      <c r="DAS1149" s="14"/>
      <c r="DAT1149" s="14"/>
      <c r="DAU1149" s="14"/>
      <c r="DAV1149" s="14"/>
      <c r="DAW1149" s="14"/>
      <c r="DAX1149" s="14"/>
      <c r="DAY1149" s="14"/>
      <c r="DAZ1149" s="14"/>
      <c r="DBA1149" s="14"/>
      <c r="DBB1149" s="14"/>
      <c r="DBC1149" s="14"/>
      <c r="DBD1149" s="14"/>
      <c r="DBE1149" s="14"/>
      <c r="DBF1149" s="14"/>
      <c r="DBG1149" s="14"/>
      <c r="DBH1149" s="14"/>
      <c r="DBI1149" s="14"/>
      <c r="DBJ1149" s="14"/>
      <c r="DBK1149" s="14"/>
      <c r="DBL1149" s="14"/>
      <c r="DBM1149" s="14"/>
      <c r="DBN1149" s="14"/>
      <c r="DBO1149" s="14"/>
      <c r="DBP1149" s="14"/>
      <c r="DBQ1149" s="14"/>
      <c r="DBR1149" s="14"/>
      <c r="DBS1149" s="14"/>
      <c r="DBT1149" s="14"/>
      <c r="DBU1149" s="14"/>
      <c r="DBV1149" s="14"/>
      <c r="DBW1149" s="14"/>
      <c r="DBX1149" s="14"/>
      <c r="DBY1149" s="14"/>
      <c r="DBZ1149" s="14"/>
      <c r="DCA1149" s="14"/>
      <c r="DCB1149" s="14"/>
      <c r="DCC1149" s="14"/>
      <c r="DCD1149" s="14"/>
      <c r="DCE1149" s="14"/>
      <c r="DCF1149" s="14"/>
      <c r="DCG1149" s="14"/>
      <c r="DCH1149" s="14"/>
      <c r="DCI1149" s="14"/>
      <c r="DCJ1149" s="14"/>
      <c r="DCK1149" s="14"/>
      <c r="DCL1149" s="14"/>
      <c r="DCM1149" s="14"/>
      <c r="DCN1149" s="14"/>
      <c r="DCO1149" s="14"/>
      <c r="DCP1149" s="14"/>
      <c r="DCQ1149" s="14"/>
      <c r="DCR1149" s="14"/>
      <c r="DCS1149" s="14"/>
      <c r="DCT1149" s="14"/>
      <c r="DCU1149" s="14"/>
      <c r="DCV1149" s="14"/>
      <c r="DCW1149" s="14"/>
      <c r="DCX1149" s="14"/>
      <c r="DCY1149" s="14"/>
      <c r="DCZ1149" s="14"/>
      <c r="DDA1149" s="14"/>
      <c r="DDB1149" s="14"/>
      <c r="DDC1149" s="14"/>
      <c r="DDD1149" s="14"/>
      <c r="DDE1149" s="14"/>
      <c r="DDF1149" s="14"/>
      <c r="DDG1149" s="14"/>
      <c r="DDH1149" s="14"/>
      <c r="DDI1149" s="14"/>
      <c r="DDJ1149" s="14"/>
      <c r="DDK1149" s="14"/>
      <c r="DDL1149" s="14"/>
      <c r="DDM1149" s="14"/>
      <c r="DDN1149" s="14"/>
      <c r="DDO1149" s="14"/>
      <c r="DDP1149" s="14"/>
      <c r="DDQ1149" s="14"/>
      <c r="DDR1149" s="14"/>
      <c r="DDS1149" s="14"/>
      <c r="DDT1149" s="14"/>
      <c r="DDU1149" s="14"/>
      <c r="DDV1149" s="14"/>
      <c r="DDW1149" s="14"/>
      <c r="DDX1149" s="14"/>
      <c r="DDY1149" s="14"/>
      <c r="DDZ1149" s="14"/>
      <c r="DEA1149" s="14"/>
      <c r="DEB1149" s="14"/>
      <c r="DEC1149" s="14"/>
      <c r="DED1149" s="14"/>
      <c r="DEE1149" s="14"/>
      <c r="DEF1149" s="14"/>
      <c r="DEG1149" s="14"/>
      <c r="DEH1149" s="14"/>
      <c r="DEI1149" s="14"/>
      <c r="DEJ1149" s="14"/>
      <c r="DEK1149" s="14"/>
      <c r="DEL1149" s="14"/>
      <c r="DEM1149" s="14"/>
      <c r="DEN1149" s="14"/>
      <c r="DEO1149" s="14"/>
      <c r="DEP1149" s="14"/>
      <c r="DEQ1149" s="14"/>
      <c r="DER1149" s="14"/>
      <c r="DES1149" s="14"/>
      <c r="DET1149" s="14"/>
      <c r="DEU1149" s="14"/>
      <c r="DEV1149" s="14"/>
      <c r="DEW1149" s="14"/>
      <c r="DEX1149" s="14"/>
      <c r="DEY1149" s="14"/>
      <c r="DEZ1149" s="14"/>
      <c r="DFA1149" s="14"/>
      <c r="DFB1149" s="14"/>
      <c r="DFC1149" s="14"/>
      <c r="DFD1149" s="14"/>
      <c r="DFE1149" s="14"/>
      <c r="DFF1149" s="14"/>
      <c r="DFG1149" s="14"/>
      <c r="DFH1149" s="14"/>
      <c r="DFI1149" s="14"/>
      <c r="DFJ1149" s="14"/>
      <c r="DFK1149" s="14"/>
      <c r="DFL1149" s="14"/>
      <c r="DFM1149" s="14"/>
      <c r="DFN1149" s="14"/>
      <c r="DFO1149" s="14"/>
      <c r="DFP1149" s="14"/>
      <c r="DFQ1149" s="14"/>
      <c r="DFR1149" s="14"/>
      <c r="DFS1149" s="14"/>
      <c r="DFT1149" s="14"/>
      <c r="DFU1149" s="14"/>
      <c r="DFV1149" s="14"/>
      <c r="DFW1149" s="14"/>
      <c r="DFX1149" s="14"/>
      <c r="DFY1149" s="14"/>
      <c r="DFZ1149" s="14"/>
      <c r="DGA1149" s="14"/>
      <c r="DGB1149" s="14"/>
      <c r="DGC1149" s="14"/>
      <c r="DGD1149" s="14"/>
      <c r="DGE1149" s="14"/>
      <c r="DGF1149" s="14"/>
      <c r="DGG1149" s="14"/>
      <c r="DGH1149" s="14"/>
      <c r="DGI1149" s="14"/>
      <c r="DGJ1149" s="14"/>
      <c r="DGK1149" s="14"/>
      <c r="DGL1149" s="14"/>
      <c r="DGM1149" s="14"/>
      <c r="DGN1149" s="14"/>
      <c r="DGO1149" s="14"/>
      <c r="DGP1149" s="14"/>
      <c r="DGQ1149" s="14"/>
      <c r="DGR1149" s="14"/>
      <c r="DGS1149" s="14"/>
      <c r="DGT1149" s="14"/>
      <c r="DGU1149" s="14"/>
      <c r="DGV1149" s="14"/>
      <c r="DGW1149" s="14"/>
      <c r="DGX1149" s="14"/>
      <c r="DGY1149" s="14"/>
      <c r="DGZ1149" s="14"/>
      <c r="DHA1149" s="14"/>
      <c r="DHB1149" s="14"/>
      <c r="DHC1149" s="14"/>
      <c r="DHD1149" s="14"/>
      <c r="DHE1149" s="14"/>
      <c r="DHF1149" s="14"/>
      <c r="DHG1149" s="14"/>
      <c r="DHH1149" s="14"/>
      <c r="DHI1149" s="14"/>
      <c r="DHJ1149" s="14"/>
      <c r="DHK1149" s="14"/>
      <c r="DHL1149" s="14"/>
      <c r="DHM1149" s="14"/>
      <c r="DHN1149" s="14"/>
      <c r="DHO1149" s="14"/>
      <c r="DHP1149" s="14"/>
      <c r="DHQ1149" s="14"/>
      <c r="DHR1149" s="14"/>
      <c r="DHS1149" s="14"/>
      <c r="DHT1149" s="14"/>
      <c r="DHU1149" s="14"/>
      <c r="DHV1149" s="14"/>
      <c r="DHW1149" s="14"/>
      <c r="DHX1149" s="14"/>
      <c r="DHY1149" s="14"/>
      <c r="DHZ1149" s="14"/>
      <c r="DIA1149" s="14"/>
      <c r="DIB1149" s="14"/>
      <c r="DIC1149" s="14"/>
      <c r="DID1149" s="14"/>
      <c r="DIE1149" s="14"/>
      <c r="DIF1149" s="14"/>
      <c r="DIG1149" s="14"/>
      <c r="DIH1149" s="14"/>
      <c r="DII1149" s="14"/>
      <c r="DIJ1149" s="14"/>
      <c r="DIK1149" s="14"/>
      <c r="DIL1149" s="14"/>
      <c r="DIM1149" s="14"/>
      <c r="DIN1149" s="14"/>
      <c r="DIO1149" s="14"/>
      <c r="DIP1149" s="14"/>
      <c r="DIQ1149" s="14"/>
      <c r="DIR1149" s="14"/>
      <c r="DIS1149" s="14"/>
      <c r="DIT1149" s="14"/>
      <c r="DIU1149" s="14"/>
      <c r="DIV1149" s="14"/>
      <c r="DIW1149" s="14"/>
      <c r="DIX1149" s="14"/>
      <c r="DIY1149" s="14"/>
      <c r="DIZ1149" s="14"/>
      <c r="DJA1149" s="14"/>
      <c r="DJB1149" s="14"/>
      <c r="DJC1149" s="14"/>
      <c r="DJD1149" s="14"/>
      <c r="DJE1149" s="14"/>
      <c r="DJF1149" s="14"/>
      <c r="DJG1149" s="14"/>
      <c r="DJH1149" s="14"/>
      <c r="DJI1149" s="14"/>
      <c r="DJJ1149" s="14"/>
      <c r="DJK1149" s="14"/>
      <c r="DJL1149" s="14"/>
      <c r="DJM1149" s="14"/>
      <c r="DJN1149" s="14"/>
      <c r="DJO1149" s="14"/>
      <c r="DJP1149" s="14"/>
      <c r="DJQ1149" s="14"/>
      <c r="DJR1149" s="14"/>
      <c r="DJS1149" s="14"/>
      <c r="DJT1149" s="14"/>
      <c r="DJU1149" s="14"/>
      <c r="DJV1149" s="14"/>
      <c r="DJW1149" s="14"/>
      <c r="DJX1149" s="14"/>
      <c r="DJY1149" s="14"/>
      <c r="DJZ1149" s="14"/>
      <c r="DKA1149" s="14"/>
      <c r="DKB1149" s="14"/>
      <c r="DKC1149" s="14"/>
      <c r="DKD1149" s="14"/>
      <c r="DKE1149" s="14"/>
      <c r="DKF1149" s="14"/>
      <c r="DKG1149" s="14"/>
      <c r="DKH1149" s="14"/>
      <c r="DKI1149" s="14"/>
      <c r="DKJ1149" s="14"/>
      <c r="DKK1149" s="14"/>
      <c r="DKL1149" s="14"/>
      <c r="DKM1149" s="14"/>
      <c r="DKN1149" s="14"/>
      <c r="DKO1149" s="14"/>
      <c r="DKP1149" s="14"/>
      <c r="DKQ1149" s="14"/>
      <c r="DKR1149" s="14"/>
      <c r="DKS1149" s="14"/>
      <c r="DKT1149" s="14"/>
      <c r="DKU1149" s="14"/>
      <c r="DKV1149" s="14"/>
      <c r="DKW1149" s="14"/>
      <c r="DKX1149" s="14"/>
      <c r="DKY1149" s="14"/>
      <c r="DKZ1149" s="14"/>
      <c r="DLA1149" s="14"/>
      <c r="DLB1149" s="14"/>
      <c r="DLC1149" s="14"/>
      <c r="DLD1149" s="14"/>
      <c r="DLE1149" s="14"/>
      <c r="DLF1149" s="14"/>
      <c r="DLG1149" s="14"/>
      <c r="DLH1149" s="14"/>
      <c r="DLI1149" s="14"/>
      <c r="DLJ1149" s="14"/>
      <c r="DLK1149" s="14"/>
      <c r="DLL1149" s="14"/>
      <c r="DLM1149" s="14"/>
      <c r="DLN1149" s="14"/>
      <c r="DLO1149" s="14"/>
      <c r="DLP1149" s="14"/>
      <c r="DLQ1149" s="14"/>
      <c r="DLR1149" s="14"/>
      <c r="DLS1149" s="14"/>
      <c r="DLT1149" s="14"/>
      <c r="DLU1149" s="14"/>
      <c r="DLV1149" s="14"/>
      <c r="DLW1149" s="14"/>
      <c r="DLX1149" s="14"/>
      <c r="DLY1149" s="14"/>
      <c r="DLZ1149" s="14"/>
      <c r="DMA1149" s="14"/>
      <c r="DMB1149" s="14"/>
      <c r="DMC1149" s="14"/>
      <c r="DMD1149" s="14"/>
      <c r="DME1149" s="14"/>
      <c r="DMF1149" s="14"/>
      <c r="DMG1149" s="14"/>
      <c r="DMH1149" s="14"/>
      <c r="DMI1149" s="14"/>
      <c r="DMJ1149" s="14"/>
      <c r="DMK1149" s="14"/>
      <c r="DML1149" s="14"/>
      <c r="DMM1149" s="14"/>
      <c r="DMN1149" s="14"/>
      <c r="DMO1149" s="14"/>
      <c r="DMP1149" s="14"/>
      <c r="DMQ1149" s="14"/>
      <c r="DMR1149" s="14"/>
      <c r="DMS1149" s="14"/>
      <c r="DMT1149" s="14"/>
      <c r="DMU1149" s="14"/>
      <c r="DMV1149" s="14"/>
      <c r="DMW1149" s="14"/>
      <c r="DMX1149" s="14"/>
      <c r="DMY1149" s="14"/>
      <c r="DMZ1149" s="14"/>
      <c r="DNA1149" s="14"/>
      <c r="DNB1149" s="14"/>
      <c r="DNC1149" s="14"/>
      <c r="DND1149" s="14"/>
      <c r="DNE1149" s="14"/>
      <c r="DNF1149" s="14"/>
      <c r="DNG1149" s="14"/>
      <c r="DNH1149" s="14"/>
      <c r="DNI1149" s="14"/>
      <c r="DNJ1149" s="14"/>
      <c r="DNK1149" s="14"/>
      <c r="DNL1149" s="14"/>
      <c r="DNM1149" s="14"/>
      <c r="DNN1149" s="14"/>
      <c r="DNO1149" s="14"/>
      <c r="DNP1149" s="14"/>
      <c r="DNQ1149" s="14"/>
      <c r="DNR1149" s="14"/>
      <c r="DNS1149" s="14"/>
      <c r="DNT1149" s="14"/>
      <c r="DNU1149" s="14"/>
      <c r="DNV1149" s="14"/>
      <c r="DNW1149" s="14"/>
      <c r="DNX1149" s="14"/>
      <c r="DNY1149" s="14"/>
      <c r="DNZ1149" s="14"/>
      <c r="DOA1149" s="14"/>
      <c r="DOB1149" s="14"/>
      <c r="DOC1149" s="14"/>
      <c r="DOD1149" s="14"/>
      <c r="DOE1149" s="14"/>
      <c r="DOF1149" s="14"/>
      <c r="DOG1149" s="14"/>
      <c r="DOH1149" s="14"/>
      <c r="DOI1149" s="14"/>
      <c r="DOJ1149" s="14"/>
      <c r="DOK1149" s="14"/>
      <c r="DOL1149" s="14"/>
      <c r="DOM1149" s="14"/>
      <c r="DON1149" s="14"/>
      <c r="DOO1149" s="14"/>
      <c r="DOP1149" s="14"/>
      <c r="DOQ1149" s="14"/>
      <c r="DOR1149" s="14"/>
      <c r="DOS1149" s="14"/>
      <c r="DOT1149" s="14"/>
      <c r="DOU1149" s="14"/>
      <c r="DOV1149" s="14"/>
      <c r="DOW1149" s="14"/>
      <c r="DOX1149" s="14"/>
      <c r="DOY1149" s="14"/>
      <c r="DOZ1149" s="14"/>
      <c r="DPA1149" s="14"/>
      <c r="DPB1149" s="14"/>
      <c r="DPC1149" s="14"/>
      <c r="DPD1149" s="14"/>
      <c r="DPE1149" s="14"/>
      <c r="DPF1149" s="14"/>
      <c r="DPG1149" s="14"/>
      <c r="DPH1149" s="14"/>
      <c r="DPI1149" s="14"/>
      <c r="DPJ1149" s="14"/>
      <c r="DPK1149" s="14"/>
      <c r="DPL1149" s="14"/>
      <c r="DPM1149" s="14"/>
      <c r="DPN1149" s="14"/>
      <c r="DPO1149" s="14"/>
      <c r="DPP1149" s="14"/>
      <c r="DPQ1149" s="14"/>
      <c r="DPR1149" s="14"/>
      <c r="DPS1149" s="14"/>
      <c r="DPT1149" s="14"/>
      <c r="DPU1149" s="14"/>
      <c r="DPV1149" s="14"/>
      <c r="DPW1149" s="14"/>
      <c r="DPX1149" s="14"/>
      <c r="DPY1149" s="14"/>
      <c r="DPZ1149" s="14"/>
      <c r="DQA1149" s="14"/>
      <c r="DQB1149" s="14"/>
      <c r="DQC1149" s="14"/>
      <c r="DQD1149" s="14"/>
      <c r="DQE1149" s="14"/>
      <c r="DQF1149" s="14"/>
      <c r="DQG1149" s="14"/>
      <c r="DQH1149" s="14"/>
      <c r="DQI1149" s="14"/>
      <c r="DQJ1149" s="14"/>
      <c r="DQK1149" s="14"/>
      <c r="DQL1149" s="14"/>
      <c r="DQM1149" s="14"/>
      <c r="DQN1149" s="14"/>
      <c r="DQO1149" s="14"/>
      <c r="DQP1149" s="14"/>
      <c r="DQQ1149" s="14"/>
      <c r="DQR1149" s="14"/>
      <c r="DQS1149" s="14"/>
      <c r="DQT1149" s="14"/>
      <c r="DQU1149" s="14"/>
      <c r="DQV1149" s="14"/>
      <c r="DQW1149" s="14"/>
      <c r="DQX1149" s="14"/>
      <c r="DQY1149" s="14"/>
      <c r="DQZ1149" s="14"/>
      <c r="DRA1149" s="14"/>
      <c r="DRB1149" s="14"/>
      <c r="DRC1149" s="14"/>
      <c r="DRD1149" s="14"/>
      <c r="DRE1149" s="14"/>
      <c r="DRF1149" s="14"/>
      <c r="DRG1149" s="14"/>
      <c r="DRH1149" s="14"/>
      <c r="DRI1149" s="14"/>
      <c r="DRJ1149" s="14"/>
      <c r="DRK1149" s="14"/>
      <c r="DRL1149" s="14"/>
      <c r="DRM1149" s="14"/>
      <c r="DRN1149" s="14"/>
      <c r="DRO1149" s="14"/>
      <c r="DRP1149" s="14"/>
      <c r="DRQ1149" s="14"/>
      <c r="DRR1149" s="14"/>
      <c r="DRS1149" s="14"/>
      <c r="DRT1149" s="14"/>
      <c r="DRU1149" s="14"/>
      <c r="DRV1149" s="14"/>
      <c r="DRW1149" s="14"/>
      <c r="DRX1149" s="14"/>
      <c r="DRY1149" s="14"/>
      <c r="DRZ1149" s="14"/>
      <c r="DSA1149" s="14"/>
      <c r="DSB1149" s="14"/>
      <c r="DSC1149" s="14"/>
      <c r="DSD1149" s="14"/>
      <c r="DSE1149" s="14"/>
      <c r="DSF1149" s="14"/>
      <c r="DSG1149" s="14"/>
      <c r="DSH1149" s="14"/>
      <c r="DSI1149" s="14"/>
      <c r="DSJ1149" s="14"/>
      <c r="DSK1149" s="14"/>
      <c r="DSL1149" s="14"/>
      <c r="DSM1149" s="14"/>
      <c r="DSN1149" s="14"/>
      <c r="DSO1149" s="14"/>
      <c r="DSP1149" s="14"/>
      <c r="DSQ1149" s="14"/>
      <c r="DSR1149" s="14"/>
      <c r="DSS1149" s="14"/>
      <c r="DST1149" s="14"/>
      <c r="DSU1149" s="14"/>
      <c r="DSV1149" s="14"/>
      <c r="DSW1149" s="14"/>
      <c r="DSX1149" s="14"/>
      <c r="DSY1149" s="14"/>
      <c r="DSZ1149" s="14"/>
      <c r="DTA1149" s="14"/>
      <c r="DTB1149" s="14"/>
      <c r="DTC1149" s="14"/>
      <c r="DTD1149" s="14"/>
      <c r="DTE1149" s="14"/>
      <c r="DTF1149" s="14"/>
      <c r="DTG1149" s="14"/>
      <c r="DTH1149" s="14"/>
      <c r="DTI1149" s="14"/>
      <c r="DTJ1149" s="14"/>
      <c r="DTK1149" s="14"/>
      <c r="DTL1149" s="14"/>
      <c r="DTM1149" s="14"/>
      <c r="DTN1149" s="14"/>
      <c r="DTO1149" s="14"/>
      <c r="DTP1149" s="14"/>
      <c r="DTQ1149" s="14"/>
      <c r="DTR1149" s="14"/>
      <c r="DTS1149" s="14"/>
      <c r="DTT1149" s="14"/>
      <c r="DTU1149" s="14"/>
      <c r="DTV1149" s="14"/>
      <c r="DTW1149" s="14"/>
      <c r="DTX1149" s="14"/>
      <c r="DTY1149" s="14"/>
      <c r="DTZ1149" s="14"/>
      <c r="DUA1149" s="14"/>
      <c r="DUB1149" s="14"/>
      <c r="DUC1149" s="14"/>
      <c r="DUD1149" s="14"/>
      <c r="DUE1149" s="14"/>
      <c r="DUF1149" s="14"/>
      <c r="DUG1149" s="14"/>
      <c r="DUH1149" s="14"/>
      <c r="DUI1149" s="14"/>
      <c r="DUJ1149" s="14"/>
      <c r="DUK1149" s="14"/>
      <c r="DUL1149" s="14"/>
      <c r="DUM1149" s="14"/>
      <c r="DUN1149" s="14"/>
      <c r="DUO1149" s="14"/>
      <c r="DUP1149" s="14"/>
      <c r="DUQ1149" s="14"/>
      <c r="DUR1149" s="14"/>
      <c r="DUS1149" s="14"/>
      <c r="DUT1149" s="14"/>
      <c r="DUU1149" s="14"/>
      <c r="DUV1149" s="14"/>
      <c r="DUW1149" s="14"/>
      <c r="DUX1149" s="14"/>
      <c r="DUY1149" s="14"/>
      <c r="DUZ1149" s="14"/>
      <c r="DVA1149" s="14"/>
      <c r="DVB1149" s="14"/>
      <c r="DVC1149" s="14"/>
      <c r="DVD1149" s="14"/>
      <c r="DVE1149" s="14"/>
      <c r="DVF1149" s="14"/>
      <c r="DVG1149" s="14"/>
      <c r="DVH1149" s="14"/>
      <c r="DVI1149" s="14"/>
      <c r="DVJ1149" s="14"/>
      <c r="DVK1149" s="14"/>
      <c r="DVL1149" s="14"/>
      <c r="DVM1149" s="14"/>
      <c r="DVN1149" s="14"/>
      <c r="DVO1149" s="14"/>
      <c r="DVP1149" s="14"/>
      <c r="DVQ1149" s="14"/>
      <c r="DVR1149" s="14"/>
      <c r="DVS1149" s="14"/>
      <c r="DVT1149" s="14"/>
      <c r="DVU1149" s="14"/>
      <c r="DVV1149" s="14"/>
      <c r="DVW1149" s="14"/>
      <c r="DVX1149" s="14"/>
      <c r="DVY1149" s="14"/>
      <c r="DVZ1149" s="14"/>
      <c r="DWA1149" s="14"/>
      <c r="DWB1149" s="14"/>
      <c r="DWC1149" s="14"/>
      <c r="DWD1149" s="14"/>
      <c r="DWE1149" s="14"/>
      <c r="DWF1149" s="14"/>
      <c r="DWG1149" s="14"/>
      <c r="DWH1149" s="14"/>
      <c r="DWI1149" s="14"/>
      <c r="DWJ1149" s="14"/>
      <c r="DWK1149" s="14"/>
      <c r="DWL1149" s="14"/>
      <c r="DWM1149" s="14"/>
      <c r="DWN1149" s="14"/>
      <c r="DWO1149" s="14"/>
      <c r="DWP1149" s="14"/>
      <c r="DWQ1149" s="14"/>
      <c r="DWR1149" s="14"/>
      <c r="DWS1149" s="14"/>
      <c r="DWT1149" s="14"/>
      <c r="DWU1149" s="14"/>
      <c r="DWV1149" s="14"/>
      <c r="DWW1149" s="14"/>
      <c r="DWX1149" s="14"/>
      <c r="DWY1149" s="14"/>
      <c r="DWZ1149" s="14"/>
      <c r="DXA1149" s="14"/>
      <c r="DXB1149" s="14"/>
      <c r="DXC1149" s="14"/>
      <c r="DXD1149" s="14"/>
      <c r="DXE1149" s="14"/>
      <c r="DXF1149" s="14"/>
      <c r="DXG1149" s="14"/>
      <c r="DXH1149" s="14"/>
      <c r="DXI1149" s="14"/>
      <c r="DXJ1149" s="14"/>
      <c r="DXK1149" s="14"/>
      <c r="DXL1149" s="14"/>
      <c r="DXM1149" s="14"/>
      <c r="DXN1149" s="14"/>
      <c r="DXO1149" s="14"/>
      <c r="DXP1149" s="14"/>
      <c r="DXQ1149" s="14"/>
      <c r="DXR1149" s="14"/>
      <c r="DXS1149" s="14"/>
      <c r="DXT1149" s="14"/>
      <c r="DXU1149" s="14"/>
      <c r="DXV1149" s="14"/>
      <c r="DXW1149" s="14"/>
      <c r="DXX1149" s="14"/>
      <c r="DXY1149" s="14"/>
      <c r="DXZ1149" s="14"/>
      <c r="DYA1149" s="14"/>
      <c r="DYB1149" s="14"/>
      <c r="DYC1149" s="14"/>
      <c r="DYD1149" s="14"/>
      <c r="DYE1149" s="14"/>
      <c r="DYF1149" s="14"/>
      <c r="DYG1149" s="14"/>
      <c r="DYH1149" s="14"/>
      <c r="DYI1149" s="14"/>
      <c r="DYJ1149" s="14"/>
      <c r="DYK1149" s="14"/>
      <c r="DYL1149" s="14"/>
      <c r="DYM1149" s="14"/>
      <c r="DYN1149" s="14"/>
      <c r="DYO1149" s="14"/>
      <c r="DYP1149" s="14"/>
      <c r="DYQ1149" s="14"/>
      <c r="DYR1149" s="14"/>
      <c r="DYS1149" s="14"/>
      <c r="DYT1149" s="14"/>
      <c r="DYU1149" s="14"/>
      <c r="DYV1149" s="14"/>
      <c r="DYW1149" s="14"/>
      <c r="DYX1149" s="14"/>
      <c r="DYY1149" s="14"/>
      <c r="DYZ1149" s="14"/>
      <c r="DZA1149" s="14"/>
      <c r="DZB1149" s="14"/>
      <c r="DZC1149" s="14"/>
      <c r="DZD1149" s="14"/>
      <c r="DZE1149" s="14"/>
      <c r="DZF1149" s="14"/>
      <c r="DZG1149" s="14"/>
      <c r="DZH1149" s="14"/>
      <c r="DZI1149" s="14"/>
      <c r="DZJ1149" s="14"/>
      <c r="DZK1149" s="14"/>
      <c r="DZL1149" s="14"/>
      <c r="DZM1149" s="14"/>
      <c r="DZN1149" s="14"/>
      <c r="DZO1149" s="14"/>
      <c r="DZP1149" s="14"/>
      <c r="DZQ1149" s="14"/>
      <c r="DZR1149" s="14"/>
      <c r="DZS1149" s="14"/>
      <c r="DZT1149" s="14"/>
      <c r="DZU1149" s="14"/>
      <c r="DZV1149" s="14"/>
      <c r="DZW1149" s="14"/>
      <c r="DZX1149" s="14"/>
      <c r="DZY1149" s="14"/>
      <c r="DZZ1149" s="14"/>
      <c r="EAA1149" s="14"/>
      <c r="EAB1149" s="14"/>
      <c r="EAC1149" s="14"/>
      <c r="EAD1149" s="14"/>
      <c r="EAE1149" s="14"/>
      <c r="EAF1149" s="14"/>
      <c r="EAG1149" s="14"/>
      <c r="EAH1149" s="14"/>
      <c r="EAI1149" s="14"/>
      <c r="EAJ1149" s="14"/>
      <c r="EAK1149" s="14"/>
      <c r="EAL1149" s="14"/>
      <c r="EAM1149" s="14"/>
      <c r="EAN1149" s="14"/>
      <c r="EAO1149" s="14"/>
      <c r="EAP1149" s="14"/>
      <c r="EAQ1149" s="14"/>
      <c r="EAR1149" s="14"/>
      <c r="EAS1149" s="14"/>
      <c r="EAT1149" s="14"/>
      <c r="EAU1149" s="14"/>
      <c r="EAV1149" s="14"/>
      <c r="EAW1149" s="14"/>
      <c r="EAX1149" s="14"/>
      <c r="EAY1149" s="14"/>
      <c r="EAZ1149" s="14"/>
      <c r="EBA1149" s="14"/>
      <c r="EBB1149" s="14"/>
      <c r="EBC1149" s="14"/>
      <c r="EBD1149" s="14"/>
      <c r="EBE1149" s="14"/>
      <c r="EBF1149" s="14"/>
      <c r="EBG1149" s="14"/>
      <c r="EBH1149" s="14"/>
      <c r="EBI1149" s="14"/>
      <c r="EBJ1149" s="14"/>
      <c r="EBK1149" s="14"/>
      <c r="EBL1149" s="14"/>
      <c r="EBM1149" s="14"/>
      <c r="EBN1149" s="14"/>
      <c r="EBO1149" s="14"/>
      <c r="EBP1149" s="14"/>
      <c r="EBQ1149" s="14"/>
      <c r="EBR1149" s="14"/>
      <c r="EBS1149" s="14"/>
      <c r="EBT1149" s="14"/>
      <c r="EBU1149" s="14"/>
      <c r="EBV1149" s="14"/>
      <c r="EBW1149" s="14"/>
      <c r="EBX1149" s="14"/>
      <c r="EBY1149" s="14"/>
      <c r="EBZ1149" s="14"/>
      <c r="ECA1149" s="14"/>
      <c r="ECB1149" s="14"/>
      <c r="ECC1149" s="14"/>
      <c r="ECD1149" s="14"/>
      <c r="ECE1149" s="14"/>
      <c r="ECF1149" s="14"/>
      <c r="ECG1149" s="14"/>
      <c r="ECH1149" s="14"/>
      <c r="ECI1149" s="14"/>
      <c r="ECJ1149" s="14"/>
      <c r="ECK1149" s="14"/>
      <c r="ECL1149" s="14"/>
      <c r="ECM1149" s="14"/>
      <c r="ECN1149" s="14"/>
      <c r="ECO1149" s="14"/>
      <c r="ECP1149" s="14"/>
      <c r="ECQ1149" s="14"/>
      <c r="ECR1149" s="14"/>
      <c r="ECS1149" s="14"/>
      <c r="ECT1149" s="14"/>
      <c r="ECU1149" s="14"/>
      <c r="ECV1149" s="14"/>
      <c r="ECW1149" s="14"/>
      <c r="ECX1149" s="14"/>
      <c r="ECY1149" s="14"/>
      <c r="ECZ1149" s="14"/>
      <c r="EDA1149" s="14"/>
      <c r="EDB1149" s="14"/>
      <c r="EDC1149" s="14"/>
      <c r="EDD1149" s="14"/>
      <c r="EDE1149" s="14"/>
      <c r="EDF1149" s="14"/>
      <c r="EDG1149" s="14"/>
      <c r="EDH1149" s="14"/>
      <c r="EDI1149" s="14"/>
      <c r="EDJ1149" s="14"/>
      <c r="EDK1149" s="14"/>
      <c r="EDL1149" s="14"/>
      <c r="EDM1149" s="14"/>
      <c r="EDN1149" s="14"/>
      <c r="EDO1149" s="14"/>
      <c r="EDP1149" s="14"/>
      <c r="EDQ1149" s="14"/>
      <c r="EDR1149" s="14"/>
      <c r="EDS1149" s="14"/>
      <c r="EDT1149" s="14"/>
      <c r="EDU1149" s="14"/>
      <c r="EDV1149" s="14"/>
      <c r="EDW1149" s="14"/>
      <c r="EDX1149" s="14"/>
      <c r="EDY1149" s="14"/>
      <c r="EDZ1149" s="14"/>
      <c r="EEA1149" s="14"/>
      <c r="EEB1149" s="14"/>
      <c r="EEC1149" s="14"/>
      <c r="EED1149" s="14"/>
      <c r="EEE1149" s="14"/>
      <c r="EEF1149" s="14"/>
      <c r="EEG1149" s="14"/>
      <c r="EEH1149" s="14"/>
      <c r="EEI1149" s="14"/>
      <c r="EEJ1149" s="14"/>
      <c r="EEK1149" s="14"/>
      <c r="EEL1149" s="14"/>
      <c r="EEM1149" s="14"/>
      <c r="EEN1149" s="14"/>
      <c r="EEO1149" s="14"/>
      <c r="EEP1149" s="14"/>
      <c r="EEQ1149" s="14"/>
      <c r="EER1149" s="14"/>
      <c r="EES1149" s="14"/>
      <c r="EET1149" s="14"/>
      <c r="EEU1149" s="14"/>
      <c r="EEV1149" s="14"/>
      <c r="EEW1149" s="14"/>
      <c r="EEX1149" s="14"/>
      <c r="EEY1149" s="14"/>
      <c r="EEZ1149" s="14"/>
      <c r="EFA1149" s="14"/>
      <c r="EFB1149" s="14"/>
      <c r="EFC1149" s="14"/>
      <c r="EFD1149" s="14"/>
      <c r="EFE1149" s="14"/>
      <c r="EFF1149" s="14"/>
      <c r="EFG1149" s="14"/>
      <c r="EFH1149" s="14"/>
      <c r="EFI1149" s="14"/>
      <c r="EFJ1149" s="14"/>
      <c r="EFK1149" s="14"/>
      <c r="EFL1149" s="14"/>
      <c r="EFM1149" s="14"/>
      <c r="EFN1149" s="14"/>
      <c r="EFO1149" s="14"/>
      <c r="EFP1149" s="14"/>
      <c r="EFQ1149" s="14"/>
      <c r="EFR1149" s="14"/>
      <c r="EFS1149" s="14"/>
      <c r="EFT1149" s="14"/>
      <c r="EFU1149" s="14"/>
      <c r="EFV1149" s="14"/>
      <c r="EFW1149" s="14"/>
      <c r="EFX1149" s="14"/>
      <c r="EFY1149" s="14"/>
      <c r="EFZ1149" s="14"/>
      <c r="EGA1149" s="14"/>
      <c r="EGB1149" s="14"/>
      <c r="EGC1149" s="14"/>
      <c r="EGD1149" s="14"/>
      <c r="EGE1149" s="14"/>
      <c r="EGF1149" s="14"/>
      <c r="EGG1149" s="14"/>
      <c r="EGH1149" s="14"/>
      <c r="EGI1149" s="14"/>
      <c r="EGJ1149" s="14"/>
      <c r="EGK1149" s="14"/>
      <c r="EGL1149" s="14"/>
      <c r="EGM1149" s="14"/>
      <c r="EGN1149" s="14"/>
      <c r="EGO1149" s="14"/>
      <c r="EGP1149" s="14"/>
      <c r="EGQ1149" s="14"/>
      <c r="EGR1149" s="14"/>
      <c r="EGS1149" s="14"/>
      <c r="EGT1149" s="14"/>
      <c r="EGU1149" s="14"/>
      <c r="EGV1149" s="14"/>
      <c r="EGW1149" s="14"/>
      <c r="EGX1149" s="14"/>
      <c r="EGY1149" s="14"/>
      <c r="EGZ1149" s="14"/>
      <c r="EHA1149" s="14"/>
      <c r="EHB1149" s="14"/>
      <c r="EHC1149" s="14"/>
      <c r="EHD1149" s="14"/>
      <c r="EHE1149" s="14"/>
      <c r="EHF1149" s="14"/>
      <c r="EHG1149" s="14"/>
      <c r="EHH1149" s="14"/>
      <c r="EHI1149" s="14"/>
      <c r="EHJ1149" s="14"/>
      <c r="EHK1149" s="14"/>
      <c r="EHL1149" s="14"/>
      <c r="EHM1149" s="14"/>
      <c r="EHN1149" s="14"/>
      <c r="EHO1149" s="14"/>
      <c r="EHP1149" s="14"/>
      <c r="EHQ1149" s="14"/>
      <c r="EHR1149" s="14"/>
      <c r="EHS1149" s="14"/>
      <c r="EHT1149" s="14"/>
      <c r="EHU1149" s="14"/>
      <c r="EHV1149" s="14"/>
      <c r="EHW1149" s="14"/>
      <c r="EHX1149" s="14"/>
      <c r="EHY1149" s="14"/>
      <c r="EHZ1149" s="14"/>
      <c r="EIA1149" s="14"/>
      <c r="EIB1149" s="14"/>
      <c r="EIC1149" s="14"/>
      <c r="EID1149" s="14"/>
      <c r="EIE1149" s="14"/>
      <c r="EIF1149" s="14"/>
      <c r="EIG1149" s="14"/>
      <c r="EIH1149" s="14"/>
      <c r="EII1149" s="14"/>
      <c r="EIJ1149" s="14"/>
      <c r="EIK1149" s="14"/>
      <c r="EIL1149" s="14"/>
      <c r="EIM1149" s="14"/>
      <c r="EIN1149" s="14"/>
      <c r="EIO1149" s="14"/>
      <c r="EIP1149" s="14"/>
      <c r="EIQ1149" s="14"/>
      <c r="EIR1149" s="14"/>
      <c r="EIS1149" s="14"/>
      <c r="EIT1149" s="14"/>
      <c r="EIU1149" s="14"/>
      <c r="EIV1149" s="14"/>
      <c r="EIW1149" s="14"/>
      <c r="EIX1149" s="14"/>
      <c r="EIY1149" s="14"/>
      <c r="EIZ1149" s="14"/>
      <c r="EJA1149" s="14"/>
      <c r="EJB1149" s="14"/>
      <c r="EJC1149" s="14"/>
      <c r="EJD1149" s="14"/>
      <c r="EJE1149" s="14"/>
      <c r="EJF1149" s="14"/>
      <c r="EJG1149" s="14"/>
      <c r="EJH1149" s="14"/>
      <c r="EJI1149" s="14"/>
      <c r="EJJ1149" s="14"/>
      <c r="EJK1149" s="14"/>
      <c r="EJL1149" s="14"/>
      <c r="EJM1149" s="14"/>
      <c r="EJN1149" s="14"/>
      <c r="EJO1149" s="14"/>
      <c r="EJP1149" s="14"/>
      <c r="EJQ1149" s="14"/>
      <c r="EJR1149" s="14"/>
      <c r="EJS1149" s="14"/>
      <c r="EJT1149" s="14"/>
      <c r="EJU1149" s="14"/>
      <c r="EJV1149" s="14"/>
      <c r="EJW1149" s="14"/>
      <c r="EJX1149" s="14"/>
      <c r="EJY1149" s="14"/>
      <c r="EJZ1149" s="14"/>
      <c r="EKA1149" s="14"/>
      <c r="EKB1149" s="14"/>
      <c r="EKC1149" s="14"/>
      <c r="EKD1149" s="14"/>
      <c r="EKE1149" s="14"/>
      <c r="EKF1149" s="14"/>
      <c r="EKG1149" s="14"/>
      <c r="EKH1149" s="14"/>
      <c r="EKI1149" s="14"/>
      <c r="EKJ1149" s="14"/>
      <c r="EKK1149" s="14"/>
      <c r="EKL1149" s="14"/>
      <c r="EKM1149" s="14"/>
      <c r="EKN1149" s="14"/>
      <c r="EKO1149" s="14"/>
      <c r="EKP1149" s="14"/>
      <c r="EKQ1149" s="14"/>
      <c r="EKR1149" s="14"/>
      <c r="EKS1149" s="14"/>
      <c r="EKT1149" s="14"/>
      <c r="EKU1149" s="14"/>
      <c r="EKV1149" s="14"/>
      <c r="EKW1149" s="14"/>
      <c r="EKX1149" s="14"/>
      <c r="EKY1149" s="14"/>
      <c r="EKZ1149" s="14"/>
      <c r="ELA1149" s="14"/>
      <c r="ELB1149" s="14"/>
      <c r="ELC1149" s="14"/>
      <c r="ELD1149" s="14"/>
      <c r="ELE1149" s="14"/>
      <c r="ELF1149" s="14"/>
      <c r="ELG1149" s="14"/>
      <c r="ELH1149" s="14"/>
      <c r="ELI1149" s="14"/>
      <c r="ELJ1149" s="14"/>
      <c r="ELK1149" s="14"/>
      <c r="ELL1149" s="14"/>
      <c r="ELM1149" s="14"/>
      <c r="ELN1149" s="14"/>
      <c r="ELO1149" s="14"/>
      <c r="ELP1149" s="14"/>
      <c r="ELQ1149" s="14"/>
      <c r="ELR1149" s="14"/>
      <c r="ELS1149" s="14"/>
      <c r="ELT1149" s="14"/>
      <c r="ELU1149" s="14"/>
      <c r="ELV1149" s="14"/>
      <c r="ELW1149" s="14"/>
      <c r="ELX1149" s="14"/>
      <c r="ELY1149" s="14"/>
      <c r="ELZ1149" s="14"/>
      <c r="EMA1149" s="14"/>
      <c r="EMB1149" s="14"/>
      <c r="EMC1149" s="14"/>
      <c r="EMD1149" s="14"/>
      <c r="EME1149" s="14"/>
      <c r="EMF1149" s="14"/>
      <c r="EMG1149" s="14"/>
      <c r="EMH1149" s="14"/>
      <c r="EMI1149" s="14"/>
      <c r="EMJ1149" s="14"/>
      <c r="EMK1149" s="14"/>
      <c r="EML1149" s="14"/>
      <c r="EMM1149" s="14"/>
      <c r="EMN1149" s="14"/>
      <c r="EMO1149" s="14"/>
      <c r="EMP1149" s="14"/>
      <c r="EMQ1149" s="14"/>
      <c r="EMR1149" s="14"/>
      <c r="EMS1149" s="14"/>
      <c r="EMT1149" s="14"/>
      <c r="EMU1149" s="14"/>
      <c r="EMV1149" s="14"/>
      <c r="EMW1149" s="14"/>
      <c r="EMX1149" s="14"/>
      <c r="EMY1149" s="14"/>
      <c r="EMZ1149" s="14"/>
      <c r="ENA1149" s="14"/>
      <c r="ENB1149" s="14"/>
      <c r="ENC1149" s="14"/>
      <c r="END1149" s="14"/>
      <c r="ENE1149" s="14"/>
      <c r="ENF1149" s="14"/>
      <c r="ENG1149" s="14"/>
      <c r="ENH1149" s="14"/>
      <c r="ENI1149" s="14"/>
      <c r="ENJ1149" s="14"/>
      <c r="ENK1149" s="14"/>
      <c r="ENL1149" s="14"/>
      <c r="ENM1149" s="14"/>
      <c r="ENN1149" s="14"/>
      <c r="ENO1149" s="14"/>
      <c r="ENP1149" s="14"/>
      <c r="ENQ1149" s="14"/>
      <c r="ENR1149" s="14"/>
      <c r="ENS1149" s="14"/>
      <c r="ENT1149" s="14"/>
      <c r="ENU1149" s="14"/>
      <c r="ENV1149" s="14"/>
      <c r="ENW1149" s="14"/>
      <c r="ENX1149" s="14"/>
      <c r="ENY1149" s="14"/>
      <c r="ENZ1149" s="14"/>
      <c r="EOA1149" s="14"/>
      <c r="EOB1149" s="14"/>
      <c r="EOC1149" s="14"/>
      <c r="EOD1149" s="14"/>
      <c r="EOE1149" s="14"/>
      <c r="EOF1149" s="14"/>
      <c r="EOG1149" s="14"/>
      <c r="EOH1149" s="14"/>
      <c r="EOI1149" s="14"/>
      <c r="EOJ1149" s="14"/>
      <c r="EOK1149" s="14"/>
      <c r="EOL1149" s="14"/>
      <c r="EOM1149" s="14"/>
      <c r="EON1149" s="14"/>
      <c r="EOO1149" s="14"/>
      <c r="EOP1149" s="14"/>
      <c r="EOQ1149" s="14"/>
      <c r="EOR1149" s="14"/>
      <c r="EOS1149" s="14"/>
      <c r="EOT1149" s="14"/>
      <c r="EOU1149" s="14"/>
      <c r="EOV1149" s="14"/>
      <c r="EOW1149" s="14"/>
      <c r="EOX1149" s="14"/>
      <c r="EOY1149" s="14"/>
      <c r="EOZ1149" s="14"/>
      <c r="EPA1149" s="14"/>
      <c r="EPB1149" s="14"/>
      <c r="EPC1149" s="14"/>
      <c r="EPD1149" s="14"/>
      <c r="EPE1149" s="14"/>
      <c r="EPF1149" s="14"/>
      <c r="EPG1149" s="14"/>
      <c r="EPH1149" s="14"/>
      <c r="EPI1149" s="14"/>
      <c r="EPJ1149" s="14"/>
      <c r="EPK1149" s="14"/>
      <c r="EPL1149" s="14"/>
      <c r="EPM1149" s="14"/>
      <c r="EPN1149" s="14"/>
      <c r="EPO1149" s="14"/>
      <c r="EPP1149" s="14"/>
      <c r="EPQ1149" s="14"/>
      <c r="EPR1149" s="14"/>
      <c r="EPS1149" s="14"/>
      <c r="EPT1149" s="14"/>
      <c r="EPU1149" s="14"/>
      <c r="EPV1149" s="14"/>
      <c r="EPW1149" s="14"/>
      <c r="EPX1149" s="14"/>
      <c r="EPY1149" s="14"/>
      <c r="EPZ1149" s="14"/>
      <c r="EQA1149" s="14"/>
      <c r="EQB1149" s="14"/>
      <c r="EQC1149" s="14"/>
      <c r="EQD1149" s="14"/>
      <c r="EQE1149" s="14"/>
      <c r="EQF1149" s="14"/>
      <c r="EQG1149" s="14"/>
      <c r="EQH1149" s="14"/>
      <c r="EQI1149" s="14"/>
      <c r="EQJ1149" s="14"/>
      <c r="EQK1149" s="14"/>
      <c r="EQL1149" s="14"/>
      <c r="EQM1149" s="14"/>
      <c r="EQN1149" s="14"/>
      <c r="EQO1149" s="14"/>
      <c r="EQP1149" s="14"/>
      <c r="EQQ1149" s="14"/>
      <c r="EQR1149" s="14"/>
      <c r="EQS1149" s="14"/>
      <c r="EQT1149" s="14"/>
      <c r="EQU1149" s="14"/>
      <c r="EQV1149" s="14"/>
      <c r="EQW1149" s="14"/>
      <c r="EQX1149" s="14"/>
      <c r="EQY1149" s="14"/>
      <c r="EQZ1149" s="14"/>
      <c r="ERA1149" s="14"/>
      <c r="ERB1149" s="14"/>
      <c r="ERC1149" s="14"/>
      <c r="ERD1149" s="14"/>
      <c r="ERE1149" s="14"/>
      <c r="ERF1149" s="14"/>
      <c r="ERG1149" s="14"/>
      <c r="ERH1149" s="14"/>
      <c r="ERI1149" s="14"/>
      <c r="ERJ1149" s="14"/>
      <c r="ERK1149" s="14"/>
      <c r="ERL1149" s="14"/>
      <c r="ERM1149" s="14"/>
      <c r="ERN1149" s="14"/>
      <c r="ERO1149" s="14"/>
      <c r="ERP1149" s="14"/>
      <c r="ERQ1149" s="14"/>
      <c r="ERR1149" s="14"/>
      <c r="ERS1149" s="14"/>
      <c r="ERT1149" s="14"/>
      <c r="ERU1149" s="14"/>
      <c r="ERV1149" s="14"/>
      <c r="ERW1149" s="14"/>
      <c r="ERX1149" s="14"/>
      <c r="ERY1149" s="14"/>
      <c r="ERZ1149" s="14"/>
      <c r="ESA1149" s="14"/>
      <c r="ESB1149" s="14"/>
      <c r="ESC1149" s="14"/>
      <c r="ESD1149" s="14"/>
      <c r="ESE1149" s="14"/>
      <c r="ESF1149" s="14"/>
      <c r="ESG1149" s="14"/>
      <c r="ESH1149" s="14"/>
      <c r="ESI1149" s="14"/>
      <c r="ESJ1149" s="14"/>
      <c r="ESK1149" s="14"/>
      <c r="ESL1149" s="14"/>
      <c r="ESM1149" s="14"/>
      <c r="ESN1149" s="14"/>
      <c r="ESO1149" s="14"/>
      <c r="ESP1149" s="14"/>
      <c r="ESQ1149" s="14"/>
      <c r="ESR1149" s="14"/>
      <c r="ESS1149" s="14"/>
      <c r="EST1149" s="14"/>
      <c r="ESU1149" s="14"/>
      <c r="ESV1149" s="14"/>
      <c r="ESW1149" s="14"/>
      <c r="ESX1149" s="14"/>
      <c r="ESY1149" s="14"/>
      <c r="ESZ1149" s="14"/>
      <c r="ETA1149" s="14"/>
      <c r="ETB1149" s="14"/>
      <c r="ETC1149" s="14"/>
      <c r="ETD1149" s="14"/>
      <c r="ETE1149" s="14"/>
      <c r="ETF1149" s="14"/>
      <c r="ETG1149" s="14"/>
      <c r="ETH1149" s="14"/>
      <c r="ETI1149" s="14"/>
      <c r="ETJ1149" s="14"/>
      <c r="ETK1149" s="14"/>
      <c r="ETL1149" s="14"/>
      <c r="ETM1149" s="14"/>
      <c r="ETN1149" s="14"/>
      <c r="ETO1149" s="14"/>
      <c r="ETP1149" s="14"/>
      <c r="ETQ1149" s="14"/>
      <c r="ETR1149" s="14"/>
      <c r="ETS1149" s="14"/>
      <c r="ETT1149" s="14"/>
      <c r="ETU1149" s="14"/>
      <c r="ETV1149" s="14"/>
      <c r="ETW1149" s="14"/>
      <c r="ETX1149" s="14"/>
      <c r="ETY1149" s="14"/>
      <c r="ETZ1149" s="14"/>
      <c r="EUA1149" s="14"/>
      <c r="EUB1149" s="14"/>
      <c r="EUC1149" s="14"/>
      <c r="EUD1149" s="14"/>
      <c r="EUE1149" s="14"/>
      <c r="EUF1149" s="14"/>
      <c r="EUG1149" s="14"/>
      <c r="EUH1149" s="14"/>
      <c r="EUI1149" s="14"/>
      <c r="EUJ1149" s="14"/>
      <c r="EUK1149" s="14"/>
      <c r="EUL1149" s="14"/>
      <c r="EUM1149" s="14"/>
      <c r="EUN1149" s="14"/>
      <c r="EUO1149" s="14"/>
      <c r="EUP1149" s="14"/>
      <c r="EUQ1149" s="14"/>
      <c r="EUR1149" s="14"/>
      <c r="EUS1149" s="14"/>
      <c r="EUT1149" s="14"/>
      <c r="EUU1149" s="14"/>
      <c r="EUV1149" s="14"/>
      <c r="EUW1149" s="14"/>
      <c r="EUX1149" s="14"/>
      <c r="EUY1149" s="14"/>
      <c r="EUZ1149" s="14"/>
      <c r="EVA1149" s="14"/>
      <c r="EVB1149" s="14"/>
      <c r="EVC1149" s="14"/>
      <c r="EVD1149" s="14"/>
      <c r="EVE1149" s="14"/>
      <c r="EVF1149" s="14"/>
      <c r="EVG1149" s="14"/>
      <c r="EVH1149" s="14"/>
      <c r="EVI1149" s="14"/>
      <c r="EVJ1149" s="14"/>
      <c r="EVK1149" s="14"/>
      <c r="EVL1149" s="14"/>
      <c r="EVM1149" s="14"/>
      <c r="EVN1149" s="14"/>
      <c r="EVO1149" s="14"/>
      <c r="EVP1149" s="14"/>
      <c r="EVQ1149" s="14"/>
      <c r="EVR1149" s="14"/>
      <c r="EVS1149" s="14"/>
      <c r="EVT1149" s="14"/>
      <c r="EVU1149" s="14"/>
      <c r="EVV1149" s="14"/>
      <c r="EVW1149" s="14"/>
      <c r="EVX1149" s="14"/>
      <c r="EVY1149" s="14"/>
      <c r="EVZ1149" s="14"/>
      <c r="EWA1149" s="14"/>
      <c r="EWB1149" s="14"/>
      <c r="EWC1149" s="14"/>
      <c r="EWD1149" s="14"/>
      <c r="EWE1149" s="14"/>
      <c r="EWF1149" s="14"/>
      <c r="EWG1149" s="14"/>
      <c r="EWH1149" s="14"/>
      <c r="EWI1149" s="14"/>
      <c r="EWJ1149" s="14"/>
      <c r="EWK1149" s="14"/>
      <c r="EWL1149" s="14"/>
      <c r="EWM1149" s="14"/>
      <c r="EWN1149" s="14"/>
      <c r="EWO1149" s="14"/>
      <c r="EWP1149" s="14"/>
      <c r="EWQ1149" s="14"/>
      <c r="EWR1149" s="14"/>
      <c r="EWS1149" s="14"/>
      <c r="EWT1149" s="14"/>
      <c r="EWU1149" s="14"/>
      <c r="EWV1149" s="14"/>
      <c r="EWW1149" s="14"/>
      <c r="EWX1149" s="14"/>
      <c r="EWY1149" s="14"/>
      <c r="EWZ1149" s="14"/>
      <c r="EXA1149" s="14"/>
      <c r="EXB1149" s="14"/>
      <c r="EXC1149" s="14"/>
      <c r="EXD1149" s="14"/>
      <c r="EXE1149" s="14"/>
      <c r="EXF1149" s="14"/>
      <c r="EXG1149" s="14"/>
      <c r="EXH1149" s="14"/>
      <c r="EXI1149" s="14"/>
      <c r="EXJ1149" s="14"/>
      <c r="EXK1149" s="14"/>
      <c r="EXL1149" s="14"/>
      <c r="EXM1149" s="14"/>
      <c r="EXN1149" s="14"/>
      <c r="EXO1149" s="14"/>
      <c r="EXP1149" s="14"/>
      <c r="EXQ1149" s="14"/>
      <c r="EXR1149" s="14"/>
      <c r="EXS1149" s="14"/>
      <c r="EXT1149" s="14"/>
      <c r="EXU1149" s="14"/>
      <c r="EXV1149" s="14"/>
      <c r="EXW1149" s="14"/>
      <c r="EXX1149" s="14"/>
      <c r="EXY1149" s="14"/>
      <c r="EXZ1149" s="14"/>
      <c r="EYA1149" s="14"/>
      <c r="EYB1149" s="14"/>
      <c r="EYC1149" s="14"/>
      <c r="EYD1149" s="14"/>
      <c r="EYE1149" s="14"/>
      <c r="EYF1149" s="14"/>
      <c r="EYG1149" s="14"/>
      <c r="EYH1149" s="14"/>
      <c r="EYI1149" s="14"/>
      <c r="EYJ1149" s="14"/>
      <c r="EYK1149" s="14"/>
      <c r="EYL1149" s="14"/>
      <c r="EYM1149" s="14"/>
      <c r="EYN1149" s="14"/>
      <c r="EYO1149" s="14"/>
      <c r="EYP1149" s="14"/>
      <c r="EYQ1149" s="14"/>
      <c r="EYR1149" s="14"/>
      <c r="EYS1149" s="14"/>
      <c r="EYT1149" s="14"/>
      <c r="EYU1149" s="14"/>
      <c r="EYV1149" s="14"/>
      <c r="EYW1149" s="14"/>
      <c r="EYX1149" s="14"/>
      <c r="EYY1149" s="14"/>
      <c r="EYZ1149" s="14"/>
      <c r="EZA1149" s="14"/>
      <c r="EZB1149" s="14"/>
      <c r="EZC1149" s="14"/>
      <c r="EZD1149" s="14"/>
      <c r="EZE1149" s="14"/>
      <c r="EZF1149" s="14"/>
      <c r="EZG1149" s="14"/>
      <c r="EZH1149" s="14"/>
      <c r="EZI1149" s="14"/>
      <c r="EZJ1149" s="14"/>
      <c r="EZK1149" s="14"/>
      <c r="EZL1149" s="14"/>
      <c r="EZM1149" s="14"/>
      <c r="EZN1149" s="14"/>
      <c r="EZO1149" s="14"/>
      <c r="EZP1149" s="14"/>
      <c r="EZQ1149" s="14"/>
      <c r="EZR1149" s="14"/>
      <c r="EZS1149" s="14"/>
      <c r="EZT1149" s="14"/>
      <c r="EZU1149" s="14"/>
      <c r="EZV1149" s="14"/>
      <c r="EZW1149" s="14"/>
      <c r="EZX1149" s="14"/>
      <c r="EZY1149" s="14"/>
      <c r="EZZ1149" s="14"/>
      <c r="FAA1149" s="14"/>
      <c r="FAB1149" s="14"/>
      <c r="FAC1149" s="14"/>
      <c r="FAD1149" s="14"/>
      <c r="FAE1149" s="14"/>
      <c r="FAF1149" s="14"/>
      <c r="FAG1149" s="14"/>
      <c r="FAH1149" s="14"/>
      <c r="FAI1149" s="14"/>
      <c r="FAJ1149" s="14"/>
      <c r="FAK1149" s="14"/>
      <c r="FAL1149" s="14"/>
      <c r="FAM1149" s="14"/>
      <c r="FAN1149" s="14"/>
      <c r="FAO1149" s="14"/>
      <c r="FAP1149" s="14"/>
      <c r="FAQ1149" s="14"/>
      <c r="FAR1149" s="14"/>
      <c r="FAS1149" s="14"/>
      <c r="FAT1149" s="14"/>
      <c r="FAU1149" s="14"/>
      <c r="FAV1149" s="14"/>
      <c r="FAW1149" s="14"/>
      <c r="FAX1149" s="14"/>
      <c r="FAY1149" s="14"/>
      <c r="FAZ1149" s="14"/>
      <c r="FBA1149" s="14"/>
      <c r="FBB1149" s="14"/>
      <c r="FBC1149" s="14"/>
      <c r="FBD1149" s="14"/>
      <c r="FBE1149" s="14"/>
      <c r="FBF1149" s="14"/>
      <c r="FBG1149" s="14"/>
      <c r="FBH1149" s="14"/>
      <c r="FBI1149" s="14"/>
      <c r="FBJ1149" s="14"/>
      <c r="FBK1149" s="14"/>
      <c r="FBL1149" s="14"/>
      <c r="FBM1149" s="14"/>
      <c r="FBN1149" s="14"/>
      <c r="FBO1149" s="14"/>
      <c r="FBP1149" s="14"/>
      <c r="FBQ1149" s="14"/>
      <c r="FBR1149" s="14"/>
      <c r="FBS1149" s="14"/>
      <c r="FBT1149" s="14"/>
      <c r="FBU1149" s="14"/>
      <c r="FBV1149" s="14"/>
      <c r="FBW1149" s="14"/>
      <c r="FBX1149" s="14"/>
      <c r="FBY1149" s="14"/>
      <c r="FBZ1149" s="14"/>
      <c r="FCA1149" s="14"/>
      <c r="FCB1149" s="14"/>
      <c r="FCC1149" s="14"/>
      <c r="FCD1149" s="14"/>
      <c r="FCE1149" s="14"/>
      <c r="FCF1149" s="14"/>
      <c r="FCG1149" s="14"/>
      <c r="FCH1149" s="14"/>
      <c r="FCI1149" s="14"/>
      <c r="FCJ1149" s="14"/>
      <c r="FCK1149" s="14"/>
      <c r="FCL1149" s="14"/>
      <c r="FCM1149" s="14"/>
      <c r="FCN1149" s="14"/>
      <c r="FCO1149" s="14"/>
      <c r="FCP1149" s="14"/>
      <c r="FCQ1149" s="14"/>
      <c r="FCR1149" s="14"/>
      <c r="FCS1149" s="14"/>
      <c r="FCT1149" s="14"/>
      <c r="FCU1149" s="14"/>
      <c r="FCV1149" s="14"/>
      <c r="FCW1149" s="14"/>
      <c r="FCX1149" s="14"/>
      <c r="FCY1149" s="14"/>
      <c r="FCZ1149" s="14"/>
      <c r="FDA1149" s="14"/>
      <c r="FDB1149" s="14"/>
      <c r="FDC1149" s="14"/>
      <c r="FDD1149" s="14"/>
      <c r="FDE1149" s="14"/>
      <c r="FDF1149" s="14"/>
      <c r="FDG1149" s="14"/>
      <c r="FDH1149" s="14"/>
      <c r="FDI1149" s="14"/>
      <c r="FDJ1149" s="14"/>
      <c r="FDK1149" s="14"/>
      <c r="FDL1149" s="14"/>
      <c r="FDM1149" s="14"/>
      <c r="FDN1149" s="14"/>
      <c r="FDO1149" s="14"/>
      <c r="FDP1149" s="14"/>
      <c r="FDQ1149" s="14"/>
      <c r="FDR1149" s="14"/>
      <c r="FDS1149" s="14"/>
      <c r="FDT1149" s="14"/>
      <c r="FDU1149" s="14"/>
      <c r="FDV1149" s="14"/>
      <c r="FDW1149" s="14"/>
      <c r="FDX1149" s="14"/>
      <c r="FDY1149" s="14"/>
      <c r="FDZ1149" s="14"/>
      <c r="FEA1149" s="14"/>
      <c r="FEB1149" s="14"/>
      <c r="FEC1149" s="14"/>
      <c r="FED1149" s="14"/>
      <c r="FEE1149" s="14"/>
      <c r="FEF1149" s="14"/>
      <c r="FEG1149" s="14"/>
      <c r="FEH1149" s="14"/>
      <c r="FEI1149" s="14"/>
      <c r="FEJ1149" s="14"/>
      <c r="FEK1149" s="14"/>
      <c r="FEL1149" s="14"/>
      <c r="FEM1149" s="14"/>
      <c r="FEN1149" s="14"/>
      <c r="FEO1149" s="14"/>
      <c r="FEP1149" s="14"/>
      <c r="FEQ1149" s="14"/>
      <c r="FER1149" s="14"/>
      <c r="FES1149" s="14"/>
      <c r="FET1149" s="14"/>
      <c r="FEU1149" s="14"/>
      <c r="FEV1149" s="14"/>
      <c r="FEW1149" s="14"/>
      <c r="FEX1149" s="14"/>
      <c r="FEY1149" s="14"/>
      <c r="FEZ1149" s="14"/>
      <c r="FFA1149" s="14"/>
      <c r="FFB1149" s="14"/>
      <c r="FFC1149" s="14"/>
      <c r="FFD1149" s="14"/>
      <c r="FFE1149" s="14"/>
      <c r="FFF1149" s="14"/>
      <c r="FFG1149" s="14"/>
      <c r="FFH1149" s="14"/>
      <c r="FFI1149" s="14"/>
      <c r="FFJ1149" s="14"/>
      <c r="FFK1149" s="14"/>
      <c r="FFL1149" s="14"/>
      <c r="FFM1149" s="14"/>
      <c r="FFN1149" s="14"/>
      <c r="FFO1149" s="14"/>
      <c r="FFP1149" s="14"/>
      <c r="FFQ1149" s="14"/>
      <c r="FFR1149" s="14"/>
      <c r="FFS1149" s="14"/>
      <c r="FFT1149" s="14"/>
      <c r="FFU1149" s="14"/>
      <c r="FFV1149" s="14"/>
      <c r="FFW1149" s="14"/>
      <c r="FFX1149" s="14"/>
      <c r="FFY1149" s="14"/>
      <c r="FFZ1149" s="14"/>
      <c r="FGA1149" s="14"/>
      <c r="FGB1149" s="14"/>
      <c r="FGC1149" s="14"/>
      <c r="FGD1149" s="14"/>
      <c r="FGE1149" s="14"/>
      <c r="FGF1149" s="14"/>
      <c r="FGG1149" s="14"/>
      <c r="FGH1149" s="14"/>
      <c r="FGI1149" s="14"/>
      <c r="FGJ1149" s="14"/>
      <c r="FGK1149" s="14"/>
      <c r="FGL1149" s="14"/>
      <c r="FGM1149" s="14"/>
      <c r="FGN1149" s="14"/>
      <c r="FGO1149" s="14"/>
      <c r="FGP1149" s="14"/>
      <c r="FGQ1149" s="14"/>
      <c r="FGR1149" s="14"/>
      <c r="FGS1149" s="14"/>
      <c r="FGT1149" s="14"/>
      <c r="FGU1149" s="14"/>
      <c r="FGV1149" s="14"/>
      <c r="FGW1149" s="14"/>
      <c r="FGX1149" s="14"/>
      <c r="FGY1149" s="14"/>
      <c r="FGZ1149" s="14"/>
      <c r="FHA1149" s="14"/>
      <c r="FHB1149" s="14"/>
      <c r="FHC1149" s="14"/>
      <c r="FHD1149" s="14"/>
      <c r="FHE1149" s="14"/>
      <c r="FHF1149" s="14"/>
      <c r="FHG1149" s="14"/>
      <c r="FHH1149" s="14"/>
      <c r="FHI1149" s="14"/>
      <c r="FHJ1149" s="14"/>
      <c r="FHK1149" s="14"/>
      <c r="FHL1149" s="14"/>
      <c r="FHM1149" s="14"/>
      <c r="FHN1149" s="14"/>
      <c r="FHO1149" s="14"/>
      <c r="FHP1149" s="14"/>
      <c r="FHQ1149" s="14"/>
      <c r="FHR1149" s="14"/>
      <c r="FHS1149" s="14"/>
      <c r="FHT1149" s="14"/>
      <c r="FHU1149" s="14"/>
      <c r="FHV1149" s="14"/>
      <c r="FHW1149" s="14"/>
      <c r="FHX1149" s="14"/>
      <c r="FHY1149" s="14"/>
      <c r="FHZ1149" s="14"/>
      <c r="FIA1149" s="14"/>
      <c r="FIB1149" s="14"/>
      <c r="FIC1149" s="14"/>
      <c r="FID1149" s="14"/>
      <c r="FIE1149" s="14"/>
      <c r="FIF1149" s="14"/>
      <c r="FIG1149" s="14"/>
      <c r="FIH1149" s="14"/>
      <c r="FII1149" s="14"/>
      <c r="FIJ1149" s="14"/>
      <c r="FIK1149" s="14"/>
      <c r="FIL1149" s="14"/>
      <c r="FIM1149" s="14"/>
      <c r="FIN1149" s="14"/>
      <c r="FIO1149" s="14"/>
      <c r="FIP1149" s="14"/>
      <c r="FIQ1149" s="14"/>
      <c r="FIR1149" s="14"/>
      <c r="FIS1149" s="14"/>
      <c r="FIT1149" s="14"/>
      <c r="FIU1149" s="14"/>
      <c r="FIV1149" s="14"/>
      <c r="FIW1149" s="14"/>
      <c r="FIX1149" s="14"/>
      <c r="FIY1149" s="14"/>
      <c r="FIZ1149" s="14"/>
      <c r="FJA1149" s="14"/>
      <c r="FJB1149" s="14"/>
      <c r="FJC1149" s="14"/>
      <c r="FJD1149" s="14"/>
      <c r="FJE1149" s="14"/>
      <c r="FJF1149" s="14"/>
      <c r="FJG1149" s="14"/>
      <c r="FJH1149" s="14"/>
      <c r="FJI1149" s="14"/>
      <c r="FJJ1149" s="14"/>
      <c r="FJK1149" s="14"/>
      <c r="FJL1149" s="14"/>
      <c r="FJM1149" s="14"/>
      <c r="FJN1149" s="14"/>
      <c r="FJO1149" s="14"/>
      <c r="FJP1149" s="14"/>
      <c r="FJQ1149" s="14"/>
      <c r="FJR1149" s="14"/>
      <c r="FJS1149" s="14"/>
      <c r="FJT1149" s="14"/>
      <c r="FJU1149" s="14"/>
      <c r="FJV1149" s="14"/>
      <c r="FJW1149" s="14"/>
      <c r="FJX1149" s="14"/>
      <c r="FJY1149" s="14"/>
      <c r="FJZ1149" s="14"/>
      <c r="FKA1149" s="14"/>
      <c r="FKB1149" s="14"/>
      <c r="FKC1149" s="14"/>
      <c r="FKD1149" s="14"/>
      <c r="FKE1149" s="14"/>
      <c r="FKF1149" s="14"/>
      <c r="FKG1149" s="14"/>
      <c r="FKH1149" s="14"/>
      <c r="FKI1149" s="14"/>
      <c r="FKJ1149" s="14"/>
      <c r="FKK1149" s="14"/>
      <c r="FKL1149" s="14"/>
      <c r="FKM1149" s="14"/>
      <c r="FKN1149" s="14"/>
      <c r="FKO1149" s="14"/>
      <c r="FKP1149" s="14"/>
      <c r="FKQ1149" s="14"/>
      <c r="FKR1149" s="14"/>
      <c r="FKS1149" s="14"/>
      <c r="FKT1149" s="14"/>
      <c r="FKU1149" s="14"/>
      <c r="FKV1149" s="14"/>
      <c r="FKW1149" s="14"/>
      <c r="FKX1149" s="14"/>
      <c r="FKY1149" s="14"/>
      <c r="FKZ1149" s="14"/>
      <c r="FLA1149" s="14"/>
      <c r="FLB1149" s="14"/>
      <c r="FLC1149" s="14"/>
      <c r="FLD1149" s="14"/>
      <c r="FLE1149" s="14"/>
      <c r="FLF1149" s="14"/>
      <c r="FLG1149" s="14"/>
      <c r="FLH1149" s="14"/>
      <c r="FLI1149" s="14"/>
      <c r="FLJ1149" s="14"/>
      <c r="FLK1149" s="14"/>
      <c r="FLL1149" s="14"/>
      <c r="FLM1149" s="14"/>
      <c r="FLN1149" s="14"/>
      <c r="FLO1149" s="14"/>
      <c r="FLP1149" s="14"/>
      <c r="FLQ1149" s="14"/>
      <c r="FLR1149" s="14"/>
      <c r="FLS1149" s="14"/>
      <c r="FLT1149" s="14"/>
      <c r="FLU1149" s="14"/>
      <c r="FLV1149" s="14"/>
      <c r="FLW1149" s="14"/>
      <c r="FLX1149" s="14"/>
      <c r="FLY1149" s="14"/>
      <c r="FLZ1149" s="14"/>
      <c r="FMA1149" s="14"/>
      <c r="FMB1149" s="14"/>
      <c r="FMC1149" s="14"/>
      <c r="FMD1149" s="14"/>
      <c r="FME1149" s="14"/>
      <c r="FMF1149" s="14"/>
      <c r="FMG1149" s="14"/>
      <c r="FMH1149" s="14"/>
      <c r="FMI1149" s="14"/>
      <c r="FMJ1149" s="14"/>
      <c r="FMK1149" s="14"/>
      <c r="FML1149" s="14"/>
      <c r="FMM1149" s="14"/>
      <c r="FMN1149" s="14"/>
      <c r="FMO1149" s="14"/>
      <c r="FMP1149" s="14"/>
      <c r="FMQ1149" s="14"/>
      <c r="FMR1149" s="14"/>
      <c r="FMS1149" s="14"/>
      <c r="FMT1149" s="14"/>
      <c r="FMU1149" s="14"/>
      <c r="FMV1149" s="14"/>
      <c r="FMW1149" s="14"/>
      <c r="FMX1149" s="14"/>
      <c r="FMY1149" s="14"/>
      <c r="FMZ1149" s="14"/>
      <c r="FNA1149" s="14"/>
      <c r="FNB1149" s="14"/>
      <c r="FNC1149" s="14"/>
      <c r="FND1149" s="14"/>
      <c r="FNE1149" s="14"/>
      <c r="FNF1149" s="14"/>
      <c r="FNG1149" s="14"/>
      <c r="FNH1149" s="14"/>
      <c r="FNI1149" s="14"/>
      <c r="FNJ1149" s="14"/>
      <c r="FNK1149" s="14"/>
      <c r="FNL1149" s="14"/>
      <c r="FNM1149" s="14"/>
      <c r="FNN1149" s="14"/>
      <c r="FNO1149" s="14"/>
      <c r="FNP1149" s="14"/>
      <c r="FNQ1149" s="14"/>
      <c r="FNR1149" s="14"/>
      <c r="FNS1149" s="14"/>
      <c r="FNT1149" s="14"/>
      <c r="FNU1149" s="14"/>
      <c r="FNV1149" s="14"/>
      <c r="FNW1149" s="14"/>
      <c r="FNX1149" s="14"/>
      <c r="FNY1149" s="14"/>
      <c r="FNZ1149" s="14"/>
      <c r="FOA1149" s="14"/>
      <c r="FOB1149" s="14"/>
      <c r="FOC1149" s="14"/>
      <c r="FOD1149" s="14"/>
      <c r="FOE1149" s="14"/>
      <c r="FOF1149" s="14"/>
      <c r="FOG1149" s="14"/>
      <c r="FOH1149" s="14"/>
      <c r="FOI1149" s="14"/>
      <c r="FOJ1149" s="14"/>
      <c r="FOK1149" s="14"/>
      <c r="FOL1149" s="14"/>
      <c r="FOM1149" s="14"/>
      <c r="FON1149" s="14"/>
      <c r="FOO1149" s="14"/>
      <c r="FOP1149" s="14"/>
      <c r="FOQ1149" s="14"/>
      <c r="FOR1149" s="14"/>
      <c r="FOS1149" s="14"/>
      <c r="FOT1149" s="14"/>
      <c r="FOU1149" s="14"/>
      <c r="FOV1149" s="14"/>
      <c r="FOW1149" s="14"/>
      <c r="FOX1149" s="14"/>
      <c r="FOY1149" s="14"/>
      <c r="FOZ1149" s="14"/>
      <c r="FPA1149" s="14"/>
      <c r="FPB1149" s="14"/>
      <c r="FPC1149" s="14"/>
      <c r="FPD1149" s="14"/>
      <c r="FPE1149" s="14"/>
      <c r="FPF1149" s="14"/>
      <c r="FPG1149" s="14"/>
      <c r="FPH1149" s="14"/>
      <c r="FPI1149" s="14"/>
      <c r="FPJ1149" s="14"/>
      <c r="FPK1149" s="14"/>
      <c r="FPL1149" s="14"/>
      <c r="FPM1149" s="14"/>
      <c r="FPN1149" s="14"/>
      <c r="FPO1149" s="14"/>
      <c r="FPP1149" s="14"/>
      <c r="FPQ1149" s="14"/>
      <c r="FPR1149" s="14"/>
      <c r="FPS1149" s="14"/>
      <c r="FPT1149" s="14"/>
      <c r="FPU1149" s="14"/>
      <c r="FPV1149" s="14"/>
      <c r="FPW1149" s="14"/>
      <c r="FPX1149" s="14"/>
      <c r="FPY1149" s="14"/>
      <c r="FPZ1149" s="14"/>
      <c r="FQA1149" s="14"/>
      <c r="FQB1149" s="14"/>
      <c r="FQC1149" s="14"/>
      <c r="FQD1149" s="14"/>
      <c r="FQE1149" s="14"/>
      <c r="FQF1149" s="14"/>
      <c r="FQG1149" s="14"/>
      <c r="FQH1149" s="14"/>
      <c r="FQI1149" s="14"/>
      <c r="FQJ1149" s="14"/>
      <c r="FQK1149" s="14"/>
      <c r="FQL1149" s="14"/>
      <c r="FQM1149" s="14"/>
      <c r="FQN1149" s="14"/>
      <c r="FQO1149" s="14"/>
      <c r="FQP1149" s="14"/>
      <c r="FQQ1149" s="14"/>
      <c r="FQR1149" s="14"/>
      <c r="FQS1149" s="14"/>
      <c r="FQT1149" s="14"/>
      <c r="FQU1149" s="14"/>
      <c r="FQV1149" s="14"/>
      <c r="FQW1149" s="14"/>
      <c r="FQX1149" s="14"/>
      <c r="FQY1149" s="14"/>
      <c r="FQZ1149" s="14"/>
      <c r="FRA1149" s="14"/>
      <c r="FRB1149" s="14"/>
      <c r="FRC1149" s="14"/>
      <c r="FRD1149" s="14"/>
      <c r="FRE1149" s="14"/>
      <c r="FRF1149" s="14"/>
      <c r="FRG1149" s="14"/>
      <c r="FRH1149" s="14"/>
      <c r="FRI1149" s="14"/>
      <c r="FRJ1149" s="14"/>
      <c r="FRK1149" s="14"/>
      <c r="FRL1149" s="14"/>
      <c r="FRM1149" s="14"/>
      <c r="FRN1149" s="14"/>
      <c r="FRO1149" s="14"/>
      <c r="FRP1149" s="14"/>
      <c r="FRQ1149" s="14"/>
      <c r="FRR1149" s="14"/>
      <c r="FRS1149" s="14"/>
      <c r="FRT1149" s="14"/>
      <c r="FRU1149" s="14"/>
      <c r="FRV1149" s="14"/>
      <c r="FRW1149" s="14"/>
      <c r="FRX1149" s="14"/>
      <c r="FRY1149" s="14"/>
      <c r="FRZ1149" s="14"/>
      <c r="FSA1149" s="14"/>
      <c r="FSB1149" s="14"/>
      <c r="FSC1149" s="14"/>
      <c r="FSD1149" s="14"/>
      <c r="FSE1149" s="14"/>
      <c r="FSF1149" s="14"/>
      <c r="FSG1149" s="14"/>
      <c r="FSH1149" s="14"/>
      <c r="FSI1149" s="14"/>
      <c r="FSJ1149" s="14"/>
      <c r="FSK1149" s="14"/>
      <c r="FSL1149" s="14"/>
      <c r="FSM1149" s="14"/>
      <c r="FSN1149" s="14"/>
      <c r="FSO1149" s="14"/>
      <c r="FSP1149" s="14"/>
      <c r="FSQ1149" s="14"/>
      <c r="FSR1149" s="14"/>
      <c r="FSS1149" s="14"/>
      <c r="FST1149" s="14"/>
      <c r="FSU1149" s="14"/>
      <c r="FSV1149" s="14"/>
      <c r="FSW1149" s="14"/>
      <c r="FSX1149" s="14"/>
      <c r="FSY1149" s="14"/>
      <c r="FSZ1149" s="14"/>
      <c r="FTA1149" s="14"/>
      <c r="FTB1149" s="14"/>
      <c r="FTC1149" s="14"/>
      <c r="FTD1149" s="14"/>
      <c r="FTE1149" s="14"/>
      <c r="FTF1149" s="14"/>
      <c r="FTG1149" s="14"/>
      <c r="FTH1149" s="14"/>
      <c r="FTI1149" s="14"/>
      <c r="FTJ1149" s="14"/>
      <c r="FTK1149" s="14"/>
      <c r="FTL1149" s="14"/>
      <c r="FTM1149" s="14"/>
      <c r="FTN1149" s="14"/>
      <c r="FTO1149" s="14"/>
      <c r="FTP1149" s="14"/>
      <c r="FTQ1149" s="14"/>
      <c r="FTR1149" s="14"/>
      <c r="FTS1149" s="14"/>
      <c r="FTT1149" s="14"/>
      <c r="FTU1149" s="14"/>
      <c r="FTV1149" s="14"/>
      <c r="FTW1149" s="14"/>
      <c r="FTX1149" s="14"/>
      <c r="FTY1149" s="14"/>
      <c r="FTZ1149" s="14"/>
      <c r="FUA1149" s="14"/>
      <c r="FUB1149" s="14"/>
      <c r="FUC1149" s="14"/>
      <c r="FUD1149" s="14"/>
      <c r="FUE1149" s="14"/>
      <c r="FUF1149" s="14"/>
      <c r="FUG1149" s="14"/>
      <c r="FUH1149" s="14"/>
      <c r="FUI1149" s="14"/>
      <c r="FUJ1149" s="14"/>
      <c r="FUK1149" s="14"/>
      <c r="FUL1149" s="14"/>
      <c r="FUM1149" s="14"/>
      <c r="FUN1149" s="14"/>
      <c r="FUO1149" s="14"/>
      <c r="FUP1149" s="14"/>
      <c r="FUQ1149" s="14"/>
      <c r="FUR1149" s="14"/>
      <c r="FUS1149" s="14"/>
      <c r="FUT1149" s="14"/>
      <c r="FUU1149" s="14"/>
      <c r="FUV1149" s="14"/>
      <c r="FUW1149" s="14"/>
      <c r="FUX1149" s="14"/>
      <c r="FUY1149" s="14"/>
      <c r="FUZ1149" s="14"/>
      <c r="FVA1149" s="14"/>
      <c r="FVB1149" s="14"/>
      <c r="FVC1149" s="14"/>
      <c r="FVD1149" s="14"/>
      <c r="FVE1149" s="14"/>
      <c r="FVF1149" s="14"/>
      <c r="FVG1149" s="14"/>
      <c r="FVH1149" s="14"/>
      <c r="FVI1149" s="14"/>
      <c r="FVJ1149" s="14"/>
      <c r="FVK1149" s="14"/>
      <c r="FVL1149" s="14"/>
      <c r="FVM1149" s="14"/>
      <c r="FVN1149" s="14"/>
      <c r="FVO1149" s="14"/>
      <c r="FVP1149" s="14"/>
      <c r="FVQ1149" s="14"/>
      <c r="FVR1149" s="14"/>
      <c r="FVS1149" s="14"/>
      <c r="FVT1149" s="14"/>
      <c r="FVU1149" s="14"/>
      <c r="FVV1149" s="14"/>
      <c r="FVW1149" s="14"/>
      <c r="FVX1149" s="14"/>
      <c r="FVY1149" s="14"/>
      <c r="FVZ1149" s="14"/>
      <c r="FWA1149" s="14"/>
      <c r="FWB1149" s="14"/>
      <c r="FWC1149" s="14"/>
      <c r="FWD1149" s="14"/>
      <c r="FWE1149" s="14"/>
      <c r="FWF1149" s="14"/>
      <c r="FWG1149" s="14"/>
      <c r="FWH1149" s="14"/>
      <c r="FWI1149" s="14"/>
      <c r="FWJ1149" s="14"/>
      <c r="FWK1149" s="14"/>
      <c r="FWL1149" s="14"/>
      <c r="FWM1149" s="14"/>
      <c r="FWN1149" s="14"/>
      <c r="FWO1149" s="14"/>
      <c r="FWP1149" s="14"/>
      <c r="FWQ1149" s="14"/>
      <c r="FWR1149" s="14"/>
      <c r="FWS1149" s="14"/>
      <c r="FWT1149" s="14"/>
      <c r="FWU1149" s="14"/>
      <c r="FWV1149" s="14"/>
      <c r="FWW1149" s="14"/>
      <c r="FWX1149" s="14"/>
      <c r="FWY1149" s="14"/>
      <c r="FWZ1149" s="14"/>
      <c r="FXA1149" s="14"/>
      <c r="FXB1149" s="14"/>
      <c r="FXC1149" s="14"/>
      <c r="FXD1149" s="14"/>
      <c r="FXE1149" s="14"/>
      <c r="FXF1149" s="14"/>
      <c r="FXG1149" s="14"/>
      <c r="FXH1149" s="14"/>
      <c r="FXI1149" s="14"/>
      <c r="FXJ1149" s="14"/>
      <c r="FXK1149" s="14"/>
      <c r="FXL1149" s="14"/>
      <c r="FXM1149" s="14"/>
      <c r="FXN1149" s="14"/>
      <c r="FXO1149" s="14"/>
      <c r="FXP1149" s="14"/>
      <c r="FXQ1149" s="14"/>
      <c r="FXR1149" s="14"/>
      <c r="FXS1149" s="14"/>
      <c r="FXT1149" s="14"/>
      <c r="FXU1149" s="14"/>
      <c r="FXV1149" s="14"/>
      <c r="FXW1149" s="14"/>
      <c r="FXX1149" s="14"/>
      <c r="FXY1149" s="14"/>
      <c r="FXZ1149" s="14"/>
      <c r="FYA1149" s="14"/>
      <c r="FYB1149" s="14"/>
      <c r="FYC1149" s="14"/>
      <c r="FYD1149" s="14"/>
      <c r="FYE1149" s="14"/>
      <c r="FYF1149" s="14"/>
      <c r="FYG1149" s="14"/>
      <c r="FYH1149" s="14"/>
      <c r="FYI1149" s="14"/>
      <c r="FYJ1149" s="14"/>
      <c r="FYK1149" s="14"/>
      <c r="FYL1149" s="14"/>
      <c r="FYM1149" s="14"/>
      <c r="FYN1149" s="14"/>
      <c r="FYO1149" s="14"/>
      <c r="FYP1149" s="14"/>
      <c r="FYQ1149" s="14"/>
      <c r="FYR1149" s="14"/>
      <c r="FYS1149" s="14"/>
      <c r="FYT1149" s="14"/>
      <c r="FYU1149" s="14"/>
      <c r="FYV1149" s="14"/>
      <c r="FYW1149" s="14"/>
      <c r="FYX1149" s="14"/>
      <c r="FYY1149" s="14"/>
      <c r="FYZ1149" s="14"/>
      <c r="FZA1149" s="14"/>
      <c r="FZB1149" s="14"/>
      <c r="FZC1149" s="14"/>
      <c r="FZD1149" s="14"/>
      <c r="FZE1149" s="14"/>
      <c r="FZF1149" s="14"/>
      <c r="FZG1149" s="14"/>
      <c r="FZH1149" s="14"/>
      <c r="FZI1149" s="14"/>
      <c r="FZJ1149" s="14"/>
      <c r="FZK1149" s="14"/>
      <c r="FZL1149" s="14"/>
      <c r="FZM1149" s="14"/>
      <c r="FZN1149" s="14"/>
      <c r="FZO1149" s="14"/>
      <c r="FZP1149" s="14"/>
      <c r="FZQ1149" s="14"/>
      <c r="FZR1149" s="14"/>
      <c r="FZS1149" s="14"/>
      <c r="FZT1149" s="14"/>
      <c r="FZU1149" s="14"/>
      <c r="FZV1149" s="14"/>
      <c r="FZW1149" s="14"/>
      <c r="FZX1149" s="14"/>
      <c r="FZY1149" s="14"/>
      <c r="FZZ1149" s="14"/>
      <c r="GAA1149" s="14"/>
      <c r="GAB1149" s="14"/>
      <c r="GAC1149" s="14"/>
      <c r="GAD1149" s="14"/>
      <c r="GAE1149" s="14"/>
      <c r="GAF1149" s="14"/>
      <c r="GAG1149" s="14"/>
      <c r="GAH1149" s="14"/>
      <c r="GAI1149" s="14"/>
      <c r="GAJ1149" s="14"/>
      <c r="GAK1149" s="14"/>
      <c r="GAL1149" s="14"/>
      <c r="GAM1149" s="14"/>
      <c r="GAN1149" s="14"/>
      <c r="GAO1149" s="14"/>
      <c r="GAP1149" s="14"/>
      <c r="GAQ1149" s="14"/>
      <c r="GAR1149" s="14"/>
      <c r="GAS1149" s="14"/>
      <c r="GAT1149" s="14"/>
      <c r="GAU1149" s="14"/>
      <c r="GAV1149" s="14"/>
      <c r="GAW1149" s="14"/>
      <c r="GAX1149" s="14"/>
      <c r="GAY1149" s="14"/>
      <c r="GAZ1149" s="14"/>
      <c r="GBA1149" s="14"/>
      <c r="GBB1149" s="14"/>
      <c r="GBC1149" s="14"/>
      <c r="GBD1149" s="14"/>
      <c r="GBE1149" s="14"/>
      <c r="GBF1149" s="14"/>
      <c r="GBG1149" s="14"/>
      <c r="GBH1149" s="14"/>
      <c r="GBI1149" s="14"/>
      <c r="GBJ1149" s="14"/>
      <c r="GBK1149" s="14"/>
      <c r="GBL1149" s="14"/>
      <c r="GBM1149" s="14"/>
      <c r="GBN1149" s="14"/>
      <c r="GBO1149" s="14"/>
      <c r="GBP1149" s="14"/>
      <c r="GBQ1149" s="14"/>
      <c r="GBR1149" s="14"/>
      <c r="GBS1149" s="14"/>
      <c r="GBT1149" s="14"/>
      <c r="GBU1149" s="14"/>
      <c r="GBV1149" s="14"/>
      <c r="GBW1149" s="14"/>
      <c r="GBX1149" s="14"/>
      <c r="GBY1149" s="14"/>
      <c r="GBZ1149" s="14"/>
      <c r="GCA1149" s="14"/>
      <c r="GCB1149" s="14"/>
      <c r="GCC1149" s="14"/>
      <c r="GCD1149" s="14"/>
      <c r="GCE1149" s="14"/>
      <c r="GCF1149" s="14"/>
      <c r="GCG1149" s="14"/>
      <c r="GCH1149" s="14"/>
      <c r="GCI1149" s="14"/>
      <c r="GCJ1149" s="14"/>
      <c r="GCK1149" s="14"/>
      <c r="GCL1149" s="14"/>
      <c r="GCM1149" s="14"/>
      <c r="GCN1149" s="14"/>
      <c r="GCO1149" s="14"/>
      <c r="GCP1149" s="14"/>
      <c r="GCQ1149" s="14"/>
      <c r="GCR1149" s="14"/>
      <c r="GCS1149" s="14"/>
      <c r="GCT1149" s="14"/>
      <c r="GCU1149" s="14"/>
      <c r="GCV1149" s="14"/>
      <c r="GCW1149" s="14"/>
      <c r="GCX1149" s="14"/>
      <c r="GCY1149" s="14"/>
      <c r="GCZ1149" s="14"/>
      <c r="GDA1149" s="14"/>
      <c r="GDB1149" s="14"/>
      <c r="GDC1149" s="14"/>
      <c r="GDD1149" s="14"/>
      <c r="GDE1149" s="14"/>
      <c r="GDF1149" s="14"/>
      <c r="GDG1149" s="14"/>
      <c r="GDH1149" s="14"/>
      <c r="GDI1149" s="14"/>
      <c r="GDJ1149" s="14"/>
      <c r="GDK1149" s="14"/>
      <c r="GDL1149" s="14"/>
      <c r="GDM1149" s="14"/>
      <c r="GDN1149" s="14"/>
      <c r="GDO1149" s="14"/>
      <c r="GDP1149" s="14"/>
      <c r="GDQ1149" s="14"/>
      <c r="GDR1149" s="14"/>
      <c r="GDS1149" s="14"/>
      <c r="GDT1149" s="14"/>
      <c r="GDU1149" s="14"/>
      <c r="GDV1149" s="14"/>
      <c r="GDW1149" s="14"/>
      <c r="GDX1149" s="14"/>
      <c r="GDY1149" s="14"/>
      <c r="GDZ1149" s="14"/>
      <c r="GEA1149" s="14"/>
      <c r="GEB1149" s="14"/>
      <c r="GEC1149" s="14"/>
      <c r="GED1149" s="14"/>
      <c r="GEE1149" s="14"/>
      <c r="GEF1149" s="14"/>
      <c r="GEG1149" s="14"/>
      <c r="GEH1149" s="14"/>
      <c r="GEI1149" s="14"/>
      <c r="GEJ1149" s="14"/>
      <c r="GEK1149" s="14"/>
      <c r="GEL1149" s="14"/>
      <c r="GEM1149" s="14"/>
      <c r="GEN1149" s="14"/>
      <c r="GEO1149" s="14"/>
      <c r="GEP1149" s="14"/>
      <c r="GEQ1149" s="14"/>
      <c r="GER1149" s="14"/>
      <c r="GES1149" s="14"/>
      <c r="GET1149" s="14"/>
      <c r="GEU1149" s="14"/>
      <c r="GEV1149" s="14"/>
      <c r="GEW1149" s="14"/>
      <c r="GEX1149" s="14"/>
      <c r="GEY1149" s="14"/>
      <c r="GEZ1149" s="14"/>
      <c r="GFA1149" s="14"/>
      <c r="GFB1149" s="14"/>
      <c r="GFC1149" s="14"/>
      <c r="GFD1149" s="14"/>
      <c r="GFE1149" s="14"/>
      <c r="GFF1149" s="14"/>
      <c r="GFG1149" s="14"/>
      <c r="GFH1149" s="14"/>
      <c r="GFI1149" s="14"/>
      <c r="GFJ1149" s="14"/>
      <c r="GFK1149" s="14"/>
      <c r="GFL1149" s="14"/>
      <c r="GFM1149" s="14"/>
      <c r="GFN1149" s="14"/>
      <c r="GFO1149" s="14"/>
      <c r="GFP1149" s="14"/>
      <c r="GFQ1149" s="14"/>
      <c r="GFR1149" s="14"/>
      <c r="GFS1149" s="14"/>
      <c r="GFT1149" s="14"/>
      <c r="GFU1149" s="14"/>
      <c r="GFV1149" s="14"/>
      <c r="GFW1149" s="14"/>
      <c r="GFX1149" s="14"/>
      <c r="GFY1149" s="14"/>
      <c r="GFZ1149" s="14"/>
      <c r="GGA1149" s="14"/>
      <c r="GGB1149" s="14"/>
      <c r="GGC1149" s="14"/>
      <c r="GGD1149" s="14"/>
      <c r="GGE1149" s="14"/>
      <c r="GGF1149" s="14"/>
      <c r="GGG1149" s="14"/>
      <c r="GGH1149" s="14"/>
      <c r="GGI1149" s="14"/>
      <c r="GGJ1149" s="14"/>
      <c r="GGK1149" s="14"/>
      <c r="GGL1149" s="14"/>
      <c r="GGM1149" s="14"/>
      <c r="GGN1149" s="14"/>
      <c r="GGO1149" s="14"/>
      <c r="GGP1149" s="14"/>
      <c r="GGQ1149" s="14"/>
      <c r="GGR1149" s="14"/>
      <c r="GGS1149" s="14"/>
      <c r="GGT1149" s="14"/>
      <c r="GGU1149" s="14"/>
      <c r="GGV1149" s="14"/>
      <c r="GGW1149" s="14"/>
      <c r="GGX1149" s="14"/>
      <c r="GGY1149" s="14"/>
      <c r="GGZ1149" s="14"/>
      <c r="GHA1149" s="14"/>
      <c r="GHB1149" s="14"/>
      <c r="GHC1149" s="14"/>
      <c r="GHD1149" s="14"/>
      <c r="GHE1149" s="14"/>
      <c r="GHF1149" s="14"/>
      <c r="GHG1149" s="14"/>
      <c r="GHH1149" s="14"/>
      <c r="GHI1149" s="14"/>
      <c r="GHJ1149" s="14"/>
      <c r="GHK1149" s="14"/>
      <c r="GHL1149" s="14"/>
      <c r="GHM1149" s="14"/>
      <c r="GHN1149" s="14"/>
      <c r="GHO1149" s="14"/>
      <c r="GHP1149" s="14"/>
      <c r="GHQ1149" s="14"/>
      <c r="GHR1149" s="14"/>
      <c r="GHS1149" s="14"/>
      <c r="GHT1149" s="14"/>
      <c r="GHU1149" s="14"/>
      <c r="GHV1149" s="14"/>
      <c r="GHW1149" s="14"/>
      <c r="GHX1149" s="14"/>
      <c r="GHY1149" s="14"/>
      <c r="GHZ1149" s="14"/>
      <c r="GIA1149" s="14"/>
      <c r="GIB1149" s="14"/>
      <c r="GIC1149" s="14"/>
      <c r="GID1149" s="14"/>
      <c r="GIE1149" s="14"/>
      <c r="GIF1149" s="14"/>
      <c r="GIG1149" s="14"/>
      <c r="GIH1149" s="14"/>
      <c r="GII1149" s="14"/>
      <c r="GIJ1149" s="14"/>
      <c r="GIK1149" s="14"/>
      <c r="GIL1149" s="14"/>
      <c r="GIM1149" s="14"/>
      <c r="GIN1149" s="14"/>
      <c r="GIO1149" s="14"/>
      <c r="GIP1149" s="14"/>
      <c r="GIQ1149" s="14"/>
      <c r="GIR1149" s="14"/>
      <c r="GIS1149" s="14"/>
      <c r="GIT1149" s="14"/>
      <c r="GIU1149" s="14"/>
      <c r="GIV1149" s="14"/>
      <c r="GIW1149" s="14"/>
      <c r="GIX1149" s="14"/>
      <c r="GIY1149" s="14"/>
      <c r="GIZ1149" s="14"/>
      <c r="GJA1149" s="14"/>
      <c r="GJB1149" s="14"/>
      <c r="GJC1149" s="14"/>
      <c r="GJD1149" s="14"/>
      <c r="GJE1149" s="14"/>
      <c r="GJF1149" s="14"/>
      <c r="GJG1149" s="14"/>
      <c r="GJH1149" s="14"/>
      <c r="GJI1149" s="14"/>
      <c r="GJJ1149" s="14"/>
      <c r="GJK1149" s="14"/>
      <c r="GJL1149" s="14"/>
      <c r="GJM1149" s="14"/>
      <c r="GJN1149" s="14"/>
      <c r="GJO1149" s="14"/>
      <c r="GJP1149" s="14"/>
      <c r="GJQ1149" s="14"/>
      <c r="GJR1149" s="14"/>
      <c r="GJS1149" s="14"/>
      <c r="GJT1149" s="14"/>
      <c r="GJU1149" s="14"/>
      <c r="GJV1149" s="14"/>
      <c r="GJW1149" s="14"/>
      <c r="GJX1149" s="14"/>
      <c r="GJY1149" s="14"/>
      <c r="GJZ1149" s="14"/>
      <c r="GKA1149" s="14"/>
      <c r="GKB1149" s="14"/>
      <c r="GKC1149" s="14"/>
      <c r="GKD1149" s="14"/>
      <c r="GKE1149" s="14"/>
      <c r="GKF1149" s="14"/>
      <c r="GKG1149" s="14"/>
      <c r="GKH1149" s="14"/>
      <c r="GKI1149" s="14"/>
      <c r="GKJ1149" s="14"/>
      <c r="GKK1149" s="14"/>
      <c r="GKL1149" s="14"/>
      <c r="GKM1149" s="14"/>
      <c r="GKN1149" s="14"/>
      <c r="GKO1149" s="14"/>
      <c r="GKP1149" s="14"/>
      <c r="GKQ1149" s="14"/>
      <c r="GKR1149" s="14"/>
      <c r="GKS1149" s="14"/>
      <c r="GKT1149" s="14"/>
      <c r="GKU1149" s="14"/>
      <c r="GKV1149" s="14"/>
      <c r="GKW1149" s="14"/>
      <c r="GKX1149" s="14"/>
      <c r="GKY1149" s="14"/>
      <c r="GKZ1149" s="14"/>
      <c r="GLA1149" s="14"/>
      <c r="GLB1149" s="14"/>
      <c r="GLC1149" s="14"/>
      <c r="GLD1149" s="14"/>
      <c r="GLE1149" s="14"/>
      <c r="GLF1149" s="14"/>
      <c r="GLG1149" s="14"/>
      <c r="GLH1149" s="14"/>
      <c r="GLI1149" s="14"/>
      <c r="GLJ1149" s="14"/>
      <c r="GLK1149" s="14"/>
      <c r="GLL1149" s="14"/>
      <c r="GLM1149" s="14"/>
      <c r="GLN1149" s="14"/>
      <c r="GLO1149" s="14"/>
      <c r="GLP1149" s="14"/>
      <c r="GLQ1149" s="14"/>
      <c r="GLR1149" s="14"/>
      <c r="GLS1149" s="14"/>
      <c r="GLT1149" s="14"/>
      <c r="GLU1149" s="14"/>
      <c r="GLV1149" s="14"/>
      <c r="GLW1149" s="14"/>
      <c r="GLX1149" s="14"/>
      <c r="GLY1149" s="14"/>
      <c r="GLZ1149" s="14"/>
      <c r="GMA1149" s="14"/>
      <c r="GMB1149" s="14"/>
      <c r="GMC1149" s="14"/>
      <c r="GMD1149" s="14"/>
      <c r="GME1149" s="14"/>
      <c r="GMF1149" s="14"/>
      <c r="GMG1149" s="14"/>
      <c r="GMH1149" s="14"/>
      <c r="GMI1149" s="14"/>
      <c r="GMJ1149" s="14"/>
      <c r="GMK1149" s="14"/>
      <c r="GML1149" s="14"/>
      <c r="GMM1149" s="14"/>
      <c r="GMN1149" s="14"/>
      <c r="GMO1149" s="14"/>
      <c r="GMP1149" s="14"/>
      <c r="GMQ1149" s="14"/>
      <c r="GMR1149" s="14"/>
      <c r="GMS1149" s="14"/>
      <c r="GMT1149" s="14"/>
      <c r="GMU1149" s="14"/>
      <c r="GMV1149" s="14"/>
      <c r="GMW1149" s="14"/>
      <c r="GMX1149" s="14"/>
      <c r="GMY1149" s="14"/>
      <c r="GMZ1149" s="14"/>
      <c r="GNA1149" s="14"/>
      <c r="GNB1149" s="14"/>
      <c r="GNC1149" s="14"/>
      <c r="GND1149" s="14"/>
      <c r="GNE1149" s="14"/>
      <c r="GNF1149" s="14"/>
      <c r="GNG1149" s="14"/>
      <c r="GNH1149" s="14"/>
      <c r="GNI1149" s="14"/>
      <c r="GNJ1149" s="14"/>
      <c r="GNK1149" s="14"/>
      <c r="GNL1149" s="14"/>
      <c r="GNM1149" s="14"/>
      <c r="GNN1149" s="14"/>
      <c r="GNO1149" s="14"/>
      <c r="GNP1149" s="14"/>
      <c r="GNQ1149" s="14"/>
      <c r="GNR1149" s="14"/>
      <c r="GNS1149" s="14"/>
      <c r="GNT1149" s="14"/>
      <c r="GNU1149" s="14"/>
      <c r="GNV1149" s="14"/>
      <c r="GNW1149" s="14"/>
      <c r="GNX1149" s="14"/>
      <c r="GNY1149" s="14"/>
      <c r="GNZ1149" s="14"/>
      <c r="GOA1149" s="14"/>
      <c r="GOB1149" s="14"/>
      <c r="GOC1149" s="14"/>
      <c r="GOD1149" s="14"/>
      <c r="GOE1149" s="14"/>
      <c r="GOF1149" s="14"/>
      <c r="GOG1149" s="14"/>
      <c r="GOH1149" s="14"/>
      <c r="GOI1149" s="14"/>
      <c r="GOJ1149" s="14"/>
      <c r="GOK1149" s="14"/>
      <c r="GOL1149" s="14"/>
      <c r="GOM1149" s="14"/>
      <c r="GON1149" s="14"/>
      <c r="GOO1149" s="14"/>
      <c r="GOP1149" s="14"/>
      <c r="GOQ1149" s="14"/>
      <c r="GOR1149" s="14"/>
      <c r="GOS1149" s="14"/>
      <c r="GOT1149" s="14"/>
      <c r="GOU1149" s="14"/>
      <c r="GOV1149" s="14"/>
      <c r="GOW1149" s="14"/>
      <c r="GOX1149" s="14"/>
      <c r="GOY1149" s="14"/>
      <c r="GOZ1149" s="14"/>
      <c r="GPA1149" s="14"/>
      <c r="GPB1149" s="14"/>
      <c r="GPC1149" s="14"/>
      <c r="GPD1149" s="14"/>
      <c r="GPE1149" s="14"/>
      <c r="GPF1149" s="14"/>
      <c r="GPG1149" s="14"/>
      <c r="GPH1149" s="14"/>
      <c r="GPI1149" s="14"/>
      <c r="GPJ1149" s="14"/>
      <c r="GPK1149" s="14"/>
      <c r="GPL1149" s="14"/>
      <c r="GPM1149" s="14"/>
      <c r="GPN1149" s="14"/>
      <c r="GPO1149" s="14"/>
      <c r="GPP1149" s="14"/>
      <c r="GPQ1149" s="14"/>
      <c r="GPR1149" s="14"/>
      <c r="GPS1149" s="14"/>
      <c r="GPT1149" s="14"/>
      <c r="GPU1149" s="14"/>
      <c r="GPV1149" s="14"/>
      <c r="GPW1149" s="14"/>
      <c r="GPX1149" s="14"/>
      <c r="GPY1149" s="14"/>
      <c r="GPZ1149" s="14"/>
      <c r="GQA1149" s="14"/>
      <c r="GQB1149" s="14"/>
      <c r="GQC1149" s="14"/>
      <c r="GQD1149" s="14"/>
      <c r="GQE1149" s="14"/>
      <c r="GQF1149" s="14"/>
      <c r="GQG1149" s="14"/>
      <c r="GQH1149" s="14"/>
      <c r="GQI1149" s="14"/>
      <c r="GQJ1149" s="14"/>
      <c r="GQK1149" s="14"/>
      <c r="GQL1149" s="14"/>
      <c r="GQM1149" s="14"/>
      <c r="GQN1149" s="14"/>
      <c r="GQO1149" s="14"/>
      <c r="GQP1149" s="14"/>
      <c r="GQQ1149" s="14"/>
      <c r="GQR1149" s="14"/>
      <c r="GQS1149" s="14"/>
      <c r="GQT1149" s="14"/>
      <c r="GQU1149" s="14"/>
      <c r="GQV1149" s="14"/>
      <c r="GQW1149" s="14"/>
      <c r="GQX1149" s="14"/>
      <c r="GQY1149" s="14"/>
      <c r="GQZ1149" s="14"/>
      <c r="GRA1149" s="14"/>
      <c r="GRB1149" s="14"/>
      <c r="GRC1149" s="14"/>
      <c r="GRD1149" s="14"/>
      <c r="GRE1149" s="14"/>
      <c r="GRF1149" s="14"/>
      <c r="GRG1149" s="14"/>
      <c r="GRH1149" s="14"/>
      <c r="GRI1149" s="14"/>
      <c r="GRJ1149" s="14"/>
      <c r="GRK1149" s="14"/>
      <c r="GRL1149" s="14"/>
      <c r="GRM1149" s="14"/>
      <c r="GRN1149" s="14"/>
      <c r="GRO1149" s="14"/>
      <c r="GRP1149" s="14"/>
      <c r="GRQ1149" s="14"/>
      <c r="GRR1149" s="14"/>
      <c r="GRS1149" s="14"/>
      <c r="GRT1149" s="14"/>
      <c r="GRU1149" s="14"/>
      <c r="GRV1149" s="14"/>
      <c r="GRW1149" s="14"/>
      <c r="GRX1149" s="14"/>
      <c r="GRY1149" s="14"/>
      <c r="GRZ1149" s="14"/>
      <c r="GSA1149" s="14"/>
      <c r="GSB1149" s="14"/>
      <c r="GSC1149" s="14"/>
      <c r="GSD1149" s="14"/>
      <c r="GSE1149" s="14"/>
      <c r="GSF1149" s="14"/>
      <c r="GSG1149" s="14"/>
      <c r="GSH1149" s="14"/>
      <c r="GSI1149" s="14"/>
      <c r="GSJ1149" s="14"/>
      <c r="GSK1149" s="14"/>
      <c r="GSL1149" s="14"/>
      <c r="GSM1149" s="14"/>
      <c r="GSN1149" s="14"/>
      <c r="GSO1149" s="14"/>
      <c r="GSP1149" s="14"/>
      <c r="GSQ1149" s="14"/>
      <c r="GSR1149" s="14"/>
      <c r="GSS1149" s="14"/>
      <c r="GST1149" s="14"/>
      <c r="GSU1149" s="14"/>
      <c r="GSV1149" s="14"/>
      <c r="GSW1149" s="14"/>
      <c r="GSX1149" s="14"/>
      <c r="GSY1149" s="14"/>
      <c r="GSZ1149" s="14"/>
      <c r="GTA1149" s="14"/>
      <c r="GTB1149" s="14"/>
      <c r="GTC1149" s="14"/>
      <c r="GTD1149" s="14"/>
      <c r="GTE1149" s="14"/>
      <c r="GTF1149" s="14"/>
      <c r="GTG1149" s="14"/>
      <c r="GTH1149" s="14"/>
      <c r="GTI1149" s="14"/>
      <c r="GTJ1149" s="14"/>
      <c r="GTK1149" s="14"/>
      <c r="GTL1149" s="14"/>
      <c r="GTM1149" s="14"/>
      <c r="GTN1149" s="14"/>
      <c r="GTO1149" s="14"/>
      <c r="GTP1149" s="14"/>
      <c r="GTQ1149" s="14"/>
      <c r="GTR1149" s="14"/>
      <c r="GTS1149" s="14"/>
      <c r="GTT1149" s="14"/>
      <c r="GTU1149" s="14"/>
      <c r="GTV1149" s="14"/>
      <c r="GTW1149" s="14"/>
      <c r="GTX1149" s="14"/>
      <c r="GTY1149" s="14"/>
      <c r="GTZ1149" s="14"/>
      <c r="GUA1149" s="14"/>
      <c r="GUB1149" s="14"/>
      <c r="GUC1149" s="14"/>
      <c r="GUD1149" s="14"/>
      <c r="GUE1149" s="14"/>
      <c r="GUF1149" s="14"/>
      <c r="GUG1149" s="14"/>
      <c r="GUH1149" s="14"/>
      <c r="GUI1149" s="14"/>
      <c r="GUJ1149" s="14"/>
      <c r="GUK1149" s="14"/>
      <c r="GUL1149" s="14"/>
      <c r="GUM1149" s="14"/>
      <c r="GUN1149" s="14"/>
      <c r="GUO1149" s="14"/>
      <c r="GUP1149" s="14"/>
      <c r="GUQ1149" s="14"/>
      <c r="GUR1149" s="14"/>
      <c r="GUS1149" s="14"/>
      <c r="GUT1149" s="14"/>
      <c r="GUU1149" s="14"/>
      <c r="GUV1149" s="14"/>
      <c r="GUW1149" s="14"/>
      <c r="GUX1149" s="14"/>
      <c r="GUY1149" s="14"/>
      <c r="GUZ1149" s="14"/>
      <c r="GVA1149" s="14"/>
      <c r="GVB1149" s="14"/>
      <c r="GVC1149" s="14"/>
      <c r="GVD1149" s="14"/>
      <c r="GVE1149" s="14"/>
      <c r="GVF1149" s="14"/>
      <c r="GVG1149" s="14"/>
      <c r="GVH1149" s="14"/>
      <c r="GVI1149" s="14"/>
      <c r="GVJ1149" s="14"/>
      <c r="GVK1149" s="14"/>
      <c r="GVL1149" s="14"/>
      <c r="GVM1149" s="14"/>
      <c r="GVN1149" s="14"/>
      <c r="GVO1149" s="14"/>
      <c r="GVP1149" s="14"/>
      <c r="GVQ1149" s="14"/>
      <c r="GVR1149" s="14"/>
      <c r="GVS1149" s="14"/>
      <c r="GVT1149" s="14"/>
      <c r="GVU1149" s="14"/>
      <c r="GVV1149" s="14"/>
      <c r="GVW1149" s="14"/>
      <c r="GVX1149" s="14"/>
      <c r="GVY1149" s="14"/>
      <c r="GVZ1149" s="14"/>
      <c r="GWA1149" s="14"/>
      <c r="GWB1149" s="14"/>
      <c r="GWC1149" s="14"/>
      <c r="GWD1149" s="14"/>
      <c r="GWE1149" s="14"/>
      <c r="GWF1149" s="14"/>
      <c r="GWG1149" s="14"/>
      <c r="GWH1149" s="14"/>
      <c r="GWI1149" s="14"/>
      <c r="GWJ1149" s="14"/>
      <c r="GWK1149" s="14"/>
      <c r="GWL1149" s="14"/>
      <c r="GWM1149" s="14"/>
      <c r="GWN1149" s="14"/>
      <c r="GWO1149" s="14"/>
      <c r="GWP1149" s="14"/>
      <c r="GWQ1149" s="14"/>
      <c r="GWR1149" s="14"/>
      <c r="GWS1149" s="14"/>
      <c r="GWT1149" s="14"/>
      <c r="GWU1149" s="14"/>
      <c r="GWV1149" s="14"/>
      <c r="GWW1149" s="14"/>
      <c r="GWX1149" s="14"/>
      <c r="GWY1149" s="14"/>
      <c r="GWZ1149" s="14"/>
      <c r="GXA1149" s="14"/>
      <c r="GXB1149" s="14"/>
      <c r="GXC1149" s="14"/>
      <c r="GXD1149" s="14"/>
      <c r="GXE1149" s="14"/>
      <c r="GXF1149" s="14"/>
      <c r="GXG1149" s="14"/>
      <c r="GXH1149" s="14"/>
      <c r="GXI1149" s="14"/>
      <c r="GXJ1149" s="14"/>
      <c r="GXK1149" s="14"/>
      <c r="GXL1149" s="14"/>
      <c r="GXM1149" s="14"/>
      <c r="GXN1149" s="14"/>
      <c r="GXO1149" s="14"/>
      <c r="GXP1149" s="14"/>
      <c r="GXQ1149" s="14"/>
      <c r="GXR1149" s="14"/>
      <c r="GXS1149" s="14"/>
      <c r="GXT1149" s="14"/>
      <c r="GXU1149" s="14"/>
      <c r="GXV1149" s="14"/>
      <c r="GXW1149" s="14"/>
      <c r="GXX1149" s="14"/>
      <c r="GXY1149" s="14"/>
      <c r="GXZ1149" s="14"/>
      <c r="GYA1149" s="14"/>
      <c r="GYB1149" s="14"/>
      <c r="GYC1149" s="14"/>
      <c r="GYD1149" s="14"/>
      <c r="GYE1149" s="14"/>
      <c r="GYF1149" s="14"/>
      <c r="GYG1149" s="14"/>
      <c r="GYH1149" s="14"/>
      <c r="GYI1149" s="14"/>
      <c r="GYJ1149" s="14"/>
      <c r="GYK1149" s="14"/>
      <c r="GYL1149" s="14"/>
      <c r="GYM1149" s="14"/>
      <c r="GYN1149" s="14"/>
      <c r="GYO1149" s="14"/>
      <c r="GYP1149" s="14"/>
      <c r="GYQ1149" s="14"/>
      <c r="GYR1149" s="14"/>
      <c r="GYS1149" s="14"/>
      <c r="GYT1149" s="14"/>
      <c r="GYU1149" s="14"/>
      <c r="GYV1149" s="14"/>
      <c r="GYW1149" s="14"/>
      <c r="GYX1149" s="14"/>
      <c r="GYY1149" s="14"/>
      <c r="GYZ1149" s="14"/>
      <c r="GZA1149" s="14"/>
      <c r="GZB1149" s="14"/>
      <c r="GZC1149" s="14"/>
      <c r="GZD1149" s="14"/>
      <c r="GZE1149" s="14"/>
      <c r="GZF1149" s="14"/>
      <c r="GZG1149" s="14"/>
      <c r="GZH1149" s="14"/>
      <c r="GZI1149" s="14"/>
      <c r="GZJ1149" s="14"/>
      <c r="GZK1149" s="14"/>
      <c r="GZL1149" s="14"/>
      <c r="GZM1149" s="14"/>
      <c r="GZN1149" s="14"/>
      <c r="GZO1149" s="14"/>
      <c r="GZP1149" s="14"/>
      <c r="GZQ1149" s="14"/>
      <c r="GZR1149" s="14"/>
      <c r="GZS1149" s="14"/>
      <c r="GZT1149" s="14"/>
      <c r="GZU1149" s="14"/>
      <c r="GZV1149" s="14"/>
      <c r="GZW1149" s="14"/>
      <c r="GZX1149" s="14"/>
      <c r="GZY1149" s="14"/>
      <c r="GZZ1149" s="14"/>
      <c r="HAA1149" s="14"/>
      <c r="HAB1149" s="14"/>
      <c r="HAC1149" s="14"/>
      <c r="HAD1149" s="14"/>
      <c r="HAE1149" s="14"/>
      <c r="HAF1149" s="14"/>
      <c r="HAG1149" s="14"/>
      <c r="HAH1149" s="14"/>
      <c r="HAI1149" s="14"/>
      <c r="HAJ1149" s="14"/>
      <c r="HAK1149" s="14"/>
      <c r="HAL1149" s="14"/>
      <c r="HAM1149" s="14"/>
      <c r="HAN1149" s="14"/>
      <c r="HAO1149" s="14"/>
      <c r="HAP1149" s="14"/>
      <c r="HAQ1149" s="14"/>
      <c r="HAR1149" s="14"/>
      <c r="HAS1149" s="14"/>
      <c r="HAT1149" s="14"/>
      <c r="HAU1149" s="14"/>
      <c r="HAV1149" s="14"/>
      <c r="HAW1149" s="14"/>
      <c r="HAX1149" s="14"/>
      <c r="HAY1149" s="14"/>
      <c r="HAZ1149" s="14"/>
      <c r="HBA1149" s="14"/>
      <c r="HBB1149" s="14"/>
      <c r="HBC1149" s="14"/>
      <c r="HBD1149" s="14"/>
      <c r="HBE1149" s="14"/>
      <c r="HBF1149" s="14"/>
      <c r="HBG1149" s="14"/>
      <c r="HBH1149" s="14"/>
      <c r="HBI1149" s="14"/>
      <c r="HBJ1149" s="14"/>
      <c r="HBK1149" s="14"/>
      <c r="HBL1149" s="14"/>
      <c r="HBM1149" s="14"/>
      <c r="HBN1149" s="14"/>
      <c r="HBO1149" s="14"/>
      <c r="HBP1149" s="14"/>
      <c r="HBQ1149" s="14"/>
      <c r="HBR1149" s="14"/>
      <c r="HBS1149" s="14"/>
      <c r="HBT1149" s="14"/>
      <c r="HBU1149" s="14"/>
      <c r="HBV1149" s="14"/>
      <c r="HBW1149" s="14"/>
      <c r="HBX1149" s="14"/>
      <c r="HBY1149" s="14"/>
      <c r="HBZ1149" s="14"/>
      <c r="HCA1149" s="14"/>
      <c r="HCB1149" s="14"/>
      <c r="HCC1149" s="14"/>
      <c r="HCD1149" s="14"/>
      <c r="HCE1149" s="14"/>
      <c r="HCF1149" s="14"/>
      <c r="HCG1149" s="14"/>
      <c r="HCH1149" s="14"/>
      <c r="HCI1149" s="14"/>
      <c r="HCJ1149" s="14"/>
      <c r="HCK1149" s="14"/>
      <c r="HCL1149" s="14"/>
      <c r="HCM1149" s="14"/>
      <c r="HCN1149" s="14"/>
      <c r="HCO1149" s="14"/>
      <c r="HCP1149" s="14"/>
      <c r="HCQ1149" s="14"/>
      <c r="HCR1149" s="14"/>
      <c r="HCS1149" s="14"/>
      <c r="HCT1149" s="14"/>
      <c r="HCU1149" s="14"/>
      <c r="HCV1149" s="14"/>
      <c r="HCW1149" s="14"/>
      <c r="HCX1149" s="14"/>
      <c r="HCY1149" s="14"/>
      <c r="HCZ1149" s="14"/>
      <c r="HDA1149" s="14"/>
      <c r="HDB1149" s="14"/>
      <c r="HDC1149" s="14"/>
      <c r="HDD1149" s="14"/>
      <c r="HDE1149" s="14"/>
      <c r="HDF1149" s="14"/>
      <c r="HDG1149" s="14"/>
      <c r="HDH1149" s="14"/>
      <c r="HDI1149" s="14"/>
      <c r="HDJ1149" s="14"/>
      <c r="HDK1149" s="14"/>
      <c r="HDL1149" s="14"/>
      <c r="HDM1149" s="14"/>
      <c r="HDN1149" s="14"/>
      <c r="HDO1149" s="14"/>
      <c r="HDP1149" s="14"/>
      <c r="HDQ1149" s="14"/>
      <c r="HDR1149" s="14"/>
      <c r="HDS1149" s="14"/>
      <c r="HDT1149" s="14"/>
      <c r="HDU1149" s="14"/>
      <c r="HDV1149" s="14"/>
      <c r="HDW1149" s="14"/>
      <c r="HDX1149" s="14"/>
      <c r="HDY1149" s="14"/>
      <c r="HDZ1149" s="14"/>
      <c r="HEA1149" s="14"/>
      <c r="HEB1149" s="14"/>
      <c r="HEC1149" s="14"/>
      <c r="HED1149" s="14"/>
      <c r="HEE1149" s="14"/>
      <c r="HEF1149" s="14"/>
      <c r="HEG1149" s="14"/>
      <c r="HEH1149" s="14"/>
      <c r="HEI1149" s="14"/>
      <c r="HEJ1149" s="14"/>
      <c r="HEK1149" s="14"/>
      <c r="HEL1149" s="14"/>
      <c r="HEM1149" s="14"/>
      <c r="HEN1149" s="14"/>
      <c r="HEO1149" s="14"/>
      <c r="HEP1149" s="14"/>
      <c r="HEQ1149" s="14"/>
      <c r="HER1149" s="14"/>
      <c r="HES1149" s="14"/>
      <c r="HET1149" s="14"/>
      <c r="HEU1149" s="14"/>
      <c r="HEV1149" s="14"/>
      <c r="HEW1149" s="14"/>
      <c r="HEX1149" s="14"/>
      <c r="HEY1149" s="14"/>
      <c r="HEZ1149" s="14"/>
      <c r="HFA1149" s="14"/>
      <c r="HFB1149" s="14"/>
      <c r="HFC1149" s="14"/>
      <c r="HFD1149" s="14"/>
      <c r="HFE1149" s="14"/>
      <c r="HFF1149" s="14"/>
      <c r="HFG1149" s="14"/>
      <c r="HFH1149" s="14"/>
      <c r="HFI1149" s="14"/>
      <c r="HFJ1149" s="14"/>
      <c r="HFK1149" s="14"/>
      <c r="HFL1149" s="14"/>
      <c r="HFM1149" s="14"/>
      <c r="HFN1149" s="14"/>
      <c r="HFO1149" s="14"/>
      <c r="HFP1149" s="14"/>
      <c r="HFQ1149" s="14"/>
      <c r="HFR1149" s="14"/>
      <c r="HFS1149" s="14"/>
      <c r="HFT1149" s="14"/>
      <c r="HFU1149" s="14"/>
      <c r="HFV1149" s="14"/>
      <c r="HFW1149" s="14"/>
      <c r="HFX1149" s="14"/>
      <c r="HFY1149" s="14"/>
      <c r="HFZ1149" s="14"/>
      <c r="HGA1149" s="14"/>
      <c r="HGB1149" s="14"/>
      <c r="HGC1149" s="14"/>
      <c r="HGD1149" s="14"/>
      <c r="HGE1149" s="14"/>
      <c r="HGF1149" s="14"/>
      <c r="HGG1149" s="14"/>
      <c r="HGH1149" s="14"/>
      <c r="HGI1149" s="14"/>
      <c r="HGJ1149" s="14"/>
      <c r="HGK1149" s="14"/>
      <c r="HGL1149" s="14"/>
      <c r="HGM1149" s="14"/>
      <c r="HGN1149" s="14"/>
      <c r="HGO1149" s="14"/>
      <c r="HGP1149" s="14"/>
      <c r="HGQ1149" s="14"/>
      <c r="HGR1149" s="14"/>
      <c r="HGS1149" s="14"/>
      <c r="HGT1149" s="14"/>
      <c r="HGU1149" s="14"/>
      <c r="HGV1149" s="14"/>
      <c r="HGW1149" s="14"/>
      <c r="HGX1149" s="14"/>
      <c r="HGY1149" s="14"/>
      <c r="HGZ1149" s="14"/>
      <c r="HHA1149" s="14"/>
      <c r="HHB1149" s="14"/>
      <c r="HHC1149" s="14"/>
      <c r="HHD1149" s="14"/>
      <c r="HHE1149" s="14"/>
      <c r="HHF1149" s="14"/>
      <c r="HHG1149" s="14"/>
      <c r="HHH1149" s="14"/>
      <c r="HHI1149" s="14"/>
      <c r="HHJ1149" s="14"/>
      <c r="HHK1149" s="14"/>
      <c r="HHL1149" s="14"/>
      <c r="HHM1149" s="14"/>
      <c r="HHN1149" s="14"/>
      <c r="HHO1149" s="14"/>
      <c r="HHP1149" s="14"/>
      <c r="HHQ1149" s="14"/>
      <c r="HHR1149" s="14"/>
      <c r="HHS1149" s="14"/>
      <c r="HHT1149" s="14"/>
      <c r="HHU1149" s="14"/>
      <c r="HHV1149" s="14"/>
      <c r="HHW1149" s="14"/>
      <c r="HHX1149" s="14"/>
      <c r="HHY1149" s="14"/>
      <c r="HHZ1149" s="14"/>
      <c r="HIA1149" s="14"/>
      <c r="HIB1149" s="14"/>
      <c r="HIC1149" s="14"/>
      <c r="HID1149" s="14"/>
      <c r="HIE1149" s="14"/>
      <c r="HIF1149" s="14"/>
      <c r="HIG1149" s="14"/>
      <c r="HIH1149" s="14"/>
      <c r="HII1149" s="14"/>
      <c r="HIJ1149" s="14"/>
      <c r="HIK1149" s="14"/>
      <c r="HIL1149" s="14"/>
      <c r="HIM1149" s="14"/>
      <c r="HIN1149" s="14"/>
      <c r="HIO1149" s="14"/>
      <c r="HIP1149" s="14"/>
      <c r="HIQ1149" s="14"/>
      <c r="HIR1149" s="14"/>
      <c r="HIS1149" s="14"/>
      <c r="HIT1149" s="14"/>
      <c r="HIU1149" s="14"/>
      <c r="HIV1149" s="14"/>
      <c r="HIW1149" s="14"/>
      <c r="HIX1149" s="14"/>
      <c r="HIY1149" s="14"/>
      <c r="HIZ1149" s="14"/>
      <c r="HJA1149" s="14"/>
      <c r="HJB1149" s="14"/>
      <c r="HJC1149" s="14"/>
      <c r="HJD1149" s="14"/>
      <c r="HJE1149" s="14"/>
      <c r="HJF1149" s="14"/>
      <c r="HJG1149" s="14"/>
      <c r="HJH1149" s="14"/>
      <c r="HJI1149" s="14"/>
      <c r="HJJ1149" s="14"/>
      <c r="HJK1149" s="14"/>
      <c r="HJL1149" s="14"/>
      <c r="HJM1149" s="14"/>
      <c r="HJN1149" s="14"/>
      <c r="HJO1149" s="14"/>
      <c r="HJP1149" s="14"/>
      <c r="HJQ1149" s="14"/>
      <c r="HJR1149" s="14"/>
      <c r="HJS1149" s="14"/>
      <c r="HJT1149" s="14"/>
      <c r="HJU1149" s="14"/>
      <c r="HJV1149" s="14"/>
      <c r="HJW1149" s="14"/>
      <c r="HJX1149" s="14"/>
      <c r="HJY1149" s="14"/>
      <c r="HJZ1149" s="14"/>
      <c r="HKA1149" s="14"/>
      <c r="HKB1149" s="14"/>
      <c r="HKC1149" s="14"/>
      <c r="HKD1149" s="14"/>
      <c r="HKE1149" s="14"/>
      <c r="HKF1149" s="14"/>
      <c r="HKG1149" s="14"/>
      <c r="HKH1149" s="14"/>
      <c r="HKI1149" s="14"/>
      <c r="HKJ1149" s="14"/>
      <c r="HKK1149" s="14"/>
      <c r="HKL1149" s="14"/>
      <c r="HKM1149" s="14"/>
      <c r="HKN1149" s="14"/>
      <c r="HKO1149" s="14"/>
      <c r="HKP1149" s="14"/>
      <c r="HKQ1149" s="14"/>
      <c r="HKR1149" s="14"/>
      <c r="HKS1149" s="14"/>
      <c r="HKT1149" s="14"/>
      <c r="HKU1149" s="14"/>
      <c r="HKV1149" s="14"/>
      <c r="HKW1149" s="14"/>
      <c r="HKX1149" s="14"/>
      <c r="HKY1149" s="14"/>
      <c r="HKZ1149" s="14"/>
      <c r="HLA1149" s="14"/>
      <c r="HLB1149" s="14"/>
      <c r="HLC1149" s="14"/>
      <c r="HLD1149" s="14"/>
      <c r="HLE1149" s="14"/>
      <c r="HLF1149" s="14"/>
      <c r="HLG1149" s="14"/>
      <c r="HLH1149" s="14"/>
      <c r="HLI1149" s="14"/>
      <c r="HLJ1149" s="14"/>
      <c r="HLK1149" s="14"/>
      <c r="HLL1149" s="14"/>
      <c r="HLM1149" s="14"/>
      <c r="HLN1149" s="14"/>
      <c r="HLO1149" s="14"/>
      <c r="HLP1149" s="14"/>
      <c r="HLQ1149" s="14"/>
      <c r="HLR1149" s="14"/>
      <c r="HLS1149" s="14"/>
      <c r="HLT1149" s="14"/>
      <c r="HLU1149" s="14"/>
      <c r="HLV1149" s="14"/>
      <c r="HLW1149" s="14"/>
      <c r="HLX1149" s="14"/>
      <c r="HLY1149" s="14"/>
      <c r="HLZ1149" s="14"/>
      <c r="HMA1149" s="14"/>
      <c r="HMB1149" s="14"/>
      <c r="HMC1149" s="14"/>
      <c r="HMD1149" s="14"/>
      <c r="HME1149" s="14"/>
      <c r="HMF1149" s="14"/>
      <c r="HMG1149" s="14"/>
      <c r="HMH1149" s="14"/>
      <c r="HMI1149" s="14"/>
      <c r="HMJ1149" s="14"/>
      <c r="HMK1149" s="14"/>
      <c r="HML1149" s="14"/>
      <c r="HMM1149" s="14"/>
      <c r="HMN1149" s="14"/>
      <c r="HMO1149" s="14"/>
      <c r="HMP1149" s="14"/>
      <c r="HMQ1149" s="14"/>
      <c r="HMR1149" s="14"/>
      <c r="HMS1149" s="14"/>
      <c r="HMT1149" s="14"/>
      <c r="HMU1149" s="14"/>
      <c r="HMV1149" s="14"/>
      <c r="HMW1149" s="14"/>
      <c r="HMX1149" s="14"/>
      <c r="HMY1149" s="14"/>
      <c r="HMZ1149" s="14"/>
      <c r="HNA1149" s="14"/>
      <c r="HNB1149" s="14"/>
      <c r="HNC1149" s="14"/>
      <c r="HND1149" s="14"/>
      <c r="HNE1149" s="14"/>
      <c r="HNF1149" s="14"/>
      <c r="HNG1149" s="14"/>
      <c r="HNH1149" s="14"/>
      <c r="HNI1149" s="14"/>
      <c r="HNJ1149" s="14"/>
      <c r="HNK1149" s="14"/>
      <c r="HNL1149" s="14"/>
      <c r="HNM1149" s="14"/>
      <c r="HNN1149" s="14"/>
      <c r="HNO1149" s="14"/>
      <c r="HNP1149" s="14"/>
      <c r="HNQ1149" s="14"/>
      <c r="HNR1149" s="14"/>
      <c r="HNS1149" s="14"/>
      <c r="HNT1149" s="14"/>
      <c r="HNU1149" s="14"/>
      <c r="HNV1149" s="14"/>
      <c r="HNW1149" s="14"/>
      <c r="HNX1149" s="14"/>
      <c r="HNY1149" s="14"/>
      <c r="HNZ1149" s="14"/>
      <c r="HOA1149" s="14"/>
      <c r="HOB1149" s="14"/>
      <c r="HOC1149" s="14"/>
      <c r="HOD1149" s="14"/>
      <c r="HOE1149" s="14"/>
      <c r="HOF1149" s="14"/>
      <c r="HOG1149" s="14"/>
      <c r="HOH1149" s="14"/>
      <c r="HOI1149" s="14"/>
      <c r="HOJ1149" s="14"/>
      <c r="HOK1149" s="14"/>
      <c r="HOL1149" s="14"/>
      <c r="HOM1149" s="14"/>
      <c r="HON1149" s="14"/>
      <c r="HOO1149" s="14"/>
      <c r="HOP1149" s="14"/>
      <c r="HOQ1149" s="14"/>
      <c r="HOR1149" s="14"/>
      <c r="HOS1149" s="14"/>
      <c r="HOT1149" s="14"/>
      <c r="HOU1149" s="14"/>
      <c r="HOV1149" s="14"/>
      <c r="HOW1149" s="14"/>
      <c r="HOX1149" s="14"/>
      <c r="HOY1149" s="14"/>
      <c r="HOZ1149" s="14"/>
      <c r="HPA1149" s="14"/>
      <c r="HPB1149" s="14"/>
      <c r="HPC1149" s="14"/>
      <c r="HPD1149" s="14"/>
      <c r="HPE1149" s="14"/>
      <c r="HPF1149" s="14"/>
      <c r="HPG1149" s="14"/>
      <c r="HPH1149" s="14"/>
      <c r="HPI1149" s="14"/>
      <c r="HPJ1149" s="14"/>
      <c r="HPK1149" s="14"/>
      <c r="HPL1149" s="14"/>
      <c r="HPM1149" s="14"/>
      <c r="HPN1149" s="14"/>
      <c r="HPO1149" s="14"/>
      <c r="HPP1149" s="14"/>
      <c r="HPQ1149" s="14"/>
      <c r="HPR1149" s="14"/>
      <c r="HPS1149" s="14"/>
      <c r="HPT1149" s="14"/>
      <c r="HPU1149" s="14"/>
      <c r="HPV1149" s="14"/>
      <c r="HPW1149" s="14"/>
      <c r="HPX1149" s="14"/>
      <c r="HPY1149" s="14"/>
      <c r="HPZ1149" s="14"/>
      <c r="HQA1149" s="14"/>
      <c r="HQB1149" s="14"/>
      <c r="HQC1149" s="14"/>
      <c r="HQD1149" s="14"/>
      <c r="HQE1149" s="14"/>
      <c r="HQF1149" s="14"/>
      <c r="HQG1149" s="14"/>
      <c r="HQH1149" s="14"/>
      <c r="HQI1149" s="14"/>
      <c r="HQJ1149" s="14"/>
      <c r="HQK1149" s="14"/>
      <c r="HQL1149" s="14"/>
      <c r="HQM1149" s="14"/>
      <c r="HQN1149" s="14"/>
      <c r="HQO1149" s="14"/>
      <c r="HQP1149" s="14"/>
      <c r="HQQ1149" s="14"/>
      <c r="HQR1149" s="14"/>
      <c r="HQS1149" s="14"/>
      <c r="HQT1149" s="14"/>
      <c r="HQU1149" s="14"/>
      <c r="HQV1149" s="14"/>
      <c r="HQW1149" s="14"/>
      <c r="HQX1149" s="14"/>
      <c r="HQY1149" s="14"/>
      <c r="HQZ1149" s="14"/>
      <c r="HRA1149" s="14"/>
      <c r="HRB1149" s="14"/>
      <c r="HRC1149" s="14"/>
      <c r="HRD1149" s="14"/>
      <c r="HRE1149" s="14"/>
      <c r="HRF1149" s="14"/>
      <c r="HRG1149" s="14"/>
      <c r="HRH1149" s="14"/>
      <c r="HRI1149" s="14"/>
      <c r="HRJ1149" s="14"/>
      <c r="HRK1149" s="14"/>
      <c r="HRL1149" s="14"/>
      <c r="HRM1149" s="14"/>
      <c r="HRN1149" s="14"/>
      <c r="HRO1149" s="14"/>
      <c r="HRP1149" s="14"/>
      <c r="HRQ1149" s="14"/>
      <c r="HRR1149" s="14"/>
      <c r="HRS1149" s="14"/>
      <c r="HRT1149" s="14"/>
      <c r="HRU1149" s="14"/>
      <c r="HRV1149" s="14"/>
      <c r="HRW1149" s="14"/>
      <c r="HRX1149" s="14"/>
      <c r="HRY1149" s="14"/>
      <c r="HRZ1149" s="14"/>
      <c r="HSA1149" s="14"/>
      <c r="HSB1149" s="14"/>
      <c r="HSC1149" s="14"/>
      <c r="HSD1149" s="14"/>
      <c r="HSE1149" s="14"/>
      <c r="HSF1149" s="14"/>
      <c r="HSG1149" s="14"/>
      <c r="HSH1149" s="14"/>
      <c r="HSI1149" s="14"/>
      <c r="HSJ1149" s="14"/>
      <c r="HSK1149" s="14"/>
      <c r="HSL1149" s="14"/>
      <c r="HSM1149" s="14"/>
      <c r="HSN1149" s="14"/>
      <c r="HSO1149" s="14"/>
      <c r="HSP1149" s="14"/>
      <c r="HSQ1149" s="14"/>
      <c r="HSR1149" s="14"/>
      <c r="HSS1149" s="14"/>
      <c r="HST1149" s="14"/>
      <c r="HSU1149" s="14"/>
      <c r="HSV1149" s="14"/>
      <c r="HSW1149" s="14"/>
      <c r="HSX1149" s="14"/>
      <c r="HSY1149" s="14"/>
      <c r="HSZ1149" s="14"/>
      <c r="HTA1149" s="14"/>
      <c r="HTB1149" s="14"/>
      <c r="HTC1149" s="14"/>
      <c r="HTD1149" s="14"/>
      <c r="HTE1149" s="14"/>
      <c r="HTF1149" s="14"/>
      <c r="HTG1149" s="14"/>
      <c r="HTH1149" s="14"/>
      <c r="HTI1149" s="14"/>
      <c r="HTJ1149" s="14"/>
      <c r="HTK1149" s="14"/>
      <c r="HTL1149" s="14"/>
      <c r="HTM1149" s="14"/>
      <c r="HTN1149" s="14"/>
      <c r="HTO1149" s="14"/>
      <c r="HTP1149" s="14"/>
      <c r="HTQ1149" s="14"/>
      <c r="HTR1149" s="14"/>
      <c r="HTS1149" s="14"/>
      <c r="HTT1149" s="14"/>
      <c r="HTU1149" s="14"/>
      <c r="HTV1149" s="14"/>
      <c r="HTW1149" s="14"/>
      <c r="HTX1149" s="14"/>
      <c r="HTY1149" s="14"/>
      <c r="HTZ1149" s="14"/>
      <c r="HUA1149" s="14"/>
      <c r="HUB1149" s="14"/>
      <c r="HUC1149" s="14"/>
      <c r="HUD1149" s="14"/>
      <c r="HUE1149" s="14"/>
      <c r="HUF1149" s="14"/>
      <c r="HUG1149" s="14"/>
      <c r="HUH1149" s="14"/>
      <c r="HUI1149" s="14"/>
      <c r="HUJ1149" s="14"/>
      <c r="HUK1149" s="14"/>
      <c r="HUL1149" s="14"/>
      <c r="HUM1149" s="14"/>
      <c r="HUN1149" s="14"/>
      <c r="HUO1149" s="14"/>
      <c r="HUP1149" s="14"/>
      <c r="HUQ1149" s="14"/>
      <c r="HUR1149" s="14"/>
      <c r="HUS1149" s="14"/>
      <c r="HUT1149" s="14"/>
      <c r="HUU1149" s="14"/>
      <c r="HUV1149" s="14"/>
      <c r="HUW1149" s="14"/>
      <c r="HUX1149" s="14"/>
      <c r="HUY1149" s="14"/>
      <c r="HUZ1149" s="14"/>
      <c r="HVA1149" s="14"/>
      <c r="HVB1149" s="14"/>
      <c r="HVC1149" s="14"/>
      <c r="HVD1149" s="14"/>
      <c r="HVE1149" s="14"/>
      <c r="HVF1149" s="14"/>
      <c r="HVG1149" s="14"/>
      <c r="HVH1149" s="14"/>
      <c r="HVI1149" s="14"/>
      <c r="HVJ1149" s="14"/>
      <c r="HVK1149" s="14"/>
      <c r="HVL1149" s="14"/>
      <c r="HVM1149" s="14"/>
      <c r="HVN1149" s="14"/>
      <c r="HVO1149" s="14"/>
      <c r="HVP1149" s="14"/>
      <c r="HVQ1149" s="14"/>
      <c r="HVR1149" s="14"/>
      <c r="HVS1149" s="14"/>
      <c r="HVT1149" s="14"/>
      <c r="HVU1149" s="14"/>
      <c r="HVV1149" s="14"/>
      <c r="HVW1149" s="14"/>
      <c r="HVX1149" s="14"/>
      <c r="HVY1149" s="14"/>
      <c r="HVZ1149" s="14"/>
      <c r="HWA1149" s="14"/>
      <c r="HWB1149" s="14"/>
      <c r="HWC1149" s="14"/>
      <c r="HWD1149" s="14"/>
      <c r="HWE1149" s="14"/>
      <c r="HWF1149" s="14"/>
      <c r="HWG1149" s="14"/>
      <c r="HWH1149" s="14"/>
      <c r="HWI1149" s="14"/>
      <c r="HWJ1149" s="14"/>
      <c r="HWK1149" s="14"/>
      <c r="HWL1149" s="14"/>
      <c r="HWM1149" s="14"/>
      <c r="HWN1149" s="14"/>
      <c r="HWO1149" s="14"/>
      <c r="HWP1149" s="14"/>
      <c r="HWQ1149" s="14"/>
      <c r="HWR1149" s="14"/>
      <c r="HWS1149" s="14"/>
      <c r="HWT1149" s="14"/>
      <c r="HWU1149" s="14"/>
      <c r="HWV1149" s="14"/>
      <c r="HWW1149" s="14"/>
      <c r="HWX1149" s="14"/>
      <c r="HWY1149" s="14"/>
      <c r="HWZ1149" s="14"/>
      <c r="HXA1149" s="14"/>
      <c r="HXB1149" s="14"/>
      <c r="HXC1149" s="14"/>
      <c r="HXD1149" s="14"/>
      <c r="HXE1149" s="14"/>
      <c r="HXF1149" s="14"/>
      <c r="HXG1149" s="14"/>
      <c r="HXH1149" s="14"/>
      <c r="HXI1149" s="14"/>
      <c r="HXJ1149" s="14"/>
      <c r="HXK1149" s="14"/>
      <c r="HXL1149" s="14"/>
      <c r="HXM1149" s="14"/>
      <c r="HXN1149" s="14"/>
      <c r="HXO1149" s="14"/>
      <c r="HXP1149" s="14"/>
      <c r="HXQ1149" s="14"/>
      <c r="HXR1149" s="14"/>
      <c r="HXS1149" s="14"/>
      <c r="HXT1149" s="14"/>
      <c r="HXU1149" s="14"/>
      <c r="HXV1149" s="14"/>
      <c r="HXW1149" s="14"/>
      <c r="HXX1149" s="14"/>
      <c r="HXY1149" s="14"/>
      <c r="HXZ1149" s="14"/>
      <c r="HYA1149" s="14"/>
      <c r="HYB1149" s="14"/>
      <c r="HYC1149" s="14"/>
      <c r="HYD1149" s="14"/>
      <c r="HYE1149" s="14"/>
      <c r="HYF1149" s="14"/>
      <c r="HYG1149" s="14"/>
      <c r="HYH1149" s="14"/>
      <c r="HYI1149" s="14"/>
      <c r="HYJ1149" s="14"/>
      <c r="HYK1149" s="14"/>
      <c r="HYL1149" s="14"/>
      <c r="HYM1149" s="14"/>
      <c r="HYN1149" s="14"/>
      <c r="HYO1149" s="14"/>
      <c r="HYP1149" s="14"/>
      <c r="HYQ1149" s="14"/>
      <c r="HYR1149" s="14"/>
      <c r="HYS1149" s="14"/>
      <c r="HYT1149" s="14"/>
      <c r="HYU1149" s="14"/>
      <c r="HYV1149" s="14"/>
      <c r="HYW1149" s="14"/>
      <c r="HYX1149" s="14"/>
      <c r="HYY1149" s="14"/>
      <c r="HYZ1149" s="14"/>
      <c r="HZA1149" s="14"/>
      <c r="HZB1149" s="14"/>
      <c r="HZC1149" s="14"/>
      <c r="HZD1149" s="14"/>
      <c r="HZE1149" s="14"/>
      <c r="HZF1149" s="14"/>
      <c r="HZG1149" s="14"/>
      <c r="HZH1149" s="14"/>
      <c r="HZI1149" s="14"/>
      <c r="HZJ1149" s="14"/>
      <c r="HZK1149" s="14"/>
      <c r="HZL1149" s="14"/>
      <c r="HZM1149" s="14"/>
      <c r="HZN1149" s="14"/>
      <c r="HZO1149" s="14"/>
      <c r="HZP1149" s="14"/>
      <c r="HZQ1149" s="14"/>
      <c r="HZR1149" s="14"/>
      <c r="HZS1149" s="14"/>
      <c r="HZT1149" s="14"/>
      <c r="HZU1149" s="14"/>
      <c r="HZV1149" s="14"/>
      <c r="HZW1149" s="14"/>
      <c r="HZX1149" s="14"/>
      <c r="HZY1149" s="14"/>
      <c r="HZZ1149" s="14"/>
      <c r="IAA1149" s="14"/>
      <c r="IAB1149" s="14"/>
      <c r="IAC1149" s="14"/>
      <c r="IAD1149" s="14"/>
      <c r="IAE1149" s="14"/>
      <c r="IAF1149" s="14"/>
      <c r="IAG1149" s="14"/>
      <c r="IAH1149" s="14"/>
      <c r="IAI1149" s="14"/>
      <c r="IAJ1149" s="14"/>
      <c r="IAK1149" s="14"/>
      <c r="IAL1149" s="14"/>
      <c r="IAM1149" s="14"/>
      <c r="IAN1149" s="14"/>
      <c r="IAO1149" s="14"/>
      <c r="IAP1149" s="14"/>
      <c r="IAQ1149" s="14"/>
      <c r="IAR1149" s="14"/>
      <c r="IAS1149" s="14"/>
      <c r="IAT1149" s="14"/>
      <c r="IAU1149" s="14"/>
      <c r="IAV1149" s="14"/>
      <c r="IAW1149" s="14"/>
      <c r="IAX1149" s="14"/>
      <c r="IAY1149" s="14"/>
      <c r="IAZ1149" s="14"/>
      <c r="IBA1149" s="14"/>
      <c r="IBB1149" s="14"/>
      <c r="IBC1149" s="14"/>
      <c r="IBD1149" s="14"/>
      <c r="IBE1149" s="14"/>
      <c r="IBF1149" s="14"/>
      <c r="IBG1149" s="14"/>
      <c r="IBH1149" s="14"/>
      <c r="IBI1149" s="14"/>
      <c r="IBJ1149" s="14"/>
      <c r="IBK1149" s="14"/>
      <c r="IBL1149" s="14"/>
      <c r="IBM1149" s="14"/>
      <c r="IBN1149" s="14"/>
      <c r="IBO1149" s="14"/>
      <c r="IBP1149" s="14"/>
      <c r="IBQ1149" s="14"/>
      <c r="IBR1149" s="14"/>
      <c r="IBS1149" s="14"/>
      <c r="IBT1149" s="14"/>
      <c r="IBU1149" s="14"/>
      <c r="IBV1149" s="14"/>
      <c r="IBW1149" s="14"/>
      <c r="IBX1149" s="14"/>
      <c r="IBY1149" s="14"/>
      <c r="IBZ1149" s="14"/>
      <c r="ICA1149" s="14"/>
      <c r="ICB1149" s="14"/>
      <c r="ICC1149" s="14"/>
      <c r="ICD1149" s="14"/>
      <c r="ICE1149" s="14"/>
      <c r="ICF1149" s="14"/>
      <c r="ICG1149" s="14"/>
      <c r="ICH1149" s="14"/>
      <c r="ICI1149" s="14"/>
      <c r="ICJ1149" s="14"/>
      <c r="ICK1149" s="14"/>
      <c r="ICL1149" s="14"/>
      <c r="ICM1149" s="14"/>
      <c r="ICN1149" s="14"/>
      <c r="ICO1149" s="14"/>
      <c r="ICP1149" s="14"/>
      <c r="ICQ1149" s="14"/>
      <c r="ICR1149" s="14"/>
      <c r="ICS1149" s="14"/>
      <c r="ICT1149" s="14"/>
      <c r="ICU1149" s="14"/>
      <c r="ICV1149" s="14"/>
      <c r="ICW1149" s="14"/>
      <c r="ICX1149" s="14"/>
      <c r="ICY1149" s="14"/>
      <c r="ICZ1149" s="14"/>
      <c r="IDA1149" s="14"/>
      <c r="IDB1149" s="14"/>
      <c r="IDC1149" s="14"/>
      <c r="IDD1149" s="14"/>
      <c r="IDE1149" s="14"/>
      <c r="IDF1149" s="14"/>
      <c r="IDG1149" s="14"/>
      <c r="IDH1149" s="14"/>
      <c r="IDI1149" s="14"/>
      <c r="IDJ1149" s="14"/>
      <c r="IDK1149" s="14"/>
      <c r="IDL1149" s="14"/>
      <c r="IDM1149" s="14"/>
      <c r="IDN1149" s="14"/>
      <c r="IDO1149" s="14"/>
      <c r="IDP1149" s="14"/>
      <c r="IDQ1149" s="14"/>
      <c r="IDR1149" s="14"/>
      <c r="IDS1149" s="14"/>
      <c r="IDT1149" s="14"/>
      <c r="IDU1149" s="14"/>
      <c r="IDV1149" s="14"/>
      <c r="IDW1149" s="14"/>
      <c r="IDX1149" s="14"/>
      <c r="IDY1149" s="14"/>
      <c r="IDZ1149" s="14"/>
      <c r="IEA1149" s="14"/>
      <c r="IEB1149" s="14"/>
      <c r="IEC1149" s="14"/>
      <c r="IED1149" s="14"/>
      <c r="IEE1149" s="14"/>
      <c r="IEF1149" s="14"/>
      <c r="IEG1149" s="14"/>
      <c r="IEH1149" s="14"/>
      <c r="IEI1149" s="14"/>
      <c r="IEJ1149" s="14"/>
      <c r="IEK1149" s="14"/>
      <c r="IEL1149" s="14"/>
      <c r="IEM1149" s="14"/>
      <c r="IEN1149" s="14"/>
      <c r="IEO1149" s="14"/>
      <c r="IEP1149" s="14"/>
      <c r="IEQ1149" s="14"/>
      <c r="IER1149" s="14"/>
      <c r="IES1149" s="14"/>
      <c r="IET1149" s="14"/>
      <c r="IEU1149" s="14"/>
      <c r="IEV1149" s="14"/>
      <c r="IEW1149" s="14"/>
      <c r="IEX1149" s="14"/>
      <c r="IEY1149" s="14"/>
      <c r="IEZ1149" s="14"/>
      <c r="IFA1149" s="14"/>
      <c r="IFB1149" s="14"/>
      <c r="IFC1149" s="14"/>
      <c r="IFD1149" s="14"/>
      <c r="IFE1149" s="14"/>
      <c r="IFF1149" s="14"/>
      <c r="IFG1149" s="14"/>
      <c r="IFH1149" s="14"/>
      <c r="IFI1149" s="14"/>
      <c r="IFJ1149" s="14"/>
      <c r="IFK1149" s="14"/>
      <c r="IFL1149" s="14"/>
      <c r="IFM1149" s="14"/>
      <c r="IFN1149" s="14"/>
      <c r="IFO1149" s="14"/>
      <c r="IFP1149" s="14"/>
      <c r="IFQ1149" s="14"/>
      <c r="IFR1149" s="14"/>
      <c r="IFS1149" s="14"/>
      <c r="IFT1149" s="14"/>
      <c r="IFU1149" s="14"/>
      <c r="IFV1149" s="14"/>
      <c r="IFW1149" s="14"/>
      <c r="IFX1149" s="14"/>
      <c r="IFY1149" s="14"/>
      <c r="IFZ1149" s="14"/>
      <c r="IGA1149" s="14"/>
      <c r="IGB1149" s="14"/>
      <c r="IGC1149" s="14"/>
      <c r="IGD1149" s="14"/>
      <c r="IGE1149" s="14"/>
      <c r="IGF1149" s="14"/>
      <c r="IGG1149" s="14"/>
      <c r="IGH1149" s="14"/>
      <c r="IGI1149" s="14"/>
      <c r="IGJ1149" s="14"/>
      <c r="IGK1149" s="14"/>
      <c r="IGL1149" s="14"/>
      <c r="IGM1149" s="14"/>
      <c r="IGN1149" s="14"/>
      <c r="IGO1149" s="14"/>
      <c r="IGP1149" s="14"/>
      <c r="IGQ1149" s="14"/>
      <c r="IGR1149" s="14"/>
      <c r="IGS1149" s="14"/>
      <c r="IGT1149" s="14"/>
      <c r="IGU1149" s="14"/>
      <c r="IGV1149" s="14"/>
      <c r="IGW1149" s="14"/>
      <c r="IGX1149" s="14"/>
      <c r="IGY1149" s="14"/>
      <c r="IGZ1149" s="14"/>
      <c r="IHA1149" s="14"/>
      <c r="IHB1149" s="14"/>
      <c r="IHC1149" s="14"/>
      <c r="IHD1149" s="14"/>
      <c r="IHE1149" s="14"/>
      <c r="IHF1149" s="14"/>
      <c r="IHG1149" s="14"/>
      <c r="IHH1149" s="14"/>
      <c r="IHI1149" s="14"/>
      <c r="IHJ1149" s="14"/>
      <c r="IHK1149" s="14"/>
      <c r="IHL1149" s="14"/>
      <c r="IHM1149" s="14"/>
      <c r="IHN1149" s="14"/>
      <c r="IHO1149" s="14"/>
      <c r="IHP1149" s="14"/>
      <c r="IHQ1149" s="14"/>
      <c r="IHR1149" s="14"/>
      <c r="IHS1149" s="14"/>
      <c r="IHT1149" s="14"/>
      <c r="IHU1149" s="14"/>
      <c r="IHV1149" s="14"/>
      <c r="IHW1149" s="14"/>
      <c r="IHX1149" s="14"/>
      <c r="IHY1149" s="14"/>
      <c r="IHZ1149" s="14"/>
      <c r="IIA1149" s="14"/>
      <c r="IIB1149" s="14"/>
      <c r="IIC1149" s="14"/>
      <c r="IID1149" s="14"/>
      <c r="IIE1149" s="14"/>
      <c r="IIF1149" s="14"/>
      <c r="IIG1149" s="14"/>
      <c r="IIH1149" s="14"/>
      <c r="III1149" s="14"/>
      <c r="IIJ1149" s="14"/>
      <c r="IIK1149" s="14"/>
      <c r="IIL1149" s="14"/>
      <c r="IIM1149" s="14"/>
      <c r="IIN1149" s="14"/>
      <c r="IIO1149" s="14"/>
      <c r="IIP1149" s="14"/>
      <c r="IIQ1149" s="14"/>
      <c r="IIR1149" s="14"/>
      <c r="IIS1149" s="14"/>
      <c r="IIT1149" s="14"/>
      <c r="IIU1149" s="14"/>
      <c r="IIV1149" s="14"/>
      <c r="IIW1149" s="14"/>
      <c r="IIX1149" s="14"/>
      <c r="IIY1149" s="14"/>
      <c r="IIZ1149" s="14"/>
      <c r="IJA1149" s="14"/>
      <c r="IJB1149" s="14"/>
      <c r="IJC1149" s="14"/>
      <c r="IJD1149" s="14"/>
      <c r="IJE1149" s="14"/>
      <c r="IJF1149" s="14"/>
      <c r="IJG1149" s="14"/>
      <c r="IJH1149" s="14"/>
      <c r="IJI1149" s="14"/>
      <c r="IJJ1149" s="14"/>
      <c r="IJK1149" s="14"/>
      <c r="IJL1149" s="14"/>
      <c r="IJM1149" s="14"/>
      <c r="IJN1149" s="14"/>
      <c r="IJO1149" s="14"/>
      <c r="IJP1149" s="14"/>
      <c r="IJQ1149" s="14"/>
      <c r="IJR1149" s="14"/>
      <c r="IJS1149" s="14"/>
      <c r="IJT1149" s="14"/>
      <c r="IJU1149" s="14"/>
      <c r="IJV1149" s="14"/>
      <c r="IJW1149" s="14"/>
      <c r="IJX1149" s="14"/>
      <c r="IJY1149" s="14"/>
      <c r="IJZ1149" s="14"/>
      <c r="IKA1149" s="14"/>
      <c r="IKB1149" s="14"/>
      <c r="IKC1149" s="14"/>
      <c r="IKD1149" s="14"/>
      <c r="IKE1149" s="14"/>
      <c r="IKF1149" s="14"/>
      <c r="IKG1149" s="14"/>
      <c r="IKH1149" s="14"/>
      <c r="IKI1149" s="14"/>
      <c r="IKJ1149" s="14"/>
      <c r="IKK1149" s="14"/>
      <c r="IKL1149" s="14"/>
      <c r="IKM1149" s="14"/>
      <c r="IKN1149" s="14"/>
      <c r="IKO1149" s="14"/>
      <c r="IKP1149" s="14"/>
      <c r="IKQ1149" s="14"/>
      <c r="IKR1149" s="14"/>
      <c r="IKS1149" s="14"/>
      <c r="IKT1149" s="14"/>
      <c r="IKU1149" s="14"/>
      <c r="IKV1149" s="14"/>
      <c r="IKW1149" s="14"/>
      <c r="IKX1149" s="14"/>
      <c r="IKY1149" s="14"/>
      <c r="IKZ1149" s="14"/>
      <c r="ILA1149" s="14"/>
      <c r="ILB1149" s="14"/>
      <c r="ILC1149" s="14"/>
      <c r="ILD1149" s="14"/>
      <c r="ILE1149" s="14"/>
      <c r="ILF1149" s="14"/>
      <c r="ILG1149" s="14"/>
      <c r="ILH1149" s="14"/>
      <c r="ILI1149" s="14"/>
      <c r="ILJ1149" s="14"/>
      <c r="ILK1149" s="14"/>
      <c r="ILL1149" s="14"/>
      <c r="ILM1149" s="14"/>
      <c r="ILN1149" s="14"/>
      <c r="ILO1149" s="14"/>
      <c r="ILP1149" s="14"/>
      <c r="ILQ1149" s="14"/>
      <c r="ILR1149" s="14"/>
      <c r="ILS1149" s="14"/>
      <c r="ILT1149" s="14"/>
      <c r="ILU1149" s="14"/>
      <c r="ILV1149" s="14"/>
      <c r="ILW1149" s="14"/>
      <c r="ILX1149" s="14"/>
      <c r="ILY1149" s="14"/>
      <c r="ILZ1149" s="14"/>
      <c r="IMA1149" s="14"/>
      <c r="IMB1149" s="14"/>
      <c r="IMC1149" s="14"/>
      <c r="IMD1149" s="14"/>
      <c r="IME1149" s="14"/>
      <c r="IMF1149" s="14"/>
      <c r="IMG1149" s="14"/>
      <c r="IMH1149" s="14"/>
      <c r="IMI1149" s="14"/>
      <c r="IMJ1149" s="14"/>
      <c r="IMK1149" s="14"/>
      <c r="IML1149" s="14"/>
      <c r="IMM1149" s="14"/>
      <c r="IMN1149" s="14"/>
      <c r="IMO1149" s="14"/>
      <c r="IMP1149" s="14"/>
      <c r="IMQ1149" s="14"/>
      <c r="IMR1149" s="14"/>
      <c r="IMS1149" s="14"/>
      <c r="IMT1149" s="14"/>
      <c r="IMU1149" s="14"/>
      <c r="IMV1149" s="14"/>
      <c r="IMW1149" s="14"/>
      <c r="IMX1149" s="14"/>
      <c r="IMY1149" s="14"/>
      <c r="IMZ1149" s="14"/>
      <c r="INA1149" s="14"/>
      <c r="INB1149" s="14"/>
      <c r="INC1149" s="14"/>
      <c r="IND1149" s="14"/>
      <c r="INE1149" s="14"/>
      <c r="INF1149" s="14"/>
      <c r="ING1149" s="14"/>
      <c r="INH1149" s="14"/>
      <c r="INI1149" s="14"/>
      <c r="INJ1149" s="14"/>
      <c r="INK1149" s="14"/>
      <c r="INL1149" s="14"/>
      <c r="INM1149" s="14"/>
      <c r="INN1149" s="14"/>
      <c r="INO1149" s="14"/>
      <c r="INP1149" s="14"/>
      <c r="INQ1149" s="14"/>
      <c r="INR1149" s="14"/>
      <c r="INS1149" s="14"/>
      <c r="INT1149" s="14"/>
      <c r="INU1149" s="14"/>
      <c r="INV1149" s="14"/>
      <c r="INW1149" s="14"/>
      <c r="INX1149" s="14"/>
      <c r="INY1149" s="14"/>
      <c r="INZ1149" s="14"/>
      <c r="IOA1149" s="14"/>
      <c r="IOB1149" s="14"/>
      <c r="IOC1149" s="14"/>
      <c r="IOD1149" s="14"/>
      <c r="IOE1149" s="14"/>
      <c r="IOF1149" s="14"/>
      <c r="IOG1149" s="14"/>
      <c r="IOH1149" s="14"/>
      <c r="IOI1149" s="14"/>
      <c r="IOJ1149" s="14"/>
      <c r="IOK1149" s="14"/>
      <c r="IOL1149" s="14"/>
      <c r="IOM1149" s="14"/>
      <c r="ION1149" s="14"/>
      <c r="IOO1149" s="14"/>
      <c r="IOP1149" s="14"/>
      <c r="IOQ1149" s="14"/>
      <c r="IOR1149" s="14"/>
      <c r="IOS1149" s="14"/>
      <c r="IOT1149" s="14"/>
      <c r="IOU1149" s="14"/>
      <c r="IOV1149" s="14"/>
      <c r="IOW1149" s="14"/>
      <c r="IOX1149" s="14"/>
      <c r="IOY1149" s="14"/>
      <c r="IOZ1149" s="14"/>
      <c r="IPA1149" s="14"/>
      <c r="IPB1149" s="14"/>
      <c r="IPC1149" s="14"/>
      <c r="IPD1149" s="14"/>
      <c r="IPE1149" s="14"/>
      <c r="IPF1149" s="14"/>
      <c r="IPG1149" s="14"/>
      <c r="IPH1149" s="14"/>
      <c r="IPI1149" s="14"/>
      <c r="IPJ1149" s="14"/>
      <c r="IPK1149" s="14"/>
      <c r="IPL1149" s="14"/>
      <c r="IPM1149" s="14"/>
      <c r="IPN1149" s="14"/>
      <c r="IPO1149" s="14"/>
      <c r="IPP1149" s="14"/>
      <c r="IPQ1149" s="14"/>
      <c r="IPR1149" s="14"/>
      <c r="IPS1149" s="14"/>
      <c r="IPT1149" s="14"/>
      <c r="IPU1149" s="14"/>
      <c r="IPV1149" s="14"/>
      <c r="IPW1149" s="14"/>
      <c r="IPX1149" s="14"/>
      <c r="IPY1149" s="14"/>
      <c r="IPZ1149" s="14"/>
      <c r="IQA1149" s="14"/>
      <c r="IQB1149" s="14"/>
      <c r="IQC1149" s="14"/>
      <c r="IQD1149" s="14"/>
      <c r="IQE1149" s="14"/>
      <c r="IQF1149" s="14"/>
      <c r="IQG1149" s="14"/>
      <c r="IQH1149" s="14"/>
      <c r="IQI1149" s="14"/>
      <c r="IQJ1149" s="14"/>
      <c r="IQK1149" s="14"/>
      <c r="IQL1149" s="14"/>
      <c r="IQM1149" s="14"/>
      <c r="IQN1149" s="14"/>
      <c r="IQO1149" s="14"/>
      <c r="IQP1149" s="14"/>
      <c r="IQQ1149" s="14"/>
      <c r="IQR1149" s="14"/>
      <c r="IQS1149" s="14"/>
      <c r="IQT1149" s="14"/>
      <c r="IQU1149" s="14"/>
      <c r="IQV1149" s="14"/>
      <c r="IQW1149" s="14"/>
      <c r="IQX1149" s="14"/>
      <c r="IQY1149" s="14"/>
      <c r="IQZ1149" s="14"/>
      <c r="IRA1149" s="14"/>
      <c r="IRB1149" s="14"/>
      <c r="IRC1149" s="14"/>
      <c r="IRD1149" s="14"/>
      <c r="IRE1149" s="14"/>
      <c r="IRF1149" s="14"/>
      <c r="IRG1149" s="14"/>
      <c r="IRH1149" s="14"/>
      <c r="IRI1149" s="14"/>
      <c r="IRJ1149" s="14"/>
      <c r="IRK1149" s="14"/>
      <c r="IRL1149" s="14"/>
      <c r="IRM1149" s="14"/>
      <c r="IRN1149" s="14"/>
      <c r="IRO1149" s="14"/>
      <c r="IRP1149" s="14"/>
      <c r="IRQ1149" s="14"/>
      <c r="IRR1149" s="14"/>
      <c r="IRS1149" s="14"/>
      <c r="IRT1149" s="14"/>
      <c r="IRU1149" s="14"/>
      <c r="IRV1149" s="14"/>
      <c r="IRW1149" s="14"/>
      <c r="IRX1149" s="14"/>
      <c r="IRY1149" s="14"/>
      <c r="IRZ1149" s="14"/>
      <c r="ISA1149" s="14"/>
      <c r="ISB1149" s="14"/>
      <c r="ISC1149" s="14"/>
      <c r="ISD1149" s="14"/>
      <c r="ISE1149" s="14"/>
      <c r="ISF1149" s="14"/>
      <c r="ISG1149" s="14"/>
      <c r="ISH1149" s="14"/>
      <c r="ISI1149" s="14"/>
      <c r="ISJ1149" s="14"/>
      <c r="ISK1149" s="14"/>
      <c r="ISL1149" s="14"/>
      <c r="ISM1149" s="14"/>
      <c r="ISN1149" s="14"/>
      <c r="ISO1149" s="14"/>
      <c r="ISP1149" s="14"/>
      <c r="ISQ1149" s="14"/>
      <c r="ISR1149" s="14"/>
      <c r="ISS1149" s="14"/>
      <c r="IST1149" s="14"/>
      <c r="ISU1149" s="14"/>
      <c r="ISV1149" s="14"/>
      <c r="ISW1149" s="14"/>
      <c r="ISX1149" s="14"/>
      <c r="ISY1149" s="14"/>
      <c r="ISZ1149" s="14"/>
      <c r="ITA1149" s="14"/>
      <c r="ITB1149" s="14"/>
      <c r="ITC1149" s="14"/>
      <c r="ITD1149" s="14"/>
      <c r="ITE1149" s="14"/>
      <c r="ITF1149" s="14"/>
      <c r="ITG1149" s="14"/>
      <c r="ITH1149" s="14"/>
      <c r="ITI1149" s="14"/>
      <c r="ITJ1149" s="14"/>
      <c r="ITK1149" s="14"/>
      <c r="ITL1149" s="14"/>
      <c r="ITM1149" s="14"/>
      <c r="ITN1149" s="14"/>
      <c r="ITO1149" s="14"/>
      <c r="ITP1149" s="14"/>
      <c r="ITQ1149" s="14"/>
      <c r="ITR1149" s="14"/>
      <c r="ITS1149" s="14"/>
      <c r="ITT1149" s="14"/>
      <c r="ITU1149" s="14"/>
      <c r="ITV1149" s="14"/>
      <c r="ITW1149" s="14"/>
      <c r="ITX1149" s="14"/>
      <c r="ITY1149" s="14"/>
      <c r="ITZ1149" s="14"/>
      <c r="IUA1149" s="14"/>
      <c r="IUB1149" s="14"/>
      <c r="IUC1149" s="14"/>
      <c r="IUD1149" s="14"/>
      <c r="IUE1149" s="14"/>
      <c r="IUF1149" s="14"/>
      <c r="IUG1149" s="14"/>
      <c r="IUH1149" s="14"/>
      <c r="IUI1149" s="14"/>
      <c r="IUJ1149" s="14"/>
      <c r="IUK1149" s="14"/>
      <c r="IUL1149" s="14"/>
      <c r="IUM1149" s="14"/>
      <c r="IUN1149" s="14"/>
      <c r="IUO1149" s="14"/>
      <c r="IUP1149" s="14"/>
      <c r="IUQ1149" s="14"/>
      <c r="IUR1149" s="14"/>
      <c r="IUS1149" s="14"/>
      <c r="IUT1149" s="14"/>
      <c r="IUU1149" s="14"/>
      <c r="IUV1149" s="14"/>
      <c r="IUW1149" s="14"/>
      <c r="IUX1149" s="14"/>
      <c r="IUY1149" s="14"/>
      <c r="IUZ1149" s="14"/>
      <c r="IVA1149" s="14"/>
      <c r="IVB1149" s="14"/>
      <c r="IVC1149" s="14"/>
      <c r="IVD1149" s="14"/>
      <c r="IVE1149" s="14"/>
      <c r="IVF1149" s="14"/>
      <c r="IVG1149" s="14"/>
      <c r="IVH1149" s="14"/>
      <c r="IVI1149" s="14"/>
      <c r="IVJ1149" s="14"/>
      <c r="IVK1149" s="14"/>
      <c r="IVL1149" s="14"/>
      <c r="IVM1149" s="14"/>
      <c r="IVN1149" s="14"/>
      <c r="IVO1149" s="14"/>
      <c r="IVP1149" s="14"/>
      <c r="IVQ1149" s="14"/>
      <c r="IVR1149" s="14"/>
      <c r="IVS1149" s="14"/>
      <c r="IVT1149" s="14"/>
      <c r="IVU1149" s="14"/>
      <c r="IVV1149" s="14"/>
      <c r="IVW1149" s="14"/>
      <c r="IVX1149" s="14"/>
      <c r="IVY1149" s="14"/>
      <c r="IVZ1149" s="14"/>
      <c r="IWA1149" s="14"/>
      <c r="IWB1149" s="14"/>
      <c r="IWC1149" s="14"/>
      <c r="IWD1149" s="14"/>
      <c r="IWE1149" s="14"/>
      <c r="IWF1149" s="14"/>
      <c r="IWG1149" s="14"/>
      <c r="IWH1149" s="14"/>
      <c r="IWI1149" s="14"/>
      <c r="IWJ1149" s="14"/>
      <c r="IWK1149" s="14"/>
      <c r="IWL1149" s="14"/>
      <c r="IWM1149" s="14"/>
      <c r="IWN1149" s="14"/>
      <c r="IWO1149" s="14"/>
      <c r="IWP1149" s="14"/>
      <c r="IWQ1149" s="14"/>
      <c r="IWR1149" s="14"/>
      <c r="IWS1149" s="14"/>
      <c r="IWT1149" s="14"/>
      <c r="IWU1149" s="14"/>
      <c r="IWV1149" s="14"/>
      <c r="IWW1149" s="14"/>
      <c r="IWX1149" s="14"/>
      <c r="IWY1149" s="14"/>
      <c r="IWZ1149" s="14"/>
      <c r="IXA1149" s="14"/>
      <c r="IXB1149" s="14"/>
      <c r="IXC1149" s="14"/>
      <c r="IXD1149" s="14"/>
      <c r="IXE1149" s="14"/>
      <c r="IXF1149" s="14"/>
      <c r="IXG1149" s="14"/>
      <c r="IXH1149" s="14"/>
      <c r="IXI1149" s="14"/>
      <c r="IXJ1149" s="14"/>
      <c r="IXK1149" s="14"/>
      <c r="IXL1149" s="14"/>
      <c r="IXM1149" s="14"/>
      <c r="IXN1149" s="14"/>
      <c r="IXO1149" s="14"/>
      <c r="IXP1149" s="14"/>
      <c r="IXQ1149" s="14"/>
      <c r="IXR1149" s="14"/>
      <c r="IXS1149" s="14"/>
      <c r="IXT1149" s="14"/>
      <c r="IXU1149" s="14"/>
      <c r="IXV1149" s="14"/>
      <c r="IXW1149" s="14"/>
      <c r="IXX1149" s="14"/>
      <c r="IXY1149" s="14"/>
      <c r="IXZ1149" s="14"/>
      <c r="IYA1149" s="14"/>
      <c r="IYB1149" s="14"/>
      <c r="IYC1149" s="14"/>
      <c r="IYD1149" s="14"/>
      <c r="IYE1149" s="14"/>
      <c r="IYF1149" s="14"/>
      <c r="IYG1149" s="14"/>
      <c r="IYH1149" s="14"/>
      <c r="IYI1149" s="14"/>
      <c r="IYJ1149" s="14"/>
      <c r="IYK1149" s="14"/>
      <c r="IYL1149" s="14"/>
      <c r="IYM1149" s="14"/>
      <c r="IYN1149" s="14"/>
      <c r="IYO1149" s="14"/>
      <c r="IYP1149" s="14"/>
      <c r="IYQ1149" s="14"/>
      <c r="IYR1149" s="14"/>
      <c r="IYS1149" s="14"/>
      <c r="IYT1149" s="14"/>
      <c r="IYU1149" s="14"/>
      <c r="IYV1149" s="14"/>
      <c r="IYW1149" s="14"/>
      <c r="IYX1149" s="14"/>
      <c r="IYY1149" s="14"/>
      <c r="IYZ1149" s="14"/>
      <c r="IZA1149" s="14"/>
      <c r="IZB1149" s="14"/>
      <c r="IZC1149" s="14"/>
      <c r="IZD1149" s="14"/>
      <c r="IZE1149" s="14"/>
      <c r="IZF1149" s="14"/>
      <c r="IZG1149" s="14"/>
      <c r="IZH1149" s="14"/>
      <c r="IZI1149" s="14"/>
      <c r="IZJ1149" s="14"/>
      <c r="IZK1149" s="14"/>
      <c r="IZL1149" s="14"/>
      <c r="IZM1149" s="14"/>
      <c r="IZN1149" s="14"/>
      <c r="IZO1149" s="14"/>
      <c r="IZP1149" s="14"/>
      <c r="IZQ1149" s="14"/>
      <c r="IZR1149" s="14"/>
      <c r="IZS1149" s="14"/>
      <c r="IZT1149" s="14"/>
      <c r="IZU1149" s="14"/>
      <c r="IZV1149" s="14"/>
      <c r="IZW1149" s="14"/>
      <c r="IZX1149" s="14"/>
      <c r="IZY1149" s="14"/>
      <c r="IZZ1149" s="14"/>
      <c r="JAA1149" s="14"/>
      <c r="JAB1149" s="14"/>
      <c r="JAC1149" s="14"/>
      <c r="JAD1149" s="14"/>
      <c r="JAE1149" s="14"/>
      <c r="JAF1149" s="14"/>
      <c r="JAG1149" s="14"/>
      <c r="JAH1149" s="14"/>
      <c r="JAI1149" s="14"/>
      <c r="JAJ1149" s="14"/>
      <c r="JAK1149" s="14"/>
      <c r="JAL1149" s="14"/>
      <c r="JAM1149" s="14"/>
      <c r="JAN1149" s="14"/>
      <c r="JAO1149" s="14"/>
      <c r="JAP1149" s="14"/>
      <c r="JAQ1149" s="14"/>
      <c r="JAR1149" s="14"/>
      <c r="JAS1149" s="14"/>
      <c r="JAT1149" s="14"/>
      <c r="JAU1149" s="14"/>
      <c r="JAV1149" s="14"/>
      <c r="JAW1149" s="14"/>
      <c r="JAX1149" s="14"/>
      <c r="JAY1149" s="14"/>
      <c r="JAZ1149" s="14"/>
      <c r="JBA1149" s="14"/>
      <c r="JBB1149" s="14"/>
      <c r="JBC1149" s="14"/>
      <c r="JBD1149" s="14"/>
      <c r="JBE1149" s="14"/>
      <c r="JBF1149" s="14"/>
      <c r="JBG1149" s="14"/>
      <c r="JBH1149" s="14"/>
      <c r="JBI1149" s="14"/>
      <c r="JBJ1149" s="14"/>
      <c r="JBK1149" s="14"/>
      <c r="JBL1149" s="14"/>
      <c r="JBM1149" s="14"/>
      <c r="JBN1149" s="14"/>
      <c r="JBO1149" s="14"/>
      <c r="JBP1149" s="14"/>
      <c r="JBQ1149" s="14"/>
      <c r="JBR1149" s="14"/>
      <c r="JBS1149" s="14"/>
      <c r="JBT1149" s="14"/>
      <c r="JBU1149" s="14"/>
      <c r="JBV1149" s="14"/>
      <c r="JBW1149" s="14"/>
      <c r="JBX1149" s="14"/>
      <c r="JBY1149" s="14"/>
      <c r="JBZ1149" s="14"/>
      <c r="JCA1149" s="14"/>
      <c r="JCB1149" s="14"/>
      <c r="JCC1149" s="14"/>
      <c r="JCD1149" s="14"/>
      <c r="JCE1149" s="14"/>
      <c r="JCF1149" s="14"/>
      <c r="JCG1149" s="14"/>
      <c r="JCH1149" s="14"/>
      <c r="JCI1149" s="14"/>
      <c r="JCJ1149" s="14"/>
      <c r="JCK1149" s="14"/>
      <c r="JCL1149" s="14"/>
      <c r="JCM1149" s="14"/>
      <c r="JCN1149" s="14"/>
      <c r="JCO1149" s="14"/>
      <c r="JCP1149" s="14"/>
      <c r="JCQ1149" s="14"/>
      <c r="JCR1149" s="14"/>
      <c r="JCS1149" s="14"/>
      <c r="JCT1149" s="14"/>
      <c r="JCU1149" s="14"/>
      <c r="JCV1149" s="14"/>
      <c r="JCW1149" s="14"/>
      <c r="JCX1149" s="14"/>
      <c r="JCY1149" s="14"/>
      <c r="JCZ1149" s="14"/>
      <c r="JDA1149" s="14"/>
      <c r="JDB1149" s="14"/>
      <c r="JDC1149" s="14"/>
      <c r="JDD1149" s="14"/>
      <c r="JDE1149" s="14"/>
      <c r="JDF1149" s="14"/>
      <c r="JDG1149" s="14"/>
      <c r="JDH1149" s="14"/>
      <c r="JDI1149" s="14"/>
      <c r="JDJ1149" s="14"/>
      <c r="JDK1149" s="14"/>
      <c r="JDL1149" s="14"/>
      <c r="JDM1149" s="14"/>
      <c r="JDN1149" s="14"/>
      <c r="JDO1149" s="14"/>
      <c r="JDP1149" s="14"/>
      <c r="JDQ1149" s="14"/>
      <c r="JDR1149" s="14"/>
      <c r="JDS1149" s="14"/>
      <c r="JDT1149" s="14"/>
      <c r="JDU1149" s="14"/>
      <c r="JDV1149" s="14"/>
      <c r="JDW1149" s="14"/>
      <c r="JDX1149" s="14"/>
      <c r="JDY1149" s="14"/>
      <c r="JDZ1149" s="14"/>
      <c r="JEA1149" s="14"/>
      <c r="JEB1149" s="14"/>
      <c r="JEC1149" s="14"/>
      <c r="JED1149" s="14"/>
      <c r="JEE1149" s="14"/>
      <c r="JEF1149" s="14"/>
      <c r="JEG1149" s="14"/>
      <c r="JEH1149" s="14"/>
      <c r="JEI1149" s="14"/>
      <c r="JEJ1149" s="14"/>
      <c r="JEK1149" s="14"/>
      <c r="JEL1149" s="14"/>
      <c r="JEM1149" s="14"/>
      <c r="JEN1149" s="14"/>
      <c r="JEO1149" s="14"/>
      <c r="JEP1149" s="14"/>
      <c r="JEQ1149" s="14"/>
      <c r="JER1149" s="14"/>
      <c r="JES1149" s="14"/>
      <c r="JET1149" s="14"/>
      <c r="JEU1149" s="14"/>
      <c r="JEV1149" s="14"/>
      <c r="JEW1149" s="14"/>
      <c r="JEX1149" s="14"/>
      <c r="JEY1149" s="14"/>
      <c r="JEZ1149" s="14"/>
      <c r="JFA1149" s="14"/>
      <c r="JFB1149" s="14"/>
      <c r="JFC1149" s="14"/>
      <c r="JFD1149" s="14"/>
      <c r="JFE1149" s="14"/>
      <c r="JFF1149" s="14"/>
      <c r="JFG1149" s="14"/>
      <c r="JFH1149" s="14"/>
      <c r="JFI1149" s="14"/>
      <c r="JFJ1149" s="14"/>
      <c r="JFK1149" s="14"/>
      <c r="JFL1149" s="14"/>
      <c r="JFM1149" s="14"/>
      <c r="JFN1149" s="14"/>
      <c r="JFO1149" s="14"/>
      <c r="JFP1149" s="14"/>
      <c r="JFQ1149" s="14"/>
      <c r="JFR1149" s="14"/>
      <c r="JFS1149" s="14"/>
      <c r="JFT1149" s="14"/>
      <c r="JFU1149" s="14"/>
      <c r="JFV1149" s="14"/>
      <c r="JFW1149" s="14"/>
      <c r="JFX1149" s="14"/>
      <c r="JFY1149" s="14"/>
      <c r="JFZ1149" s="14"/>
      <c r="JGA1149" s="14"/>
      <c r="JGB1149" s="14"/>
      <c r="JGC1149" s="14"/>
      <c r="JGD1149" s="14"/>
      <c r="JGE1149" s="14"/>
      <c r="JGF1149" s="14"/>
      <c r="JGG1149" s="14"/>
      <c r="JGH1149" s="14"/>
      <c r="JGI1149" s="14"/>
      <c r="JGJ1149" s="14"/>
      <c r="JGK1149" s="14"/>
      <c r="JGL1149" s="14"/>
      <c r="JGM1149" s="14"/>
      <c r="JGN1149" s="14"/>
      <c r="JGO1149" s="14"/>
      <c r="JGP1149" s="14"/>
      <c r="JGQ1149" s="14"/>
      <c r="JGR1149" s="14"/>
      <c r="JGS1149" s="14"/>
      <c r="JGT1149" s="14"/>
      <c r="JGU1149" s="14"/>
      <c r="JGV1149" s="14"/>
      <c r="JGW1149" s="14"/>
      <c r="JGX1149" s="14"/>
      <c r="JGY1149" s="14"/>
      <c r="JGZ1149" s="14"/>
      <c r="JHA1149" s="14"/>
      <c r="JHB1149" s="14"/>
      <c r="JHC1149" s="14"/>
      <c r="JHD1149" s="14"/>
      <c r="JHE1149" s="14"/>
      <c r="JHF1149" s="14"/>
      <c r="JHG1149" s="14"/>
      <c r="JHH1149" s="14"/>
      <c r="JHI1149" s="14"/>
      <c r="JHJ1149" s="14"/>
      <c r="JHK1149" s="14"/>
      <c r="JHL1149" s="14"/>
      <c r="JHM1149" s="14"/>
      <c r="JHN1149" s="14"/>
      <c r="JHO1149" s="14"/>
      <c r="JHP1149" s="14"/>
      <c r="JHQ1149" s="14"/>
      <c r="JHR1149" s="14"/>
      <c r="JHS1149" s="14"/>
      <c r="JHT1149" s="14"/>
      <c r="JHU1149" s="14"/>
      <c r="JHV1149" s="14"/>
      <c r="JHW1149" s="14"/>
      <c r="JHX1149" s="14"/>
      <c r="JHY1149" s="14"/>
      <c r="JHZ1149" s="14"/>
      <c r="JIA1149" s="14"/>
      <c r="JIB1149" s="14"/>
      <c r="JIC1149" s="14"/>
      <c r="JID1149" s="14"/>
      <c r="JIE1149" s="14"/>
      <c r="JIF1149" s="14"/>
      <c r="JIG1149" s="14"/>
      <c r="JIH1149" s="14"/>
      <c r="JII1149" s="14"/>
      <c r="JIJ1149" s="14"/>
      <c r="JIK1149" s="14"/>
      <c r="JIL1149" s="14"/>
      <c r="JIM1149" s="14"/>
      <c r="JIN1149" s="14"/>
      <c r="JIO1149" s="14"/>
      <c r="JIP1149" s="14"/>
      <c r="JIQ1149" s="14"/>
      <c r="JIR1149" s="14"/>
      <c r="JIS1149" s="14"/>
      <c r="JIT1149" s="14"/>
      <c r="JIU1149" s="14"/>
      <c r="JIV1149" s="14"/>
      <c r="JIW1149" s="14"/>
      <c r="JIX1149" s="14"/>
      <c r="JIY1149" s="14"/>
      <c r="JIZ1149" s="14"/>
      <c r="JJA1149" s="14"/>
      <c r="JJB1149" s="14"/>
      <c r="JJC1149" s="14"/>
      <c r="JJD1149" s="14"/>
      <c r="JJE1149" s="14"/>
      <c r="JJF1149" s="14"/>
      <c r="JJG1149" s="14"/>
      <c r="JJH1149" s="14"/>
      <c r="JJI1149" s="14"/>
      <c r="JJJ1149" s="14"/>
      <c r="JJK1149" s="14"/>
      <c r="JJL1149" s="14"/>
      <c r="JJM1149" s="14"/>
      <c r="JJN1149" s="14"/>
      <c r="JJO1149" s="14"/>
      <c r="JJP1149" s="14"/>
      <c r="JJQ1149" s="14"/>
      <c r="JJR1149" s="14"/>
      <c r="JJS1149" s="14"/>
      <c r="JJT1149" s="14"/>
      <c r="JJU1149" s="14"/>
      <c r="JJV1149" s="14"/>
      <c r="JJW1149" s="14"/>
      <c r="JJX1149" s="14"/>
      <c r="JJY1149" s="14"/>
      <c r="JJZ1149" s="14"/>
      <c r="JKA1149" s="14"/>
      <c r="JKB1149" s="14"/>
      <c r="JKC1149" s="14"/>
      <c r="JKD1149" s="14"/>
      <c r="JKE1149" s="14"/>
      <c r="JKF1149" s="14"/>
      <c r="JKG1149" s="14"/>
      <c r="JKH1149" s="14"/>
      <c r="JKI1149" s="14"/>
      <c r="JKJ1149" s="14"/>
      <c r="JKK1149" s="14"/>
      <c r="JKL1149" s="14"/>
      <c r="JKM1149" s="14"/>
      <c r="JKN1149" s="14"/>
      <c r="JKO1149" s="14"/>
      <c r="JKP1149" s="14"/>
      <c r="JKQ1149" s="14"/>
      <c r="JKR1149" s="14"/>
      <c r="JKS1149" s="14"/>
      <c r="JKT1149" s="14"/>
      <c r="JKU1149" s="14"/>
      <c r="JKV1149" s="14"/>
      <c r="JKW1149" s="14"/>
      <c r="JKX1149" s="14"/>
      <c r="JKY1149" s="14"/>
      <c r="JKZ1149" s="14"/>
      <c r="JLA1149" s="14"/>
      <c r="JLB1149" s="14"/>
      <c r="JLC1149" s="14"/>
      <c r="JLD1149" s="14"/>
      <c r="JLE1149" s="14"/>
      <c r="JLF1149" s="14"/>
      <c r="JLG1149" s="14"/>
      <c r="JLH1149" s="14"/>
      <c r="JLI1149" s="14"/>
      <c r="JLJ1149" s="14"/>
      <c r="JLK1149" s="14"/>
      <c r="JLL1149" s="14"/>
      <c r="JLM1149" s="14"/>
      <c r="JLN1149" s="14"/>
      <c r="JLO1149" s="14"/>
      <c r="JLP1149" s="14"/>
      <c r="JLQ1149" s="14"/>
      <c r="JLR1149" s="14"/>
      <c r="JLS1149" s="14"/>
      <c r="JLT1149" s="14"/>
      <c r="JLU1149" s="14"/>
      <c r="JLV1149" s="14"/>
      <c r="JLW1149" s="14"/>
      <c r="JLX1149" s="14"/>
      <c r="JLY1149" s="14"/>
      <c r="JLZ1149" s="14"/>
      <c r="JMA1149" s="14"/>
      <c r="JMB1149" s="14"/>
      <c r="JMC1149" s="14"/>
      <c r="JMD1149" s="14"/>
      <c r="JME1149" s="14"/>
      <c r="JMF1149" s="14"/>
      <c r="JMG1149" s="14"/>
      <c r="JMH1149" s="14"/>
      <c r="JMI1149" s="14"/>
      <c r="JMJ1149" s="14"/>
      <c r="JMK1149" s="14"/>
      <c r="JML1149" s="14"/>
      <c r="JMM1149" s="14"/>
      <c r="JMN1149" s="14"/>
      <c r="JMO1149" s="14"/>
      <c r="JMP1149" s="14"/>
      <c r="JMQ1149" s="14"/>
      <c r="JMR1149" s="14"/>
      <c r="JMS1149" s="14"/>
      <c r="JMT1149" s="14"/>
      <c r="JMU1149" s="14"/>
      <c r="JMV1149" s="14"/>
      <c r="JMW1149" s="14"/>
      <c r="JMX1149" s="14"/>
      <c r="JMY1149" s="14"/>
      <c r="JMZ1149" s="14"/>
      <c r="JNA1149" s="14"/>
      <c r="JNB1149" s="14"/>
      <c r="JNC1149" s="14"/>
      <c r="JND1149" s="14"/>
      <c r="JNE1149" s="14"/>
      <c r="JNF1149" s="14"/>
      <c r="JNG1149" s="14"/>
      <c r="JNH1149" s="14"/>
      <c r="JNI1149" s="14"/>
      <c r="JNJ1149" s="14"/>
      <c r="JNK1149" s="14"/>
      <c r="JNL1149" s="14"/>
      <c r="JNM1149" s="14"/>
      <c r="JNN1149" s="14"/>
      <c r="JNO1149" s="14"/>
      <c r="JNP1149" s="14"/>
      <c r="JNQ1149" s="14"/>
      <c r="JNR1149" s="14"/>
      <c r="JNS1149" s="14"/>
      <c r="JNT1149" s="14"/>
      <c r="JNU1149" s="14"/>
      <c r="JNV1149" s="14"/>
      <c r="JNW1149" s="14"/>
      <c r="JNX1149" s="14"/>
      <c r="JNY1149" s="14"/>
      <c r="JNZ1149" s="14"/>
      <c r="JOA1149" s="14"/>
      <c r="JOB1149" s="14"/>
      <c r="JOC1149" s="14"/>
      <c r="JOD1149" s="14"/>
      <c r="JOE1149" s="14"/>
      <c r="JOF1149" s="14"/>
      <c r="JOG1149" s="14"/>
      <c r="JOH1149" s="14"/>
      <c r="JOI1149" s="14"/>
      <c r="JOJ1149" s="14"/>
      <c r="JOK1149" s="14"/>
      <c r="JOL1149" s="14"/>
      <c r="JOM1149" s="14"/>
      <c r="JON1149" s="14"/>
      <c r="JOO1149" s="14"/>
      <c r="JOP1149" s="14"/>
      <c r="JOQ1149" s="14"/>
      <c r="JOR1149" s="14"/>
      <c r="JOS1149" s="14"/>
      <c r="JOT1149" s="14"/>
      <c r="JOU1149" s="14"/>
      <c r="JOV1149" s="14"/>
      <c r="JOW1149" s="14"/>
      <c r="JOX1149" s="14"/>
      <c r="JOY1149" s="14"/>
      <c r="JOZ1149" s="14"/>
      <c r="JPA1149" s="14"/>
      <c r="JPB1149" s="14"/>
      <c r="JPC1149" s="14"/>
      <c r="JPD1149" s="14"/>
      <c r="JPE1149" s="14"/>
      <c r="JPF1149" s="14"/>
      <c r="JPG1149" s="14"/>
      <c r="JPH1149" s="14"/>
      <c r="JPI1149" s="14"/>
      <c r="JPJ1149" s="14"/>
      <c r="JPK1149" s="14"/>
      <c r="JPL1149" s="14"/>
      <c r="JPM1149" s="14"/>
      <c r="JPN1149" s="14"/>
      <c r="JPO1149" s="14"/>
      <c r="JPP1149" s="14"/>
      <c r="JPQ1149" s="14"/>
      <c r="JPR1149" s="14"/>
      <c r="JPS1149" s="14"/>
      <c r="JPT1149" s="14"/>
      <c r="JPU1149" s="14"/>
      <c r="JPV1149" s="14"/>
      <c r="JPW1149" s="14"/>
      <c r="JPX1149" s="14"/>
      <c r="JPY1149" s="14"/>
      <c r="JPZ1149" s="14"/>
      <c r="JQA1149" s="14"/>
      <c r="JQB1149" s="14"/>
      <c r="JQC1149" s="14"/>
      <c r="JQD1149" s="14"/>
      <c r="JQE1149" s="14"/>
      <c r="JQF1149" s="14"/>
      <c r="JQG1149" s="14"/>
      <c r="JQH1149" s="14"/>
      <c r="JQI1149" s="14"/>
      <c r="JQJ1149" s="14"/>
      <c r="JQK1149" s="14"/>
      <c r="JQL1149" s="14"/>
      <c r="JQM1149" s="14"/>
      <c r="JQN1149" s="14"/>
      <c r="JQO1149" s="14"/>
      <c r="JQP1149" s="14"/>
      <c r="JQQ1149" s="14"/>
      <c r="JQR1149" s="14"/>
      <c r="JQS1149" s="14"/>
      <c r="JQT1149" s="14"/>
      <c r="JQU1149" s="14"/>
      <c r="JQV1149" s="14"/>
      <c r="JQW1149" s="14"/>
      <c r="JQX1149" s="14"/>
      <c r="JQY1149" s="14"/>
      <c r="JQZ1149" s="14"/>
      <c r="JRA1149" s="14"/>
      <c r="JRB1149" s="14"/>
      <c r="JRC1149" s="14"/>
      <c r="JRD1149" s="14"/>
      <c r="JRE1149" s="14"/>
      <c r="JRF1149" s="14"/>
      <c r="JRG1149" s="14"/>
      <c r="JRH1149" s="14"/>
      <c r="JRI1149" s="14"/>
      <c r="JRJ1149" s="14"/>
      <c r="JRK1149" s="14"/>
      <c r="JRL1149" s="14"/>
      <c r="JRM1149" s="14"/>
      <c r="JRN1149" s="14"/>
      <c r="JRO1149" s="14"/>
      <c r="JRP1149" s="14"/>
      <c r="JRQ1149" s="14"/>
      <c r="JRR1149" s="14"/>
      <c r="JRS1149" s="14"/>
      <c r="JRT1149" s="14"/>
      <c r="JRU1149" s="14"/>
      <c r="JRV1149" s="14"/>
      <c r="JRW1149" s="14"/>
      <c r="JRX1149" s="14"/>
      <c r="JRY1149" s="14"/>
      <c r="JRZ1149" s="14"/>
      <c r="JSA1149" s="14"/>
      <c r="JSB1149" s="14"/>
      <c r="JSC1149" s="14"/>
      <c r="JSD1149" s="14"/>
      <c r="JSE1149" s="14"/>
      <c r="JSF1149" s="14"/>
      <c r="JSG1149" s="14"/>
      <c r="JSH1149" s="14"/>
      <c r="JSI1149" s="14"/>
      <c r="JSJ1149" s="14"/>
      <c r="JSK1149" s="14"/>
      <c r="JSL1149" s="14"/>
      <c r="JSM1149" s="14"/>
      <c r="JSN1149" s="14"/>
      <c r="JSO1149" s="14"/>
      <c r="JSP1149" s="14"/>
      <c r="JSQ1149" s="14"/>
      <c r="JSR1149" s="14"/>
      <c r="JSS1149" s="14"/>
      <c r="JST1149" s="14"/>
      <c r="JSU1149" s="14"/>
      <c r="JSV1149" s="14"/>
      <c r="JSW1149" s="14"/>
      <c r="JSX1149" s="14"/>
      <c r="JSY1149" s="14"/>
      <c r="JSZ1149" s="14"/>
      <c r="JTA1149" s="14"/>
      <c r="JTB1149" s="14"/>
      <c r="JTC1149" s="14"/>
      <c r="JTD1149" s="14"/>
      <c r="JTE1149" s="14"/>
      <c r="JTF1149" s="14"/>
      <c r="JTG1149" s="14"/>
      <c r="JTH1149" s="14"/>
      <c r="JTI1149" s="14"/>
      <c r="JTJ1149" s="14"/>
      <c r="JTK1149" s="14"/>
      <c r="JTL1149" s="14"/>
      <c r="JTM1149" s="14"/>
      <c r="JTN1149" s="14"/>
      <c r="JTO1149" s="14"/>
      <c r="JTP1149" s="14"/>
      <c r="JTQ1149" s="14"/>
      <c r="JTR1149" s="14"/>
      <c r="JTS1149" s="14"/>
      <c r="JTT1149" s="14"/>
      <c r="JTU1149" s="14"/>
      <c r="JTV1149" s="14"/>
      <c r="JTW1149" s="14"/>
      <c r="JTX1149" s="14"/>
      <c r="JTY1149" s="14"/>
      <c r="JTZ1149" s="14"/>
      <c r="JUA1149" s="14"/>
      <c r="JUB1149" s="14"/>
      <c r="JUC1149" s="14"/>
      <c r="JUD1149" s="14"/>
      <c r="JUE1149" s="14"/>
      <c r="JUF1149" s="14"/>
      <c r="JUG1149" s="14"/>
      <c r="JUH1149" s="14"/>
      <c r="JUI1149" s="14"/>
      <c r="JUJ1149" s="14"/>
      <c r="JUK1149" s="14"/>
      <c r="JUL1149" s="14"/>
      <c r="JUM1149" s="14"/>
      <c r="JUN1149" s="14"/>
      <c r="JUO1149" s="14"/>
      <c r="JUP1149" s="14"/>
      <c r="JUQ1149" s="14"/>
      <c r="JUR1149" s="14"/>
      <c r="JUS1149" s="14"/>
      <c r="JUT1149" s="14"/>
      <c r="JUU1149" s="14"/>
      <c r="JUV1149" s="14"/>
      <c r="JUW1149" s="14"/>
      <c r="JUX1149" s="14"/>
      <c r="JUY1149" s="14"/>
      <c r="JUZ1149" s="14"/>
      <c r="JVA1149" s="14"/>
      <c r="JVB1149" s="14"/>
      <c r="JVC1149" s="14"/>
      <c r="JVD1149" s="14"/>
      <c r="JVE1149" s="14"/>
      <c r="JVF1149" s="14"/>
      <c r="JVG1149" s="14"/>
      <c r="JVH1149" s="14"/>
      <c r="JVI1149" s="14"/>
      <c r="JVJ1149" s="14"/>
      <c r="JVK1149" s="14"/>
      <c r="JVL1149" s="14"/>
      <c r="JVM1149" s="14"/>
      <c r="JVN1149" s="14"/>
      <c r="JVO1149" s="14"/>
      <c r="JVP1149" s="14"/>
      <c r="JVQ1149" s="14"/>
      <c r="JVR1149" s="14"/>
      <c r="JVS1149" s="14"/>
      <c r="JVT1149" s="14"/>
      <c r="JVU1149" s="14"/>
      <c r="JVV1149" s="14"/>
      <c r="JVW1149" s="14"/>
      <c r="JVX1149" s="14"/>
      <c r="JVY1149" s="14"/>
      <c r="JVZ1149" s="14"/>
      <c r="JWA1149" s="14"/>
      <c r="JWB1149" s="14"/>
      <c r="JWC1149" s="14"/>
      <c r="JWD1149" s="14"/>
      <c r="JWE1149" s="14"/>
      <c r="JWF1149" s="14"/>
      <c r="JWG1149" s="14"/>
      <c r="JWH1149" s="14"/>
      <c r="JWI1149" s="14"/>
      <c r="JWJ1149" s="14"/>
      <c r="JWK1149" s="14"/>
      <c r="JWL1149" s="14"/>
      <c r="JWM1149" s="14"/>
      <c r="JWN1149" s="14"/>
      <c r="JWO1149" s="14"/>
      <c r="JWP1149" s="14"/>
      <c r="JWQ1149" s="14"/>
      <c r="JWR1149" s="14"/>
      <c r="JWS1149" s="14"/>
      <c r="JWT1149" s="14"/>
      <c r="JWU1149" s="14"/>
      <c r="JWV1149" s="14"/>
      <c r="JWW1149" s="14"/>
      <c r="JWX1149" s="14"/>
      <c r="JWY1149" s="14"/>
      <c r="JWZ1149" s="14"/>
      <c r="JXA1149" s="14"/>
      <c r="JXB1149" s="14"/>
      <c r="JXC1149" s="14"/>
      <c r="JXD1149" s="14"/>
      <c r="JXE1149" s="14"/>
      <c r="JXF1149" s="14"/>
      <c r="JXG1149" s="14"/>
      <c r="JXH1149" s="14"/>
      <c r="JXI1149" s="14"/>
      <c r="JXJ1149" s="14"/>
      <c r="JXK1149" s="14"/>
      <c r="JXL1149" s="14"/>
      <c r="JXM1149" s="14"/>
      <c r="JXN1149" s="14"/>
      <c r="JXO1149" s="14"/>
      <c r="JXP1149" s="14"/>
      <c r="JXQ1149" s="14"/>
      <c r="JXR1149" s="14"/>
      <c r="JXS1149" s="14"/>
      <c r="JXT1149" s="14"/>
      <c r="JXU1149" s="14"/>
      <c r="JXV1149" s="14"/>
      <c r="JXW1149" s="14"/>
      <c r="JXX1149" s="14"/>
      <c r="JXY1149" s="14"/>
      <c r="JXZ1149" s="14"/>
      <c r="JYA1149" s="14"/>
      <c r="JYB1149" s="14"/>
      <c r="JYC1149" s="14"/>
      <c r="JYD1149" s="14"/>
      <c r="JYE1149" s="14"/>
      <c r="JYF1149" s="14"/>
      <c r="JYG1149" s="14"/>
      <c r="JYH1149" s="14"/>
      <c r="JYI1149" s="14"/>
      <c r="JYJ1149" s="14"/>
      <c r="JYK1149" s="14"/>
      <c r="JYL1149" s="14"/>
      <c r="JYM1149" s="14"/>
      <c r="JYN1149" s="14"/>
      <c r="JYO1149" s="14"/>
      <c r="JYP1149" s="14"/>
      <c r="JYQ1149" s="14"/>
      <c r="JYR1149" s="14"/>
      <c r="JYS1149" s="14"/>
      <c r="JYT1149" s="14"/>
      <c r="JYU1149" s="14"/>
      <c r="JYV1149" s="14"/>
      <c r="JYW1149" s="14"/>
      <c r="JYX1149" s="14"/>
      <c r="JYY1149" s="14"/>
      <c r="JYZ1149" s="14"/>
      <c r="JZA1149" s="14"/>
      <c r="JZB1149" s="14"/>
      <c r="JZC1149" s="14"/>
      <c r="JZD1149" s="14"/>
      <c r="JZE1149" s="14"/>
      <c r="JZF1149" s="14"/>
      <c r="JZG1149" s="14"/>
      <c r="JZH1149" s="14"/>
      <c r="JZI1149" s="14"/>
      <c r="JZJ1149" s="14"/>
      <c r="JZK1149" s="14"/>
      <c r="JZL1149" s="14"/>
      <c r="JZM1149" s="14"/>
      <c r="JZN1149" s="14"/>
      <c r="JZO1149" s="14"/>
      <c r="JZP1149" s="14"/>
      <c r="JZQ1149" s="14"/>
      <c r="JZR1149" s="14"/>
      <c r="JZS1149" s="14"/>
      <c r="JZT1149" s="14"/>
      <c r="JZU1149" s="14"/>
      <c r="JZV1149" s="14"/>
      <c r="JZW1149" s="14"/>
      <c r="JZX1149" s="14"/>
      <c r="JZY1149" s="14"/>
      <c r="JZZ1149" s="14"/>
      <c r="KAA1149" s="14"/>
      <c r="KAB1149" s="14"/>
      <c r="KAC1149" s="14"/>
      <c r="KAD1149" s="14"/>
      <c r="KAE1149" s="14"/>
      <c r="KAF1149" s="14"/>
      <c r="KAG1149" s="14"/>
      <c r="KAH1149" s="14"/>
      <c r="KAI1149" s="14"/>
      <c r="KAJ1149" s="14"/>
      <c r="KAK1149" s="14"/>
      <c r="KAL1149" s="14"/>
      <c r="KAM1149" s="14"/>
      <c r="KAN1149" s="14"/>
      <c r="KAO1149" s="14"/>
      <c r="KAP1149" s="14"/>
      <c r="KAQ1149" s="14"/>
      <c r="KAR1149" s="14"/>
      <c r="KAS1149" s="14"/>
      <c r="KAT1149" s="14"/>
      <c r="KAU1149" s="14"/>
      <c r="KAV1149" s="14"/>
      <c r="KAW1149" s="14"/>
      <c r="KAX1149" s="14"/>
      <c r="KAY1149" s="14"/>
      <c r="KAZ1149" s="14"/>
      <c r="KBA1149" s="14"/>
      <c r="KBB1149" s="14"/>
      <c r="KBC1149" s="14"/>
      <c r="KBD1149" s="14"/>
      <c r="KBE1149" s="14"/>
      <c r="KBF1149" s="14"/>
      <c r="KBG1149" s="14"/>
      <c r="KBH1149" s="14"/>
      <c r="KBI1149" s="14"/>
      <c r="KBJ1149" s="14"/>
      <c r="KBK1149" s="14"/>
      <c r="KBL1149" s="14"/>
      <c r="KBM1149" s="14"/>
      <c r="KBN1149" s="14"/>
      <c r="KBO1149" s="14"/>
      <c r="KBP1149" s="14"/>
      <c r="KBQ1149" s="14"/>
      <c r="KBR1149" s="14"/>
      <c r="KBS1149" s="14"/>
      <c r="KBT1149" s="14"/>
      <c r="KBU1149" s="14"/>
      <c r="KBV1149" s="14"/>
      <c r="KBW1149" s="14"/>
      <c r="KBX1149" s="14"/>
      <c r="KBY1149" s="14"/>
      <c r="KBZ1149" s="14"/>
      <c r="KCA1149" s="14"/>
      <c r="KCB1149" s="14"/>
      <c r="KCC1149" s="14"/>
      <c r="KCD1149" s="14"/>
      <c r="KCE1149" s="14"/>
      <c r="KCF1149" s="14"/>
      <c r="KCG1149" s="14"/>
      <c r="KCH1149" s="14"/>
      <c r="KCI1149" s="14"/>
      <c r="KCJ1149" s="14"/>
      <c r="KCK1149" s="14"/>
      <c r="KCL1149" s="14"/>
      <c r="KCM1149" s="14"/>
      <c r="KCN1149" s="14"/>
      <c r="KCO1149" s="14"/>
      <c r="KCP1149" s="14"/>
      <c r="KCQ1149" s="14"/>
      <c r="KCR1149" s="14"/>
      <c r="KCS1149" s="14"/>
      <c r="KCT1149" s="14"/>
      <c r="KCU1149" s="14"/>
      <c r="KCV1149" s="14"/>
      <c r="KCW1149" s="14"/>
      <c r="KCX1149" s="14"/>
      <c r="KCY1149" s="14"/>
      <c r="KCZ1149" s="14"/>
      <c r="KDA1149" s="14"/>
      <c r="KDB1149" s="14"/>
      <c r="KDC1149" s="14"/>
      <c r="KDD1149" s="14"/>
      <c r="KDE1149" s="14"/>
      <c r="KDF1149" s="14"/>
      <c r="KDG1149" s="14"/>
      <c r="KDH1149" s="14"/>
      <c r="KDI1149" s="14"/>
      <c r="KDJ1149" s="14"/>
      <c r="KDK1149" s="14"/>
      <c r="KDL1149" s="14"/>
      <c r="KDM1149" s="14"/>
      <c r="KDN1149" s="14"/>
      <c r="KDO1149" s="14"/>
      <c r="KDP1149" s="14"/>
      <c r="KDQ1149" s="14"/>
      <c r="KDR1149" s="14"/>
      <c r="KDS1149" s="14"/>
      <c r="KDT1149" s="14"/>
      <c r="KDU1149" s="14"/>
      <c r="KDV1149" s="14"/>
      <c r="KDW1149" s="14"/>
      <c r="KDX1149" s="14"/>
      <c r="KDY1149" s="14"/>
      <c r="KDZ1149" s="14"/>
      <c r="KEA1149" s="14"/>
      <c r="KEB1149" s="14"/>
      <c r="KEC1149" s="14"/>
      <c r="KED1149" s="14"/>
      <c r="KEE1149" s="14"/>
      <c r="KEF1149" s="14"/>
      <c r="KEG1149" s="14"/>
      <c r="KEH1149" s="14"/>
      <c r="KEI1149" s="14"/>
      <c r="KEJ1149" s="14"/>
      <c r="KEK1149" s="14"/>
      <c r="KEL1149" s="14"/>
      <c r="KEM1149" s="14"/>
      <c r="KEN1149" s="14"/>
      <c r="KEO1149" s="14"/>
      <c r="KEP1149" s="14"/>
      <c r="KEQ1149" s="14"/>
      <c r="KER1149" s="14"/>
      <c r="KES1149" s="14"/>
      <c r="KET1149" s="14"/>
      <c r="KEU1149" s="14"/>
      <c r="KEV1149" s="14"/>
      <c r="KEW1149" s="14"/>
      <c r="KEX1149" s="14"/>
      <c r="KEY1149" s="14"/>
      <c r="KEZ1149" s="14"/>
      <c r="KFA1149" s="14"/>
      <c r="KFB1149" s="14"/>
      <c r="KFC1149" s="14"/>
      <c r="KFD1149" s="14"/>
      <c r="KFE1149" s="14"/>
      <c r="KFF1149" s="14"/>
      <c r="KFG1149" s="14"/>
      <c r="KFH1149" s="14"/>
      <c r="KFI1149" s="14"/>
      <c r="KFJ1149" s="14"/>
      <c r="KFK1149" s="14"/>
      <c r="KFL1149" s="14"/>
      <c r="KFM1149" s="14"/>
      <c r="KFN1149" s="14"/>
      <c r="KFO1149" s="14"/>
      <c r="KFP1149" s="14"/>
      <c r="KFQ1149" s="14"/>
      <c r="KFR1149" s="14"/>
      <c r="KFS1149" s="14"/>
      <c r="KFT1149" s="14"/>
      <c r="KFU1149" s="14"/>
      <c r="KFV1149" s="14"/>
      <c r="KFW1149" s="14"/>
      <c r="KFX1149" s="14"/>
      <c r="KFY1149" s="14"/>
      <c r="KFZ1149" s="14"/>
      <c r="KGA1149" s="14"/>
      <c r="KGB1149" s="14"/>
      <c r="KGC1149" s="14"/>
      <c r="KGD1149" s="14"/>
      <c r="KGE1149" s="14"/>
      <c r="KGF1149" s="14"/>
      <c r="KGG1149" s="14"/>
      <c r="KGH1149" s="14"/>
      <c r="KGI1149" s="14"/>
      <c r="KGJ1149" s="14"/>
      <c r="KGK1149" s="14"/>
      <c r="KGL1149" s="14"/>
      <c r="KGM1149" s="14"/>
      <c r="KGN1149" s="14"/>
      <c r="KGO1149" s="14"/>
      <c r="KGP1149" s="14"/>
      <c r="KGQ1149" s="14"/>
      <c r="KGR1149" s="14"/>
      <c r="KGS1149" s="14"/>
      <c r="KGT1149" s="14"/>
      <c r="KGU1149" s="14"/>
      <c r="KGV1149" s="14"/>
      <c r="KGW1149" s="14"/>
      <c r="KGX1149" s="14"/>
      <c r="KGY1149" s="14"/>
      <c r="KGZ1149" s="14"/>
      <c r="KHA1149" s="14"/>
      <c r="KHB1149" s="14"/>
      <c r="KHC1149" s="14"/>
      <c r="KHD1149" s="14"/>
      <c r="KHE1149" s="14"/>
      <c r="KHF1149" s="14"/>
      <c r="KHG1149" s="14"/>
      <c r="KHH1149" s="14"/>
      <c r="KHI1149" s="14"/>
      <c r="KHJ1149" s="14"/>
      <c r="KHK1149" s="14"/>
      <c r="KHL1149" s="14"/>
      <c r="KHM1149" s="14"/>
      <c r="KHN1149" s="14"/>
      <c r="KHO1149" s="14"/>
      <c r="KHP1149" s="14"/>
      <c r="KHQ1149" s="14"/>
      <c r="KHR1149" s="14"/>
      <c r="KHS1149" s="14"/>
      <c r="KHT1149" s="14"/>
      <c r="KHU1149" s="14"/>
      <c r="KHV1149" s="14"/>
      <c r="KHW1149" s="14"/>
      <c r="KHX1149" s="14"/>
      <c r="KHY1149" s="14"/>
      <c r="KHZ1149" s="14"/>
      <c r="KIA1149" s="14"/>
      <c r="KIB1149" s="14"/>
      <c r="KIC1149" s="14"/>
      <c r="KID1149" s="14"/>
      <c r="KIE1149" s="14"/>
      <c r="KIF1149" s="14"/>
      <c r="KIG1149" s="14"/>
      <c r="KIH1149" s="14"/>
      <c r="KII1149" s="14"/>
      <c r="KIJ1149" s="14"/>
      <c r="KIK1149" s="14"/>
      <c r="KIL1149" s="14"/>
      <c r="KIM1149" s="14"/>
      <c r="KIN1149" s="14"/>
      <c r="KIO1149" s="14"/>
      <c r="KIP1149" s="14"/>
      <c r="KIQ1149" s="14"/>
      <c r="KIR1149" s="14"/>
      <c r="KIS1149" s="14"/>
      <c r="KIT1149" s="14"/>
      <c r="KIU1149" s="14"/>
      <c r="KIV1149" s="14"/>
      <c r="KIW1149" s="14"/>
      <c r="KIX1149" s="14"/>
      <c r="KIY1149" s="14"/>
      <c r="KIZ1149" s="14"/>
      <c r="KJA1149" s="14"/>
      <c r="KJB1149" s="14"/>
      <c r="KJC1149" s="14"/>
      <c r="KJD1149" s="14"/>
      <c r="KJE1149" s="14"/>
      <c r="KJF1149" s="14"/>
      <c r="KJG1149" s="14"/>
      <c r="KJH1149" s="14"/>
      <c r="KJI1149" s="14"/>
      <c r="KJJ1149" s="14"/>
      <c r="KJK1149" s="14"/>
      <c r="KJL1149" s="14"/>
      <c r="KJM1149" s="14"/>
      <c r="KJN1149" s="14"/>
      <c r="KJO1149" s="14"/>
      <c r="KJP1149" s="14"/>
      <c r="KJQ1149" s="14"/>
      <c r="KJR1149" s="14"/>
      <c r="KJS1149" s="14"/>
      <c r="KJT1149" s="14"/>
      <c r="KJU1149" s="14"/>
      <c r="KJV1149" s="14"/>
      <c r="KJW1149" s="14"/>
      <c r="KJX1149" s="14"/>
      <c r="KJY1149" s="14"/>
      <c r="KJZ1149" s="14"/>
      <c r="KKA1149" s="14"/>
      <c r="KKB1149" s="14"/>
      <c r="KKC1149" s="14"/>
      <c r="KKD1149" s="14"/>
      <c r="KKE1149" s="14"/>
      <c r="KKF1149" s="14"/>
      <c r="KKG1149" s="14"/>
      <c r="KKH1149" s="14"/>
      <c r="KKI1149" s="14"/>
      <c r="KKJ1149" s="14"/>
      <c r="KKK1149" s="14"/>
      <c r="KKL1149" s="14"/>
      <c r="KKM1149" s="14"/>
      <c r="KKN1149" s="14"/>
      <c r="KKO1149" s="14"/>
      <c r="KKP1149" s="14"/>
      <c r="KKQ1149" s="14"/>
      <c r="KKR1149" s="14"/>
      <c r="KKS1149" s="14"/>
      <c r="KKT1149" s="14"/>
      <c r="KKU1149" s="14"/>
      <c r="KKV1149" s="14"/>
      <c r="KKW1149" s="14"/>
      <c r="KKX1149" s="14"/>
      <c r="KKY1149" s="14"/>
      <c r="KKZ1149" s="14"/>
      <c r="KLA1149" s="14"/>
      <c r="KLB1149" s="14"/>
      <c r="KLC1149" s="14"/>
      <c r="KLD1149" s="14"/>
      <c r="KLE1149" s="14"/>
      <c r="KLF1149" s="14"/>
      <c r="KLG1149" s="14"/>
      <c r="KLH1149" s="14"/>
      <c r="KLI1149" s="14"/>
      <c r="KLJ1149" s="14"/>
      <c r="KLK1149" s="14"/>
      <c r="KLL1149" s="14"/>
      <c r="KLM1149" s="14"/>
      <c r="KLN1149" s="14"/>
      <c r="KLO1149" s="14"/>
      <c r="KLP1149" s="14"/>
      <c r="KLQ1149" s="14"/>
      <c r="KLR1149" s="14"/>
      <c r="KLS1149" s="14"/>
      <c r="KLT1149" s="14"/>
      <c r="KLU1149" s="14"/>
      <c r="KLV1149" s="14"/>
      <c r="KLW1149" s="14"/>
      <c r="KLX1149" s="14"/>
      <c r="KLY1149" s="14"/>
      <c r="KLZ1149" s="14"/>
      <c r="KMA1149" s="14"/>
      <c r="KMB1149" s="14"/>
      <c r="KMC1149" s="14"/>
      <c r="KMD1149" s="14"/>
      <c r="KME1149" s="14"/>
      <c r="KMF1149" s="14"/>
      <c r="KMG1149" s="14"/>
      <c r="KMH1149" s="14"/>
      <c r="KMI1149" s="14"/>
      <c r="KMJ1149" s="14"/>
      <c r="KMK1149" s="14"/>
      <c r="KML1149" s="14"/>
      <c r="KMM1149" s="14"/>
      <c r="KMN1149" s="14"/>
      <c r="KMO1149" s="14"/>
      <c r="KMP1149" s="14"/>
      <c r="KMQ1149" s="14"/>
      <c r="KMR1149" s="14"/>
      <c r="KMS1149" s="14"/>
      <c r="KMT1149" s="14"/>
      <c r="KMU1149" s="14"/>
      <c r="KMV1149" s="14"/>
      <c r="KMW1149" s="14"/>
      <c r="KMX1149" s="14"/>
      <c r="KMY1149" s="14"/>
      <c r="KMZ1149" s="14"/>
      <c r="KNA1149" s="14"/>
      <c r="KNB1149" s="14"/>
      <c r="KNC1149" s="14"/>
      <c r="KND1149" s="14"/>
      <c r="KNE1149" s="14"/>
      <c r="KNF1149" s="14"/>
      <c r="KNG1149" s="14"/>
      <c r="KNH1149" s="14"/>
      <c r="KNI1149" s="14"/>
      <c r="KNJ1149" s="14"/>
      <c r="KNK1149" s="14"/>
      <c r="KNL1149" s="14"/>
      <c r="KNM1149" s="14"/>
      <c r="KNN1149" s="14"/>
      <c r="KNO1149" s="14"/>
      <c r="KNP1149" s="14"/>
      <c r="KNQ1149" s="14"/>
      <c r="KNR1149" s="14"/>
      <c r="KNS1149" s="14"/>
      <c r="KNT1149" s="14"/>
      <c r="KNU1149" s="14"/>
      <c r="KNV1149" s="14"/>
      <c r="KNW1149" s="14"/>
      <c r="KNX1149" s="14"/>
      <c r="KNY1149" s="14"/>
      <c r="KNZ1149" s="14"/>
      <c r="KOA1149" s="14"/>
      <c r="KOB1149" s="14"/>
      <c r="KOC1149" s="14"/>
      <c r="KOD1149" s="14"/>
      <c r="KOE1149" s="14"/>
      <c r="KOF1149" s="14"/>
      <c r="KOG1149" s="14"/>
      <c r="KOH1149" s="14"/>
      <c r="KOI1149" s="14"/>
      <c r="KOJ1149" s="14"/>
      <c r="KOK1149" s="14"/>
      <c r="KOL1149" s="14"/>
      <c r="KOM1149" s="14"/>
      <c r="KON1149" s="14"/>
      <c r="KOO1149" s="14"/>
      <c r="KOP1149" s="14"/>
      <c r="KOQ1149" s="14"/>
      <c r="KOR1149" s="14"/>
      <c r="KOS1149" s="14"/>
      <c r="KOT1149" s="14"/>
      <c r="KOU1149" s="14"/>
      <c r="KOV1149" s="14"/>
      <c r="KOW1149" s="14"/>
      <c r="KOX1149" s="14"/>
      <c r="KOY1149" s="14"/>
      <c r="KOZ1149" s="14"/>
      <c r="KPA1149" s="14"/>
      <c r="KPB1149" s="14"/>
      <c r="KPC1149" s="14"/>
      <c r="KPD1149" s="14"/>
      <c r="KPE1149" s="14"/>
      <c r="KPF1149" s="14"/>
      <c r="KPG1149" s="14"/>
      <c r="KPH1149" s="14"/>
      <c r="KPI1149" s="14"/>
      <c r="KPJ1149" s="14"/>
      <c r="KPK1149" s="14"/>
      <c r="KPL1149" s="14"/>
      <c r="KPM1149" s="14"/>
      <c r="KPN1149" s="14"/>
      <c r="KPO1149" s="14"/>
      <c r="KPP1149" s="14"/>
      <c r="KPQ1149" s="14"/>
      <c r="KPR1149" s="14"/>
      <c r="KPS1149" s="14"/>
      <c r="KPT1149" s="14"/>
      <c r="KPU1149" s="14"/>
      <c r="KPV1149" s="14"/>
      <c r="KPW1149" s="14"/>
      <c r="KPX1149" s="14"/>
      <c r="KPY1149" s="14"/>
      <c r="KPZ1149" s="14"/>
      <c r="KQA1149" s="14"/>
      <c r="KQB1149" s="14"/>
      <c r="KQC1149" s="14"/>
      <c r="KQD1149" s="14"/>
      <c r="KQE1149" s="14"/>
      <c r="KQF1149" s="14"/>
      <c r="KQG1149" s="14"/>
      <c r="KQH1149" s="14"/>
      <c r="KQI1149" s="14"/>
      <c r="KQJ1149" s="14"/>
      <c r="KQK1149" s="14"/>
      <c r="KQL1149" s="14"/>
      <c r="KQM1149" s="14"/>
      <c r="KQN1149" s="14"/>
      <c r="KQO1149" s="14"/>
      <c r="KQP1149" s="14"/>
      <c r="KQQ1149" s="14"/>
      <c r="KQR1149" s="14"/>
      <c r="KQS1149" s="14"/>
      <c r="KQT1149" s="14"/>
      <c r="KQU1149" s="14"/>
      <c r="KQV1149" s="14"/>
      <c r="KQW1149" s="14"/>
      <c r="KQX1149" s="14"/>
      <c r="KQY1149" s="14"/>
      <c r="KQZ1149" s="14"/>
      <c r="KRA1149" s="14"/>
      <c r="KRB1149" s="14"/>
      <c r="KRC1149" s="14"/>
      <c r="KRD1149" s="14"/>
      <c r="KRE1149" s="14"/>
      <c r="KRF1149" s="14"/>
      <c r="KRG1149" s="14"/>
      <c r="KRH1149" s="14"/>
      <c r="KRI1149" s="14"/>
      <c r="KRJ1149" s="14"/>
      <c r="KRK1149" s="14"/>
      <c r="KRL1149" s="14"/>
      <c r="KRM1149" s="14"/>
      <c r="KRN1149" s="14"/>
      <c r="KRO1149" s="14"/>
      <c r="KRP1149" s="14"/>
      <c r="KRQ1149" s="14"/>
      <c r="KRR1149" s="14"/>
      <c r="KRS1149" s="14"/>
      <c r="KRT1149" s="14"/>
      <c r="KRU1149" s="14"/>
      <c r="KRV1149" s="14"/>
      <c r="KRW1149" s="14"/>
      <c r="KRX1149" s="14"/>
      <c r="KRY1149" s="14"/>
      <c r="KRZ1149" s="14"/>
      <c r="KSA1149" s="14"/>
      <c r="KSB1149" s="14"/>
      <c r="KSC1149" s="14"/>
      <c r="KSD1149" s="14"/>
      <c r="KSE1149" s="14"/>
      <c r="KSF1149" s="14"/>
      <c r="KSG1149" s="14"/>
      <c r="KSH1149" s="14"/>
      <c r="KSI1149" s="14"/>
      <c r="KSJ1149" s="14"/>
      <c r="KSK1149" s="14"/>
      <c r="KSL1149" s="14"/>
      <c r="KSM1149" s="14"/>
      <c r="KSN1149" s="14"/>
      <c r="KSO1149" s="14"/>
      <c r="KSP1149" s="14"/>
      <c r="KSQ1149" s="14"/>
      <c r="KSR1149" s="14"/>
      <c r="KSS1149" s="14"/>
      <c r="KST1149" s="14"/>
      <c r="KSU1149" s="14"/>
      <c r="KSV1149" s="14"/>
      <c r="KSW1149" s="14"/>
      <c r="KSX1149" s="14"/>
      <c r="KSY1149" s="14"/>
      <c r="KSZ1149" s="14"/>
      <c r="KTA1149" s="14"/>
      <c r="KTB1149" s="14"/>
      <c r="KTC1149" s="14"/>
      <c r="KTD1149" s="14"/>
      <c r="KTE1149" s="14"/>
      <c r="KTF1149" s="14"/>
      <c r="KTG1149" s="14"/>
      <c r="KTH1149" s="14"/>
      <c r="KTI1149" s="14"/>
      <c r="KTJ1149" s="14"/>
      <c r="KTK1149" s="14"/>
      <c r="KTL1149" s="14"/>
      <c r="KTM1149" s="14"/>
      <c r="KTN1149" s="14"/>
      <c r="KTO1149" s="14"/>
      <c r="KTP1149" s="14"/>
      <c r="KTQ1149" s="14"/>
      <c r="KTR1149" s="14"/>
      <c r="KTS1149" s="14"/>
      <c r="KTT1149" s="14"/>
      <c r="KTU1149" s="14"/>
      <c r="KTV1149" s="14"/>
      <c r="KTW1149" s="14"/>
      <c r="KTX1149" s="14"/>
      <c r="KTY1149" s="14"/>
      <c r="KTZ1149" s="14"/>
      <c r="KUA1149" s="14"/>
      <c r="KUB1149" s="14"/>
      <c r="KUC1149" s="14"/>
      <c r="KUD1149" s="14"/>
      <c r="KUE1149" s="14"/>
      <c r="KUF1149" s="14"/>
      <c r="KUG1149" s="14"/>
      <c r="KUH1149" s="14"/>
      <c r="KUI1149" s="14"/>
      <c r="KUJ1149" s="14"/>
      <c r="KUK1149" s="14"/>
      <c r="KUL1149" s="14"/>
      <c r="KUM1149" s="14"/>
      <c r="KUN1149" s="14"/>
      <c r="KUO1149" s="14"/>
      <c r="KUP1149" s="14"/>
      <c r="KUQ1149" s="14"/>
      <c r="KUR1149" s="14"/>
      <c r="KUS1149" s="14"/>
      <c r="KUT1149" s="14"/>
      <c r="KUU1149" s="14"/>
      <c r="KUV1149" s="14"/>
      <c r="KUW1149" s="14"/>
      <c r="KUX1149" s="14"/>
      <c r="KUY1149" s="14"/>
      <c r="KUZ1149" s="14"/>
      <c r="KVA1149" s="14"/>
      <c r="KVB1149" s="14"/>
      <c r="KVC1149" s="14"/>
      <c r="KVD1149" s="14"/>
      <c r="KVE1149" s="14"/>
      <c r="KVF1149" s="14"/>
      <c r="KVG1149" s="14"/>
      <c r="KVH1149" s="14"/>
      <c r="KVI1149" s="14"/>
      <c r="KVJ1149" s="14"/>
      <c r="KVK1149" s="14"/>
      <c r="KVL1149" s="14"/>
      <c r="KVM1149" s="14"/>
      <c r="KVN1149" s="14"/>
      <c r="KVO1149" s="14"/>
      <c r="KVP1149" s="14"/>
      <c r="KVQ1149" s="14"/>
      <c r="KVR1149" s="14"/>
      <c r="KVS1149" s="14"/>
      <c r="KVT1149" s="14"/>
      <c r="KVU1149" s="14"/>
      <c r="KVV1149" s="14"/>
      <c r="KVW1149" s="14"/>
      <c r="KVX1149" s="14"/>
      <c r="KVY1149" s="14"/>
      <c r="KVZ1149" s="14"/>
      <c r="KWA1149" s="14"/>
      <c r="KWB1149" s="14"/>
      <c r="KWC1149" s="14"/>
      <c r="KWD1149" s="14"/>
      <c r="KWE1149" s="14"/>
      <c r="KWF1149" s="14"/>
      <c r="KWG1149" s="14"/>
      <c r="KWH1149" s="14"/>
      <c r="KWI1149" s="14"/>
      <c r="KWJ1149" s="14"/>
      <c r="KWK1149" s="14"/>
      <c r="KWL1149" s="14"/>
      <c r="KWM1149" s="14"/>
      <c r="KWN1149" s="14"/>
      <c r="KWO1149" s="14"/>
      <c r="KWP1149" s="14"/>
      <c r="KWQ1149" s="14"/>
      <c r="KWR1149" s="14"/>
      <c r="KWS1149" s="14"/>
      <c r="KWT1149" s="14"/>
      <c r="KWU1149" s="14"/>
      <c r="KWV1149" s="14"/>
      <c r="KWW1149" s="14"/>
      <c r="KWX1149" s="14"/>
      <c r="KWY1149" s="14"/>
      <c r="KWZ1149" s="14"/>
      <c r="KXA1149" s="14"/>
      <c r="KXB1149" s="14"/>
      <c r="KXC1149" s="14"/>
      <c r="KXD1149" s="14"/>
      <c r="KXE1149" s="14"/>
      <c r="KXF1149" s="14"/>
      <c r="KXG1149" s="14"/>
      <c r="KXH1149" s="14"/>
      <c r="KXI1149" s="14"/>
      <c r="KXJ1149" s="14"/>
      <c r="KXK1149" s="14"/>
      <c r="KXL1149" s="14"/>
      <c r="KXM1149" s="14"/>
      <c r="KXN1149" s="14"/>
      <c r="KXO1149" s="14"/>
      <c r="KXP1149" s="14"/>
      <c r="KXQ1149" s="14"/>
      <c r="KXR1149" s="14"/>
      <c r="KXS1149" s="14"/>
      <c r="KXT1149" s="14"/>
      <c r="KXU1149" s="14"/>
      <c r="KXV1149" s="14"/>
      <c r="KXW1149" s="14"/>
      <c r="KXX1149" s="14"/>
      <c r="KXY1149" s="14"/>
      <c r="KXZ1149" s="14"/>
      <c r="KYA1149" s="14"/>
      <c r="KYB1149" s="14"/>
      <c r="KYC1149" s="14"/>
      <c r="KYD1149" s="14"/>
      <c r="KYE1149" s="14"/>
      <c r="KYF1149" s="14"/>
      <c r="KYG1149" s="14"/>
      <c r="KYH1149" s="14"/>
      <c r="KYI1149" s="14"/>
      <c r="KYJ1149" s="14"/>
      <c r="KYK1149" s="14"/>
      <c r="KYL1149" s="14"/>
      <c r="KYM1149" s="14"/>
      <c r="KYN1149" s="14"/>
      <c r="KYO1149" s="14"/>
      <c r="KYP1149" s="14"/>
      <c r="KYQ1149" s="14"/>
      <c r="KYR1149" s="14"/>
      <c r="KYS1149" s="14"/>
      <c r="KYT1149" s="14"/>
      <c r="KYU1149" s="14"/>
      <c r="KYV1149" s="14"/>
      <c r="KYW1149" s="14"/>
      <c r="KYX1149" s="14"/>
      <c r="KYY1149" s="14"/>
      <c r="KYZ1149" s="14"/>
      <c r="KZA1149" s="14"/>
      <c r="KZB1149" s="14"/>
      <c r="KZC1149" s="14"/>
      <c r="KZD1149" s="14"/>
      <c r="KZE1149" s="14"/>
      <c r="KZF1149" s="14"/>
      <c r="KZG1149" s="14"/>
      <c r="KZH1149" s="14"/>
      <c r="KZI1149" s="14"/>
      <c r="KZJ1149" s="14"/>
      <c r="KZK1149" s="14"/>
      <c r="KZL1149" s="14"/>
      <c r="KZM1149" s="14"/>
      <c r="KZN1149" s="14"/>
      <c r="KZO1149" s="14"/>
      <c r="KZP1149" s="14"/>
      <c r="KZQ1149" s="14"/>
      <c r="KZR1149" s="14"/>
      <c r="KZS1149" s="14"/>
      <c r="KZT1149" s="14"/>
      <c r="KZU1149" s="14"/>
      <c r="KZV1149" s="14"/>
      <c r="KZW1149" s="14"/>
      <c r="KZX1149" s="14"/>
      <c r="KZY1149" s="14"/>
      <c r="KZZ1149" s="14"/>
      <c r="LAA1149" s="14"/>
      <c r="LAB1149" s="14"/>
      <c r="LAC1149" s="14"/>
      <c r="LAD1149" s="14"/>
      <c r="LAE1149" s="14"/>
      <c r="LAF1149" s="14"/>
      <c r="LAG1149" s="14"/>
      <c r="LAH1149" s="14"/>
      <c r="LAI1149" s="14"/>
      <c r="LAJ1149" s="14"/>
      <c r="LAK1149" s="14"/>
      <c r="LAL1149" s="14"/>
      <c r="LAM1149" s="14"/>
      <c r="LAN1149" s="14"/>
      <c r="LAO1149" s="14"/>
      <c r="LAP1149" s="14"/>
      <c r="LAQ1149" s="14"/>
      <c r="LAR1149" s="14"/>
      <c r="LAS1149" s="14"/>
      <c r="LAT1149" s="14"/>
      <c r="LAU1149" s="14"/>
      <c r="LAV1149" s="14"/>
      <c r="LAW1149" s="14"/>
      <c r="LAX1149" s="14"/>
      <c r="LAY1149" s="14"/>
      <c r="LAZ1149" s="14"/>
      <c r="LBA1149" s="14"/>
      <c r="LBB1149" s="14"/>
      <c r="LBC1149" s="14"/>
      <c r="LBD1149" s="14"/>
      <c r="LBE1149" s="14"/>
      <c r="LBF1149" s="14"/>
      <c r="LBG1149" s="14"/>
      <c r="LBH1149" s="14"/>
      <c r="LBI1149" s="14"/>
      <c r="LBJ1149" s="14"/>
      <c r="LBK1149" s="14"/>
      <c r="LBL1149" s="14"/>
      <c r="LBM1149" s="14"/>
      <c r="LBN1149" s="14"/>
      <c r="LBO1149" s="14"/>
      <c r="LBP1149" s="14"/>
      <c r="LBQ1149" s="14"/>
      <c r="LBR1149" s="14"/>
      <c r="LBS1149" s="14"/>
      <c r="LBT1149" s="14"/>
      <c r="LBU1149" s="14"/>
      <c r="LBV1149" s="14"/>
      <c r="LBW1149" s="14"/>
      <c r="LBX1149" s="14"/>
      <c r="LBY1149" s="14"/>
      <c r="LBZ1149" s="14"/>
      <c r="LCA1149" s="14"/>
      <c r="LCB1149" s="14"/>
      <c r="LCC1149" s="14"/>
      <c r="LCD1149" s="14"/>
      <c r="LCE1149" s="14"/>
      <c r="LCF1149" s="14"/>
      <c r="LCG1149" s="14"/>
      <c r="LCH1149" s="14"/>
      <c r="LCI1149" s="14"/>
      <c r="LCJ1149" s="14"/>
      <c r="LCK1149" s="14"/>
      <c r="LCL1149" s="14"/>
      <c r="LCM1149" s="14"/>
      <c r="LCN1149" s="14"/>
      <c r="LCO1149" s="14"/>
      <c r="LCP1149" s="14"/>
      <c r="LCQ1149" s="14"/>
      <c r="LCR1149" s="14"/>
      <c r="LCS1149" s="14"/>
      <c r="LCT1149" s="14"/>
      <c r="LCU1149" s="14"/>
      <c r="LCV1149" s="14"/>
      <c r="LCW1149" s="14"/>
      <c r="LCX1149" s="14"/>
      <c r="LCY1149" s="14"/>
      <c r="LCZ1149" s="14"/>
      <c r="LDA1149" s="14"/>
      <c r="LDB1149" s="14"/>
      <c r="LDC1149" s="14"/>
      <c r="LDD1149" s="14"/>
      <c r="LDE1149" s="14"/>
      <c r="LDF1149" s="14"/>
      <c r="LDG1149" s="14"/>
      <c r="LDH1149" s="14"/>
      <c r="LDI1149" s="14"/>
      <c r="LDJ1149" s="14"/>
      <c r="LDK1149" s="14"/>
      <c r="LDL1149" s="14"/>
      <c r="LDM1149" s="14"/>
      <c r="LDN1149" s="14"/>
      <c r="LDO1149" s="14"/>
      <c r="LDP1149" s="14"/>
      <c r="LDQ1149" s="14"/>
      <c r="LDR1149" s="14"/>
      <c r="LDS1149" s="14"/>
      <c r="LDT1149" s="14"/>
      <c r="LDU1149" s="14"/>
      <c r="LDV1149" s="14"/>
      <c r="LDW1149" s="14"/>
      <c r="LDX1149" s="14"/>
      <c r="LDY1149" s="14"/>
      <c r="LDZ1149" s="14"/>
      <c r="LEA1149" s="14"/>
      <c r="LEB1149" s="14"/>
      <c r="LEC1149" s="14"/>
      <c r="LED1149" s="14"/>
      <c r="LEE1149" s="14"/>
      <c r="LEF1149" s="14"/>
      <c r="LEG1149" s="14"/>
      <c r="LEH1149" s="14"/>
      <c r="LEI1149" s="14"/>
      <c r="LEJ1149" s="14"/>
      <c r="LEK1149" s="14"/>
      <c r="LEL1149" s="14"/>
      <c r="LEM1149" s="14"/>
      <c r="LEN1149" s="14"/>
      <c r="LEO1149" s="14"/>
      <c r="LEP1149" s="14"/>
      <c r="LEQ1149" s="14"/>
      <c r="LER1149" s="14"/>
      <c r="LES1149" s="14"/>
      <c r="LET1149" s="14"/>
      <c r="LEU1149" s="14"/>
      <c r="LEV1149" s="14"/>
      <c r="LEW1149" s="14"/>
      <c r="LEX1149" s="14"/>
      <c r="LEY1149" s="14"/>
      <c r="LEZ1149" s="14"/>
      <c r="LFA1149" s="14"/>
      <c r="LFB1149" s="14"/>
      <c r="LFC1149" s="14"/>
      <c r="LFD1149" s="14"/>
      <c r="LFE1149" s="14"/>
      <c r="LFF1149" s="14"/>
      <c r="LFG1149" s="14"/>
      <c r="LFH1149" s="14"/>
      <c r="LFI1149" s="14"/>
      <c r="LFJ1149" s="14"/>
      <c r="LFK1149" s="14"/>
      <c r="LFL1149" s="14"/>
      <c r="LFM1149" s="14"/>
      <c r="LFN1149" s="14"/>
      <c r="LFO1149" s="14"/>
      <c r="LFP1149" s="14"/>
      <c r="LFQ1149" s="14"/>
      <c r="LFR1149" s="14"/>
      <c r="LFS1149" s="14"/>
      <c r="LFT1149" s="14"/>
      <c r="LFU1149" s="14"/>
      <c r="LFV1149" s="14"/>
      <c r="LFW1149" s="14"/>
      <c r="LFX1149" s="14"/>
      <c r="LFY1149" s="14"/>
      <c r="LFZ1149" s="14"/>
      <c r="LGA1149" s="14"/>
      <c r="LGB1149" s="14"/>
      <c r="LGC1149" s="14"/>
      <c r="LGD1149" s="14"/>
      <c r="LGE1149" s="14"/>
      <c r="LGF1149" s="14"/>
      <c r="LGG1149" s="14"/>
      <c r="LGH1149" s="14"/>
      <c r="LGI1149" s="14"/>
      <c r="LGJ1149" s="14"/>
      <c r="LGK1149" s="14"/>
      <c r="LGL1149" s="14"/>
      <c r="LGM1149" s="14"/>
      <c r="LGN1149" s="14"/>
      <c r="LGO1149" s="14"/>
      <c r="LGP1149" s="14"/>
      <c r="LGQ1149" s="14"/>
      <c r="LGR1149" s="14"/>
      <c r="LGS1149" s="14"/>
      <c r="LGT1149" s="14"/>
      <c r="LGU1149" s="14"/>
      <c r="LGV1149" s="14"/>
      <c r="LGW1149" s="14"/>
      <c r="LGX1149" s="14"/>
      <c r="LGY1149" s="14"/>
      <c r="LGZ1149" s="14"/>
      <c r="LHA1149" s="14"/>
      <c r="LHB1149" s="14"/>
      <c r="LHC1149" s="14"/>
      <c r="LHD1149" s="14"/>
      <c r="LHE1149" s="14"/>
      <c r="LHF1149" s="14"/>
      <c r="LHG1149" s="14"/>
      <c r="LHH1149" s="14"/>
      <c r="LHI1149" s="14"/>
      <c r="LHJ1149" s="14"/>
      <c r="LHK1149" s="14"/>
      <c r="LHL1149" s="14"/>
      <c r="LHM1149" s="14"/>
      <c r="LHN1149" s="14"/>
      <c r="LHO1149" s="14"/>
      <c r="LHP1149" s="14"/>
      <c r="LHQ1149" s="14"/>
      <c r="LHR1149" s="14"/>
      <c r="LHS1149" s="14"/>
      <c r="LHT1149" s="14"/>
      <c r="LHU1149" s="14"/>
      <c r="LHV1149" s="14"/>
      <c r="LHW1149" s="14"/>
      <c r="LHX1149" s="14"/>
      <c r="LHY1149" s="14"/>
      <c r="LHZ1149" s="14"/>
      <c r="LIA1149" s="14"/>
      <c r="LIB1149" s="14"/>
      <c r="LIC1149" s="14"/>
      <c r="LID1149" s="14"/>
      <c r="LIE1149" s="14"/>
      <c r="LIF1149" s="14"/>
      <c r="LIG1149" s="14"/>
      <c r="LIH1149" s="14"/>
      <c r="LII1149" s="14"/>
      <c r="LIJ1149" s="14"/>
      <c r="LIK1149" s="14"/>
      <c r="LIL1149" s="14"/>
      <c r="LIM1149" s="14"/>
      <c r="LIN1149" s="14"/>
      <c r="LIO1149" s="14"/>
      <c r="LIP1149" s="14"/>
      <c r="LIQ1149" s="14"/>
      <c r="LIR1149" s="14"/>
      <c r="LIS1149" s="14"/>
      <c r="LIT1149" s="14"/>
      <c r="LIU1149" s="14"/>
      <c r="LIV1149" s="14"/>
      <c r="LIW1149" s="14"/>
      <c r="LIX1149" s="14"/>
      <c r="LIY1149" s="14"/>
      <c r="LIZ1149" s="14"/>
      <c r="LJA1149" s="14"/>
      <c r="LJB1149" s="14"/>
      <c r="LJC1149" s="14"/>
      <c r="LJD1149" s="14"/>
      <c r="LJE1149" s="14"/>
      <c r="LJF1149" s="14"/>
      <c r="LJG1149" s="14"/>
      <c r="LJH1149" s="14"/>
      <c r="LJI1149" s="14"/>
      <c r="LJJ1149" s="14"/>
      <c r="LJK1149" s="14"/>
      <c r="LJL1149" s="14"/>
      <c r="LJM1149" s="14"/>
      <c r="LJN1149" s="14"/>
      <c r="LJO1149" s="14"/>
      <c r="LJP1149" s="14"/>
      <c r="LJQ1149" s="14"/>
      <c r="LJR1149" s="14"/>
      <c r="LJS1149" s="14"/>
      <c r="LJT1149" s="14"/>
      <c r="LJU1149" s="14"/>
      <c r="LJV1149" s="14"/>
      <c r="LJW1149" s="14"/>
      <c r="LJX1149" s="14"/>
      <c r="LJY1149" s="14"/>
      <c r="LJZ1149" s="14"/>
      <c r="LKA1149" s="14"/>
      <c r="LKB1149" s="14"/>
      <c r="LKC1149" s="14"/>
      <c r="LKD1149" s="14"/>
      <c r="LKE1149" s="14"/>
      <c r="LKF1149" s="14"/>
      <c r="LKG1149" s="14"/>
      <c r="LKH1149" s="14"/>
      <c r="LKI1149" s="14"/>
      <c r="LKJ1149" s="14"/>
      <c r="LKK1149" s="14"/>
      <c r="LKL1149" s="14"/>
      <c r="LKM1149" s="14"/>
      <c r="LKN1149" s="14"/>
      <c r="LKO1149" s="14"/>
      <c r="LKP1149" s="14"/>
      <c r="LKQ1149" s="14"/>
      <c r="LKR1149" s="14"/>
      <c r="LKS1149" s="14"/>
      <c r="LKT1149" s="14"/>
      <c r="LKU1149" s="14"/>
      <c r="LKV1149" s="14"/>
      <c r="LKW1149" s="14"/>
      <c r="LKX1149" s="14"/>
      <c r="LKY1149" s="14"/>
      <c r="LKZ1149" s="14"/>
      <c r="LLA1149" s="14"/>
      <c r="LLB1149" s="14"/>
      <c r="LLC1149" s="14"/>
      <c r="LLD1149" s="14"/>
      <c r="LLE1149" s="14"/>
      <c r="LLF1149" s="14"/>
      <c r="LLG1149" s="14"/>
      <c r="LLH1149" s="14"/>
      <c r="LLI1149" s="14"/>
      <c r="LLJ1149" s="14"/>
      <c r="LLK1149" s="14"/>
      <c r="LLL1149" s="14"/>
      <c r="LLM1149" s="14"/>
      <c r="LLN1149" s="14"/>
      <c r="LLO1149" s="14"/>
      <c r="LLP1149" s="14"/>
      <c r="LLQ1149" s="14"/>
      <c r="LLR1149" s="14"/>
      <c r="LLS1149" s="14"/>
      <c r="LLT1149" s="14"/>
      <c r="LLU1149" s="14"/>
      <c r="LLV1149" s="14"/>
      <c r="LLW1149" s="14"/>
      <c r="LLX1149" s="14"/>
      <c r="LLY1149" s="14"/>
      <c r="LLZ1149" s="14"/>
      <c r="LMA1149" s="14"/>
      <c r="LMB1149" s="14"/>
      <c r="LMC1149" s="14"/>
      <c r="LMD1149" s="14"/>
      <c r="LME1149" s="14"/>
      <c r="LMF1149" s="14"/>
      <c r="LMG1149" s="14"/>
      <c r="LMH1149" s="14"/>
      <c r="LMI1149" s="14"/>
      <c r="LMJ1149" s="14"/>
      <c r="LMK1149" s="14"/>
      <c r="LML1149" s="14"/>
      <c r="LMM1149" s="14"/>
      <c r="LMN1149" s="14"/>
      <c r="LMO1149" s="14"/>
      <c r="LMP1149" s="14"/>
      <c r="LMQ1149" s="14"/>
      <c r="LMR1149" s="14"/>
      <c r="LMS1149" s="14"/>
      <c r="LMT1149" s="14"/>
      <c r="LMU1149" s="14"/>
      <c r="LMV1149" s="14"/>
      <c r="LMW1149" s="14"/>
      <c r="LMX1149" s="14"/>
      <c r="LMY1149" s="14"/>
      <c r="LMZ1149" s="14"/>
      <c r="LNA1149" s="14"/>
      <c r="LNB1149" s="14"/>
      <c r="LNC1149" s="14"/>
      <c r="LND1149" s="14"/>
      <c r="LNE1149" s="14"/>
      <c r="LNF1149" s="14"/>
      <c r="LNG1149" s="14"/>
      <c r="LNH1149" s="14"/>
      <c r="LNI1149" s="14"/>
      <c r="LNJ1149" s="14"/>
      <c r="LNK1149" s="14"/>
      <c r="LNL1149" s="14"/>
      <c r="LNM1149" s="14"/>
      <c r="LNN1149" s="14"/>
      <c r="LNO1149" s="14"/>
      <c r="LNP1149" s="14"/>
      <c r="LNQ1149" s="14"/>
      <c r="LNR1149" s="14"/>
      <c r="LNS1149" s="14"/>
      <c r="LNT1149" s="14"/>
      <c r="LNU1149" s="14"/>
      <c r="LNV1149" s="14"/>
      <c r="LNW1149" s="14"/>
      <c r="LNX1149" s="14"/>
      <c r="LNY1149" s="14"/>
      <c r="LNZ1149" s="14"/>
      <c r="LOA1149" s="14"/>
      <c r="LOB1149" s="14"/>
      <c r="LOC1149" s="14"/>
      <c r="LOD1149" s="14"/>
      <c r="LOE1149" s="14"/>
      <c r="LOF1149" s="14"/>
      <c r="LOG1149" s="14"/>
      <c r="LOH1149" s="14"/>
      <c r="LOI1149" s="14"/>
      <c r="LOJ1149" s="14"/>
      <c r="LOK1149" s="14"/>
      <c r="LOL1149" s="14"/>
      <c r="LOM1149" s="14"/>
      <c r="LON1149" s="14"/>
      <c r="LOO1149" s="14"/>
      <c r="LOP1149" s="14"/>
      <c r="LOQ1149" s="14"/>
      <c r="LOR1149" s="14"/>
      <c r="LOS1149" s="14"/>
      <c r="LOT1149" s="14"/>
      <c r="LOU1149" s="14"/>
      <c r="LOV1149" s="14"/>
      <c r="LOW1149" s="14"/>
      <c r="LOX1149" s="14"/>
      <c r="LOY1149" s="14"/>
      <c r="LOZ1149" s="14"/>
      <c r="LPA1149" s="14"/>
      <c r="LPB1149" s="14"/>
      <c r="LPC1149" s="14"/>
      <c r="LPD1149" s="14"/>
      <c r="LPE1149" s="14"/>
      <c r="LPF1149" s="14"/>
      <c r="LPG1149" s="14"/>
      <c r="LPH1149" s="14"/>
      <c r="LPI1149" s="14"/>
      <c r="LPJ1149" s="14"/>
      <c r="LPK1149" s="14"/>
      <c r="LPL1149" s="14"/>
      <c r="LPM1149" s="14"/>
      <c r="LPN1149" s="14"/>
      <c r="LPO1149" s="14"/>
      <c r="LPP1149" s="14"/>
      <c r="LPQ1149" s="14"/>
      <c r="LPR1149" s="14"/>
      <c r="LPS1149" s="14"/>
      <c r="LPT1149" s="14"/>
      <c r="LPU1149" s="14"/>
      <c r="LPV1149" s="14"/>
      <c r="LPW1149" s="14"/>
      <c r="LPX1149" s="14"/>
      <c r="LPY1149" s="14"/>
      <c r="LPZ1149" s="14"/>
      <c r="LQA1149" s="14"/>
      <c r="LQB1149" s="14"/>
      <c r="LQC1149" s="14"/>
      <c r="LQD1149" s="14"/>
      <c r="LQE1149" s="14"/>
      <c r="LQF1149" s="14"/>
      <c r="LQG1149" s="14"/>
      <c r="LQH1149" s="14"/>
      <c r="LQI1149" s="14"/>
      <c r="LQJ1149" s="14"/>
      <c r="LQK1149" s="14"/>
      <c r="LQL1149" s="14"/>
      <c r="LQM1149" s="14"/>
      <c r="LQN1149" s="14"/>
      <c r="LQO1149" s="14"/>
      <c r="LQP1149" s="14"/>
      <c r="LQQ1149" s="14"/>
      <c r="LQR1149" s="14"/>
      <c r="LQS1149" s="14"/>
      <c r="LQT1149" s="14"/>
      <c r="LQU1149" s="14"/>
      <c r="LQV1149" s="14"/>
      <c r="LQW1149" s="14"/>
      <c r="LQX1149" s="14"/>
      <c r="LQY1149" s="14"/>
      <c r="LQZ1149" s="14"/>
      <c r="LRA1149" s="14"/>
      <c r="LRB1149" s="14"/>
      <c r="LRC1149" s="14"/>
      <c r="LRD1149" s="14"/>
      <c r="LRE1149" s="14"/>
      <c r="LRF1149" s="14"/>
      <c r="LRG1149" s="14"/>
      <c r="LRH1149" s="14"/>
      <c r="LRI1149" s="14"/>
      <c r="LRJ1149" s="14"/>
      <c r="LRK1149" s="14"/>
      <c r="LRL1149" s="14"/>
      <c r="LRM1149" s="14"/>
      <c r="LRN1149" s="14"/>
      <c r="LRO1149" s="14"/>
      <c r="LRP1149" s="14"/>
      <c r="LRQ1149" s="14"/>
      <c r="LRR1149" s="14"/>
      <c r="LRS1149" s="14"/>
      <c r="LRT1149" s="14"/>
      <c r="LRU1149" s="14"/>
      <c r="LRV1149" s="14"/>
      <c r="LRW1149" s="14"/>
      <c r="LRX1149" s="14"/>
      <c r="LRY1149" s="14"/>
      <c r="LRZ1149" s="14"/>
      <c r="LSA1149" s="14"/>
      <c r="LSB1149" s="14"/>
      <c r="LSC1149" s="14"/>
      <c r="LSD1149" s="14"/>
      <c r="LSE1149" s="14"/>
      <c r="LSF1149" s="14"/>
      <c r="LSG1149" s="14"/>
      <c r="LSH1149" s="14"/>
      <c r="LSI1149" s="14"/>
      <c r="LSJ1149" s="14"/>
      <c r="LSK1149" s="14"/>
      <c r="LSL1149" s="14"/>
      <c r="LSM1149" s="14"/>
      <c r="LSN1149" s="14"/>
      <c r="LSO1149" s="14"/>
      <c r="LSP1149" s="14"/>
      <c r="LSQ1149" s="14"/>
      <c r="LSR1149" s="14"/>
      <c r="LSS1149" s="14"/>
      <c r="LST1149" s="14"/>
      <c r="LSU1149" s="14"/>
      <c r="LSV1149" s="14"/>
      <c r="LSW1149" s="14"/>
      <c r="LSX1149" s="14"/>
      <c r="LSY1149" s="14"/>
      <c r="LSZ1149" s="14"/>
      <c r="LTA1149" s="14"/>
      <c r="LTB1149" s="14"/>
      <c r="LTC1149" s="14"/>
      <c r="LTD1149" s="14"/>
      <c r="LTE1149" s="14"/>
      <c r="LTF1149" s="14"/>
      <c r="LTG1149" s="14"/>
      <c r="LTH1149" s="14"/>
      <c r="LTI1149" s="14"/>
      <c r="LTJ1149" s="14"/>
      <c r="LTK1149" s="14"/>
      <c r="LTL1149" s="14"/>
      <c r="LTM1149" s="14"/>
      <c r="LTN1149" s="14"/>
      <c r="LTO1149" s="14"/>
      <c r="LTP1149" s="14"/>
      <c r="LTQ1149" s="14"/>
      <c r="LTR1149" s="14"/>
      <c r="LTS1149" s="14"/>
      <c r="LTT1149" s="14"/>
      <c r="LTU1149" s="14"/>
      <c r="LTV1149" s="14"/>
      <c r="LTW1149" s="14"/>
      <c r="LTX1149" s="14"/>
      <c r="LTY1149" s="14"/>
      <c r="LTZ1149" s="14"/>
      <c r="LUA1149" s="14"/>
      <c r="LUB1149" s="14"/>
      <c r="LUC1149" s="14"/>
      <c r="LUD1149" s="14"/>
      <c r="LUE1149" s="14"/>
      <c r="LUF1149" s="14"/>
      <c r="LUG1149" s="14"/>
      <c r="LUH1149" s="14"/>
      <c r="LUI1149" s="14"/>
      <c r="LUJ1149" s="14"/>
      <c r="LUK1149" s="14"/>
      <c r="LUL1149" s="14"/>
      <c r="LUM1149" s="14"/>
      <c r="LUN1149" s="14"/>
      <c r="LUO1149" s="14"/>
      <c r="LUP1149" s="14"/>
      <c r="LUQ1149" s="14"/>
      <c r="LUR1149" s="14"/>
      <c r="LUS1149" s="14"/>
      <c r="LUT1149" s="14"/>
      <c r="LUU1149" s="14"/>
      <c r="LUV1149" s="14"/>
      <c r="LUW1149" s="14"/>
      <c r="LUX1149" s="14"/>
      <c r="LUY1149" s="14"/>
      <c r="LUZ1149" s="14"/>
      <c r="LVA1149" s="14"/>
      <c r="LVB1149" s="14"/>
      <c r="LVC1149" s="14"/>
      <c r="LVD1149" s="14"/>
      <c r="LVE1149" s="14"/>
      <c r="LVF1149" s="14"/>
      <c r="LVG1149" s="14"/>
      <c r="LVH1149" s="14"/>
      <c r="LVI1149" s="14"/>
      <c r="LVJ1149" s="14"/>
      <c r="LVK1149" s="14"/>
      <c r="LVL1149" s="14"/>
      <c r="LVM1149" s="14"/>
      <c r="LVN1149" s="14"/>
      <c r="LVO1149" s="14"/>
      <c r="LVP1149" s="14"/>
      <c r="LVQ1149" s="14"/>
      <c r="LVR1149" s="14"/>
      <c r="LVS1149" s="14"/>
      <c r="LVT1149" s="14"/>
      <c r="LVU1149" s="14"/>
      <c r="LVV1149" s="14"/>
      <c r="LVW1149" s="14"/>
      <c r="LVX1149" s="14"/>
      <c r="LVY1149" s="14"/>
      <c r="LVZ1149" s="14"/>
      <c r="LWA1149" s="14"/>
      <c r="LWB1149" s="14"/>
      <c r="LWC1149" s="14"/>
      <c r="LWD1149" s="14"/>
      <c r="LWE1149" s="14"/>
      <c r="LWF1149" s="14"/>
      <c r="LWG1149" s="14"/>
      <c r="LWH1149" s="14"/>
      <c r="LWI1149" s="14"/>
      <c r="LWJ1149" s="14"/>
      <c r="LWK1149" s="14"/>
      <c r="LWL1149" s="14"/>
      <c r="LWM1149" s="14"/>
      <c r="LWN1149" s="14"/>
      <c r="LWO1149" s="14"/>
      <c r="LWP1149" s="14"/>
      <c r="LWQ1149" s="14"/>
      <c r="LWR1149" s="14"/>
      <c r="LWS1149" s="14"/>
      <c r="LWT1149" s="14"/>
      <c r="LWU1149" s="14"/>
      <c r="LWV1149" s="14"/>
      <c r="LWW1149" s="14"/>
      <c r="LWX1149" s="14"/>
      <c r="LWY1149" s="14"/>
      <c r="LWZ1149" s="14"/>
      <c r="LXA1149" s="14"/>
      <c r="LXB1149" s="14"/>
      <c r="LXC1149" s="14"/>
      <c r="LXD1149" s="14"/>
      <c r="LXE1149" s="14"/>
      <c r="LXF1149" s="14"/>
      <c r="LXG1149" s="14"/>
      <c r="LXH1149" s="14"/>
      <c r="LXI1149" s="14"/>
      <c r="LXJ1149" s="14"/>
      <c r="LXK1149" s="14"/>
      <c r="LXL1149" s="14"/>
      <c r="LXM1149" s="14"/>
      <c r="LXN1149" s="14"/>
      <c r="LXO1149" s="14"/>
      <c r="LXP1149" s="14"/>
      <c r="LXQ1149" s="14"/>
      <c r="LXR1149" s="14"/>
      <c r="LXS1149" s="14"/>
      <c r="LXT1149" s="14"/>
      <c r="LXU1149" s="14"/>
      <c r="LXV1149" s="14"/>
      <c r="LXW1149" s="14"/>
      <c r="LXX1149" s="14"/>
      <c r="LXY1149" s="14"/>
      <c r="LXZ1149" s="14"/>
      <c r="LYA1149" s="14"/>
      <c r="LYB1149" s="14"/>
      <c r="LYC1149" s="14"/>
      <c r="LYD1149" s="14"/>
      <c r="LYE1149" s="14"/>
      <c r="LYF1149" s="14"/>
      <c r="LYG1149" s="14"/>
      <c r="LYH1149" s="14"/>
      <c r="LYI1149" s="14"/>
      <c r="LYJ1149" s="14"/>
      <c r="LYK1149" s="14"/>
      <c r="LYL1149" s="14"/>
      <c r="LYM1149" s="14"/>
      <c r="LYN1149" s="14"/>
      <c r="LYO1149" s="14"/>
      <c r="LYP1149" s="14"/>
      <c r="LYQ1149" s="14"/>
      <c r="LYR1149" s="14"/>
      <c r="LYS1149" s="14"/>
      <c r="LYT1149" s="14"/>
      <c r="LYU1149" s="14"/>
      <c r="LYV1149" s="14"/>
      <c r="LYW1149" s="14"/>
      <c r="LYX1149" s="14"/>
      <c r="LYY1149" s="14"/>
      <c r="LYZ1149" s="14"/>
      <c r="LZA1149" s="14"/>
      <c r="LZB1149" s="14"/>
      <c r="LZC1149" s="14"/>
      <c r="LZD1149" s="14"/>
      <c r="LZE1149" s="14"/>
      <c r="LZF1149" s="14"/>
      <c r="LZG1149" s="14"/>
      <c r="LZH1149" s="14"/>
      <c r="LZI1149" s="14"/>
      <c r="LZJ1149" s="14"/>
      <c r="LZK1149" s="14"/>
      <c r="LZL1149" s="14"/>
      <c r="LZM1149" s="14"/>
      <c r="LZN1149" s="14"/>
      <c r="LZO1149" s="14"/>
      <c r="LZP1149" s="14"/>
      <c r="LZQ1149" s="14"/>
      <c r="LZR1149" s="14"/>
      <c r="LZS1149" s="14"/>
      <c r="LZT1149" s="14"/>
      <c r="LZU1149" s="14"/>
      <c r="LZV1149" s="14"/>
      <c r="LZW1149" s="14"/>
      <c r="LZX1149" s="14"/>
      <c r="LZY1149" s="14"/>
      <c r="LZZ1149" s="14"/>
      <c r="MAA1149" s="14"/>
      <c r="MAB1149" s="14"/>
      <c r="MAC1149" s="14"/>
      <c r="MAD1149" s="14"/>
      <c r="MAE1149" s="14"/>
      <c r="MAF1149" s="14"/>
      <c r="MAG1149" s="14"/>
      <c r="MAH1149" s="14"/>
      <c r="MAI1149" s="14"/>
      <c r="MAJ1149" s="14"/>
      <c r="MAK1149" s="14"/>
      <c r="MAL1149" s="14"/>
      <c r="MAM1149" s="14"/>
      <c r="MAN1149" s="14"/>
      <c r="MAO1149" s="14"/>
      <c r="MAP1149" s="14"/>
      <c r="MAQ1149" s="14"/>
      <c r="MAR1149" s="14"/>
      <c r="MAS1149" s="14"/>
      <c r="MAT1149" s="14"/>
      <c r="MAU1149" s="14"/>
      <c r="MAV1149" s="14"/>
      <c r="MAW1149" s="14"/>
      <c r="MAX1149" s="14"/>
      <c r="MAY1149" s="14"/>
      <c r="MAZ1149" s="14"/>
      <c r="MBA1149" s="14"/>
      <c r="MBB1149" s="14"/>
      <c r="MBC1149" s="14"/>
      <c r="MBD1149" s="14"/>
      <c r="MBE1149" s="14"/>
      <c r="MBF1149" s="14"/>
      <c r="MBG1149" s="14"/>
      <c r="MBH1149" s="14"/>
      <c r="MBI1149" s="14"/>
      <c r="MBJ1149" s="14"/>
      <c r="MBK1149" s="14"/>
      <c r="MBL1149" s="14"/>
      <c r="MBM1149" s="14"/>
      <c r="MBN1149" s="14"/>
      <c r="MBO1149" s="14"/>
      <c r="MBP1149" s="14"/>
      <c r="MBQ1149" s="14"/>
      <c r="MBR1149" s="14"/>
      <c r="MBS1149" s="14"/>
      <c r="MBT1149" s="14"/>
      <c r="MBU1149" s="14"/>
      <c r="MBV1149" s="14"/>
      <c r="MBW1149" s="14"/>
      <c r="MBX1149" s="14"/>
      <c r="MBY1149" s="14"/>
      <c r="MBZ1149" s="14"/>
      <c r="MCA1149" s="14"/>
      <c r="MCB1149" s="14"/>
      <c r="MCC1149" s="14"/>
      <c r="MCD1149" s="14"/>
      <c r="MCE1149" s="14"/>
      <c r="MCF1149" s="14"/>
      <c r="MCG1149" s="14"/>
      <c r="MCH1149" s="14"/>
      <c r="MCI1149" s="14"/>
      <c r="MCJ1149" s="14"/>
      <c r="MCK1149" s="14"/>
      <c r="MCL1149" s="14"/>
      <c r="MCM1149" s="14"/>
      <c r="MCN1149" s="14"/>
      <c r="MCO1149" s="14"/>
      <c r="MCP1149" s="14"/>
      <c r="MCQ1149" s="14"/>
      <c r="MCR1149" s="14"/>
      <c r="MCS1149" s="14"/>
      <c r="MCT1149" s="14"/>
      <c r="MCU1149" s="14"/>
      <c r="MCV1149" s="14"/>
      <c r="MCW1149" s="14"/>
      <c r="MCX1149" s="14"/>
      <c r="MCY1149" s="14"/>
      <c r="MCZ1149" s="14"/>
      <c r="MDA1149" s="14"/>
      <c r="MDB1149" s="14"/>
      <c r="MDC1149" s="14"/>
      <c r="MDD1149" s="14"/>
      <c r="MDE1149" s="14"/>
      <c r="MDF1149" s="14"/>
      <c r="MDG1149" s="14"/>
      <c r="MDH1149" s="14"/>
      <c r="MDI1149" s="14"/>
      <c r="MDJ1149" s="14"/>
      <c r="MDK1149" s="14"/>
      <c r="MDL1149" s="14"/>
      <c r="MDM1149" s="14"/>
      <c r="MDN1149" s="14"/>
      <c r="MDO1149" s="14"/>
      <c r="MDP1149" s="14"/>
      <c r="MDQ1149" s="14"/>
      <c r="MDR1149" s="14"/>
      <c r="MDS1149" s="14"/>
      <c r="MDT1149" s="14"/>
      <c r="MDU1149" s="14"/>
      <c r="MDV1149" s="14"/>
      <c r="MDW1149" s="14"/>
      <c r="MDX1149" s="14"/>
      <c r="MDY1149" s="14"/>
      <c r="MDZ1149" s="14"/>
      <c r="MEA1149" s="14"/>
      <c r="MEB1149" s="14"/>
      <c r="MEC1149" s="14"/>
      <c r="MED1149" s="14"/>
      <c r="MEE1149" s="14"/>
      <c r="MEF1149" s="14"/>
      <c r="MEG1149" s="14"/>
      <c r="MEH1149" s="14"/>
      <c r="MEI1149" s="14"/>
      <c r="MEJ1149" s="14"/>
      <c r="MEK1149" s="14"/>
      <c r="MEL1149" s="14"/>
      <c r="MEM1149" s="14"/>
      <c r="MEN1149" s="14"/>
      <c r="MEO1149" s="14"/>
      <c r="MEP1149" s="14"/>
      <c r="MEQ1149" s="14"/>
      <c r="MER1149" s="14"/>
      <c r="MES1149" s="14"/>
      <c r="MET1149" s="14"/>
      <c r="MEU1149" s="14"/>
      <c r="MEV1149" s="14"/>
      <c r="MEW1149" s="14"/>
      <c r="MEX1149" s="14"/>
      <c r="MEY1149" s="14"/>
      <c r="MEZ1149" s="14"/>
      <c r="MFA1149" s="14"/>
      <c r="MFB1149" s="14"/>
      <c r="MFC1149" s="14"/>
      <c r="MFD1149" s="14"/>
      <c r="MFE1149" s="14"/>
      <c r="MFF1149" s="14"/>
      <c r="MFG1149" s="14"/>
      <c r="MFH1149" s="14"/>
      <c r="MFI1149" s="14"/>
      <c r="MFJ1149" s="14"/>
      <c r="MFK1149" s="14"/>
      <c r="MFL1149" s="14"/>
      <c r="MFM1149" s="14"/>
      <c r="MFN1149" s="14"/>
      <c r="MFO1149" s="14"/>
      <c r="MFP1149" s="14"/>
      <c r="MFQ1149" s="14"/>
      <c r="MFR1149" s="14"/>
      <c r="MFS1149" s="14"/>
      <c r="MFT1149" s="14"/>
      <c r="MFU1149" s="14"/>
      <c r="MFV1149" s="14"/>
      <c r="MFW1149" s="14"/>
      <c r="MFX1149" s="14"/>
      <c r="MFY1149" s="14"/>
      <c r="MFZ1149" s="14"/>
      <c r="MGA1149" s="14"/>
      <c r="MGB1149" s="14"/>
      <c r="MGC1149" s="14"/>
      <c r="MGD1149" s="14"/>
      <c r="MGE1149" s="14"/>
      <c r="MGF1149" s="14"/>
      <c r="MGG1149" s="14"/>
      <c r="MGH1149" s="14"/>
      <c r="MGI1149" s="14"/>
      <c r="MGJ1149" s="14"/>
      <c r="MGK1149" s="14"/>
      <c r="MGL1149" s="14"/>
      <c r="MGM1149" s="14"/>
      <c r="MGN1149" s="14"/>
      <c r="MGO1149" s="14"/>
      <c r="MGP1149" s="14"/>
      <c r="MGQ1149" s="14"/>
      <c r="MGR1149" s="14"/>
      <c r="MGS1149" s="14"/>
      <c r="MGT1149" s="14"/>
      <c r="MGU1149" s="14"/>
      <c r="MGV1149" s="14"/>
      <c r="MGW1149" s="14"/>
      <c r="MGX1149" s="14"/>
      <c r="MGY1149" s="14"/>
      <c r="MGZ1149" s="14"/>
      <c r="MHA1149" s="14"/>
      <c r="MHB1149" s="14"/>
      <c r="MHC1149" s="14"/>
      <c r="MHD1149" s="14"/>
      <c r="MHE1149" s="14"/>
      <c r="MHF1149" s="14"/>
      <c r="MHG1149" s="14"/>
      <c r="MHH1149" s="14"/>
      <c r="MHI1149" s="14"/>
      <c r="MHJ1149" s="14"/>
      <c r="MHK1149" s="14"/>
      <c r="MHL1149" s="14"/>
      <c r="MHM1149" s="14"/>
      <c r="MHN1149" s="14"/>
      <c r="MHO1149" s="14"/>
      <c r="MHP1149" s="14"/>
      <c r="MHQ1149" s="14"/>
      <c r="MHR1149" s="14"/>
      <c r="MHS1149" s="14"/>
      <c r="MHT1149" s="14"/>
      <c r="MHU1149" s="14"/>
      <c r="MHV1149" s="14"/>
      <c r="MHW1149" s="14"/>
      <c r="MHX1149" s="14"/>
      <c r="MHY1149" s="14"/>
      <c r="MHZ1149" s="14"/>
      <c r="MIA1149" s="14"/>
      <c r="MIB1149" s="14"/>
      <c r="MIC1149" s="14"/>
      <c r="MID1149" s="14"/>
      <c r="MIE1149" s="14"/>
      <c r="MIF1149" s="14"/>
      <c r="MIG1149" s="14"/>
      <c r="MIH1149" s="14"/>
      <c r="MII1149" s="14"/>
      <c r="MIJ1149" s="14"/>
      <c r="MIK1149" s="14"/>
      <c r="MIL1149" s="14"/>
      <c r="MIM1149" s="14"/>
      <c r="MIN1149" s="14"/>
      <c r="MIO1149" s="14"/>
      <c r="MIP1149" s="14"/>
      <c r="MIQ1149" s="14"/>
      <c r="MIR1149" s="14"/>
      <c r="MIS1149" s="14"/>
      <c r="MIT1149" s="14"/>
      <c r="MIU1149" s="14"/>
      <c r="MIV1149" s="14"/>
      <c r="MIW1149" s="14"/>
      <c r="MIX1149" s="14"/>
      <c r="MIY1149" s="14"/>
      <c r="MIZ1149" s="14"/>
      <c r="MJA1149" s="14"/>
      <c r="MJB1149" s="14"/>
      <c r="MJC1149" s="14"/>
      <c r="MJD1149" s="14"/>
      <c r="MJE1149" s="14"/>
      <c r="MJF1149" s="14"/>
      <c r="MJG1149" s="14"/>
      <c r="MJH1149" s="14"/>
      <c r="MJI1149" s="14"/>
      <c r="MJJ1149" s="14"/>
      <c r="MJK1149" s="14"/>
      <c r="MJL1149" s="14"/>
      <c r="MJM1149" s="14"/>
      <c r="MJN1149" s="14"/>
      <c r="MJO1149" s="14"/>
      <c r="MJP1149" s="14"/>
      <c r="MJQ1149" s="14"/>
      <c r="MJR1149" s="14"/>
      <c r="MJS1149" s="14"/>
      <c r="MJT1149" s="14"/>
      <c r="MJU1149" s="14"/>
      <c r="MJV1149" s="14"/>
      <c r="MJW1149" s="14"/>
      <c r="MJX1149" s="14"/>
      <c r="MJY1149" s="14"/>
      <c r="MJZ1149" s="14"/>
      <c r="MKA1149" s="14"/>
      <c r="MKB1149" s="14"/>
      <c r="MKC1149" s="14"/>
      <c r="MKD1149" s="14"/>
      <c r="MKE1149" s="14"/>
      <c r="MKF1149" s="14"/>
      <c r="MKG1149" s="14"/>
      <c r="MKH1149" s="14"/>
      <c r="MKI1149" s="14"/>
      <c r="MKJ1149" s="14"/>
      <c r="MKK1149" s="14"/>
      <c r="MKL1149" s="14"/>
      <c r="MKM1149" s="14"/>
      <c r="MKN1149" s="14"/>
      <c r="MKO1149" s="14"/>
      <c r="MKP1149" s="14"/>
      <c r="MKQ1149" s="14"/>
      <c r="MKR1149" s="14"/>
      <c r="MKS1149" s="14"/>
      <c r="MKT1149" s="14"/>
      <c r="MKU1149" s="14"/>
      <c r="MKV1149" s="14"/>
      <c r="MKW1149" s="14"/>
      <c r="MKX1149" s="14"/>
      <c r="MKY1149" s="14"/>
      <c r="MKZ1149" s="14"/>
      <c r="MLA1149" s="14"/>
      <c r="MLB1149" s="14"/>
      <c r="MLC1149" s="14"/>
      <c r="MLD1149" s="14"/>
      <c r="MLE1149" s="14"/>
      <c r="MLF1149" s="14"/>
      <c r="MLG1149" s="14"/>
      <c r="MLH1149" s="14"/>
      <c r="MLI1149" s="14"/>
      <c r="MLJ1149" s="14"/>
      <c r="MLK1149" s="14"/>
      <c r="MLL1149" s="14"/>
      <c r="MLM1149" s="14"/>
      <c r="MLN1149" s="14"/>
      <c r="MLO1149" s="14"/>
      <c r="MLP1149" s="14"/>
      <c r="MLQ1149" s="14"/>
      <c r="MLR1149" s="14"/>
      <c r="MLS1149" s="14"/>
      <c r="MLT1149" s="14"/>
      <c r="MLU1149" s="14"/>
      <c r="MLV1149" s="14"/>
      <c r="MLW1149" s="14"/>
      <c r="MLX1149" s="14"/>
      <c r="MLY1149" s="14"/>
      <c r="MLZ1149" s="14"/>
      <c r="MMA1149" s="14"/>
      <c r="MMB1149" s="14"/>
      <c r="MMC1149" s="14"/>
      <c r="MMD1149" s="14"/>
      <c r="MME1149" s="14"/>
      <c r="MMF1149" s="14"/>
      <c r="MMG1149" s="14"/>
      <c r="MMH1149" s="14"/>
      <c r="MMI1149" s="14"/>
      <c r="MMJ1149" s="14"/>
      <c r="MMK1149" s="14"/>
      <c r="MML1149" s="14"/>
      <c r="MMM1149" s="14"/>
      <c r="MMN1149" s="14"/>
      <c r="MMO1149" s="14"/>
      <c r="MMP1149" s="14"/>
      <c r="MMQ1149" s="14"/>
      <c r="MMR1149" s="14"/>
      <c r="MMS1149" s="14"/>
      <c r="MMT1149" s="14"/>
      <c r="MMU1149" s="14"/>
      <c r="MMV1149" s="14"/>
      <c r="MMW1149" s="14"/>
      <c r="MMX1149" s="14"/>
      <c r="MMY1149" s="14"/>
      <c r="MMZ1149" s="14"/>
      <c r="MNA1149" s="14"/>
      <c r="MNB1149" s="14"/>
      <c r="MNC1149" s="14"/>
      <c r="MND1149" s="14"/>
      <c r="MNE1149" s="14"/>
      <c r="MNF1149" s="14"/>
      <c r="MNG1149" s="14"/>
      <c r="MNH1149" s="14"/>
      <c r="MNI1149" s="14"/>
      <c r="MNJ1149" s="14"/>
      <c r="MNK1149" s="14"/>
      <c r="MNL1149" s="14"/>
      <c r="MNM1149" s="14"/>
      <c r="MNN1149" s="14"/>
      <c r="MNO1149" s="14"/>
      <c r="MNP1149" s="14"/>
      <c r="MNQ1149" s="14"/>
      <c r="MNR1149" s="14"/>
      <c r="MNS1149" s="14"/>
      <c r="MNT1149" s="14"/>
      <c r="MNU1149" s="14"/>
      <c r="MNV1149" s="14"/>
      <c r="MNW1149" s="14"/>
      <c r="MNX1149" s="14"/>
      <c r="MNY1149" s="14"/>
      <c r="MNZ1149" s="14"/>
      <c r="MOA1149" s="14"/>
      <c r="MOB1149" s="14"/>
      <c r="MOC1149" s="14"/>
      <c r="MOD1149" s="14"/>
      <c r="MOE1149" s="14"/>
      <c r="MOF1149" s="14"/>
      <c r="MOG1149" s="14"/>
      <c r="MOH1149" s="14"/>
      <c r="MOI1149" s="14"/>
      <c r="MOJ1149" s="14"/>
      <c r="MOK1149" s="14"/>
      <c r="MOL1149" s="14"/>
      <c r="MOM1149" s="14"/>
      <c r="MON1149" s="14"/>
      <c r="MOO1149" s="14"/>
      <c r="MOP1149" s="14"/>
      <c r="MOQ1149" s="14"/>
      <c r="MOR1149" s="14"/>
      <c r="MOS1149" s="14"/>
      <c r="MOT1149" s="14"/>
      <c r="MOU1149" s="14"/>
      <c r="MOV1149" s="14"/>
      <c r="MOW1149" s="14"/>
      <c r="MOX1149" s="14"/>
      <c r="MOY1149" s="14"/>
      <c r="MOZ1149" s="14"/>
      <c r="MPA1149" s="14"/>
      <c r="MPB1149" s="14"/>
      <c r="MPC1149" s="14"/>
      <c r="MPD1149" s="14"/>
      <c r="MPE1149" s="14"/>
      <c r="MPF1149" s="14"/>
      <c r="MPG1149" s="14"/>
      <c r="MPH1149" s="14"/>
      <c r="MPI1149" s="14"/>
      <c r="MPJ1149" s="14"/>
      <c r="MPK1149" s="14"/>
      <c r="MPL1149" s="14"/>
      <c r="MPM1149" s="14"/>
      <c r="MPN1149" s="14"/>
      <c r="MPO1149" s="14"/>
      <c r="MPP1149" s="14"/>
      <c r="MPQ1149" s="14"/>
      <c r="MPR1149" s="14"/>
      <c r="MPS1149" s="14"/>
      <c r="MPT1149" s="14"/>
      <c r="MPU1149" s="14"/>
      <c r="MPV1149" s="14"/>
      <c r="MPW1149" s="14"/>
      <c r="MPX1149" s="14"/>
      <c r="MPY1149" s="14"/>
      <c r="MPZ1149" s="14"/>
      <c r="MQA1149" s="14"/>
      <c r="MQB1149" s="14"/>
      <c r="MQC1149" s="14"/>
      <c r="MQD1149" s="14"/>
      <c r="MQE1149" s="14"/>
      <c r="MQF1149" s="14"/>
      <c r="MQG1149" s="14"/>
      <c r="MQH1149" s="14"/>
      <c r="MQI1149" s="14"/>
      <c r="MQJ1149" s="14"/>
      <c r="MQK1149" s="14"/>
      <c r="MQL1149" s="14"/>
      <c r="MQM1149" s="14"/>
      <c r="MQN1149" s="14"/>
      <c r="MQO1149" s="14"/>
      <c r="MQP1149" s="14"/>
      <c r="MQQ1149" s="14"/>
      <c r="MQR1149" s="14"/>
      <c r="MQS1149" s="14"/>
      <c r="MQT1149" s="14"/>
      <c r="MQU1149" s="14"/>
      <c r="MQV1149" s="14"/>
      <c r="MQW1149" s="14"/>
      <c r="MQX1149" s="14"/>
      <c r="MQY1149" s="14"/>
      <c r="MQZ1149" s="14"/>
      <c r="MRA1149" s="14"/>
      <c r="MRB1149" s="14"/>
      <c r="MRC1149" s="14"/>
      <c r="MRD1149" s="14"/>
      <c r="MRE1149" s="14"/>
      <c r="MRF1149" s="14"/>
      <c r="MRG1149" s="14"/>
      <c r="MRH1149" s="14"/>
      <c r="MRI1149" s="14"/>
      <c r="MRJ1149" s="14"/>
      <c r="MRK1149" s="14"/>
      <c r="MRL1149" s="14"/>
      <c r="MRM1149" s="14"/>
      <c r="MRN1149" s="14"/>
      <c r="MRO1149" s="14"/>
      <c r="MRP1149" s="14"/>
      <c r="MRQ1149" s="14"/>
      <c r="MRR1149" s="14"/>
      <c r="MRS1149" s="14"/>
      <c r="MRT1149" s="14"/>
      <c r="MRU1149" s="14"/>
      <c r="MRV1149" s="14"/>
      <c r="MRW1149" s="14"/>
      <c r="MRX1149" s="14"/>
      <c r="MRY1149" s="14"/>
      <c r="MRZ1149" s="14"/>
      <c r="MSA1149" s="14"/>
      <c r="MSB1149" s="14"/>
      <c r="MSC1149" s="14"/>
      <c r="MSD1149" s="14"/>
      <c r="MSE1149" s="14"/>
      <c r="MSF1149" s="14"/>
      <c r="MSG1149" s="14"/>
      <c r="MSH1149" s="14"/>
      <c r="MSI1149" s="14"/>
      <c r="MSJ1149" s="14"/>
      <c r="MSK1149" s="14"/>
      <c r="MSL1149" s="14"/>
      <c r="MSM1149" s="14"/>
      <c r="MSN1149" s="14"/>
      <c r="MSO1149" s="14"/>
      <c r="MSP1149" s="14"/>
      <c r="MSQ1149" s="14"/>
      <c r="MSR1149" s="14"/>
      <c r="MSS1149" s="14"/>
      <c r="MST1149" s="14"/>
      <c r="MSU1149" s="14"/>
      <c r="MSV1149" s="14"/>
      <c r="MSW1149" s="14"/>
      <c r="MSX1149" s="14"/>
      <c r="MSY1149" s="14"/>
      <c r="MSZ1149" s="14"/>
      <c r="MTA1149" s="14"/>
      <c r="MTB1149" s="14"/>
      <c r="MTC1149" s="14"/>
      <c r="MTD1149" s="14"/>
      <c r="MTE1149" s="14"/>
      <c r="MTF1149" s="14"/>
      <c r="MTG1149" s="14"/>
      <c r="MTH1149" s="14"/>
      <c r="MTI1149" s="14"/>
      <c r="MTJ1149" s="14"/>
      <c r="MTK1149" s="14"/>
      <c r="MTL1149" s="14"/>
      <c r="MTM1149" s="14"/>
      <c r="MTN1149" s="14"/>
      <c r="MTO1149" s="14"/>
      <c r="MTP1149" s="14"/>
      <c r="MTQ1149" s="14"/>
      <c r="MTR1149" s="14"/>
      <c r="MTS1149" s="14"/>
      <c r="MTT1149" s="14"/>
      <c r="MTU1149" s="14"/>
      <c r="MTV1149" s="14"/>
      <c r="MTW1149" s="14"/>
      <c r="MTX1149" s="14"/>
      <c r="MTY1149" s="14"/>
      <c r="MTZ1149" s="14"/>
      <c r="MUA1149" s="14"/>
      <c r="MUB1149" s="14"/>
      <c r="MUC1149" s="14"/>
      <c r="MUD1149" s="14"/>
      <c r="MUE1149" s="14"/>
      <c r="MUF1149" s="14"/>
      <c r="MUG1149" s="14"/>
      <c r="MUH1149" s="14"/>
      <c r="MUI1149" s="14"/>
      <c r="MUJ1149" s="14"/>
      <c r="MUK1149" s="14"/>
      <c r="MUL1149" s="14"/>
      <c r="MUM1149" s="14"/>
      <c r="MUN1149" s="14"/>
      <c r="MUO1149" s="14"/>
      <c r="MUP1149" s="14"/>
      <c r="MUQ1149" s="14"/>
      <c r="MUR1149" s="14"/>
      <c r="MUS1149" s="14"/>
      <c r="MUT1149" s="14"/>
      <c r="MUU1149" s="14"/>
      <c r="MUV1149" s="14"/>
      <c r="MUW1149" s="14"/>
      <c r="MUX1149" s="14"/>
      <c r="MUY1149" s="14"/>
      <c r="MUZ1149" s="14"/>
      <c r="MVA1149" s="14"/>
      <c r="MVB1149" s="14"/>
      <c r="MVC1149" s="14"/>
      <c r="MVD1149" s="14"/>
      <c r="MVE1149" s="14"/>
      <c r="MVF1149" s="14"/>
      <c r="MVG1149" s="14"/>
      <c r="MVH1149" s="14"/>
      <c r="MVI1149" s="14"/>
      <c r="MVJ1149" s="14"/>
      <c r="MVK1149" s="14"/>
      <c r="MVL1149" s="14"/>
      <c r="MVM1149" s="14"/>
      <c r="MVN1149" s="14"/>
      <c r="MVO1149" s="14"/>
      <c r="MVP1149" s="14"/>
      <c r="MVQ1149" s="14"/>
      <c r="MVR1149" s="14"/>
      <c r="MVS1149" s="14"/>
      <c r="MVT1149" s="14"/>
      <c r="MVU1149" s="14"/>
      <c r="MVV1149" s="14"/>
      <c r="MVW1149" s="14"/>
      <c r="MVX1149" s="14"/>
      <c r="MVY1149" s="14"/>
      <c r="MVZ1149" s="14"/>
      <c r="MWA1149" s="14"/>
      <c r="MWB1149" s="14"/>
      <c r="MWC1149" s="14"/>
      <c r="MWD1149" s="14"/>
      <c r="MWE1149" s="14"/>
      <c r="MWF1149" s="14"/>
      <c r="MWG1149" s="14"/>
      <c r="MWH1149" s="14"/>
      <c r="MWI1149" s="14"/>
      <c r="MWJ1149" s="14"/>
      <c r="MWK1149" s="14"/>
      <c r="MWL1149" s="14"/>
      <c r="MWM1149" s="14"/>
      <c r="MWN1149" s="14"/>
      <c r="MWO1149" s="14"/>
      <c r="MWP1149" s="14"/>
      <c r="MWQ1149" s="14"/>
      <c r="MWR1149" s="14"/>
      <c r="MWS1149" s="14"/>
      <c r="MWT1149" s="14"/>
      <c r="MWU1149" s="14"/>
      <c r="MWV1149" s="14"/>
      <c r="MWW1149" s="14"/>
      <c r="MWX1149" s="14"/>
      <c r="MWY1149" s="14"/>
      <c r="MWZ1149" s="14"/>
      <c r="MXA1149" s="14"/>
      <c r="MXB1149" s="14"/>
      <c r="MXC1149" s="14"/>
      <c r="MXD1149" s="14"/>
      <c r="MXE1149" s="14"/>
      <c r="MXF1149" s="14"/>
      <c r="MXG1149" s="14"/>
      <c r="MXH1149" s="14"/>
      <c r="MXI1149" s="14"/>
      <c r="MXJ1149" s="14"/>
      <c r="MXK1149" s="14"/>
      <c r="MXL1149" s="14"/>
      <c r="MXM1149" s="14"/>
      <c r="MXN1149" s="14"/>
      <c r="MXO1149" s="14"/>
      <c r="MXP1149" s="14"/>
      <c r="MXQ1149" s="14"/>
      <c r="MXR1149" s="14"/>
      <c r="MXS1149" s="14"/>
      <c r="MXT1149" s="14"/>
      <c r="MXU1149" s="14"/>
      <c r="MXV1149" s="14"/>
      <c r="MXW1149" s="14"/>
      <c r="MXX1149" s="14"/>
      <c r="MXY1149" s="14"/>
      <c r="MXZ1149" s="14"/>
      <c r="MYA1149" s="14"/>
      <c r="MYB1149" s="14"/>
      <c r="MYC1149" s="14"/>
      <c r="MYD1149" s="14"/>
      <c r="MYE1149" s="14"/>
      <c r="MYF1149" s="14"/>
      <c r="MYG1149" s="14"/>
      <c r="MYH1149" s="14"/>
      <c r="MYI1149" s="14"/>
      <c r="MYJ1149" s="14"/>
      <c r="MYK1149" s="14"/>
      <c r="MYL1149" s="14"/>
      <c r="MYM1149" s="14"/>
      <c r="MYN1149" s="14"/>
      <c r="MYO1149" s="14"/>
      <c r="MYP1149" s="14"/>
      <c r="MYQ1149" s="14"/>
      <c r="MYR1149" s="14"/>
      <c r="MYS1149" s="14"/>
      <c r="MYT1149" s="14"/>
      <c r="MYU1149" s="14"/>
      <c r="MYV1149" s="14"/>
      <c r="MYW1149" s="14"/>
      <c r="MYX1149" s="14"/>
      <c r="MYY1149" s="14"/>
      <c r="MYZ1149" s="14"/>
      <c r="MZA1149" s="14"/>
      <c r="MZB1149" s="14"/>
      <c r="MZC1149" s="14"/>
      <c r="MZD1149" s="14"/>
      <c r="MZE1149" s="14"/>
      <c r="MZF1149" s="14"/>
      <c r="MZG1149" s="14"/>
      <c r="MZH1149" s="14"/>
      <c r="MZI1149" s="14"/>
      <c r="MZJ1149" s="14"/>
      <c r="MZK1149" s="14"/>
      <c r="MZL1149" s="14"/>
      <c r="MZM1149" s="14"/>
      <c r="MZN1149" s="14"/>
      <c r="MZO1149" s="14"/>
      <c r="MZP1149" s="14"/>
      <c r="MZQ1149" s="14"/>
      <c r="MZR1149" s="14"/>
      <c r="MZS1149" s="14"/>
      <c r="MZT1149" s="14"/>
      <c r="MZU1149" s="14"/>
      <c r="MZV1149" s="14"/>
      <c r="MZW1149" s="14"/>
      <c r="MZX1149" s="14"/>
      <c r="MZY1149" s="14"/>
      <c r="MZZ1149" s="14"/>
      <c r="NAA1149" s="14"/>
      <c r="NAB1149" s="14"/>
      <c r="NAC1149" s="14"/>
      <c r="NAD1149" s="14"/>
      <c r="NAE1149" s="14"/>
      <c r="NAF1149" s="14"/>
      <c r="NAG1149" s="14"/>
      <c r="NAH1149" s="14"/>
      <c r="NAI1149" s="14"/>
      <c r="NAJ1149" s="14"/>
      <c r="NAK1149" s="14"/>
      <c r="NAL1149" s="14"/>
      <c r="NAM1149" s="14"/>
      <c r="NAN1149" s="14"/>
      <c r="NAO1149" s="14"/>
      <c r="NAP1149" s="14"/>
      <c r="NAQ1149" s="14"/>
      <c r="NAR1149" s="14"/>
      <c r="NAS1149" s="14"/>
      <c r="NAT1149" s="14"/>
      <c r="NAU1149" s="14"/>
      <c r="NAV1149" s="14"/>
      <c r="NAW1149" s="14"/>
      <c r="NAX1149" s="14"/>
      <c r="NAY1149" s="14"/>
      <c r="NAZ1149" s="14"/>
      <c r="NBA1149" s="14"/>
      <c r="NBB1149" s="14"/>
      <c r="NBC1149" s="14"/>
      <c r="NBD1149" s="14"/>
      <c r="NBE1149" s="14"/>
      <c r="NBF1149" s="14"/>
      <c r="NBG1149" s="14"/>
      <c r="NBH1149" s="14"/>
      <c r="NBI1149" s="14"/>
      <c r="NBJ1149" s="14"/>
      <c r="NBK1149" s="14"/>
      <c r="NBL1149" s="14"/>
      <c r="NBM1149" s="14"/>
      <c r="NBN1149" s="14"/>
      <c r="NBO1149" s="14"/>
      <c r="NBP1149" s="14"/>
      <c r="NBQ1149" s="14"/>
      <c r="NBR1149" s="14"/>
      <c r="NBS1149" s="14"/>
      <c r="NBT1149" s="14"/>
      <c r="NBU1149" s="14"/>
      <c r="NBV1149" s="14"/>
      <c r="NBW1149" s="14"/>
      <c r="NBX1149" s="14"/>
      <c r="NBY1149" s="14"/>
      <c r="NBZ1149" s="14"/>
      <c r="NCA1149" s="14"/>
      <c r="NCB1149" s="14"/>
      <c r="NCC1149" s="14"/>
      <c r="NCD1149" s="14"/>
      <c r="NCE1149" s="14"/>
      <c r="NCF1149" s="14"/>
      <c r="NCG1149" s="14"/>
      <c r="NCH1149" s="14"/>
      <c r="NCI1149" s="14"/>
      <c r="NCJ1149" s="14"/>
      <c r="NCK1149" s="14"/>
      <c r="NCL1149" s="14"/>
      <c r="NCM1149" s="14"/>
      <c r="NCN1149" s="14"/>
      <c r="NCO1149" s="14"/>
      <c r="NCP1149" s="14"/>
      <c r="NCQ1149" s="14"/>
      <c r="NCR1149" s="14"/>
      <c r="NCS1149" s="14"/>
      <c r="NCT1149" s="14"/>
      <c r="NCU1149" s="14"/>
      <c r="NCV1149" s="14"/>
      <c r="NCW1149" s="14"/>
      <c r="NCX1149" s="14"/>
      <c r="NCY1149" s="14"/>
      <c r="NCZ1149" s="14"/>
      <c r="NDA1149" s="14"/>
      <c r="NDB1149" s="14"/>
      <c r="NDC1149" s="14"/>
      <c r="NDD1149" s="14"/>
      <c r="NDE1149" s="14"/>
      <c r="NDF1149" s="14"/>
      <c r="NDG1149" s="14"/>
      <c r="NDH1149" s="14"/>
      <c r="NDI1149" s="14"/>
      <c r="NDJ1149" s="14"/>
      <c r="NDK1149" s="14"/>
      <c r="NDL1149" s="14"/>
      <c r="NDM1149" s="14"/>
      <c r="NDN1149" s="14"/>
      <c r="NDO1149" s="14"/>
      <c r="NDP1149" s="14"/>
      <c r="NDQ1149" s="14"/>
      <c r="NDR1149" s="14"/>
      <c r="NDS1149" s="14"/>
      <c r="NDT1149" s="14"/>
      <c r="NDU1149" s="14"/>
      <c r="NDV1149" s="14"/>
      <c r="NDW1149" s="14"/>
      <c r="NDX1149" s="14"/>
      <c r="NDY1149" s="14"/>
      <c r="NDZ1149" s="14"/>
      <c r="NEA1149" s="14"/>
      <c r="NEB1149" s="14"/>
      <c r="NEC1149" s="14"/>
      <c r="NED1149" s="14"/>
      <c r="NEE1149" s="14"/>
      <c r="NEF1149" s="14"/>
      <c r="NEG1149" s="14"/>
      <c r="NEH1149" s="14"/>
      <c r="NEI1149" s="14"/>
      <c r="NEJ1149" s="14"/>
      <c r="NEK1149" s="14"/>
      <c r="NEL1149" s="14"/>
      <c r="NEM1149" s="14"/>
      <c r="NEN1149" s="14"/>
      <c r="NEO1149" s="14"/>
      <c r="NEP1149" s="14"/>
      <c r="NEQ1149" s="14"/>
      <c r="NER1149" s="14"/>
      <c r="NES1149" s="14"/>
      <c r="NET1149" s="14"/>
      <c r="NEU1149" s="14"/>
      <c r="NEV1149" s="14"/>
      <c r="NEW1149" s="14"/>
      <c r="NEX1149" s="14"/>
      <c r="NEY1149" s="14"/>
      <c r="NEZ1149" s="14"/>
      <c r="NFA1149" s="14"/>
      <c r="NFB1149" s="14"/>
      <c r="NFC1149" s="14"/>
      <c r="NFD1149" s="14"/>
      <c r="NFE1149" s="14"/>
      <c r="NFF1149" s="14"/>
      <c r="NFG1149" s="14"/>
      <c r="NFH1149" s="14"/>
      <c r="NFI1149" s="14"/>
      <c r="NFJ1149" s="14"/>
      <c r="NFK1149" s="14"/>
      <c r="NFL1149" s="14"/>
      <c r="NFM1149" s="14"/>
      <c r="NFN1149" s="14"/>
      <c r="NFO1149" s="14"/>
      <c r="NFP1149" s="14"/>
      <c r="NFQ1149" s="14"/>
      <c r="NFR1149" s="14"/>
      <c r="NFS1149" s="14"/>
      <c r="NFT1149" s="14"/>
      <c r="NFU1149" s="14"/>
      <c r="NFV1149" s="14"/>
      <c r="NFW1149" s="14"/>
      <c r="NFX1149" s="14"/>
      <c r="NFY1149" s="14"/>
      <c r="NFZ1149" s="14"/>
      <c r="NGA1149" s="14"/>
      <c r="NGB1149" s="14"/>
      <c r="NGC1149" s="14"/>
      <c r="NGD1149" s="14"/>
      <c r="NGE1149" s="14"/>
      <c r="NGF1149" s="14"/>
      <c r="NGG1149" s="14"/>
      <c r="NGH1149" s="14"/>
      <c r="NGI1149" s="14"/>
      <c r="NGJ1149" s="14"/>
      <c r="NGK1149" s="14"/>
      <c r="NGL1149" s="14"/>
      <c r="NGM1149" s="14"/>
      <c r="NGN1149" s="14"/>
      <c r="NGO1149" s="14"/>
      <c r="NGP1149" s="14"/>
      <c r="NGQ1149" s="14"/>
      <c r="NGR1149" s="14"/>
      <c r="NGS1149" s="14"/>
      <c r="NGT1149" s="14"/>
      <c r="NGU1149" s="14"/>
      <c r="NGV1149" s="14"/>
      <c r="NGW1149" s="14"/>
      <c r="NGX1149" s="14"/>
      <c r="NGY1149" s="14"/>
      <c r="NGZ1149" s="14"/>
      <c r="NHA1149" s="14"/>
      <c r="NHB1149" s="14"/>
      <c r="NHC1149" s="14"/>
      <c r="NHD1149" s="14"/>
      <c r="NHE1149" s="14"/>
      <c r="NHF1149" s="14"/>
      <c r="NHG1149" s="14"/>
      <c r="NHH1149" s="14"/>
      <c r="NHI1149" s="14"/>
      <c r="NHJ1149" s="14"/>
      <c r="NHK1149" s="14"/>
      <c r="NHL1149" s="14"/>
      <c r="NHM1149" s="14"/>
      <c r="NHN1149" s="14"/>
      <c r="NHO1149" s="14"/>
      <c r="NHP1149" s="14"/>
      <c r="NHQ1149" s="14"/>
      <c r="NHR1149" s="14"/>
      <c r="NHS1149" s="14"/>
      <c r="NHT1149" s="14"/>
      <c r="NHU1149" s="14"/>
      <c r="NHV1149" s="14"/>
      <c r="NHW1149" s="14"/>
      <c r="NHX1149" s="14"/>
      <c r="NHY1149" s="14"/>
      <c r="NHZ1149" s="14"/>
      <c r="NIA1149" s="14"/>
      <c r="NIB1149" s="14"/>
      <c r="NIC1149" s="14"/>
      <c r="NID1149" s="14"/>
      <c r="NIE1149" s="14"/>
      <c r="NIF1149" s="14"/>
      <c r="NIG1149" s="14"/>
      <c r="NIH1149" s="14"/>
      <c r="NII1149" s="14"/>
      <c r="NIJ1149" s="14"/>
      <c r="NIK1149" s="14"/>
      <c r="NIL1149" s="14"/>
      <c r="NIM1149" s="14"/>
      <c r="NIN1149" s="14"/>
      <c r="NIO1149" s="14"/>
      <c r="NIP1149" s="14"/>
      <c r="NIQ1149" s="14"/>
      <c r="NIR1149" s="14"/>
      <c r="NIS1149" s="14"/>
      <c r="NIT1149" s="14"/>
      <c r="NIU1149" s="14"/>
      <c r="NIV1149" s="14"/>
      <c r="NIW1149" s="14"/>
      <c r="NIX1149" s="14"/>
      <c r="NIY1149" s="14"/>
      <c r="NIZ1149" s="14"/>
      <c r="NJA1149" s="14"/>
      <c r="NJB1149" s="14"/>
      <c r="NJC1149" s="14"/>
      <c r="NJD1149" s="14"/>
      <c r="NJE1149" s="14"/>
      <c r="NJF1149" s="14"/>
      <c r="NJG1149" s="14"/>
      <c r="NJH1149" s="14"/>
      <c r="NJI1149" s="14"/>
      <c r="NJJ1149" s="14"/>
      <c r="NJK1149" s="14"/>
      <c r="NJL1149" s="14"/>
      <c r="NJM1149" s="14"/>
      <c r="NJN1149" s="14"/>
      <c r="NJO1149" s="14"/>
      <c r="NJP1149" s="14"/>
      <c r="NJQ1149" s="14"/>
      <c r="NJR1149" s="14"/>
      <c r="NJS1149" s="14"/>
      <c r="NJT1149" s="14"/>
      <c r="NJU1149" s="14"/>
      <c r="NJV1149" s="14"/>
      <c r="NJW1149" s="14"/>
      <c r="NJX1149" s="14"/>
      <c r="NJY1149" s="14"/>
      <c r="NJZ1149" s="14"/>
      <c r="NKA1149" s="14"/>
      <c r="NKB1149" s="14"/>
      <c r="NKC1149" s="14"/>
      <c r="NKD1149" s="14"/>
      <c r="NKE1149" s="14"/>
      <c r="NKF1149" s="14"/>
      <c r="NKG1149" s="14"/>
      <c r="NKH1149" s="14"/>
      <c r="NKI1149" s="14"/>
      <c r="NKJ1149" s="14"/>
      <c r="NKK1149" s="14"/>
      <c r="NKL1149" s="14"/>
      <c r="NKM1149" s="14"/>
      <c r="NKN1149" s="14"/>
      <c r="NKO1149" s="14"/>
      <c r="NKP1149" s="14"/>
      <c r="NKQ1149" s="14"/>
      <c r="NKR1149" s="14"/>
      <c r="NKS1149" s="14"/>
      <c r="NKT1149" s="14"/>
      <c r="NKU1149" s="14"/>
      <c r="NKV1149" s="14"/>
      <c r="NKW1149" s="14"/>
      <c r="NKX1149" s="14"/>
      <c r="NKY1149" s="14"/>
      <c r="NKZ1149" s="14"/>
      <c r="NLA1149" s="14"/>
      <c r="NLB1149" s="14"/>
      <c r="NLC1149" s="14"/>
      <c r="NLD1149" s="14"/>
      <c r="NLE1149" s="14"/>
      <c r="NLF1149" s="14"/>
      <c r="NLG1149" s="14"/>
      <c r="NLH1149" s="14"/>
      <c r="NLI1149" s="14"/>
      <c r="NLJ1149" s="14"/>
      <c r="NLK1149" s="14"/>
      <c r="NLL1149" s="14"/>
      <c r="NLM1149" s="14"/>
      <c r="NLN1149" s="14"/>
      <c r="NLO1149" s="14"/>
      <c r="NLP1149" s="14"/>
      <c r="NLQ1149" s="14"/>
      <c r="NLR1149" s="14"/>
      <c r="NLS1149" s="14"/>
      <c r="NLT1149" s="14"/>
      <c r="NLU1149" s="14"/>
      <c r="NLV1149" s="14"/>
      <c r="NLW1149" s="14"/>
      <c r="NLX1149" s="14"/>
      <c r="NLY1149" s="14"/>
      <c r="NLZ1149" s="14"/>
      <c r="NMA1149" s="14"/>
      <c r="NMB1149" s="14"/>
      <c r="NMC1149" s="14"/>
      <c r="NMD1149" s="14"/>
      <c r="NME1149" s="14"/>
      <c r="NMF1149" s="14"/>
      <c r="NMG1149" s="14"/>
      <c r="NMH1149" s="14"/>
      <c r="NMI1149" s="14"/>
      <c r="NMJ1149" s="14"/>
      <c r="NMK1149" s="14"/>
      <c r="NML1149" s="14"/>
      <c r="NMM1149" s="14"/>
      <c r="NMN1149" s="14"/>
      <c r="NMO1149" s="14"/>
      <c r="NMP1149" s="14"/>
      <c r="NMQ1149" s="14"/>
      <c r="NMR1149" s="14"/>
      <c r="NMS1149" s="14"/>
      <c r="NMT1149" s="14"/>
      <c r="NMU1149" s="14"/>
      <c r="NMV1149" s="14"/>
      <c r="NMW1149" s="14"/>
      <c r="NMX1149" s="14"/>
      <c r="NMY1149" s="14"/>
      <c r="NMZ1149" s="14"/>
      <c r="NNA1149" s="14"/>
      <c r="NNB1149" s="14"/>
      <c r="NNC1149" s="14"/>
      <c r="NND1149" s="14"/>
      <c r="NNE1149" s="14"/>
      <c r="NNF1149" s="14"/>
      <c r="NNG1149" s="14"/>
      <c r="NNH1149" s="14"/>
      <c r="NNI1149" s="14"/>
      <c r="NNJ1149" s="14"/>
      <c r="NNK1149" s="14"/>
      <c r="NNL1149" s="14"/>
      <c r="NNM1149" s="14"/>
      <c r="NNN1149" s="14"/>
      <c r="NNO1149" s="14"/>
      <c r="NNP1149" s="14"/>
      <c r="NNQ1149" s="14"/>
      <c r="NNR1149" s="14"/>
      <c r="NNS1149" s="14"/>
      <c r="NNT1149" s="14"/>
      <c r="NNU1149" s="14"/>
      <c r="NNV1149" s="14"/>
      <c r="NNW1149" s="14"/>
      <c r="NNX1149" s="14"/>
      <c r="NNY1149" s="14"/>
      <c r="NNZ1149" s="14"/>
      <c r="NOA1149" s="14"/>
      <c r="NOB1149" s="14"/>
      <c r="NOC1149" s="14"/>
      <c r="NOD1149" s="14"/>
      <c r="NOE1149" s="14"/>
      <c r="NOF1149" s="14"/>
      <c r="NOG1149" s="14"/>
      <c r="NOH1149" s="14"/>
      <c r="NOI1149" s="14"/>
      <c r="NOJ1149" s="14"/>
      <c r="NOK1149" s="14"/>
      <c r="NOL1149" s="14"/>
      <c r="NOM1149" s="14"/>
      <c r="NON1149" s="14"/>
      <c r="NOO1149" s="14"/>
      <c r="NOP1149" s="14"/>
      <c r="NOQ1149" s="14"/>
      <c r="NOR1149" s="14"/>
      <c r="NOS1149" s="14"/>
      <c r="NOT1149" s="14"/>
      <c r="NOU1149" s="14"/>
      <c r="NOV1149" s="14"/>
      <c r="NOW1149" s="14"/>
      <c r="NOX1149" s="14"/>
      <c r="NOY1149" s="14"/>
      <c r="NOZ1149" s="14"/>
      <c r="NPA1149" s="14"/>
      <c r="NPB1149" s="14"/>
      <c r="NPC1149" s="14"/>
      <c r="NPD1149" s="14"/>
      <c r="NPE1149" s="14"/>
      <c r="NPF1149" s="14"/>
      <c r="NPG1149" s="14"/>
      <c r="NPH1149" s="14"/>
      <c r="NPI1149" s="14"/>
      <c r="NPJ1149" s="14"/>
      <c r="NPK1149" s="14"/>
      <c r="NPL1149" s="14"/>
      <c r="NPM1149" s="14"/>
      <c r="NPN1149" s="14"/>
      <c r="NPO1149" s="14"/>
      <c r="NPP1149" s="14"/>
      <c r="NPQ1149" s="14"/>
      <c r="NPR1149" s="14"/>
      <c r="NPS1149" s="14"/>
      <c r="NPT1149" s="14"/>
      <c r="NPU1149" s="14"/>
      <c r="NPV1149" s="14"/>
      <c r="NPW1149" s="14"/>
      <c r="NPX1149" s="14"/>
      <c r="NPY1149" s="14"/>
      <c r="NPZ1149" s="14"/>
      <c r="NQA1149" s="14"/>
      <c r="NQB1149" s="14"/>
      <c r="NQC1149" s="14"/>
      <c r="NQD1149" s="14"/>
      <c r="NQE1149" s="14"/>
      <c r="NQF1149" s="14"/>
      <c r="NQG1149" s="14"/>
      <c r="NQH1149" s="14"/>
      <c r="NQI1149" s="14"/>
      <c r="NQJ1149" s="14"/>
      <c r="NQK1149" s="14"/>
      <c r="NQL1149" s="14"/>
      <c r="NQM1149" s="14"/>
      <c r="NQN1149" s="14"/>
      <c r="NQO1149" s="14"/>
      <c r="NQP1149" s="14"/>
      <c r="NQQ1149" s="14"/>
      <c r="NQR1149" s="14"/>
      <c r="NQS1149" s="14"/>
      <c r="NQT1149" s="14"/>
      <c r="NQU1149" s="14"/>
      <c r="NQV1149" s="14"/>
      <c r="NQW1149" s="14"/>
      <c r="NQX1149" s="14"/>
      <c r="NQY1149" s="14"/>
      <c r="NQZ1149" s="14"/>
      <c r="NRA1149" s="14"/>
      <c r="NRB1149" s="14"/>
      <c r="NRC1149" s="14"/>
      <c r="NRD1149" s="14"/>
      <c r="NRE1149" s="14"/>
      <c r="NRF1149" s="14"/>
      <c r="NRG1149" s="14"/>
      <c r="NRH1149" s="14"/>
      <c r="NRI1149" s="14"/>
      <c r="NRJ1149" s="14"/>
      <c r="NRK1149" s="14"/>
      <c r="NRL1149" s="14"/>
      <c r="NRM1149" s="14"/>
      <c r="NRN1149" s="14"/>
      <c r="NRO1149" s="14"/>
      <c r="NRP1149" s="14"/>
      <c r="NRQ1149" s="14"/>
      <c r="NRR1149" s="14"/>
      <c r="NRS1149" s="14"/>
      <c r="NRT1149" s="14"/>
      <c r="NRU1149" s="14"/>
      <c r="NRV1149" s="14"/>
      <c r="NRW1149" s="14"/>
      <c r="NRX1149" s="14"/>
      <c r="NRY1149" s="14"/>
      <c r="NRZ1149" s="14"/>
      <c r="NSA1149" s="14"/>
      <c r="NSB1149" s="14"/>
      <c r="NSC1149" s="14"/>
      <c r="NSD1149" s="14"/>
      <c r="NSE1149" s="14"/>
      <c r="NSF1149" s="14"/>
      <c r="NSG1149" s="14"/>
      <c r="NSH1149" s="14"/>
      <c r="NSI1149" s="14"/>
      <c r="NSJ1149" s="14"/>
      <c r="NSK1149" s="14"/>
      <c r="NSL1149" s="14"/>
      <c r="NSM1149" s="14"/>
      <c r="NSN1149" s="14"/>
      <c r="NSO1149" s="14"/>
      <c r="NSP1149" s="14"/>
      <c r="NSQ1149" s="14"/>
      <c r="NSR1149" s="14"/>
      <c r="NSS1149" s="14"/>
      <c r="NST1149" s="14"/>
      <c r="NSU1149" s="14"/>
      <c r="NSV1149" s="14"/>
      <c r="NSW1149" s="14"/>
      <c r="NSX1149" s="14"/>
      <c r="NSY1149" s="14"/>
      <c r="NSZ1149" s="14"/>
      <c r="NTA1149" s="14"/>
      <c r="NTB1149" s="14"/>
      <c r="NTC1149" s="14"/>
      <c r="NTD1149" s="14"/>
      <c r="NTE1149" s="14"/>
      <c r="NTF1149" s="14"/>
      <c r="NTG1149" s="14"/>
      <c r="NTH1149" s="14"/>
      <c r="NTI1149" s="14"/>
      <c r="NTJ1149" s="14"/>
      <c r="NTK1149" s="14"/>
      <c r="NTL1149" s="14"/>
      <c r="NTM1149" s="14"/>
      <c r="NTN1149" s="14"/>
      <c r="NTO1149" s="14"/>
      <c r="NTP1149" s="14"/>
      <c r="NTQ1149" s="14"/>
      <c r="NTR1149" s="14"/>
      <c r="NTS1149" s="14"/>
      <c r="NTT1149" s="14"/>
      <c r="NTU1149" s="14"/>
      <c r="NTV1149" s="14"/>
      <c r="NTW1149" s="14"/>
      <c r="NTX1149" s="14"/>
      <c r="NTY1149" s="14"/>
      <c r="NTZ1149" s="14"/>
      <c r="NUA1149" s="14"/>
      <c r="NUB1149" s="14"/>
      <c r="NUC1149" s="14"/>
      <c r="NUD1149" s="14"/>
      <c r="NUE1149" s="14"/>
      <c r="NUF1149" s="14"/>
      <c r="NUG1149" s="14"/>
      <c r="NUH1149" s="14"/>
      <c r="NUI1149" s="14"/>
      <c r="NUJ1149" s="14"/>
      <c r="NUK1149" s="14"/>
      <c r="NUL1149" s="14"/>
      <c r="NUM1149" s="14"/>
      <c r="NUN1149" s="14"/>
      <c r="NUO1149" s="14"/>
      <c r="NUP1149" s="14"/>
      <c r="NUQ1149" s="14"/>
      <c r="NUR1149" s="14"/>
      <c r="NUS1149" s="14"/>
      <c r="NUT1149" s="14"/>
      <c r="NUU1149" s="14"/>
      <c r="NUV1149" s="14"/>
      <c r="NUW1149" s="14"/>
      <c r="NUX1149" s="14"/>
      <c r="NUY1149" s="14"/>
      <c r="NUZ1149" s="14"/>
      <c r="NVA1149" s="14"/>
      <c r="NVB1149" s="14"/>
      <c r="NVC1149" s="14"/>
      <c r="NVD1149" s="14"/>
      <c r="NVE1149" s="14"/>
      <c r="NVF1149" s="14"/>
      <c r="NVG1149" s="14"/>
      <c r="NVH1149" s="14"/>
      <c r="NVI1149" s="14"/>
      <c r="NVJ1149" s="14"/>
      <c r="NVK1149" s="14"/>
      <c r="NVL1149" s="14"/>
      <c r="NVM1149" s="14"/>
      <c r="NVN1149" s="14"/>
      <c r="NVO1149" s="14"/>
      <c r="NVP1149" s="14"/>
      <c r="NVQ1149" s="14"/>
      <c r="NVR1149" s="14"/>
      <c r="NVS1149" s="14"/>
      <c r="NVT1149" s="14"/>
      <c r="NVU1149" s="14"/>
      <c r="NVV1149" s="14"/>
      <c r="NVW1149" s="14"/>
      <c r="NVX1149" s="14"/>
      <c r="NVY1149" s="14"/>
      <c r="NVZ1149" s="14"/>
      <c r="NWA1149" s="14"/>
      <c r="NWB1149" s="14"/>
      <c r="NWC1149" s="14"/>
      <c r="NWD1149" s="14"/>
      <c r="NWE1149" s="14"/>
      <c r="NWF1149" s="14"/>
      <c r="NWG1149" s="14"/>
      <c r="NWH1149" s="14"/>
      <c r="NWI1149" s="14"/>
      <c r="NWJ1149" s="14"/>
      <c r="NWK1149" s="14"/>
      <c r="NWL1149" s="14"/>
      <c r="NWM1149" s="14"/>
      <c r="NWN1149" s="14"/>
      <c r="NWO1149" s="14"/>
      <c r="NWP1149" s="14"/>
      <c r="NWQ1149" s="14"/>
      <c r="NWR1149" s="14"/>
      <c r="NWS1149" s="14"/>
      <c r="NWT1149" s="14"/>
      <c r="NWU1149" s="14"/>
      <c r="NWV1149" s="14"/>
      <c r="NWW1149" s="14"/>
      <c r="NWX1149" s="14"/>
      <c r="NWY1149" s="14"/>
      <c r="NWZ1149" s="14"/>
      <c r="NXA1149" s="14"/>
      <c r="NXB1149" s="14"/>
      <c r="NXC1149" s="14"/>
      <c r="NXD1149" s="14"/>
      <c r="NXE1149" s="14"/>
      <c r="NXF1149" s="14"/>
      <c r="NXG1149" s="14"/>
      <c r="NXH1149" s="14"/>
      <c r="NXI1149" s="14"/>
      <c r="NXJ1149" s="14"/>
      <c r="NXK1149" s="14"/>
      <c r="NXL1149" s="14"/>
      <c r="NXM1149" s="14"/>
      <c r="NXN1149" s="14"/>
      <c r="NXO1149" s="14"/>
      <c r="NXP1149" s="14"/>
      <c r="NXQ1149" s="14"/>
      <c r="NXR1149" s="14"/>
      <c r="NXS1149" s="14"/>
      <c r="NXT1149" s="14"/>
      <c r="NXU1149" s="14"/>
      <c r="NXV1149" s="14"/>
      <c r="NXW1149" s="14"/>
      <c r="NXX1149" s="14"/>
      <c r="NXY1149" s="14"/>
      <c r="NXZ1149" s="14"/>
      <c r="NYA1149" s="14"/>
      <c r="NYB1149" s="14"/>
      <c r="NYC1149" s="14"/>
      <c r="NYD1149" s="14"/>
      <c r="NYE1149" s="14"/>
      <c r="NYF1149" s="14"/>
      <c r="NYG1149" s="14"/>
      <c r="NYH1149" s="14"/>
      <c r="NYI1149" s="14"/>
      <c r="NYJ1149" s="14"/>
      <c r="NYK1149" s="14"/>
      <c r="NYL1149" s="14"/>
      <c r="NYM1149" s="14"/>
      <c r="NYN1149" s="14"/>
      <c r="NYO1149" s="14"/>
      <c r="NYP1149" s="14"/>
      <c r="NYQ1149" s="14"/>
      <c r="NYR1149" s="14"/>
      <c r="NYS1149" s="14"/>
      <c r="NYT1149" s="14"/>
      <c r="NYU1149" s="14"/>
      <c r="NYV1149" s="14"/>
      <c r="NYW1149" s="14"/>
      <c r="NYX1149" s="14"/>
      <c r="NYY1149" s="14"/>
      <c r="NYZ1149" s="14"/>
      <c r="NZA1149" s="14"/>
      <c r="NZB1149" s="14"/>
      <c r="NZC1149" s="14"/>
      <c r="NZD1149" s="14"/>
      <c r="NZE1149" s="14"/>
      <c r="NZF1149" s="14"/>
      <c r="NZG1149" s="14"/>
      <c r="NZH1149" s="14"/>
      <c r="NZI1149" s="14"/>
      <c r="NZJ1149" s="14"/>
      <c r="NZK1149" s="14"/>
      <c r="NZL1149" s="14"/>
      <c r="NZM1149" s="14"/>
      <c r="NZN1149" s="14"/>
      <c r="NZO1149" s="14"/>
      <c r="NZP1149" s="14"/>
      <c r="NZQ1149" s="14"/>
      <c r="NZR1149" s="14"/>
      <c r="NZS1149" s="14"/>
      <c r="NZT1149" s="14"/>
      <c r="NZU1149" s="14"/>
      <c r="NZV1149" s="14"/>
      <c r="NZW1149" s="14"/>
      <c r="NZX1149" s="14"/>
      <c r="NZY1149" s="14"/>
      <c r="NZZ1149" s="14"/>
      <c r="OAA1149" s="14"/>
      <c r="OAB1149" s="14"/>
      <c r="OAC1149" s="14"/>
      <c r="OAD1149" s="14"/>
      <c r="OAE1149" s="14"/>
      <c r="OAF1149" s="14"/>
      <c r="OAG1149" s="14"/>
      <c r="OAH1149" s="14"/>
      <c r="OAI1149" s="14"/>
      <c r="OAJ1149" s="14"/>
      <c r="OAK1149" s="14"/>
      <c r="OAL1149" s="14"/>
      <c r="OAM1149" s="14"/>
      <c r="OAN1149" s="14"/>
      <c r="OAO1149" s="14"/>
      <c r="OAP1149" s="14"/>
      <c r="OAQ1149" s="14"/>
      <c r="OAR1149" s="14"/>
      <c r="OAS1149" s="14"/>
      <c r="OAT1149" s="14"/>
      <c r="OAU1149" s="14"/>
      <c r="OAV1149" s="14"/>
      <c r="OAW1149" s="14"/>
      <c r="OAX1149" s="14"/>
      <c r="OAY1149" s="14"/>
      <c r="OAZ1149" s="14"/>
      <c r="OBA1149" s="14"/>
      <c r="OBB1149" s="14"/>
      <c r="OBC1149" s="14"/>
      <c r="OBD1149" s="14"/>
      <c r="OBE1149" s="14"/>
      <c r="OBF1149" s="14"/>
      <c r="OBG1149" s="14"/>
      <c r="OBH1149" s="14"/>
      <c r="OBI1149" s="14"/>
      <c r="OBJ1149" s="14"/>
      <c r="OBK1149" s="14"/>
      <c r="OBL1149" s="14"/>
      <c r="OBM1149" s="14"/>
      <c r="OBN1149" s="14"/>
      <c r="OBO1149" s="14"/>
      <c r="OBP1149" s="14"/>
      <c r="OBQ1149" s="14"/>
      <c r="OBR1149" s="14"/>
      <c r="OBS1149" s="14"/>
      <c r="OBT1149" s="14"/>
      <c r="OBU1149" s="14"/>
      <c r="OBV1149" s="14"/>
      <c r="OBW1149" s="14"/>
      <c r="OBX1149" s="14"/>
      <c r="OBY1149" s="14"/>
      <c r="OBZ1149" s="14"/>
      <c r="OCA1149" s="14"/>
      <c r="OCB1149" s="14"/>
      <c r="OCC1149" s="14"/>
      <c r="OCD1149" s="14"/>
      <c r="OCE1149" s="14"/>
      <c r="OCF1149" s="14"/>
      <c r="OCG1149" s="14"/>
      <c r="OCH1149" s="14"/>
      <c r="OCI1149" s="14"/>
      <c r="OCJ1149" s="14"/>
      <c r="OCK1149" s="14"/>
      <c r="OCL1149" s="14"/>
      <c r="OCM1149" s="14"/>
      <c r="OCN1149" s="14"/>
      <c r="OCO1149" s="14"/>
      <c r="OCP1149" s="14"/>
      <c r="OCQ1149" s="14"/>
      <c r="OCR1149" s="14"/>
      <c r="OCS1149" s="14"/>
      <c r="OCT1149" s="14"/>
      <c r="OCU1149" s="14"/>
      <c r="OCV1149" s="14"/>
      <c r="OCW1149" s="14"/>
      <c r="OCX1149" s="14"/>
      <c r="OCY1149" s="14"/>
      <c r="OCZ1149" s="14"/>
      <c r="ODA1149" s="14"/>
      <c r="ODB1149" s="14"/>
      <c r="ODC1149" s="14"/>
      <c r="ODD1149" s="14"/>
      <c r="ODE1149" s="14"/>
      <c r="ODF1149" s="14"/>
      <c r="ODG1149" s="14"/>
      <c r="ODH1149" s="14"/>
      <c r="ODI1149" s="14"/>
      <c r="ODJ1149" s="14"/>
      <c r="ODK1149" s="14"/>
      <c r="ODL1149" s="14"/>
      <c r="ODM1149" s="14"/>
      <c r="ODN1149" s="14"/>
      <c r="ODO1149" s="14"/>
      <c r="ODP1149" s="14"/>
      <c r="ODQ1149" s="14"/>
      <c r="ODR1149" s="14"/>
      <c r="ODS1149" s="14"/>
      <c r="ODT1149" s="14"/>
      <c r="ODU1149" s="14"/>
      <c r="ODV1149" s="14"/>
      <c r="ODW1149" s="14"/>
      <c r="ODX1149" s="14"/>
      <c r="ODY1149" s="14"/>
      <c r="ODZ1149" s="14"/>
      <c r="OEA1149" s="14"/>
      <c r="OEB1149" s="14"/>
      <c r="OEC1149" s="14"/>
      <c r="OED1149" s="14"/>
      <c r="OEE1149" s="14"/>
      <c r="OEF1149" s="14"/>
      <c r="OEG1149" s="14"/>
      <c r="OEH1149" s="14"/>
      <c r="OEI1149" s="14"/>
      <c r="OEJ1149" s="14"/>
      <c r="OEK1149" s="14"/>
      <c r="OEL1149" s="14"/>
      <c r="OEM1149" s="14"/>
      <c r="OEN1149" s="14"/>
      <c r="OEO1149" s="14"/>
      <c r="OEP1149" s="14"/>
      <c r="OEQ1149" s="14"/>
      <c r="OER1149" s="14"/>
      <c r="OES1149" s="14"/>
      <c r="OET1149" s="14"/>
      <c r="OEU1149" s="14"/>
      <c r="OEV1149" s="14"/>
      <c r="OEW1149" s="14"/>
      <c r="OEX1149" s="14"/>
      <c r="OEY1149" s="14"/>
      <c r="OEZ1149" s="14"/>
      <c r="OFA1149" s="14"/>
      <c r="OFB1149" s="14"/>
      <c r="OFC1149" s="14"/>
      <c r="OFD1149" s="14"/>
      <c r="OFE1149" s="14"/>
      <c r="OFF1149" s="14"/>
      <c r="OFG1149" s="14"/>
      <c r="OFH1149" s="14"/>
      <c r="OFI1149" s="14"/>
      <c r="OFJ1149" s="14"/>
      <c r="OFK1149" s="14"/>
      <c r="OFL1149" s="14"/>
      <c r="OFM1149" s="14"/>
      <c r="OFN1149" s="14"/>
      <c r="OFO1149" s="14"/>
      <c r="OFP1149" s="14"/>
      <c r="OFQ1149" s="14"/>
      <c r="OFR1149" s="14"/>
      <c r="OFS1149" s="14"/>
      <c r="OFT1149" s="14"/>
      <c r="OFU1149" s="14"/>
      <c r="OFV1149" s="14"/>
      <c r="OFW1149" s="14"/>
      <c r="OFX1149" s="14"/>
      <c r="OFY1149" s="14"/>
      <c r="OFZ1149" s="14"/>
      <c r="OGA1149" s="14"/>
      <c r="OGB1149" s="14"/>
      <c r="OGC1149" s="14"/>
      <c r="OGD1149" s="14"/>
      <c r="OGE1149" s="14"/>
      <c r="OGF1149" s="14"/>
      <c r="OGG1149" s="14"/>
      <c r="OGH1149" s="14"/>
      <c r="OGI1149" s="14"/>
      <c r="OGJ1149" s="14"/>
      <c r="OGK1149" s="14"/>
      <c r="OGL1149" s="14"/>
      <c r="OGM1149" s="14"/>
      <c r="OGN1149" s="14"/>
      <c r="OGO1149" s="14"/>
      <c r="OGP1149" s="14"/>
      <c r="OGQ1149" s="14"/>
      <c r="OGR1149" s="14"/>
      <c r="OGS1149" s="14"/>
      <c r="OGT1149" s="14"/>
      <c r="OGU1149" s="14"/>
      <c r="OGV1149" s="14"/>
      <c r="OGW1149" s="14"/>
      <c r="OGX1149" s="14"/>
      <c r="OGY1149" s="14"/>
      <c r="OGZ1149" s="14"/>
      <c r="OHA1149" s="14"/>
      <c r="OHB1149" s="14"/>
      <c r="OHC1149" s="14"/>
      <c r="OHD1149" s="14"/>
      <c r="OHE1149" s="14"/>
      <c r="OHF1149" s="14"/>
      <c r="OHG1149" s="14"/>
      <c r="OHH1149" s="14"/>
      <c r="OHI1149" s="14"/>
      <c r="OHJ1149" s="14"/>
      <c r="OHK1149" s="14"/>
      <c r="OHL1149" s="14"/>
      <c r="OHM1149" s="14"/>
      <c r="OHN1149" s="14"/>
      <c r="OHO1149" s="14"/>
      <c r="OHP1149" s="14"/>
      <c r="OHQ1149" s="14"/>
      <c r="OHR1149" s="14"/>
      <c r="OHS1149" s="14"/>
      <c r="OHT1149" s="14"/>
      <c r="OHU1149" s="14"/>
      <c r="OHV1149" s="14"/>
      <c r="OHW1149" s="14"/>
      <c r="OHX1149" s="14"/>
      <c r="OHY1149" s="14"/>
      <c r="OHZ1149" s="14"/>
      <c r="OIA1149" s="14"/>
      <c r="OIB1149" s="14"/>
      <c r="OIC1149" s="14"/>
      <c r="OID1149" s="14"/>
      <c r="OIE1149" s="14"/>
      <c r="OIF1149" s="14"/>
      <c r="OIG1149" s="14"/>
      <c r="OIH1149" s="14"/>
      <c r="OII1149" s="14"/>
      <c r="OIJ1149" s="14"/>
      <c r="OIK1149" s="14"/>
      <c r="OIL1149" s="14"/>
      <c r="OIM1149" s="14"/>
      <c r="OIN1149" s="14"/>
      <c r="OIO1149" s="14"/>
      <c r="OIP1149" s="14"/>
      <c r="OIQ1149" s="14"/>
      <c r="OIR1149" s="14"/>
      <c r="OIS1149" s="14"/>
      <c r="OIT1149" s="14"/>
      <c r="OIU1149" s="14"/>
      <c r="OIV1149" s="14"/>
      <c r="OIW1149" s="14"/>
      <c r="OIX1149" s="14"/>
      <c r="OIY1149" s="14"/>
      <c r="OIZ1149" s="14"/>
      <c r="OJA1149" s="14"/>
      <c r="OJB1149" s="14"/>
      <c r="OJC1149" s="14"/>
      <c r="OJD1149" s="14"/>
      <c r="OJE1149" s="14"/>
      <c r="OJF1149" s="14"/>
      <c r="OJG1149" s="14"/>
      <c r="OJH1149" s="14"/>
      <c r="OJI1149" s="14"/>
      <c r="OJJ1149" s="14"/>
      <c r="OJK1149" s="14"/>
      <c r="OJL1149" s="14"/>
      <c r="OJM1149" s="14"/>
      <c r="OJN1149" s="14"/>
      <c r="OJO1149" s="14"/>
      <c r="OJP1149" s="14"/>
      <c r="OJQ1149" s="14"/>
      <c r="OJR1149" s="14"/>
      <c r="OJS1149" s="14"/>
      <c r="OJT1149" s="14"/>
      <c r="OJU1149" s="14"/>
      <c r="OJV1149" s="14"/>
      <c r="OJW1149" s="14"/>
      <c r="OJX1149" s="14"/>
      <c r="OJY1149" s="14"/>
      <c r="OJZ1149" s="14"/>
      <c r="OKA1149" s="14"/>
      <c r="OKB1149" s="14"/>
      <c r="OKC1149" s="14"/>
      <c r="OKD1149" s="14"/>
      <c r="OKE1149" s="14"/>
      <c r="OKF1149" s="14"/>
      <c r="OKG1149" s="14"/>
      <c r="OKH1149" s="14"/>
      <c r="OKI1149" s="14"/>
      <c r="OKJ1149" s="14"/>
      <c r="OKK1149" s="14"/>
      <c r="OKL1149" s="14"/>
      <c r="OKM1149" s="14"/>
      <c r="OKN1149" s="14"/>
      <c r="OKO1149" s="14"/>
      <c r="OKP1149" s="14"/>
      <c r="OKQ1149" s="14"/>
      <c r="OKR1149" s="14"/>
      <c r="OKS1149" s="14"/>
      <c r="OKT1149" s="14"/>
      <c r="OKU1149" s="14"/>
      <c r="OKV1149" s="14"/>
      <c r="OKW1149" s="14"/>
      <c r="OKX1149" s="14"/>
      <c r="OKY1149" s="14"/>
      <c r="OKZ1149" s="14"/>
      <c r="OLA1149" s="14"/>
      <c r="OLB1149" s="14"/>
      <c r="OLC1149" s="14"/>
      <c r="OLD1149" s="14"/>
      <c r="OLE1149" s="14"/>
      <c r="OLF1149" s="14"/>
      <c r="OLG1149" s="14"/>
      <c r="OLH1149" s="14"/>
      <c r="OLI1149" s="14"/>
      <c r="OLJ1149" s="14"/>
      <c r="OLK1149" s="14"/>
      <c r="OLL1149" s="14"/>
      <c r="OLM1149" s="14"/>
      <c r="OLN1149" s="14"/>
      <c r="OLO1149" s="14"/>
      <c r="OLP1149" s="14"/>
      <c r="OLQ1149" s="14"/>
      <c r="OLR1149" s="14"/>
      <c r="OLS1149" s="14"/>
      <c r="OLT1149" s="14"/>
      <c r="OLU1149" s="14"/>
      <c r="OLV1149" s="14"/>
      <c r="OLW1149" s="14"/>
      <c r="OLX1149" s="14"/>
      <c r="OLY1149" s="14"/>
      <c r="OLZ1149" s="14"/>
      <c r="OMA1149" s="14"/>
      <c r="OMB1149" s="14"/>
      <c r="OMC1149" s="14"/>
      <c r="OMD1149" s="14"/>
      <c r="OME1149" s="14"/>
      <c r="OMF1149" s="14"/>
      <c r="OMG1149" s="14"/>
      <c r="OMH1149" s="14"/>
      <c r="OMI1149" s="14"/>
      <c r="OMJ1149" s="14"/>
      <c r="OMK1149" s="14"/>
      <c r="OML1149" s="14"/>
      <c r="OMM1149" s="14"/>
      <c r="OMN1149" s="14"/>
      <c r="OMO1149" s="14"/>
      <c r="OMP1149" s="14"/>
      <c r="OMQ1149" s="14"/>
      <c r="OMR1149" s="14"/>
      <c r="OMS1149" s="14"/>
      <c r="OMT1149" s="14"/>
      <c r="OMU1149" s="14"/>
      <c r="OMV1149" s="14"/>
      <c r="OMW1149" s="14"/>
      <c r="OMX1149" s="14"/>
      <c r="OMY1149" s="14"/>
      <c r="OMZ1149" s="14"/>
      <c r="ONA1149" s="14"/>
      <c r="ONB1149" s="14"/>
      <c r="ONC1149" s="14"/>
      <c r="OND1149" s="14"/>
      <c r="ONE1149" s="14"/>
      <c r="ONF1149" s="14"/>
      <c r="ONG1149" s="14"/>
      <c r="ONH1149" s="14"/>
      <c r="ONI1149" s="14"/>
      <c r="ONJ1149" s="14"/>
      <c r="ONK1149" s="14"/>
      <c r="ONL1149" s="14"/>
      <c r="ONM1149" s="14"/>
      <c r="ONN1149" s="14"/>
      <c r="ONO1149" s="14"/>
      <c r="ONP1149" s="14"/>
      <c r="ONQ1149" s="14"/>
      <c r="ONR1149" s="14"/>
      <c r="ONS1149" s="14"/>
      <c r="ONT1149" s="14"/>
      <c r="ONU1149" s="14"/>
      <c r="ONV1149" s="14"/>
      <c r="ONW1149" s="14"/>
      <c r="ONX1149" s="14"/>
      <c r="ONY1149" s="14"/>
      <c r="ONZ1149" s="14"/>
      <c r="OOA1149" s="14"/>
      <c r="OOB1149" s="14"/>
      <c r="OOC1149" s="14"/>
      <c r="OOD1149" s="14"/>
      <c r="OOE1149" s="14"/>
      <c r="OOF1149" s="14"/>
      <c r="OOG1149" s="14"/>
      <c r="OOH1149" s="14"/>
      <c r="OOI1149" s="14"/>
      <c r="OOJ1149" s="14"/>
      <c r="OOK1149" s="14"/>
      <c r="OOL1149" s="14"/>
      <c r="OOM1149" s="14"/>
      <c r="OON1149" s="14"/>
      <c r="OOO1149" s="14"/>
      <c r="OOP1149" s="14"/>
      <c r="OOQ1149" s="14"/>
      <c r="OOR1149" s="14"/>
      <c r="OOS1149" s="14"/>
      <c r="OOT1149" s="14"/>
      <c r="OOU1149" s="14"/>
      <c r="OOV1149" s="14"/>
      <c r="OOW1149" s="14"/>
      <c r="OOX1149" s="14"/>
      <c r="OOY1149" s="14"/>
      <c r="OOZ1149" s="14"/>
      <c r="OPA1149" s="14"/>
      <c r="OPB1149" s="14"/>
      <c r="OPC1149" s="14"/>
      <c r="OPD1149" s="14"/>
      <c r="OPE1149" s="14"/>
      <c r="OPF1149" s="14"/>
      <c r="OPG1149" s="14"/>
      <c r="OPH1149" s="14"/>
      <c r="OPI1149" s="14"/>
      <c r="OPJ1149" s="14"/>
      <c r="OPK1149" s="14"/>
      <c r="OPL1149" s="14"/>
      <c r="OPM1149" s="14"/>
      <c r="OPN1149" s="14"/>
      <c r="OPO1149" s="14"/>
      <c r="OPP1149" s="14"/>
      <c r="OPQ1149" s="14"/>
      <c r="OPR1149" s="14"/>
      <c r="OPS1149" s="14"/>
      <c r="OPT1149" s="14"/>
      <c r="OPU1149" s="14"/>
      <c r="OPV1149" s="14"/>
      <c r="OPW1149" s="14"/>
      <c r="OPX1149" s="14"/>
      <c r="OPY1149" s="14"/>
      <c r="OPZ1149" s="14"/>
      <c r="OQA1149" s="14"/>
      <c r="OQB1149" s="14"/>
      <c r="OQC1149" s="14"/>
      <c r="OQD1149" s="14"/>
      <c r="OQE1149" s="14"/>
      <c r="OQF1149" s="14"/>
      <c r="OQG1149" s="14"/>
      <c r="OQH1149" s="14"/>
      <c r="OQI1149" s="14"/>
      <c r="OQJ1149" s="14"/>
      <c r="OQK1149" s="14"/>
      <c r="OQL1149" s="14"/>
      <c r="OQM1149" s="14"/>
      <c r="OQN1149" s="14"/>
      <c r="OQO1149" s="14"/>
      <c r="OQP1149" s="14"/>
      <c r="OQQ1149" s="14"/>
      <c r="OQR1149" s="14"/>
      <c r="OQS1149" s="14"/>
      <c r="OQT1149" s="14"/>
      <c r="OQU1149" s="14"/>
      <c r="OQV1149" s="14"/>
      <c r="OQW1149" s="14"/>
      <c r="OQX1149" s="14"/>
      <c r="OQY1149" s="14"/>
      <c r="OQZ1149" s="14"/>
      <c r="ORA1149" s="14"/>
      <c r="ORB1149" s="14"/>
      <c r="ORC1149" s="14"/>
      <c r="ORD1149" s="14"/>
      <c r="ORE1149" s="14"/>
      <c r="ORF1149" s="14"/>
      <c r="ORG1149" s="14"/>
      <c r="ORH1149" s="14"/>
      <c r="ORI1149" s="14"/>
      <c r="ORJ1149" s="14"/>
      <c r="ORK1149" s="14"/>
      <c r="ORL1149" s="14"/>
      <c r="ORM1149" s="14"/>
      <c r="ORN1149" s="14"/>
      <c r="ORO1149" s="14"/>
      <c r="ORP1149" s="14"/>
      <c r="ORQ1149" s="14"/>
      <c r="ORR1149" s="14"/>
      <c r="ORS1149" s="14"/>
      <c r="ORT1149" s="14"/>
      <c r="ORU1149" s="14"/>
      <c r="ORV1149" s="14"/>
      <c r="ORW1149" s="14"/>
      <c r="ORX1149" s="14"/>
      <c r="ORY1149" s="14"/>
      <c r="ORZ1149" s="14"/>
      <c r="OSA1149" s="14"/>
      <c r="OSB1149" s="14"/>
      <c r="OSC1149" s="14"/>
      <c r="OSD1149" s="14"/>
      <c r="OSE1149" s="14"/>
      <c r="OSF1149" s="14"/>
      <c r="OSG1149" s="14"/>
      <c r="OSH1149" s="14"/>
      <c r="OSI1149" s="14"/>
      <c r="OSJ1149" s="14"/>
      <c r="OSK1149" s="14"/>
      <c r="OSL1149" s="14"/>
      <c r="OSM1149" s="14"/>
      <c r="OSN1149" s="14"/>
      <c r="OSO1149" s="14"/>
      <c r="OSP1149" s="14"/>
      <c r="OSQ1149" s="14"/>
      <c r="OSR1149" s="14"/>
      <c r="OSS1149" s="14"/>
      <c r="OST1149" s="14"/>
      <c r="OSU1149" s="14"/>
      <c r="OSV1149" s="14"/>
      <c r="OSW1149" s="14"/>
      <c r="OSX1149" s="14"/>
      <c r="OSY1149" s="14"/>
      <c r="OSZ1149" s="14"/>
      <c r="OTA1149" s="14"/>
      <c r="OTB1149" s="14"/>
      <c r="OTC1149" s="14"/>
      <c r="OTD1149" s="14"/>
      <c r="OTE1149" s="14"/>
      <c r="OTF1149" s="14"/>
      <c r="OTG1149" s="14"/>
      <c r="OTH1149" s="14"/>
      <c r="OTI1149" s="14"/>
      <c r="OTJ1149" s="14"/>
      <c r="OTK1149" s="14"/>
      <c r="OTL1149" s="14"/>
      <c r="OTM1149" s="14"/>
      <c r="OTN1149" s="14"/>
      <c r="OTO1149" s="14"/>
      <c r="OTP1149" s="14"/>
      <c r="OTQ1149" s="14"/>
      <c r="OTR1149" s="14"/>
      <c r="OTS1149" s="14"/>
      <c r="OTT1149" s="14"/>
      <c r="OTU1149" s="14"/>
      <c r="OTV1149" s="14"/>
      <c r="OTW1149" s="14"/>
      <c r="OTX1149" s="14"/>
      <c r="OTY1149" s="14"/>
      <c r="OTZ1149" s="14"/>
      <c r="OUA1149" s="14"/>
      <c r="OUB1149" s="14"/>
      <c r="OUC1149" s="14"/>
      <c r="OUD1149" s="14"/>
      <c r="OUE1149" s="14"/>
      <c r="OUF1149" s="14"/>
      <c r="OUG1149" s="14"/>
      <c r="OUH1149" s="14"/>
      <c r="OUI1149" s="14"/>
      <c r="OUJ1149" s="14"/>
      <c r="OUK1149" s="14"/>
      <c r="OUL1149" s="14"/>
      <c r="OUM1149" s="14"/>
      <c r="OUN1149" s="14"/>
      <c r="OUO1149" s="14"/>
      <c r="OUP1149" s="14"/>
      <c r="OUQ1149" s="14"/>
      <c r="OUR1149" s="14"/>
      <c r="OUS1149" s="14"/>
      <c r="OUT1149" s="14"/>
      <c r="OUU1149" s="14"/>
      <c r="OUV1149" s="14"/>
      <c r="OUW1149" s="14"/>
      <c r="OUX1149" s="14"/>
      <c r="OUY1149" s="14"/>
      <c r="OUZ1149" s="14"/>
      <c r="OVA1149" s="14"/>
      <c r="OVB1149" s="14"/>
      <c r="OVC1149" s="14"/>
      <c r="OVD1149" s="14"/>
      <c r="OVE1149" s="14"/>
      <c r="OVF1149" s="14"/>
      <c r="OVG1149" s="14"/>
      <c r="OVH1149" s="14"/>
      <c r="OVI1149" s="14"/>
      <c r="OVJ1149" s="14"/>
      <c r="OVK1149" s="14"/>
      <c r="OVL1149" s="14"/>
      <c r="OVM1149" s="14"/>
      <c r="OVN1149" s="14"/>
      <c r="OVO1149" s="14"/>
      <c r="OVP1149" s="14"/>
      <c r="OVQ1149" s="14"/>
      <c r="OVR1149" s="14"/>
      <c r="OVS1149" s="14"/>
      <c r="OVT1149" s="14"/>
      <c r="OVU1149" s="14"/>
      <c r="OVV1149" s="14"/>
      <c r="OVW1149" s="14"/>
      <c r="OVX1149" s="14"/>
      <c r="OVY1149" s="14"/>
      <c r="OVZ1149" s="14"/>
      <c r="OWA1149" s="14"/>
      <c r="OWB1149" s="14"/>
      <c r="OWC1149" s="14"/>
      <c r="OWD1149" s="14"/>
      <c r="OWE1149" s="14"/>
      <c r="OWF1149" s="14"/>
      <c r="OWG1149" s="14"/>
      <c r="OWH1149" s="14"/>
      <c r="OWI1149" s="14"/>
      <c r="OWJ1149" s="14"/>
      <c r="OWK1149" s="14"/>
      <c r="OWL1149" s="14"/>
      <c r="OWM1149" s="14"/>
      <c r="OWN1149" s="14"/>
      <c r="OWO1149" s="14"/>
      <c r="OWP1149" s="14"/>
      <c r="OWQ1149" s="14"/>
      <c r="OWR1149" s="14"/>
      <c r="OWS1149" s="14"/>
      <c r="OWT1149" s="14"/>
      <c r="OWU1149" s="14"/>
      <c r="OWV1149" s="14"/>
      <c r="OWW1149" s="14"/>
      <c r="OWX1149" s="14"/>
      <c r="OWY1149" s="14"/>
      <c r="OWZ1149" s="14"/>
      <c r="OXA1149" s="14"/>
      <c r="OXB1149" s="14"/>
      <c r="OXC1149" s="14"/>
      <c r="OXD1149" s="14"/>
      <c r="OXE1149" s="14"/>
      <c r="OXF1149" s="14"/>
      <c r="OXG1149" s="14"/>
      <c r="OXH1149" s="14"/>
      <c r="OXI1149" s="14"/>
      <c r="OXJ1149" s="14"/>
      <c r="OXK1149" s="14"/>
      <c r="OXL1149" s="14"/>
      <c r="OXM1149" s="14"/>
      <c r="OXN1149" s="14"/>
      <c r="OXO1149" s="14"/>
      <c r="OXP1149" s="14"/>
      <c r="OXQ1149" s="14"/>
      <c r="OXR1149" s="14"/>
      <c r="OXS1149" s="14"/>
      <c r="OXT1149" s="14"/>
      <c r="OXU1149" s="14"/>
      <c r="OXV1149" s="14"/>
      <c r="OXW1149" s="14"/>
      <c r="OXX1149" s="14"/>
      <c r="OXY1149" s="14"/>
      <c r="OXZ1149" s="14"/>
      <c r="OYA1149" s="14"/>
      <c r="OYB1149" s="14"/>
      <c r="OYC1149" s="14"/>
      <c r="OYD1149" s="14"/>
      <c r="OYE1149" s="14"/>
      <c r="OYF1149" s="14"/>
      <c r="OYG1149" s="14"/>
      <c r="OYH1149" s="14"/>
      <c r="OYI1149" s="14"/>
      <c r="OYJ1149" s="14"/>
      <c r="OYK1149" s="14"/>
      <c r="OYL1149" s="14"/>
      <c r="OYM1149" s="14"/>
      <c r="OYN1149" s="14"/>
      <c r="OYO1149" s="14"/>
      <c r="OYP1149" s="14"/>
      <c r="OYQ1149" s="14"/>
      <c r="OYR1149" s="14"/>
      <c r="OYS1149" s="14"/>
      <c r="OYT1149" s="14"/>
      <c r="OYU1149" s="14"/>
      <c r="OYV1149" s="14"/>
      <c r="OYW1149" s="14"/>
      <c r="OYX1149" s="14"/>
      <c r="OYY1149" s="14"/>
      <c r="OYZ1149" s="14"/>
      <c r="OZA1149" s="14"/>
      <c r="OZB1149" s="14"/>
      <c r="OZC1149" s="14"/>
      <c r="OZD1149" s="14"/>
      <c r="OZE1149" s="14"/>
      <c r="OZF1149" s="14"/>
      <c r="OZG1149" s="14"/>
      <c r="OZH1149" s="14"/>
      <c r="OZI1149" s="14"/>
      <c r="OZJ1149" s="14"/>
      <c r="OZK1149" s="14"/>
      <c r="OZL1149" s="14"/>
      <c r="OZM1149" s="14"/>
      <c r="OZN1149" s="14"/>
      <c r="OZO1149" s="14"/>
      <c r="OZP1149" s="14"/>
      <c r="OZQ1149" s="14"/>
      <c r="OZR1149" s="14"/>
      <c r="OZS1149" s="14"/>
      <c r="OZT1149" s="14"/>
      <c r="OZU1149" s="14"/>
      <c r="OZV1149" s="14"/>
      <c r="OZW1149" s="14"/>
      <c r="OZX1149" s="14"/>
      <c r="OZY1149" s="14"/>
      <c r="OZZ1149" s="14"/>
      <c r="PAA1149" s="14"/>
      <c r="PAB1149" s="14"/>
      <c r="PAC1149" s="14"/>
      <c r="PAD1149" s="14"/>
      <c r="PAE1149" s="14"/>
      <c r="PAF1149" s="14"/>
      <c r="PAG1149" s="14"/>
      <c r="PAH1149" s="14"/>
      <c r="PAI1149" s="14"/>
      <c r="PAJ1149" s="14"/>
      <c r="PAK1149" s="14"/>
      <c r="PAL1149" s="14"/>
      <c r="PAM1149" s="14"/>
      <c r="PAN1149" s="14"/>
      <c r="PAO1149" s="14"/>
      <c r="PAP1149" s="14"/>
      <c r="PAQ1149" s="14"/>
      <c r="PAR1149" s="14"/>
      <c r="PAS1149" s="14"/>
      <c r="PAT1149" s="14"/>
      <c r="PAU1149" s="14"/>
      <c r="PAV1149" s="14"/>
      <c r="PAW1149" s="14"/>
      <c r="PAX1149" s="14"/>
      <c r="PAY1149" s="14"/>
      <c r="PAZ1149" s="14"/>
      <c r="PBA1149" s="14"/>
      <c r="PBB1149" s="14"/>
      <c r="PBC1149" s="14"/>
      <c r="PBD1149" s="14"/>
      <c r="PBE1149" s="14"/>
      <c r="PBF1149" s="14"/>
      <c r="PBG1149" s="14"/>
      <c r="PBH1149" s="14"/>
      <c r="PBI1149" s="14"/>
      <c r="PBJ1149" s="14"/>
      <c r="PBK1149" s="14"/>
      <c r="PBL1149" s="14"/>
      <c r="PBM1149" s="14"/>
      <c r="PBN1149" s="14"/>
      <c r="PBO1149" s="14"/>
      <c r="PBP1149" s="14"/>
      <c r="PBQ1149" s="14"/>
      <c r="PBR1149" s="14"/>
      <c r="PBS1149" s="14"/>
      <c r="PBT1149" s="14"/>
      <c r="PBU1149" s="14"/>
      <c r="PBV1149" s="14"/>
      <c r="PBW1149" s="14"/>
      <c r="PBX1149" s="14"/>
      <c r="PBY1149" s="14"/>
      <c r="PBZ1149" s="14"/>
      <c r="PCA1149" s="14"/>
      <c r="PCB1149" s="14"/>
      <c r="PCC1149" s="14"/>
      <c r="PCD1149" s="14"/>
      <c r="PCE1149" s="14"/>
      <c r="PCF1149" s="14"/>
      <c r="PCG1149" s="14"/>
      <c r="PCH1149" s="14"/>
      <c r="PCI1149" s="14"/>
      <c r="PCJ1149" s="14"/>
      <c r="PCK1149" s="14"/>
      <c r="PCL1149" s="14"/>
      <c r="PCM1149" s="14"/>
      <c r="PCN1149" s="14"/>
      <c r="PCO1149" s="14"/>
      <c r="PCP1149" s="14"/>
      <c r="PCQ1149" s="14"/>
      <c r="PCR1149" s="14"/>
      <c r="PCS1149" s="14"/>
      <c r="PCT1149" s="14"/>
      <c r="PCU1149" s="14"/>
      <c r="PCV1149" s="14"/>
      <c r="PCW1149" s="14"/>
      <c r="PCX1149" s="14"/>
      <c r="PCY1149" s="14"/>
      <c r="PCZ1149" s="14"/>
      <c r="PDA1149" s="14"/>
      <c r="PDB1149" s="14"/>
      <c r="PDC1149" s="14"/>
      <c r="PDD1149" s="14"/>
      <c r="PDE1149" s="14"/>
      <c r="PDF1149" s="14"/>
      <c r="PDG1149" s="14"/>
      <c r="PDH1149" s="14"/>
      <c r="PDI1149" s="14"/>
      <c r="PDJ1149" s="14"/>
      <c r="PDK1149" s="14"/>
      <c r="PDL1149" s="14"/>
      <c r="PDM1149" s="14"/>
      <c r="PDN1149" s="14"/>
      <c r="PDO1149" s="14"/>
      <c r="PDP1149" s="14"/>
      <c r="PDQ1149" s="14"/>
      <c r="PDR1149" s="14"/>
      <c r="PDS1149" s="14"/>
      <c r="PDT1149" s="14"/>
      <c r="PDU1149" s="14"/>
      <c r="PDV1149" s="14"/>
      <c r="PDW1149" s="14"/>
      <c r="PDX1149" s="14"/>
      <c r="PDY1149" s="14"/>
      <c r="PDZ1149" s="14"/>
      <c r="PEA1149" s="14"/>
      <c r="PEB1149" s="14"/>
      <c r="PEC1149" s="14"/>
      <c r="PED1149" s="14"/>
      <c r="PEE1149" s="14"/>
      <c r="PEF1149" s="14"/>
      <c r="PEG1149" s="14"/>
      <c r="PEH1149" s="14"/>
      <c r="PEI1149" s="14"/>
      <c r="PEJ1149" s="14"/>
      <c r="PEK1149" s="14"/>
      <c r="PEL1149" s="14"/>
      <c r="PEM1149" s="14"/>
      <c r="PEN1149" s="14"/>
      <c r="PEO1149" s="14"/>
      <c r="PEP1149" s="14"/>
      <c r="PEQ1149" s="14"/>
      <c r="PER1149" s="14"/>
      <c r="PES1149" s="14"/>
      <c r="PET1149" s="14"/>
      <c r="PEU1149" s="14"/>
      <c r="PEV1149" s="14"/>
      <c r="PEW1149" s="14"/>
      <c r="PEX1149" s="14"/>
      <c r="PEY1149" s="14"/>
      <c r="PEZ1149" s="14"/>
      <c r="PFA1149" s="14"/>
      <c r="PFB1149" s="14"/>
      <c r="PFC1149" s="14"/>
      <c r="PFD1149" s="14"/>
      <c r="PFE1149" s="14"/>
      <c r="PFF1149" s="14"/>
      <c r="PFG1149" s="14"/>
      <c r="PFH1149" s="14"/>
      <c r="PFI1149" s="14"/>
      <c r="PFJ1149" s="14"/>
      <c r="PFK1149" s="14"/>
      <c r="PFL1149" s="14"/>
      <c r="PFM1149" s="14"/>
      <c r="PFN1149" s="14"/>
      <c r="PFO1149" s="14"/>
      <c r="PFP1149" s="14"/>
      <c r="PFQ1149" s="14"/>
      <c r="PFR1149" s="14"/>
      <c r="PFS1149" s="14"/>
      <c r="PFT1149" s="14"/>
      <c r="PFU1149" s="14"/>
      <c r="PFV1149" s="14"/>
      <c r="PFW1149" s="14"/>
      <c r="PFX1149" s="14"/>
      <c r="PFY1149" s="14"/>
      <c r="PFZ1149" s="14"/>
      <c r="PGA1149" s="14"/>
      <c r="PGB1149" s="14"/>
      <c r="PGC1149" s="14"/>
      <c r="PGD1149" s="14"/>
      <c r="PGE1149" s="14"/>
      <c r="PGF1149" s="14"/>
      <c r="PGG1149" s="14"/>
      <c r="PGH1149" s="14"/>
      <c r="PGI1149" s="14"/>
      <c r="PGJ1149" s="14"/>
      <c r="PGK1149" s="14"/>
      <c r="PGL1149" s="14"/>
      <c r="PGM1149" s="14"/>
      <c r="PGN1149" s="14"/>
      <c r="PGO1149" s="14"/>
      <c r="PGP1149" s="14"/>
      <c r="PGQ1149" s="14"/>
      <c r="PGR1149" s="14"/>
      <c r="PGS1149" s="14"/>
      <c r="PGT1149" s="14"/>
      <c r="PGU1149" s="14"/>
      <c r="PGV1149" s="14"/>
      <c r="PGW1149" s="14"/>
      <c r="PGX1149" s="14"/>
      <c r="PGY1149" s="14"/>
      <c r="PGZ1149" s="14"/>
      <c r="PHA1149" s="14"/>
      <c r="PHB1149" s="14"/>
      <c r="PHC1149" s="14"/>
      <c r="PHD1149" s="14"/>
      <c r="PHE1149" s="14"/>
      <c r="PHF1149" s="14"/>
      <c r="PHG1149" s="14"/>
      <c r="PHH1149" s="14"/>
      <c r="PHI1149" s="14"/>
      <c r="PHJ1149" s="14"/>
      <c r="PHK1149" s="14"/>
      <c r="PHL1149" s="14"/>
      <c r="PHM1149" s="14"/>
      <c r="PHN1149" s="14"/>
      <c r="PHO1149" s="14"/>
      <c r="PHP1149" s="14"/>
      <c r="PHQ1149" s="14"/>
      <c r="PHR1149" s="14"/>
      <c r="PHS1149" s="14"/>
      <c r="PHT1149" s="14"/>
      <c r="PHU1149" s="14"/>
      <c r="PHV1149" s="14"/>
      <c r="PHW1149" s="14"/>
      <c r="PHX1149" s="14"/>
      <c r="PHY1149" s="14"/>
      <c r="PHZ1149" s="14"/>
      <c r="PIA1149" s="14"/>
      <c r="PIB1149" s="14"/>
      <c r="PIC1149" s="14"/>
      <c r="PID1149" s="14"/>
      <c r="PIE1149" s="14"/>
      <c r="PIF1149" s="14"/>
      <c r="PIG1149" s="14"/>
      <c r="PIH1149" s="14"/>
      <c r="PII1149" s="14"/>
      <c r="PIJ1149" s="14"/>
      <c r="PIK1149" s="14"/>
      <c r="PIL1149" s="14"/>
      <c r="PIM1149" s="14"/>
      <c r="PIN1149" s="14"/>
      <c r="PIO1149" s="14"/>
      <c r="PIP1149" s="14"/>
      <c r="PIQ1149" s="14"/>
      <c r="PIR1149" s="14"/>
      <c r="PIS1149" s="14"/>
      <c r="PIT1149" s="14"/>
      <c r="PIU1149" s="14"/>
      <c r="PIV1149" s="14"/>
      <c r="PIW1149" s="14"/>
      <c r="PIX1149" s="14"/>
      <c r="PIY1149" s="14"/>
      <c r="PIZ1149" s="14"/>
      <c r="PJA1149" s="14"/>
      <c r="PJB1149" s="14"/>
      <c r="PJC1149" s="14"/>
      <c r="PJD1149" s="14"/>
      <c r="PJE1149" s="14"/>
      <c r="PJF1149" s="14"/>
      <c r="PJG1149" s="14"/>
      <c r="PJH1149" s="14"/>
      <c r="PJI1149" s="14"/>
      <c r="PJJ1149" s="14"/>
      <c r="PJK1149" s="14"/>
      <c r="PJL1149" s="14"/>
      <c r="PJM1149" s="14"/>
      <c r="PJN1149" s="14"/>
      <c r="PJO1149" s="14"/>
      <c r="PJP1149" s="14"/>
      <c r="PJQ1149" s="14"/>
      <c r="PJR1149" s="14"/>
      <c r="PJS1149" s="14"/>
      <c r="PJT1149" s="14"/>
      <c r="PJU1149" s="14"/>
      <c r="PJV1149" s="14"/>
      <c r="PJW1149" s="14"/>
      <c r="PJX1149" s="14"/>
      <c r="PJY1149" s="14"/>
      <c r="PJZ1149" s="14"/>
      <c r="PKA1149" s="14"/>
      <c r="PKB1149" s="14"/>
      <c r="PKC1149" s="14"/>
      <c r="PKD1149" s="14"/>
      <c r="PKE1149" s="14"/>
      <c r="PKF1149" s="14"/>
      <c r="PKG1149" s="14"/>
      <c r="PKH1149" s="14"/>
      <c r="PKI1149" s="14"/>
      <c r="PKJ1149" s="14"/>
      <c r="PKK1149" s="14"/>
      <c r="PKL1149" s="14"/>
      <c r="PKM1149" s="14"/>
      <c r="PKN1149" s="14"/>
      <c r="PKO1149" s="14"/>
      <c r="PKP1149" s="14"/>
      <c r="PKQ1149" s="14"/>
      <c r="PKR1149" s="14"/>
      <c r="PKS1149" s="14"/>
      <c r="PKT1149" s="14"/>
      <c r="PKU1149" s="14"/>
      <c r="PKV1149" s="14"/>
      <c r="PKW1149" s="14"/>
      <c r="PKX1149" s="14"/>
      <c r="PKY1149" s="14"/>
      <c r="PKZ1149" s="14"/>
      <c r="PLA1149" s="14"/>
      <c r="PLB1149" s="14"/>
      <c r="PLC1149" s="14"/>
      <c r="PLD1149" s="14"/>
      <c r="PLE1149" s="14"/>
      <c r="PLF1149" s="14"/>
      <c r="PLG1149" s="14"/>
      <c r="PLH1149" s="14"/>
      <c r="PLI1149" s="14"/>
      <c r="PLJ1149" s="14"/>
      <c r="PLK1149" s="14"/>
      <c r="PLL1149" s="14"/>
      <c r="PLM1149" s="14"/>
      <c r="PLN1149" s="14"/>
      <c r="PLO1149" s="14"/>
      <c r="PLP1149" s="14"/>
      <c r="PLQ1149" s="14"/>
      <c r="PLR1149" s="14"/>
      <c r="PLS1149" s="14"/>
      <c r="PLT1149" s="14"/>
      <c r="PLU1149" s="14"/>
      <c r="PLV1149" s="14"/>
      <c r="PLW1149" s="14"/>
      <c r="PLX1149" s="14"/>
      <c r="PLY1149" s="14"/>
      <c r="PLZ1149" s="14"/>
      <c r="PMA1149" s="14"/>
      <c r="PMB1149" s="14"/>
      <c r="PMC1149" s="14"/>
      <c r="PMD1149" s="14"/>
      <c r="PME1149" s="14"/>
      <c r="PMF1149" s="14"/>
      <c r="PMG1149" s="14"/>
      <c r="PMH1149" s="14"/>
      <c r="PMI1149" s="14"/>
      <c r="PMJ1149" s="14"/>
      <c r="PMK1149" s="14"/>
      <c r="PML1149" s="14"/>
      <c r="PMM1149" s="14"/>
      <c r="PMN1149" s="14"/>
      <c r="PMO1149" s="14"/>
      <c r="PMP1149" s="14"/>
      <c r="PMQ1149" s="14"/>
      <c r="PMR1149" s="14"/>
      <c r="PMS1149" s="14"/>
      <c r="PMT1149" s="14"/>
      <c r="PMU1149" s="14"/>
      <c r="PMV1149" s="14"/>
      <c r="PMW1149" s="14"/>
      <c r="PMX1149" s="14"/>
      <c r="PMY1149" s="14"/>
      <c r="PMZ1149" s="14"/>
      <c r="PNA1149" s="14"/>
      <c r="PNB1149" s="14"/>
      <c r="PNC1149" s="14"/>
      <c r="PND1149" s="14"/>
      <c r="PNE1149" s="14"/>
      <c r="PNF1149" s="14"/>
      <c r="PNG1149" s="14"/>
      <c r="PNH1149" s="14"/>
      <c r="PNI1149" s="14"/>
      <c r="PNJ1149" s="14"/>
      <c r="PNK1149" s="14"/>
      <c r="PNL1149" s="14"/>
      <c r="PNM1149" s="14"/>
      <c r="PNN1149" s="14"/>
      <c r="PNO1149" s="14"/>
      <c r="PNP1149" s="14"/>
      <c r="PNQ1149" s="14"/>
      <c r="PNR1149" s="14"/>
      <c r="PNS1149" s="14"/>
      <c r="PNT1149" s="14"/>
      <c r="PNU1149" s="14"/>
      <c r="PNV1149" s="14"/>
      <c r="PNW1149" s="14"/>
      <c r="PNX1149" s="14"/>
      <c r="PNY1149" s="14"/>
      <c r="PNZ1149" s="14"/>
      <c r="POA1149" s="14"/>
      <c r="POB1149" s="14"/>
      <c r="POC1149" s="14"/>
      <c r="POD1149" s="14"/>
      <c r="POE1149" s="14"/>
      <c r="POF1149" s="14"/>
      <c r="POG1149" s="14"/>
      <c r="POH1149" s="14"/>
      <c r="POI1149" s="14"/>
      <c r="POJ1149" s="14"/>
      <c r="POK1149" s="14"/>
      <c r="POL1149" s="14"/>
      <c r="POM1149" s="14"/>
      <c r="PON1149" s="14"/>
      <c r="POO1149" s="14"/>
      <c r="POP1149" s="14"/>
      <c r="POQ1149" s="14"/>
      <c r="POR1149" s="14"/>
      <c r="POS1149" s="14"/>
      <c r="POT1149" s="14"/>
      <c r="POU1149" s="14"/>
      <c r="POV1149" s="14"/>
      <c r="POW1149" s="14"/>
      <c r="POX1149" s="14"/>
      <c r="POY1149" s="14"/>
      <c r="POZ1149" s="14"/>
      <c r="PPA1149" s="14"/>
      <c r="PPB1149" s="14"/>
      <c r="PPC1149" s="14"/>
      <c r="PPD1149" s="14"/>
      <c r="PPE1149" s="14"/>
      <c r="PPF1149" s="14"/>
      <c r="PPG1149" s="14"/>
      <c r="PPH1149" s="14"/>
      <c r="PPI1149" s="14"/>
      <c r="PPJ1149" s="14"/>
      <c r="PPK1149" s="14"/>
      <c r="PPL1149" s="14"/>
      <c r="PPM1149" s="14"/>
      <c r="PPN1149" s="14"/>
      <c r="PPO1149" s="14"/>
      <c r="PPP1149" s="14"/>
      <c r="PPQ1149" s="14"/>
      <c r="PPR1149" s="14"/>
      <c r="PPS1149" s="14"/>
      <c r="PPT1149" s="14"/>
      <c r="PPU1149" s="14"/>
      <c r="PPV1149" s="14"/>
      <c r="PPW1149" s="14"/>
      <c r="PPX1149" s="14"/>
      <c r="PPY1149" s="14"/>
      <c r="PPZ1149" s="14"/>
      <c r="PQA1149" s="14"/>
      <c r="PQB1149" s="14"/>
      <c r="PQC1149" s="14"/>
      <c r="PQD1149" s="14"/>
      <c r="PQE1149" s="14"/>
      <c r="PQF1149" s="14"/>
      <c r="PQG1149" s="14"/>
      <c r="PQH1149" s="14"/>
      <c r="PQI1149" s="14"/>
      <c r="PQJ1149" s="14"/>
      <c r="PQK1149" s="14"/>
      <c r="PQL1149" s="14"/>
      <c r="PQM1149" s="14"/>
      <c r="PQN1149" s="14"/>
      <c r="PQO1149" s="14"/>
      <c r="PQP1149" s="14"/>
      <c r="PQQ1149" s="14"/>
      <c r="PQR1149" s="14"/>
      <c r="PQS1149" s="14"/>
      <c r="PQT1149" s="14"/>
      <c r="PQU1149" s="14"/>
      <c r="PQV1149" s="14"/>
      <c r="PQW1149" s="14"/>
      <c r="PQX1149" s="14"/>
      <c r="PQY1149" s="14"/>
      <c r="PQZ1149" s="14"/>
      <c r="PRA1149" s="14"/>
      <c r="PRB1149" s="14"/>
      <c r="PRC1149" s="14"/>
      <c r="PRD1149" s="14"/>
      <c r="PRE1149" s="14"/>
      <c r="PRF1149" s="14"/>
      <c r="PRG1149" s="14"/>
      <c r="PRH1149" s="14"/>
      <c r="PRI1149" s="14"/>
      <c r="PRJ1149" s="14"/>
      <c r="PRK1149" s="14"/>
      <c r="PRL1149" s="14"/>
      <c r="PRM1149" s="14"/>
      <c r="PRN1149" s="14"/>
      <c r="PRO1149" s="14"/>
      <c r="PRP1149" s="14"/>
      <c r="PRQ1149" s="14"/>
      <c r="PRR1149" s="14"/>
      <c r="PRS1149" s="14"/>
      <c r="PRT1149" s="14"/>
      <c r="PRU1149" s="14"/>
      <c r="PRV1149" s="14"/>
      <c r="PRW1149" s="14"/>
      <c r="PRX1149" s="14"/>
      <c r="PRY1149" s="14"/>
      <c r="PRZ1149" s="14"/>
      <c r="PSA1149" s="14"/>
      <c r="PSB1149" s="14"/>
      <c r="PSC1149" s="14"/>
      <c r="PSD1149" s="14"/>
      <c r="PSE1149" s="14"/>
      <c r="PSF1149" s="14"/>
      <c r="PSG1149" s="14"/>
      <c r="PSH1149" s="14"/>
      <c r="PSI1149" s="14"/>
      <c r="PSJ1149" s="14"/>
      <c r="PSK1149" s="14"/>
      <c r="PSL1149" s="14"/>
      <c r="PSM1149" s="14"/>
      <c r="PSN1149" s="14"/>
      <c r="PSO1149" s="14"/>
      <c r="PSP1149" s="14"/>
      <c r="PSQ1149" s="14"/>
      <c r="PSR1149" s="14"/>
      <c r="PSS1149" s="14"/>
      <c r="PST1149" s="14"/>
      <c r="PSU1149" s="14"/>
      <c r="PSV1149" s="14"/>
      <c r="PSW1149" s="14"/>
      <c r="PSX1149" s="14"/>
      <c r="PSY1149" s="14"/>
      <c r="PSZ1149" s="14"/>
      <c r="PTA1149" s="14"/>
      <c r="PTB1149" s="14"/>
      <c r="PTC1149" s="14"/>
      <c r="PTD1149" s="14"/>
      <c r="PTE1149" s="14"/>
      <c r="PTF1149" s="14"/>
      <c r="PTG1149" s="14"/>
      <c r="PTH1149" s="14"/>
      <c r="PTI1149" s="14"/>
      <c r="PTJ1149" s="14"/>
      <c r="PTK1149" s="14"/>
      <c r="PTL1149" s="14"/>
      <c r="PTM1149" s="14"/>
      <c r="PTN1149" s="14"/>
      <c r="PTO1149" s="14"/>
      <c r="PTP1149" s="14"/>
      <c r="PTQ1149" s="14"/>
      <c r="PTR1149" s="14"/>
      <c r="PTS1149" s="14"/>
      <c r="PTT1149" s="14"/>
      <c r="PTU1149" s="14"/>
      <c r="PTV1149" s="14"/>
      <c r="PTW1149" s="14"/>
      <c r="PTX1149" s="14"/>
      <c r="PTY1149" s="14"/>
      <c r="PTZ1149" s="14"/>
      <c r="PUA1149" s="14"/>
      <c r="PUB1149" s="14"/>
      <c r="PUC1149" s="14"/>
      <c r="PUD1149" s="14"/>
      <c r="PUE1149" s="14"/>
      <c r="PUF1149" s="14"/>
      <c r="PUG1149" s="14"/>
      <c r="PUH1149" s="14"/>
      <c r="PUI1149" s="14"/>
      <c r="PUJ1149" s="14"/>
      <c r="PUK1149" s="14"/>
      <c r="PUL1149" s="14"/>
      <c r="PUM1149" s="14"/>
      <c r="PUN1149" s="14"/>
      <c r="PUO1149" s="14"/>
      <c r="PUP1149" s="14"/>
      <c r="PUQ1149" s="14"/>
      <c r="PUR1149" s="14"/>
      <c r="PUS1149" s="14"/>
      <c r="PUT1149" s="14"/>
      <c r="PUU1149" s="14"/>
      <c r="PUV1149" s="14"/>
      <c r="PUW1149" s="14"/>
      <c r="PUX1149" s="14"/>
      <c r="PUY1149" s="14"/>
      <c r="PUZ1149" s="14"/>
      <c r="PVA1149" s="14"/>
      <c r="PVB1149" s="14"/>
      <c r="PVC1149" s="14"/>
      <c r="PVD1149" s="14"/>
      <c r="PVE1149" s="14"/>
      <c r="PVF1149" s="14"/>
      <c r="PVG1149" s="14"/>
      <c r="PVH1149" s="14"/>
      <c r="PVI1149" s="14"/>
      <c r="PVJ1149" s="14"/>
      <c r="PVK1149" s="14"/>
      <c r="PVL1149" s="14"/>
      <c r="PVM1149" s="14"/>
      <c r="PVN1149" s="14"/>
      <c r="PVO1149" s="14"/>
      <c r="PVP1149" s="14"/>
      <c r="PVQ1149" s="14"/>
      <c r="PVR1149" s="14"/>
      <c r="PVS1149" s="14"/>
      <c r="PVT1149" s="14"/>
      <c r="PVU1149" s="14"/>
      <c r="PVV1149" s="14"/>
      <c r="PVW1149" s="14"/>
      <c r="PVX1149" s="14"/>
      <c r="PVY1149" s="14"/>
      <c r="PVZ1149" s="14"/>
      <c r="PWA1149" s="14"/>
      <c r="PWB1149" s="14"/>
      <c r="PWC1149" s="14"/>
      <c r="PWD1149" s="14"/>
      <c r="PWE1149" s="14"/>
      <c r="PWF1149" s="14"/>
      <c r="PWG1149" s="14"/>
      <c r="PWH1149" s="14"/>
      <c r="PWI1149" s="14"/>
      <c r="PWJ1149" s="14"/>
      <c r="PWK1149" s="14"/>
      <c r="PWL1149" s="14"/>
      <c r="PWM1149" s="14"/>
      <c r="PWN1149" s="14"/>
      <c r="PWO1149" s="14"/>
      <c r="PWP1149" s="14"/>
      <c r="PWQ1149" s="14"/>
      <c r="PWR1149" s="14"/>
      <c r="PWS1149" s="14"/>
      <c r="PWT1149" s="14"/>
      <c r="PWU1149" s="14"/>
      <c r="PWV1149" s="14"/>
      <c r="PWW1149" s="14"/>
      <c r="PWX1149" s="14"/>
      <c r="PWY1149" s="14"/>
      <c r="PWZ1149" s="14"/>
      <c r="PXA1149" s="14"/>
      <c r="PXB1149" s="14"/>
      <c r="PXC1149" s="14"/>
      <c r="PXD1149" s="14"/>
      <c r="PXE1149" s="14"/>
      <c r="PXF1149" s="14"/>
      <c r="PXG1149" s="14"/>
      <c r="PXH1149" s="14"/>
      <c r="PXI1149" s="14"/>
      <c r="PXJ1149" s="14"/>
      <c r="PXK1149" s="14"/>
      <c r="PXL1149" s="14"/>
      <c r="PXM1149" s="14"/>
      <c r="PXN1149" s="14"/>
      <c r="PXO1149" s="14"/>
      <c r="PXP1149" s="14"/>
      <c r="PXQ1149" s="14"/>
      <c r="PXR1149" s="14"/>
      <c r="PXS1149" s="14"/>
      <c r="PXT1149" s="14"/>
      <c r="PXU1149" s="14"/>
      <c r="PXV1149" s="14"/>
      <c r="PXW1149" s="14"/>
      <c r="PXX1149" s="14"/>
      <c r="PXY1149" s="14"/>
      <c r="PXZ1149" s="14"/>
      <c r="PYA1149" s="14"/>
      <c r="PYB1149" s="14"/>
      <c r="PYC1149" s="14"/>
      <c r="PYD1149" s="14"/>
      <c r="PYE1149" s="14"/>
      <c r="PYF1149" s="14"/>
      <c r="PYG1149" s="14"/>
      <c r="PYH1149" s="14"/>
      <c r="PYI1149" s="14"/>
      <c r="PYJ1149" s="14"/>
      <c r="PYK1149" s="14"/>
      <c r="PYL1149" s="14"/>
      <c r="PYM1149" s="14"/>
      <c r="PYN1149" s="14"/>
      <c r="PYO1149" s="14"/>
      <c r="PYP1149" s="14"/>
      <c r="PYQ1149" s="14"/>
      <c r="PYR1149" s="14"/>
      <c r="PYS1149" s="14"/>
      <c r="PYT1149" s="14"/>
      <c r="PYU1149" s="14"/>
      <c r="PYV1149" s="14"/>
      <c r="PYW1149" s="14"/>
      <c r="PYX1149" s="14"/>
      <c r="PYY1149" s="14"/>
      <c r="PYZ1149" s="14"/>
      <c r="PZA1149" s="14"/>
      <c r="PZB1149" s="14"/>
      <c r="PZC1149" s="14"/>
      <c r="PZD1149" s="14"/>
      <c r="PZE1149" s="14"/>
      <c r="PZF1149" s="14"/>
      <c r="PZG1149" s="14"/>
      <c r="PZH1149" s="14"/>
      <c r="PZI1149" s="14"/>
      <c r="PZJ1149" s="14"/>
      <c r="PZK1149" s="14"/>
      <c r="PZL1149" s="14"/>
      <c r="PZM1149" s="14"/>
      <c r="PZN1149" s="14"/>
      <c r="PZO1149" s="14"/>
      <c r="PZP1149" s="14"/>
      <c r="PZQ1149" s="14"/>
      <c r="PZR1149" s="14"/>
      <c r="PZS1149" s="14"/>
      <c r="PZT1149" s="14"/>
      <c r="PZU1149" s="14"/>
      <c r="PZV1149" s="14"/>
      <c r="PZW1149" s="14"/>
      <c r="PZX1149" s="14"/>
      <c r="PZY1149" s="14"/>
      <c r="PZZ1149" s="14"/>
      <c r="QAA1149" s="14"/>
      <c r="QAB1149" s="14"/>
      <c r="QAC1149" s="14"/>
      <c r="QAD1149" s="14"/>
      <c r="QAE1149" s="14"/>
      <c r="QAF1149" s="14"/>
      <c r="QAG1149" s="14"/>
      <c r="QAH1149" s="14"/>
      <c r="QAI1149" s="14"/>
      <c r="QAJ1149" s="14"/>
      <c r="QAK1149" s="14"/>
      <c r="QAL1149" s="14"/>
      <c r="QAM1149" s="14"/>
      <c r="QAN1149" s="14"/>
      <c r="QAO1149" s="14"/>
      <c r="QAP1149" s="14"/>
      <c r="QAQ1149" s="14"/>
      <c r="QAR1149" s="14"/>
      <c r="QAS1149" s="14"/>
      <c r="QAT1149" s="14"/>
      <c r="QAU1149" s="14"/>
      <c r="QAV1149" s="14"/>
      <c r="QAW1149" s="14"/>
      <c r="QAX1149" s="14"/>
      <c r="QAY1149" s="14"/>
      <c r="QAZ1149" s="14"/>
      <c r="QBA1149" s="14"/>
      <c r="QBB1149" s="14"/>
      <c r="QBC1149" s="14"/>
      <c r="QBD1149" s="14"/>
      <c r="QBE1149" s="14"/>
      <c r="QBF1149" s="14"/>
      <c r="QBG1149" s="14"/>
      <c r="QBH1149" s="14"/>
      <c r="QBI1149" s="14"/>
      <c r="QBJ1149" s="14"/>
      <c r="QBK1149" s="14"/>
      <c r="QBL1149" s="14"/>
      <c r="QBM1149" s="14"/>
      <c r="QBN1149" s="14"/>
      <c r="QBO1149" s="14"/>
      <c r="QBP1149" s="14"/>
      <c r="QBQ1149" s="14"/>
      <c r="QBR1149" s="14"/>
      <c r="QBS1149" s="14"/>
      <c r="QBT1149" s="14"/>
      <c r="QBU1149" s="14"/>
      <c r="QBV1149" s="14"/>
      <c r="QBW1149" s="14"/>
      <c r="QBX1149" s="14"/>
      <c r="QBY1149" s="14"/>
      <c r="QBZ1149" s="14"/>
      <c r="QCA1149" s="14"/>
      <c r="QCB1149" s="14"/>
      <c r="QCC1149" s="14"/>
      <c r="QCD1149" s="14"/>
      <c r="QCE1149" s="14"/>
      <c r="QCF1149" s="14"/>
      <c r="QCG1149" s="14"/>
      <c r="QCH1149" s="14"/>
      <c r="QCI1149" s="14"/>
      <c r="QCJ1149" s="14"/>
      <c r="QCK1149" s="14"/>
      <c r="QCL1149" s="14"/>
      <c r="QCM1149" s="14"/>
      <c r="QCN1149" s="14"/>
      <c r="QCO1149" s="14"/>
      <c r="QCP1149" s="14"/>
      <c r="QCQ1149" s="14"/>
      <c r="QCR1149" s="14"/>
      <c r="QCS1149" s="14"/>
      <c r="QCT1149" s="14"/>
      <c r="QCU1149" s="14"/>
      <c r="QCV1149" s="14"/>
      <c r="QCW1149" s="14"/>
      <c r="QCX1149" s="14"/>
      <c r="QCY1149" s="14"/>
      <c r="QCZ1149" s="14"/>
      <c r="QDA1149" s="14"/>
      <c r="QDB1149" s="14"/>
      <c r="QDC1149" s="14"/>
      <c r="QDD1149" s="14"/>
      <c r="QDE1149" s="14"/>
      <c r="QDF1149" s="14"/>
      <c r="QDG1149" s="14"/>
      <c r="QDH1149" s="14"/>
      <c r="QDI1149" s="14"/>
      <c r="QDJ1149" s="14"/>
      <c r="QDK1149" s="14"/>
      <c r="QDL1149" s="14"/>
      <c r="QDM1149" s="14"/>
      <c r="QDN1149" s="14"/>
      <c r="QDO1149" s="14"/>
      <c r="QDP1149" s="14"/>
      <c r="QDQ1149" s="14"/>
      <c r="QDR1149" s="14"/>
      <c r="QDS1149" s="14"/>
      <c r="QDT1149" s="14"/>
      <c r="QDU1149" s="14"/>
      <c r="QDV1149" s="14"/>
      <c r="QDW1149" s="14"/>
      <c r="QDX1149" s="14"/>
      <c r="QDY1149" s="14"/>
      <c r="QDZ1149" s="14"/>
      <c r="QEA1149" s="14"/>
      <c r="QEB1149" s="14"/>
      <c r="QEC1149" s="14"/>
      <c r="QED1149" s="14"/>
      <c r="QEE1149" s="14"/>
      <c r="QEF1149" s="14"/>
      <c r="QEG1149" s="14"/>
      <c r="QEH1149" s="14"/>
      <c r="QEI1149" s="14"/>
      <c r="QEJ1149" s="14"/>
      <c r="QEK1149" s="14"/>
      <c r="QEL1149" s="14"/>
      <c r="QEM1149" s="14"/>
      <c r="QEN1149" s="14"/>
      <c r="QEO1149" s="14"/>
      <c r="QEP1149" s="14"/>
      <c r="QEQ1149" s="14"/>
      <c r="QER1149" s="14"/>
      <c r="QES1149" s="14"/>
      <c r="QET1149" s="14"/>
      <c r="QEU1149" s="14"/>
      <c r="QEV1149" s="14"/>
      <c r="QEW1149" s="14"/>
      <c r="QEX1149" s="14"/>
      <c r="QEY1149" s="14"/>
      <c r="QEZ1149" s="14"/>
      <c r="QFA1149" s="14"/>
      <c r="QFB1149" s="14"/>
      <c r="QFC1149" s="14"/>
      <c r="QFD1149" s="14"/>
      <c r="QFE1149" s="14"/>
      <c r="QFF1149" s="14"/>
      <c r="QFG1149" s="14"/>
      <c r="QFH1149" s="14"/>
      <c r="QFI1149" s="14"/>
      <c r="QFJ1149" s="14"/>
      <c r="QFK1149" s="14"/>
      <c r="QFL1149" s="14"/>
      <c r="QFM1149" s="14"/>
      <c r="QFN1149" s="14"/>
      <c r="QFO1149" s="14"/>
      <c r="QFP1149" s="14"/>
      <c r="QFQ1149" s="14"/>
      <c r="QFR1149" s="14"/>
      <c r="QFS1149" s="14"/>
      <c r="QFT1149" s="14"/>
      <c r="QFU1149" s="14"/>
      <c r="QFV1149" s="14"/>
      <c r="QFW1149" s="14"/>
      <c r="QFX1149" s="14"/>
      <c r="QFY1149" s="14"/>
      <c r="QFZ1149" s="14"/>
      <c r="QGA1149" s="14"/>
      <c r="QGB1149" s="14"/>
      <c r="QGC1149" s="14"/>
      <c r="QGD1149" s="14"/>
      <c r="QGE1149" s="14"/>
      <c r="QGF1149" s="14"/>
      <c r="QGG1149" s="14"/>
      <c r="QGH1149" s="14"/>
      <c r="QGI1149" s="14"/>
      <c r="QGJ1149" s="14"/>
      <c r="QGK1149" s="14"/>
      <c r="QGL1149" s="14"/>
      <c r="QGM1149" s="14"/>
      <c r="QGN1149" s="14"/>
      <c r="QGO1149" s="14"/>
      <c r="QGP1149" s="14"/>
      <c r="QGQ1149" s="14"/>
      <c r="QGR1149" s="14"/>
      <c r="QGS1149" s="14"/>
      <c r="QGT1149" s="14"/>
      <c r="QGU1149" s="14"/>
      <c r="QGV1149" s="14"/>
      <c r="QGW1149" s="14"/>
      <c r="QGX1149" s="14"/>
      <c r="QGY1149" s="14"/>
      <c r="QGZ1149" s="14"/>
      <c r="QHA1149" s="14"/>
      <c r="QHB1149" s="14"/>
      <c r="QHC1149" s="14"/>
      <c r="QHD1149" s="14"/>
      <c r="QHE1149" s="14"/>
      <c r="QHF1149" s="14"/>
      <c r="QHG1149" s="14"/>
      <c r="QHH1149" s="14"/>
      <c r="QHI1149" s="14"/>
      <c r="QHJ1149" s="14"/>
      <c r="QHK1149" s="14"/>
      <c r="QHL1149" s="14"/>
      <c r="QHM1149" s="14"/>
      <c r="QHN1149" s="14"/>
      <c r="QHO1149" s="14"/>
      <c r="QHP1149" s="14"/>
      <c r="QHQ1149" s="14"/>
      <c r="QHR1149" s="14"/>
      <c r="QHS1149" s="14"/>
      <c r="QHT1149" s="14"/>
      <c r="QHU1149" s="14"/>
      <c r="QHV1149" s="14"/>
      <c r="QHW1149" s="14"/>
      <c r="QHX1149" s="14"/>
      <c r="QHY1149" s="14"/>
      <c r="QHZ1149" s="14"/>
      <c r="QIA1149" s="14"/>
      <c r="QIB1149" s="14"/>
      <c r="QIC1149" s="14"/>
      <c r="QID1149" s="14"/>
      <c r="QIE1149" s="14"/>
      <c r="QIF1149" s="14"/>
      <c r="QIG1149" s="14"/>
      <c r="QIH1149" s="14"/>
      <c r="QII1149" s="14"/>
      <c r="QIJ1149" s="14"/>
      <c r="QIK1149" s="14"/>
      <c r="QIL1149" s="14"/>
      <c r="QIM1149" s="14"/>
      <c r="QIN1149" s="14"/>
      <c r="QIO1149" s="14"/>
      <c r="QIP1149" s="14"/>
      <c r="QIQ1149" s="14"/>
      <c r="QIR1149" s="14"/>
      <c r="QIS1149" s="14"/>
      <c r="QIT1149" s="14"/>
      <c r="QIU1149" s="14"/>
      <c r="QIV1149" s="14"/>
      <c r="QIW1149" s="14"/>
      <c r="QIX1149" s="14"/>
      <c r="QIY1149" s="14"/>
      <c r="QIZ1149" s="14"/>
      <c r="QJA1149" s="14"/>
      <c r="QJB1149" s="14"/>
      <c r="QJC1149" s="14"/>
      <c r="QJD1149" s="14"/>
      <c r="QJE1149" s="14"/>
      <c r="QJF1149" s="14"/>
      <c r="QJG1149" s="14"/>
      <c r="QJH1149" s="14"/>
      <c r="QJI1149" s="14"/>
      <c r="QJJ1149" s="14"/>
      <c r="QJK1149" s="14"/>
      <c r="QJL1149" s="14"/>
      <c r="QJM1149" s="14"/>
      <c r="QJN1149" s="14"/>
      <c r="QJO1149" s="14"/>
      <c r="QJP1149" s="14"/>
      <c r="QJQ1149" s="14"/>
      <c r="QJR1149" s="14"/>
      <c r="QJS1149" s="14"/>
      <c r="QJT1149" s="14"/>
      <c r="QJU1149" s="14"/>
      <c r="QJV1149" s="14"/>
      <c r="QJW1149" s="14"/>
      <c r="QJX1149" s="14"/>
      <c r="QJY1149" s="14"/>
      <c r="QJZ1149" s="14"/>
      <c r="QKA1149" s="14"/>
      <c r="QKB1149" s="14"/>
      <c r="QKC1149" s="14"/>
      <c r="QKD1149" s="14"/>
      <c r="QKE1149" s="14"/>
      <c r="QKF1149" s="14"/>
      <c r="QKG1149" s="14"/>
      <c r="QKH1149" s="14"/>
      <c r="QKI1149" s="14"/>
      <c r="QKJ1149" s="14"/>
      <c r="QKK1149" s="14"/>
      <c r="QKL1149" s="14"/>
      <c r="QKM1149" s="14"/>
      <c r="QKN1149" s="14"/>
      <c r="QKO1149" s="14"/>
      <c r="QKP1149" s="14"/>
      <c r="QKQ1149" s="14"/>
      <c r="QKR1149" s="14"/>
      <c r="QKS1149" s="14"/>
      <c r="QKT1149" s="14"/>
      <c r="QKU1149" s="14"/>
      <c r="QKV1149" s="14"/>
      <c r="QKW1149" s="14"/>
      <c r="QKX1149" s="14"/>
      <c r="QKY1149" s="14"/>
      <c r="QKZ1149" s="14"/>
      <c r="QLA1149" s="14"/>
      <c r="QLB1149" s="14"/>
      <c r="QLC1149" s="14"/>
      <c r="QLD1149" s="14"/>
      <c r="QLE1149" s="14"/>
      <c r="QLF1149" s="14"/>
      <c r="QLG1149" s="14"/>
      <c r="QLH1149" s="14"/>
      <c r="QLI1149" s="14"/>
      <c r="QLJ1149" s="14"/>
      <c r="QLK1149" s="14"/>
      <c r="QLL1149" s="14"/>
      <c r="QLM1149" s="14"/>
      <c r="QLN1149" s="14"/>
      <c r="QLO1149" s="14"/>
      <c r="QLP1149" s="14"/>
      <c r="QLQ1149" s="14"/>
      <c r="QLR1149" s="14"/>
      <c r="QLS1149" s="14"/>
      <c r="QLT1149" s="14"/>
      <c r="QLU1149" s="14"/>
      <c r="QLV1149" s="14"/>
      <c r="QLW1149" s="14"/>
      <c r="QLX1149" s="14"/>
      <c r="QLY1149" s="14"/>
      <c r="QLZ1149" s="14"/>
      <c r="QMA1149" s="14"/>
      <c r="QMB1149" s="14"/>
      <c r="QMC1149" s="14"/>
      <c r="QMD1149" s="14"/>
      <c r="QME1149" s="14"/>
      <c r="QMF1149" s="14"/>
      <c r="QMG1149" s="14"/>
      <c r="QMH1149" s="14"/>
      <c r="QMI1149" s="14"/>
      <c r="QMJ1149" s="14"/>
      <c r="QMK1149" s="14"/>
      <c r="QML1149" s="14"/>
      <c r="QMM1149" s="14"/>
      <c r="QMN1149" s="14"/>
      <c r="QMO1149" s="14"/>
      <c r="QMP1149" s="14"/>
      <c r="QMQ1149" s="14"/>
      <c r="QMR1149" s="14"/>
      <c r="QMS1149" s="14"/>
      <c r="QMT1149" s="14"/>
      <c r="QMU1149" s="14"/>
      <c r="QMV1149" s="14"/>
      <c r="QMW1149" s="14"/>
      <c r="QMX1149" s="14"/>
      <c r="QMY1149" s="14"/>
      <c r="QMZ1149" s="14"/>
      <c r="QNA1149" s="14"/>
      <c r="QNB1149" s="14"/>
      <c r="QNC1149" s="14"/>
      <c r="QND1149" s="14"/>
      <c r="QNE1149" s="14"/>
      <c r="QNF1149" s="14"/>
      <c r="QNG1149" s="14"/>
      <c r="QNH1149" s="14"/>
      <c r="QNI1149" s="14"/>
      <c r="QNJ1149" s="14"/>
      <c r="QNK1149" s="14"/>
      <c r="QNL1149" s="14"/>
      <c r="QNM1149" s="14"/>
      <c r="QNN1149" s="14"/>
      <c r="QNO1149" s="14"/>
      <c r="QNP1149" s="14"/>
      <c r="QNQ1149" s="14"/>
      <c r="QNR1149" s="14"/>
      <c r="QNS1149" s="14"/>
      <c r="QNT1149" s="14"/>
      <c r="QNU1149" s="14"/>
      <c r="QNV1149" s="14"/>
      <c r="QNW1149" s="14"/>
      <c r="QNX1149" s="14"/>
      <c r="QNY1149" s="14"/>
      <c r="QNZ1149" s="14"/>
      <c r="QOA1149" s="14"/>
      <c r="QOB1149" s="14"/>
      <c r="QOC1149" s="14"/>
      <c r="QOD1149" s="14"/>
      <c r="QOE1149" s="14"/>
      <c r="QOF1149" s="14"/>
      <c r="QOG1149" s="14"/>
      <c r="QOH1149" s="14"/>
      <c r="QOI1149" s="14"/>
      <c r="QOJ1149" s="14"/>
      <c r="QOK1149" s="14"/>
      <c r="QOL1149" s="14"/>
      <c r="QOM1149" s="14"/>
      <c r="QON1149" s="14"/>
      <c r="QOO1149" s="14"/>
      <c r="QOP1149" s="14"/>
      <c r="QOQ1149" s="14"/>
      <c r="QOR1149" s="14"/>
      <c r="QOS1149" s="14"/>
      <c r="QOT1149" s="14"/>
      <c r="QOU1149" s="14"/>
      <c r="QOV1149" s="14"/>
      <c r="QOW1149" s="14"/>
      <c r="QOX1149" s="14"/>
      <c r="QOY1149" s="14"/>
      <c r="QOZ1149" s="14"/>
      <c r="QPA1149" s="14"/>
      <c r="QPB1149" s="14"/>
      <c r="QPC1149" s="14"/>
      <c r="QPD1149" s="14"/>
      <c r="QPE1149" s="14"/>
      <c r="QPF1149" s="14"/>
      <c r="QPG1149" s="14"/>
      <c r="QPH1149" s="14"/>
      <c r="QPI1149" s="14"/>
      <c r="QPJ1149" s="14"/>
      <c r="QPK1149" s="14"/>
      <c r="QPL1149" s="14"/>
      <c r="QPM1149" s="14"/>
      <c r="QPN1149" s="14"/>
      <c r="QPO1149" s="14"/>
      <c r="QPP1149" s="14"/>
      <c r="QPQ1149" s="14"/>
      <c r="QPR1149" s="14"/>
      <c r="QPS1149" s="14"/>
      <c r="QPT1149" s="14"/>
      <c r="QPU1149" s="14"/>
      <c r="QPV1149" s="14"/>
      <c r="QPW1149" s="14"/>
      <c r="QPX1149" s="14"/>
      <c r="QPY1149" s="14"/>
      <c r="QPZ1149" s="14"/>
      <c r="QQA1149" s="14"/>
      <c r="QQB1149" s="14"/>
      <c r="QQC1149" s="14"/>
      <c r="QQD1149" s="14"/>
      <c r="QQE1149" s="14"/>
      <c r="QQF1149" s="14"/>
      <c r="QQG1149" s="14"/>
      <c r="QQH1149" s="14"/>
      <c r="QQI1149" s="14"/>
      <c r="QQJ1149" s="14"/>
      <c r="QQK1149" s="14"/>
      <c r="QQL1149" s="14"/>
      <c r="QQM1149" s="14"/>
      <c r="QQN1149" s="14"/>
      <c r="QQO1149" s="14"/>
      <c r="QQP1149" s="14"/>
      <c r="QQQ1149" s="14"/>
      <c r="QQR1149" s="14"/>
      <c r="QQS1149" s="14"/>
      <c r="QQT1149" s="14"/>
      <c r="QQU1149" s="14"/>
      <c r="QQV1149" s="14"/>
      <c r="QQW1149" s="14"/>
      <c r="QQX1149" s="14"/>
      <c r="QQY1149" s="14"/>
      <c r="QQZ1149" s="14"/>
      <c r="QRA1149" s="14"/>
      <c r="QRB1149" s="14"/>
      <c r="QRC1149" s="14"/>
      <c r="QRD1149" s="14"/>
      <c r="QRE1149" s="14"/>
      <c r="QRF1149" s="14"/>
      <c r="QRG1149" s="14"/>
      <c r="QRH1149" s="14"/>
      <c r="QRI1149" s="14"/>
      <c r="QRJ1149" s="14"/>
      <c r="QRK1149" s="14"/>
      <c r="QRL1149" s="14"/>
      <c r="QRM1149" s="14"/>
      <c r="QRN1149" s="14"/>
      <c r="QRO1149" s="14"/>
      <c r="QRP1149" s="14"/>
      <c r="QRQ1149" s="14"/>
      <c r="QRR1149" s="14"/>
      <c r="QRS1149" s="14"/>
      <c r="QRT1149" s="14"/>
      <c r="QRU1149" s="14"/>
      <c r="QRV1149" s="14"/>
      <c r="QRW1149" s="14"/>
      <c r="QRX1149" s="14"/>
      <c r="QRY1149" s="14"/>
      <c r="QRZ1149" s="14"/>
      <c r="QSA1149" s="14"/>
      <c r="QSB1149" s="14"/>
      <c r="QSC1149" s="14"/>
      <c r="QSD1149" s="14"/>
      <c r="QSE1149" s="14"/>
      <c r="QSF1149" s="14"/>
      <c r="QSG1149" s="14"/>
      <c r="QSH1149" s="14"/>
      <c r="QSI1149" s="14"/>
      <c r="QSJ1149" s="14"/>
      <c r="QSK1149" s="14"/>
      <c r="QSL1149" s="14"/>
      <c r="QSM1149" s="14"/>
      <c r="QSN1149" s="14"/>
      <c r="QSO1149" s="14"/>
      <c r="QSP1149" s="14"/>
      <c r="QSQ1149" s="14"/>
      <c r="QSR1149" s="14"/>
      <c r="QSS1149" s="14"/>
      <c r="QST1149" s="14"/>
      <c r="QSU1149" s="14"/>
      <c r="QSV1149" s="14"/>
      <c r="QSW1149" s="14"/>
      <c r="QSX1149" s="14"/>
      <c r="QSY1149" s="14"/>
      <c r="QSZ1149" s="14"/>
      <c r="QTA1149" s="14"/>
      <c r="QTB1149" s="14"/>
      <c r="QTC1149" s="14"/>
      <c r="QTD1149" s="14"/>
      <c r="QTE1149" s="14"/>
      <c r="QTF1149" s="14"/>
      <c r="QTG1149" s="14"/>
      <c r="QTH1149" s="14"/>
      <c r="QTI1149" s="14"/>
      <c r="QTJ1149" s="14"/>
      <c r="QTK1149" s="14"/>
      <c r="QTL1149" s="14"/>
      <c r="QTM1149" s="14"/>
      <c r="QTN1149" s="14"/>
      <c r="QTO1149" s="14"/>
      <c r="QTP1149" s="14"/>
      <c r="QTQ1149" s="14"/>
      <c r="QTR1149" s="14"/>
      <c r="QTS1149" s="14"/>
      <c r="QTT1149" s="14"/>
      <c r="QTU1149" s="14"/>
      <c r="QTV1149" s="14"/>
      <c r="QTW1149" s="14"/>
      <c r="QTX1149" s="14"/>
      <c r="QTY1149" s="14"/>
      <c r="QTZ1149" s="14"/>
      <c r="QUA1149" s="14"/>
      <c r="QUB1149" s="14"/>
      <c r="QUC1149" s="14"/>
      <c r="QUD1149" s="14"/>
      <c r="QUE1149" s="14"/>
      <c r="QUF1149" s="14"/>
      <c r="QUG1149" s="14"/>
      <c r="QUH1149" s="14"/>
      <c r="QUI1149" s="14"/>
      <c r="QUJ1149" s="14"/>
      <c r="QUK1149" s="14"/>
      <c r="QUL1149" s="14"/>
      <c r="QUM1149" s="14"/>
      <c r="QUN1149" s="14"/>
      <c r="QUO1149" s="14"/>
      <c r="QUP1149" s="14"/>
      <c r="QUQ1149" s="14"/>
      <c r="QUR1149" s="14"/>
      <c r="QUS1149" s="14"/>
      <c r="QUT1149" s="14"/>
      <c r="QUU1149" s="14"/>
      <c r="QUV1149" s="14"/>
      <c r="QUW1149" s="14"/>
      <c r="QUX1149" s="14"/>
      <c r="QUY1149" s="14"/>
      <c r="QUZ1149" s="14"/>
      <c r="QVA1149" s="14"/>
      <c r="QVB1149" s="14"/>
      <c r="QVC1149" s="14"/>
      <c r="QVD1149" s="14"/>
      <c r="QVE1149" s="14"/>
      <c r="QVF1149" s="14"/>
      <c r="QVG1149" s="14"/>
      <c r="QVH1149" s="14"/>
      <c r="QVI1149" s="14"/>
      <c r="QVJ1149" s="14"/>
      <c r="QVK1149" s="14"/>
      <c r="QVL1149" s="14"/>
      <c r="QVM1149" s="14"/>
      <c r="QVN1149" s="14"/>
      <c r="QVO1149" s="14"/>
      <c r="QVP1149" s="14"/>
      <c r="QVQ1149" s="14"/>
      <c r="QVR1149" s="14"/>
      <c r="QVS1149" s="14"/>
      <c r="QVT1149" s="14"/>
      <c r="QVU1149" s="14"/>
      <c r="QVV1149" s="14"/>
      <c r="QVW1149" s="14"/>
      <c r="QVX1149" s="14"/>
      <c r="QVY1149" s="14"/>
      <c r="QVZ1149" s="14"/>
      <c r="QWA1149" s="14"/>
      <c r="QWB1149" s="14"/>
      <c r="QWC1149" s="14"/>
      <c r="QWD1149" s="14"/>
      <c r="QWE1149" s="14"/>
      <c r="QWF1149" s="14"/>
      <c r="QWG1149" s="14"/>
      <c r="QWH1149" s="14"/>
      <c r="QWI1149" s="14"/>
      <c r="QWJ1149" s="14"/>
      <c r="QWK1149" s="14"/>
      <c r="QWL1149" s="14"/>
      <c r="QWM1149" s="14"/>
      <c r="QWN1149" s="14"/>
      <c r="QWO1149" s="14"/>
      <c r="QWP1149" s="14"/>
      <c r="QWQ1149" s="14"/>
      <c r="QWR1149" s="14"/>
      <c r="QWS1149" s="14"/>
      <c r="QWT1149" s="14"/>
      <c r="QWU1149" s="14"/>
      <c r="QWV1149" s="14"/>
      <c r="QWW1149" s="14"/>
      <c r="QWX1149" s="14"/>
      <c r="QWY1149" s="14"/>
      <c r="QWZ1149" s="14"/>
      <c r="QXA1149" s="14"/>
      <c r="QXB1149" s="14"/>
      <c r="QXC1149" s="14"/>
      <c r="QXD1149" s="14"/>
      <c r="QXE1149" s="14"/>
      <c r="QXF1149" s="14"/>
      <c r="QXG1149" s="14"/>
      <c r="QXH1149" s="14"/>
      <c r="QXI1149" s="14"/>
      <c r="QXJ1149" s="14"/>
      <c r="QXK1149" s="14"/>
      <c r="QXL1149" s="14"/>
      <c r="QXM1149" s="14"/>
      <c r="QXN1149" s="14"/>
      <c r="QXO1149" s="14"/>
      <c r="QXP1149" s="14"/>
      <c r="QXQ1149" s="14"/>
      <c r="QXR1149" s="14"/>
      <c r="QXS1149" s="14"/>
      <c r="QXT1149" s="14"/>
      <c r="QXU1149" s="14"/>
      <c r="QXV1149" s="14"/>
      <c r="QXW1149" s="14"/>
      <c r="QXX1149" s="14"/>
      <c r="QXY1149" s="14"/>
      <c r="QXZ1149" s="14"/>
      <c r="QYA1149" s="14"/>
      <c r="QYB1149" s="14"/>
      <c r="QYC1149" s="14"/>
      <c r="QYD1149" s="14"/>
      <c r="QYE1149" s="14"/>
      <c r="QYF1149" s="14"/>
      <c r="QYG1149" s="14"/>
      <c r="QYH1149" s="14"/>
      <c r="QYI1149" s="14"/>
      <c r="QYJ1149" s="14"/>
      <c r="QYK1149" s="14"/>
      <c r="QYL1149" s="14"/>
      <c r="QYM1149" s="14"/>
      <c r="QYN1149" s="14"/>
      <c r="QYO1149" s="14"/>
      <c r="QYP1149" s="14"/>
      <c r="QYQ1149" s="14"/>
      <c r="QYR1149" s="14"/>
      <c r="QYS1149" s="14"/>
      <c r="QYT1149" s="14"/>
      <c r="QYU1149" s="14"/>
      <c r="QYV1149" s="14"/>
      <c r="QYW1149" s="14"/>
      <c r="QYX1149" s="14"/>
      <c r="QYY1149" s="14"/>
      <c r="QYZ1149" s="14"/>
      <c r="QZA1149" s="14"/>
      <c r="QZB1149" s="14"/>
      <c r="QZC1149" s="14"/>
      <c r="QZD1149" s="14"/>
      <c r="QZE1149" s="14"/>
      <c r="QZF1149" s="14"/>
      <c r="QZG1149" s="14"/>
      <c r="QZH1149" s="14"/>
      <c r="QZI1149" s="14"/>
      <c r="QZJ1149" s="14"/>
      <c r="QZK1149" s="14"/>
      <c r="QZL1149" s="14"/>
      <c r="QZM1149" s="14"/>
      <c r="QZN1149" s="14"/>
      <c r="QZO1149" s="14"/>
      <c r="QZP1149" s="14"/>
      <c r="QZQ1149" s="14"/>
      <c r="QZR1149" s="14"/>
      <c r="QZS1149" s="14"/>
      <c r="QZT1149" s="14"/>
      <c r="QZU1149" s="14"/>
      <c r="QZV1149" s="14"/>
      <c r="QZW1149" s="14"/>
      <c r="QZX1149" s="14"/>
      <c r="QZY1149" s="14"/>
      <c r="QZZ1149" s="14"/>
      <c r="RAA1149" s="14"/>
      <c r="RAB1149" s="14"/>
      <c r="RAC1149" s="14"/>
      <c r="RAD1149" s="14"/>
      <c r="RAE1149" s="14"/>
      <c r="RAF1149" s="14"/>
      <c r="RAG1149" s="14"/>
      <c r="RAH1149" s="14"/>
      <c r="RAI1149" s="14"/>
      <c r="RAJ1149" s="14"/>
      <c r="RAK1149" s="14"/>
      <c r="RAL1149" s="14"/>
      <c r="RAM1149" s="14"/>
      <c r="RAN1149" s="14"/>
      <c r="RAO1149" s="14"/>
      <c r="RAP1149" s="14"/>
      <c r="RAQ1149" s="14"/>
      <c r="RAR1149" s="14"/>
      <c r="RAS1149" s="14"/>
      <c r="RAT1149" s="14"/>
      <c r="RAU1149" s="14"/>
      <c r="RAV1149" s="14"/>
      <c r="RAW1149" s="14"/>
      <c r="RAX1149" s="14"/>
      <c r="RAY1149" s="14"/>
      <c r="RAZ1149" s="14"/>
      <c r="RBA1149" s="14"/>
      <c r="RBB1149" s="14"/>
      <c r="RBC1149" s="14"/>
      <c r="RBD1149" s="14"/>
      <c r="RBE1149" s="14"/>
      <c r="RBF1149" s="14"/>
      <c r="RBG1149" s="14"/>
      <c r="RBH1149" s="14"/>
      <c r="RBI1149" s="14"/>
      <c r="RBJ1149" s="14"/>
      <c r="RBK1149" s="14"/>
      <c r="RBL1149" s="14"/>
      <c r="RBM1149" s="14"/>
      <c r="RBN1149" s="14"/>
      <c r="RBO1149" s="14"/>
      <c r="RBP1149" s="14"/>
      <c r="RBQ1149" s="14"/>
      <c r="RBR1149" s="14"/>
      <c r="RBS1149" s="14"/>
      <c r="RBT1149" s="14"/>
      <c r="RBU1149" s="14"/>
      <c r="RBV1149" s="14"/>
      <c r="RBW1149" s="14"/>
      <c r="RBX1149" s="14"/>
      <c r="RBY1149" s="14"/>
      <c r="RBZ1149" s="14"/>
      <c r="RCA1149" s="14"/>
      <c r="RCB1149" s="14"/>
      <c r="RCC1149" s="14"/>
      <c r="RCD1149" s="14"/>
      <c r="RCE1149" s="14"/>
      <c r="RCF1149" s="14"/>
      <c r="RCG1149" s="14"/>
      <c r="RCH1149" s="14"/>
      <c r="RCI1149" s="14"/>
      <c r="RCJ1149" s="14"/>
      <c r="RCK1149" s="14"/>
      <c r="RCL1149" s="14"/>
      <c r="RCM1149" s="14"/>
      <c r="RCN1149" s="14"/>
      <c r="RCO1149" s="14"/>
      <c r="RCP1149" s="14"/>
      <c r="RCQ1149" s="14"/>
      <c r="RCR1149" s="14"/>
      <c r="RCS1149" s="14"/>
      <c r="RCT1149" s="14"/>
      <c r="RCU1149" s="14"/>
      <c r="RCV1149" s="14"/>
      <c r="RCW1149" s="14"/>
      <c r="RCX1149" s="14"/>
      <c r="RCY1149" s="14"/>
      <c r="RCZ1149" s="14"/>
      <c r="RDA1149" s="14"/>
      <c r="RDB1149" s="14"/>
      <c r="RDC1149" s="14"/>
      <c r="RDD1149" s="14"/>
      <c r="RDE1149" s="14"/>
      <c r="RDF1149" s="14"/>
      <c r="RDG1149" s="14"/>
      <c r="RDH1149" s="14"/>
      <c r="RDI1149" s="14"/>
      <c r="RDJ1149" s="14"/>
      <c r="RDK1149" s="14"/>
      <c r="RDL1149" s="14"/>
      <c r="RDM1149" s="14"/>
      <c r="RDN1149" s="14"/>
      <c r="RDO1149" s="14"/>
      <c r="RDP1149" s="14"/>
      <c r="RDQ1149" s="14"/>
      <c r="RDR1149" s="14"/>
      <c r="RDS1149" s="14"/>
      <c r="RDT1149" s="14"/>
      <c r="RDU1149" s="14"/>
      <c r="RDV1149" s="14"/>
      <c r="RDW1149" s="14"/>
      <c r="RDX1149" s="14"/>
      <c r="RDY1149" s="14"/>
      <c r="RDZ1149" s="14"/>
      <c r="REA1149" s="14"/>
      <c r="REB1149" s="14"/>
      <c r="REC1149" s="14"/>
      <c r="RED1149" s="14"/>
      <c r="REE1149" s="14"/>
      <c r="REF1149" s="14"/>
      <c r="REG1149" s="14"/>
      <c r="REH1149" s="14"/>
      <c r="REI1149" s="14"/>
      <c r="REJ1149" s="14"/>
      <c r="REK1149" s="14"/>
      <c r="REL1149" s="14"/>
      <c r="REM1149" s="14"/>
      <c r="REN1149" s="14"/>
      <c r="REO1149" s="14"/>
      <c r="REP1149" s="14"/>
      <c r="REQ1149" s="14"/>
      <c r="RER1149" s="14"/>
      <c r="RES1149" s="14"/>
      <c r="RET1149" s="14"/>
      <c r="REU1149" s="14"/>
      <c r="REV1149" s="14"/>
      <c r="REW1149" s="14"/>
      <c r="REX1149" s="14"/>
      <c r="REY1149" s="14"/>
      <c r="REZ1149" s="14"/>
      <c r="RFA1149" s="14"/>
      <c r="RFB1149" s="14"/>
      <c r="RFC1149" s="14"/>
      <c r="RFD1149" s="14"/>
      <c r="RFE1149" s="14"/>
      <c r="RFF1149" s="14"/>
      <c r="RFG1149" s="14"/>
      <c r="RFH1149" s="14"/>
      <c r="RFI1149" s="14"/>
      <c r="RFJ1149" s="14"/>
      <c r="RFK1149" s="14"/>
      <c r="RFL1149" s="14"/>
      <c r="RFM1149" s="14"/>
      <c r="RFN1149" s="14"/>
      <c r="RFO1149" s="14"/>
      <c r="RFP1149" s="14"/>
      <c r="RFQ1149" s="14"/>
      <c r="RFR1149" s="14"/>
      <c r="RFS1149" s="14"/>
      <c r="RFT1149" s="14"/>
      <c r="RFU1149" s="14"/>
      <c r="RFV1149" s="14"/>
      <c r="RFW1149" s="14"/>
      <c r="RFX1149" s="14"/>
      <c r="RFY1149" s="14"/>
      <c r="RFZ1149" s="14"/>
      <c r="RGA1149" s="14"/>
      <c r="RGB1149" s="14"/>
      <c r="RGC1149" s="14"/>
      <c r="RGD1149" s="14"/>
      <c r="RGE1149" s="14"/>
      <c r="RGF1149" s="14"/>
      <c r="RGG1149" s="14"/>
      <c r="RGH1149" s="14"/>
      <c r="RGI1149" s="14"/>
      <c r="RGJ1149" s="14"/>
      <c r="RGK1149" s="14"/>
      <c r="RGL1149" s="14"/>
      <c r="RGM1149" s="14"/>
      <c r="RGN1149" s="14"/>
      <c r="RGO1149" s="14"/>
      <c r="RGP1149" s="14"/>
      <c r="RGQ1149" s="14"/>
      <c r="RGR1149" s="14"/>
      <c r="RGS1149" s="14"/>
      <c r="RGT1149" s="14"/>
      <c r="RGU1149" s="14"/>
      <c r="RGV1149" s="14"/>
      <c r="RGW1149" s="14"/>
      <c r="RGX1149" s="14"/>
      <c r="RGY1149" s="14"/>
      <c r="RGZ1149" s="14"/>
      <c r="RHA1149" s="14"/>
      <c r="RHB1149" s="14"/>
      <c r="RHC1149" s="14"/>
      <c r="RHD1149" s="14"/>
      <c r="RHE1149" s="14"/>
      <c r="RHF1149" s="14"/>
      <c r="RHG1149" s="14"/>
      <c r="RHH1149" s="14"/>
      <c r="RHI1149" s="14"/>
      <c r="RHJ1149" s="14"/>
      <c r="RHK1149" s="14"/>
      <c r="RHL1149" s="14"/>
      <c r="RHM1149" s="14"/>
      <c r="RHN1149" s="14"/>
      <c r="RHO1149" s="14"/>
      <c r="RHP1149" s="14"/>
      <c r="RHQ1149" s="14"/>
      <c r="RHR1149" s="14"/>
      <c r="RHS1149" s="14"/>
      <c r="RHT1149" s="14"/>
      <c r="RHU1149" s="14"/>
      <c r="RHV1149" s="14"/>
      <c r="RHW1149" s="14"/>
      <c r="RHX1149" s="14"/>
      <c r="RHY1149" s="14"/>
      <c r="RHZ1149" s="14"/>
      <c r="RIA1149" s="14"/>
      <c r="RIB1149" s="14"/>
      <c r="RIC1149" s="14"/>
      <c r="RID1149" s="14"/>
      <c r="RIE1149" s="14"/>
      <c r="RIF1149" s="14"/>
      <c r="RIG1149" s="14"/>
      <c r="RIH1149" s="14"/>
      <c r="RII1149" s="14"/>
      <c r="RIJ1149" s="14"/>
      <c r="RIK1149" s="14"/>
      <c r="RIL1149" s="14"/>
      <c r="RIM1149" s="14"/>
      <c r="RIN1149" s="14"/>
      <c r="RIO1149" s="14"/>
      <c r="RIP1149" s="14"/>
      <c r="RIQ1149" s="14"/>
      <c r="RIR1149" s="14"/>
      <c r="RIS1149" s="14"/>
      <c r="RIT1149" s="14"/>
      <c r="RIU1149" s="14"/>
      <c r="RIV1149" s="14"/>
      <c r="RIW1149" s="14"/>
      <c r="RIX1149" s="14"/>
      <c r="RIY1149" s="14"/>
      <c r="RIZ1149" s="14"/>
      <c r="RJA1149" s="14"/>
      <c r="RJB1149" s="14"/>
      <c r="RJC1149" s="14"/>
      <c r="RJD1149" s="14"/>
      <c r="RJE1149" s="14"/>
      <c r="RJF1149" s="14"/>
      <c r="RJG1149" s="14"/>
      <c r="RJH1149" s="14"/>
      <c r="RJI1149" s="14"/>
      <c r="RJJ1149" s="14"/>
      <c r="RJK1149" s="14"/>
      <c r="RJL1149" s="14"/>
      <c r="RJM1149" s="14"/>
      <c r="RJN1149" s="14"/>
      <c r="RJO1149" s="14"/>
      <c r="RJP1149" s="14"/>
      <c r="RJQ1149" s="14"/>
      <c r="RJR1149" s="14"/>
      <c r="RJS1149" s="14"/>
      <c r="RJT1149" s="14"/>
      <c r="RJU1149" s="14"/>
      <c r="RJV1149" s="14"/>
      <c r="RJW1149" s="14"/>
      <c r="RJX1149" s="14"/>
      <c r="RJY1149" s="14"/>
      <c r="RJZ1149" s="14"/>
      <c r="RKA1149" s="14"/>
      <c r="RKB1149" s="14"/>
      <c r="RKC1149" s="14"/>
      <c r="RKD1149" s="14"/>
      <c r="RKE1149" s="14"/>
      <c r="RKF1149" s="14"/>
      <c r="RKG1149" s="14"/>
      <c r="RKH1149" s="14"/>
      <c r="RKI1149" s="14"/>
      <c r="RKJ1149" s="14"/>
      <c r="RKK1149" s="14"/>
      <c r="RKL1149" s="14"/>
      <c r="RKM1149" s="14"/>
      <c r="RKN1149" s="14"/>
      <c r="RKO1149" s="14"/>
      <c r="RKP1149" s="14"/>
      <c r="RKQ1149" s="14"/>
      <c r="RKR1149" s="14"/>
      <c r="RKS1149" s="14"/>
      <c r="RKT1149" s="14"/>
      <c r="RKU1149" s="14"/>
      <c r="RKV1149" s="14"/>
      <c r="RKW1149" s="14"/>
      <c r="RKX1149" s="14"/>
      <c r="RKY1149" s="14"/>
      <c r="RKZ1149" s="14"/>
      <c r="RLA1149" s="14"/>
      <c r="RLB1149" s="14"/>
      <c r="RLC1149" s="14"/>
      <c r="RLD1149" s="14"/>
      <c r="RLE1149" s="14"/>
      <c r="RLF1149" s="14"/>
      <c r="RLG1149" s="14"/>
      <c r="RLH1149" s="14"/>
      <c r="RLI1149" s="14"/>
      <c r="RLJ1149" s="14"/>
      <c r="RLK1149" s="14"/>
      <c r="RLL1149" s="14"/>
      <c r="RLM1149" s="14"/>
      <c r="RLN1149" s="14"/>
      <c r="RLO1149" s="14"/>
      <c r="RLP1149" s="14"/>
      <c r="RLQ1149" s="14"/>
      <c r="RLR1149" s="14"/>
      <c r="RLS1149" s="14"/>
      <c r="RLT1149" s="14"/>
      <c r="RLU1149" s="14"/>
      <c r="RLV1149" s="14"/>
      <c r="RLW1149" s="14"/>
      <c r="RLX1149" s="14"/>
      <c r="RLY1149" s="14"/>
      <c r="RLZ1149" s="14"/>
      <c r="RMA1149" s="14"/>
      <c r="RMB1149" s="14"/>
      <c r="RMC1149" s="14"/>
      <c r="RMD1149" s="14"/>
      <c r="RME1149" s="14"/>
      <c r="RMF1149" s="14"/>
      <c r="RMG1149" s="14"/>
      <c r="RMH1149" s="14"/>
      <c r="RMI1149" s="14"/>
      <c r="RMJ1149" s="14"/>
      <c r="RMK1149" s="14"/>
      <c r="RML1149" s="14"/>
      <c r="RMM1149" s="14"/>
      <c r="RMN1149" s="14"/>
      <c r="RMO1149" s="14"/>
      <c r="RMP1149" s="14"/>
      <c r="RMQ1149" s="14"/>
      <c r="RMR1149" s="14"/>
      <c r="RMS1149" s="14"/>
      <c r="RMT1149" s="14"/>
      <c r="RMU1149" s="14"/>
      <c r="RMV1149" s="14"/>
      <c r="RMW1149" s="14"/>
      <c r="RMX1149" s="14"/>
      <c r="RMY1149" s="14"/>
      <c r="RMZ1149" s="14"/>
      <c r="RNA1149" s="14"/>
      <c r="RNB1149" s="14"/>
      <c r="RNC1149" s="14"/>
      <c r="RND1149" s="14"/>
      <c r="RNE1149" s="14"/>
      <c r="RNF1149" s="14"/>
      <c r="RNG1149" s="14"/>
      <c r="RNH1149" s="14"/>
      <c r="RNI1149" s="14"/>
      <c r="RNJ1149" s="14"/>
      <c r="RNK1149" s="14"/>
      <c r="RNL1149" s="14"/>
      <c r="RNM1149" s="14"/>
      <c r="RNN1149" s="14"/>
      <c r="RNO1149" s="14"/>
      <c r="RNP1149" s="14"/>
      <c r="RNQ1149" s="14"/>
      <c r="RNR1149" s="14"/>
      <c r="RNS1149" s="14"/>
      <c r="RNT1149" s="14"/>
      <c r="RNU1149" s="14"/>
      <c r="RNV1149" s="14"/>
      <c r="RNW1149" s="14"/>
      <c r="RNX1149" s="14"/>
      <c r="RNY1149" s="14"/>
      <c r="RNZ1149" s="14"/>
      <c r="ROA1149" s="14"/>
      <c r="ROB1149" s="14"/>
      <c r="ROC1149" s="14"/>
      <c r="ROD1149" s="14"/>
      <c r="ROE1149" s="14"/>
      <c r="ROF1149" s="14"/>
      <c r="ROG1149" s="14"/>
      <c r="ROH1149" s="14"/>
      <c r="ROI1149" s="14"/>
      <c r="ROJ1149" s="14"/>
      <c r="ROK1149" s="14"/>
      <c r="ROL1149" s="14"/>
      <c r="ROM1149" s="14"/>
      <c r="RON1149" s="14"/>
      <c r="ROO1149" s="14"/>
      <c r="ROP1149" s="14"/>
      <c r="ROQ1149" s="14"/>
      <c r="ROR1149" s="14"/>
      <c r="ROS1149" s="14"/>
      <c r="ROT1149" s="14"/>
      <c r="ROU1149" s="14"/>
      <c r="ROV1149" s="14"/>
      <c r="ROW1149" s="14"/>
      <c r="ROX1149" s="14"/>
      <c r="ROY1149" s="14"/>
      <c r="ROZ1149" s="14"/>
      <c r="RPA1149" s="14"/>
      <c r="RPB1149" s="14"/>
      <c r="RPC1149" s="14"/>
      <c r="RPD1149" s="14"/>
      <c r="RPE1149" s="14"/>
      <c r="RPF1149" s="14"/>
      <c r="RPG1149" s="14"/>
      <c r="RPH1149" s="14"/>
      <c r="RPI1149" s="14"/>
      <c r="RPJ1149" s="14"/>
      <c r="RPK1149" s="14"/>
      <c r="RPL1149" s="14"/>
      <c r="RPM1149" s="14"/>
      <c r="RPN1149" s="14"/>
      <c r="RPO1149" s="14"/>
      <c r="RPP1149" s="14"/>
      <c r="RPQ1149" s="14"/>
      <c r="RPR1149" s="14"/>
      <c r="RPS1149" s="14"/>
      <c r="RPT1149" s="14"/>
      <c r="RPU1149" s="14"/>
      <c r="RPV1149" s="14"/>
      <c r="RPW1149" s="14"/>
      <c r="RPX1149" s="14"/>
      <c r="RPY1149" s="14"/>
      <c r="RPZ1149" s="14"/>
      <c r="RQA1149" s="14"/>
      <c r="RQB1149" s="14"/>
      <c r="RQC1149" s="14"/>
      <c r="RQD1149" s="14"/>
      <c r="RQE1149" s="14"/>
      <c r="RQF1149" s="14"/>
      <c r="RQG1149" s="14"/>
      <c r="RQH1149" s="14"/>
      <c r="RQI1149" s="14"/>
      <c r="RQJ1149" s="14"/>
      <c r="RQK1149" s="14"/>
      <c r="RQL1149" s="14"/>
      <c r="RQM1149" s="14"/>
      <c r="RQN1149" s="14"/>
      <c r="RQO1149" s="14"/>
      <c r="RQP1149" s="14"/>
      <c r="RQQ1149" s="14"/>
      <c r="RQR1149" s="14"/>
      <c r="RQS1149" s="14"/>
      <c r="RQT1149" s="14"/>
      <c r="RQU1149" s="14"/>
      <c r="RQV1149" s="14"/>
      <c r="RQW1149" s="14"/>
      <c r="RQX1149" s="14"/>
      <c r="RQY1149" s="14"/>
      <c r="RQZ1149" s="14"/>
      <c r="RRA1149" s="14"/>
      <c r="RRB1149" s="14"/>
      <c r="RRC1149" s="14"/>
      <c r="RRD1149" s="14"/>
      <c r="RRE1149" s="14"/>
      <c r="RRF1149" s="14"/>
      <c r="RRG1149" s="14"/>
      <c r="RRH1149" s="14"/>
      <c r="RRI1149" s="14"/>
      <c r="RRJ1149" s="14"/>
      <c r="RRK1149" s="14"/>
      <c r="RRL1149" s="14"/>
      <c r="RRM1149" s="14"/>
      <c r="RRN1149" s="14"/>
      <c r="RRO1149" s="14"/>
      <c r="RRP1149" s="14"/>
      <c r="RRQ1149" s="14"/>
      <c r="RRR1149" s="14"/>
      <c r="RRS1149" s="14"/>
      <c r="RRT1149" s="14"/>
      <c r="RRU1149" s="14"/>
      <c r="RRV1149" s="14"/>
      <c r="RRW1149" s="14"/>
      <c r="RRX1149" s="14"/>
      <c r="RRY1149" s="14"/>
      <c r="RRZ1149" s="14"/>
      <c r="RSA1149" s="14"/>
      <c r="RSB1149" s="14"/>
      <c r="RSC1149" s="14"/>
      <c r="RSD1149" s="14"/>
      <c r="RSE1149" s="14"/>
      <c r="RSF1149" s="14"/>
      <c r="RSG1149" s="14"/>
      <c r="RSH1149" s="14"/>
      <c r="RSI1149" s="14"/>
      <c r="RSJ1149" s="14"/>
      <c r="RSK1149" s="14"/>
      <c r="RSL1149" s="14"/>
      <c r="RSM1149" s="14"/>
      <c r="RSN1149" s="14"/>
      <c r="RSO1149" s="14"/>
      <c r="RSP1149" s="14"/>
      <c r="RSQ1149" s="14"/>
      <c r="RSR1149" s="14"/>
      <c r="RSS1149" s="14"/>
      <c r="RST1149" s="14"/>
      <c r="RSU1149" s="14"/>
      <c r="RSV1149" s="14"/>
      <c r="RSW1149" s="14"/>
      <c r="RSX1149" s="14"/>
      <c r="RSY1149" s="14"/>
      <c r="RSZ1149" s="14"/>
      <c r="RTA1149" s="14"/>
      <c r="RTB1149" s="14"/>
      <c r="RTC1149" s="14"/>
      <c r="RTD1149" s="14"/>
      <c r="RTE1149" s="14"/>
      <c r="RTF1149" s="14"/>
      <c r="RTG1149" s="14"/>
      <c r="RTH1149" s="14"/>
      <c r="RTI1149" s="14"/>
      <c r="RTJ1149" s="14"/>
      <c r="RTK1149" s="14"/>
      <c r="RTL1149" s="14"/>
      <c r="RTM1149" s="14"/>
      <c r="RTN1149" s="14"/>
      <c r="RTO1149" s="14"/>
      <c r="RTP1149" s="14"/>
      <c r="RTQ1149" s="14"/>
      <c r="RTR1149" s="14"/>
      <c r="RTS1149" s="14"/>
      <c r="RTT1149" s="14"/>
      <c r="RTU1149" s="14"/>
      <c r="RTV1149" s="14"/>
      <c r="RTW1149" s="14"/>
      <c r="RTX1149" s="14"/>
      <c r="RTY1149" s="14"/>
      <c r="RTZ1149" s="14"/>
      <c r="RUA1149" s="14"/>
      <c r="RUB1149" s="14"/>
      <c r="RUC1149" s="14"/>
      <c r="RUD1149" s="14"/>
      <c r="RUE1149" s="14"/>
      <c r="RUF1149" s="14"/>
      <c r="RUG1149" s="14"/>
      <c r="RUH1149" s="14"/>
      <c r="RUI1149" s="14"/>
      <c r="RUJ1149" s="14"/>
      <c r="RUK1149" s="14"/>
      <c r="RUL1149" s="14"/>
      <c r="RUM1149" s="14"/>
      <c r="RUN1149" s="14"/>
      <c r="RUO1149" s="14"/>
      <c r="RUP1149" s="14"/>
      <c r="RUQ1149" s="14"/>
      <c r="RUR1149" s="14"/>
      <c r="RUS1149" s="14"/>
      <c r="RUT1149" s="14"/>
      <c r="RUU1149" s="14"/>
      <c r="RUV1149" s="14"/>
      <c r="RUW1149" s="14"/>
      <c r="RUX1149" s="14"/>
      <c r="RUY1149" s="14"/>
      <c r="RUZ1149" s="14"/>
      <c r="RVA1149" s="14"/>
      <c r="RVB1149" s="14"/>
      <c r="RVC1149" s="14"/>
      <c r="RVD1149" s="14"/>
      <c r="RVE1149" s="14"/>
      <c r="RVF1149" s="14"/>
      <c r="RVG1149" s="14"/>
      <c r="RVH1149" s="14"/>
      <c r="RVI1149" s="14"/>
      <c r="RVJ1149" s="14"/>
      <c r="RVK1149" s="14"/>
      <c r="RVL1149" s="14"/>
      <c r="RVM1149" s="14"/>
      <c r="RVN1149" s="14"/>
      <c r="RVO1149" s="14"/>
      <c r="RVP1149" s="14"/>
      <c r="RVQ1149" s="14"/>
      <c r="RVR1149" s="14"/>
      <c r="RVS1149" s="14"/>
      <c r="RVT1149" s="14"/>
      <c r="RVU1149" s="14"/>
      <c r="RVV1149" s="14"/>
      <c r="RVW1149" s="14"/>
      <c r="RVX1149" s="14"/>
      <c r="RVY1149" s="14"/>
      <c r="RVZ1149" s="14"/>
      <c r="RWA1149" s="14"/>
      <c r="RWB1149" s="14"/>
      <c r="RWC1149" s="14"/>
      <c r="RWD1149" s="14"/>
      <c r="RWE1149" s="14"/>
      <c r="RWF1149" s="14"/>
      <c r="RWG1149" s="14"/>
      <c r="RWH1149" s="14"/>
      <c r="RWI1149" s="14"/>
      <c r="RWJ1149" s="14"/>
      <c r="RWK1149" s="14"/>
      <c r="RWL1149" s="14"/>
      <c r="RWM1149" s="14"/>
      <c r="RWN1149" s="14"/>
      <c r="RWO1149" s="14"/>
      <c r="RWP1149" s="14"/>
      <c r="RWQ1149" s="14"/>
      <c r="RWR1149" s="14"/>
      <c r="RWS1149" s="14"/>
      <c r="RWT1149" s="14"/>
      <c r="RWU1149" s="14"/>
      <c r="RWV1149" s="14"/>
      <c r="RWW1149" s="14"/>
      <c r="RWX1149" s="14"/>
      <c r="RWY1149" s="14"/>
      <c r="RWZ1149" s="14"/>
      <c r="RXA1149" s="14"/>
      <c r="RXB1149" s="14"/>
      <c r="RXC1149" s="14"/>
      <c r="RXD1149" s="14"/>
      <c r="RXE1149" s="14"/>
      <c r="RXF1149" s="14"/>
      <c r="RXG1149" s="14"/>
      <c r="RXH1149" s="14"/>
      <c r="RXI1149" s="14"/>
      <c r="RXJ1149" s="14"/>
      <c r="RXK1149" s="14"/>
      <c r="RXL1149" s="14"/>
      <c r="RXM1149" s="14"/>
      <c r="RXN1149" s="14"/>
      <c r="RXO1149" s="14"/>
      <c r="RXP1149" s="14"/>
      <c r="RXQ1149" s="14"/>
      <c r="RXR1149" s="14"/>
      <c r="RXS1149" s="14"/>
      <c r="RXT1149" s="14"/>
      <c r="RXU1149" s="14"/>
      <c r="RXV1149" s="14"/>
      <c r="RXW1149" s="14"/>
      <c r="RXX1149" s="14"/>
      <c r="RXY1149" s="14"/>
      <c r="RXZ1149" s="14"/>
      <c r="RYA1149" s="14"/>
      <c r="RYB1149" s="14"/>
      <c r="RYC1149" s="14"/>
      <c r="RYD1149" s="14"/>
      <c r="RYE1149" s="14"/>
      <c r="RYF1149" s="14"/>
      <c r="RYG1149" s="14"/>
      <c r="RYH1149" s="14"/>
      <c r="RYI1149" s="14"/>
      <c r="RYJ1149" s="14"/>
      <c r="RYK1149" s="14"/>
      <c r="RYL1149" s="14"/>
      <c r="RYM1149" s="14"/>
      <c r="RYN1149" s="14"/>
      <c r="RYO1149" s="14"/>
      <c r="RYP1149" s="14"/>
      <c r="RYQ1149" s="14"/>
      <c r="RYR1149" s="14"/>
      <c r="RYS1149" s="14"/>
      <c r="RYT1149" s="14"/>
      <c r="RYU1149" s="14"/>
      <c r="RYV1149" s="14"/>
      <c r="RYW1149" s="14"/>
      <c r="RYX1149" s="14"/>
      <c r="RYY1149" s="14"/>
      <c r="RYZ1149" s="14"/>
      <c r="RZA1149" s="14"/>
      <c r="RZB1149" s="14"/>
      <c r="RZC1149" s="14"/>
      <c r="RZD1149" s="14"/>
      <c r="RZE1149" s="14"/>
      <c r="RZF1149" s="14"/>
      <c r="RZG1149" s="14"/>
      <c r="RZH1149" s="14"/>
      <c r="RZI1149" s="14"/>
      <c r="RZJ1149" s="14"/>
      <c r="RZK1149" s="14"/>
      <c r="RZL1149" s="14"/>
      <c r="RZM1149" s="14"/>
      <c r="RZN1149" s="14"/>
      <c r="RZO1149" s="14"/>
      <c r="RZP1149" s="14"/>
      <c r="RZQ1149" s="14"/>
      <c r="RZR1149" s="14"/>
      <c r="RZS1149" s="14"/>
      <c r="RZT1149" s="14"/>
      <c r="RZU1149" s="14"/>
      <c r="RZV1149" s="14"/>
      <c r="RZW1149" s="14"/>
      <c r="RZX1149" s="14"/>
      <c r="RZY1149" s="14"/>
      <c r="RZZ1149" s="14"/>
      <c r="SAA1149" s="14"/>
      <c r="SAB1149" s="14"/>
      <c r="SAC1149" s="14"/>
      <c r="SAD1149" s="14"/>
      <c r="SAE1149" s="14"/>
      <c r="SAF1149" s="14"/>
      <c r="SAG1149" s="14"/>
      <c r="SAH1149" s="14"/>
      <c r="SAI1149" s="14"/>
      <c r="SAJ1149" s="14"/>
      <c r="SAK1149" s="14"/>
      <c r="SAL1149" s="14"/>
      <c r="SAM1149" s="14"/>
      <c r="SAN1149" s="14"/>
      <c r="SAO1149" s="14"/>
      <c r="SAP1149" s="14"/>
      <c r="SAQ1149" s="14"/>
      <c r="SAR1149" s="14"/>
      <c r="SAS1149" s="14"/>
      <c r="SAT1149" s="14"/>
      <c r="SAU1149" s="14"/>
      <c r="SAV1149" s="14"/>
      <c r="SAW1149" s="14"/>
      <c r="SAX1149" s="14"/>
      <c r="SAY1149" s="14"/>
      <c r="SAZ1149" s="14"/>
      <c r="SBA1149" s="14"/>
      <c r="SBB1149" s="14"/>
      <c r="SBC1149" s="14"/>
      <c r="SBD1149" s="14"/>
      <c r="SBE1149" s="14"/>
      <c r="SBF1149" s="14"/>
      <c r="SBG1149" s="14"/>
      <c r="SBH1149" s="14"/>
      <c r="SBI1149" s="14"/>
      <c r="SBJ1149" s="14"/>
      <c r="SBK1149" s="14"/>
      <c r="SBL1149" s="14"/>
      <c r="SBM1149" s="14"/>
      <c r="SBN1149" s="14"/>
      <c r="SBO1149" s="14"/>
      <c r="SBP1149" s="14"/>
      <c r="SBQ1149" s="14"/>
      <c r="SBR1149" s="14"/>
      <c r="SBS1149" s="14"/>
      <c r="SBT1149" s="14"/>
      <c r="SBU1149" s="14"/>
      <c r="SBV1149" s="14"/>
      <c r="SBW1149" s="14"/>
      <c r="SBX1149" s="14"/>
      <c r="SBY1149" s="14"/>
      <c r="SBZ1149" s="14"/>
      <c r="SCA1149" s="14"/>
      <c r="SCB1149" s="14"/>
      <c r="SCC1149" s="14"/>
      <c r="SCD1149" s="14"/>
      <c r="SCE1149" s="14"/>
      <c r="SCF1149" s="14"/>
      <c r="SCG1149" s="14"/>
      <c r="SCH1149" s="14"/>
      <c r="SCI1149" s="14"/>
      <c r="SCJ1149" s="14"/>
      <c r="SCK1149" s="14"/>
      <c r="SCL1149" s="14"/>
      <c r="SCM1149" s="14"/>
      <c r="SCN1149" s="14"/>
      <c r="SCO1149" s="14"/>
      <c r="SCP1149" s="14"/>
      <c r="SCQ1149" s="14"/>
      <c r="SCR1149" s="14"/>
      <c r="SCS1149" s="14"/>
      <c r="SCT1149" s="14"/>
      <c r="SCU1149" s="14"/>
      <c r="SCV1149" s="14"/>
      <c r="SCW1149" s="14"/>
      <c r="SCX1149" s="14"/>
      <c r="SCY1149" s="14"/>
      <c r="SCZ1149" s="14"/>
      <c r="SDA1149" s="14"/>
      <c r="SDB1149" s="14"/>
      <c r="SDC1149" s="14"/>
      <c r="SDD1149" s="14"/>
      <c r="SDE1149" s="14"/>
      <c r="SDF1149" s="14"/>
      <c r="SDG1149" s="14"/>
      <c r="SDH1149" s="14"/>
      <c r="SDI1149" s="14"/>
      <c r="SDJ1149" s="14"/>
      <c r="SDK1149" s="14"/>
      <c r="SDL1149" s="14"/>
      <c r="SDM1149" s="14"/>
      <c r="SDN1149" s="14"/>
      <c r="SDO1149" s="14"/>
      <c r="SDP1149" s="14"/>
      <c r="SDQ1149" s="14"/>
      <c r="SDR1149" s="14"/>
      <c r="SDS1149" s="14"/>
      <c r="SDT1149" s="14"/>
      <c r="SDU1149" s="14"/>
      <c r="SDV1149" s="14"/>
      <c r="SDW1149" s="14"/>
      <c r="SDX1149" s="14"/>
      <c r="SDY1149" s="14"/>
      <c r="SDZ1149" s="14"/>
      <c r="SEA1149" s="14"/>
      <c r="SEB1149" s="14"/>
      <c r="SEC1149" s="14"/>
      <c r="SED1149" s="14"/>
      <c r="SEE1149" s="14"/>
      <c r="SEF1149" s="14"/>
      <c r="SEG1149" s="14"/>
      <c r="SEH1149" s="14"/>
      <c r="SEI1149" s="14"/>
      <c r="SEJ1149" s="14"/>
      <c r="SEK1149" s="14"/>
      <c r="SEL1149" s="14"/>
      <c r="SEM1149" s="14"/>
      <c r="SEN1149" s="14"/>
      <c r="SEO1149" s="14"/>
      <c r="SEP1149" s="14"/>
      <c r="SEQ1149" s="14"/>
      <c r="SER1149" s="14"/>
      <c r="SES1149" s="14"/>
      <c r="SET1149" s="14"/>
      <c r="SEU1149" s="14"/>
      <c r="SEV1149" s="14"/>
      <c r="SEW1149" s="14"/>
      <c r="SEX1149" s="14"/>
      <c r="SEY1149" s="14"/>
      <c r="SEZ1149" s="14"/>
      <c r="SFA1149" s="14"/>
      <c r="SFB1149" s="14"/>
      <c r="SFC1149" s="14"/>
      <c r="SFD1149" s="14"/>
      <c r="SFE1149" s="14"/>
      <c r="SFF1149" s="14"/>
      <c r="SFG1149" s="14"/>
      <c r="SFH1149" s="14"/>
      <c r="SFI1149" s="14"/>
      <c r="SFJ1149" s="14"/>
      <c r="SFK1149" s="14"/>
      <c r="SFL1149" s="14"/>
      <c r="SFM1149" s="14"/>
      <c r="SFN1149" s="14"/>
      <c r="SFO1149" s="14"/>
      <c r="SFP1149" s="14"/>
      <c r="SFQ1149" s="14"/>
      <c r="SFR1149" s="14"/>
      <c r="SFS1149" s="14"/>
      <c r="SFT1149" s="14"/>
      <c r="SFU1149" s="14"/>
      <c r="SFV1149" s="14"/>
      <c r="SFW1149" s="14"/>
      <c r="SFX1149" s="14"/>
      <c r="SFY1149" s="14"/>
      <c r="SFZ1149" s="14"/>
      <c r="SGA1149" s="14"/>
      <c r="SGB1149" s="14"/>
      <c r="SGC1149" s="14"/>
      <c r="SGD1149" s="14"/>
      <c r="SGE1149" s="14"/>
      <c r="SGF1149" s="14"/>
      <c r="SGG1149" s="14"/>
      <c r="SGH1149" s="14"/>
      <c r="SGI1149" s="14"/>
      <c r="SGJ1149" s="14"/>
      <c r="SGK1149" s="14"/>
      <c r="SGL1149" s="14"/>
      <c r="SGM1149" s="14"/>
      <c r="SGN1149" s="14"/>
      <c r="SGO1149" s="14"/>
      <c r="SGP1149" s="14"/>
      <c r="SGQ1149" s="14"/>
      <c r="SGR1149" s="14"/>
      <c r="SGS1149" s="14"/>
      <c r="SGT1149" s="14"/>
      <c r="SGU1149" s="14"/>
      <c r="SGV1149" s="14"/>
      <c r="SGW1149" s="14"/>
      <c r="SGX1149" s="14"/>
      <c r="SGY1149" s="14"/>
      <c r="SGZ1149" s="14"/>
      <c r="SHA1149" s="14"/>
      <c r="SHB1149" s="14"/>
      <c r="SHC1149" s="14"/>
      <c r="SHD1149" s="14"/>
      <c r="SHE1149" s="14"/>
      <c r="SHF1149" s="14"/>
      <c r="SHG1149" s="14"/>
      <c r="SHH1149" s="14"/>
      <c r="SHI1149" s="14"/>
      <c r="SHJ1149" s="14"/>
      <c r="SHK1149" s="14"/>
      <c r="SHL1149" s="14"/>
      <c r="SHM1149" s="14"/>
      <c r="SHN1149" s="14"/>
      <c r="SHO1149" s="14"/>
      <c r="SHP1149" s="14"/>
      <c r="SHQ1149" s="14"/>
      <c r="SHR1149" s="14"/>
      <c r="SHS1149" s="14"/>
      <c r="SHT1149" s="14"/>
      <c r="SHU1149" s="14"/>
      <c r="SHV1149" s="14"/>
      <c r="SHW1149" s="14"/>
      <c r="SHX1149" s="14"/>
      <c r="SHY1149" s="14"/>
      <c r="SHZ1149" s="14"/>
      <c r="SIA1149" s="14"/>
      <c r="SIB1149" s="14"/>
      <c r="SIC1149" s="14"/>
      <c r="SID1149" s="14"/>
      <c r="SIE1149" s="14"/>
      <c r="SIF1149" s="14"/>
      <c r="SIG1149" s="14"/>
      <c r="SIH1149" s="14"/>
      <c r="SII1149" s="14"/>
      <c r="SIJ1149" s="14"/>
      <c r="SIK1149" s="14"/>
      <c r="SIL1149" s="14"/>
      <c r="SIM1149" s="14"/>
      <c r="SIN1149" s="14"/>
      <c r="SIO1149" s="14"/>
      <c r="SIP1149" s="14"/>
      <c r="SIQ1149" s="14"/>
      <c r="SIR1149" s="14"/>
      <c r="SIS1149" s="14"/>
      <c r="SIT1149" s="14"/>
      <c r="SIU1149" s="14"/>
      <c r="SIV1149" s="14"/>
      <c r="SIW1149" s="14"/>
      <c r="SIX1149" s="14"/>
      <c r="SIY1149" s="14"/>
      <c r="SIZ1149" s="14"/>
      <c r="SJA1149" s="14"/>
      <c r="SJB1149" s="14"/>
      <c r="SJC1149" s="14"/>
      <c r="SJD1149" s="14"/>
      <c r="SJE1149" s="14"/>
      <c r="SJF1149" s="14"/>
      <c r="SJG1149" s="14"/>
      <c r="SJH1149" s="14"/>
      <c r="SJI1149" s="14"/>
      <c r="SJJ1149" s="14"/>
      <c r="SJK1149" s="14"/>
      <c r="SJL1149" s="14"/>
      <c r="SJM1149" s="14"/>
      <c r="SJN1149" s="14"/>
      <c r="SJO1149" s="14"/>
      <c r="SJP1149" s="14"/>
      <c r="SJQ1149" s="14"/>
      <c r="SJR1149" s="14"/>
      <c r="SJS1149" s="14"/>
      <c r="SJT1149" s="14"/>
      <c r="SJU1149" s="14"/>
      <c r="SJV1149" s="14"/>
      <c r="SJW1149" s="14"/>
      <c r="SJX1149" s="14"/>
      <c r="SJY1149" s="14"/>
      <c r="SJZ1149" s="14"/>
      <c r="SKA1149" s="14"/>
      <c r="SKB1149" s="14"/>
      <c r="SKC1149" s="14"/>
      <c r="SKD1149" s="14"/>
      <c r="SKE1149" s="14"/>
      <c r="SKF1149" s="14"/>
      <c r="SKG1149" s="14"/>
      <c r="SKH1149" s="14"/>
      <c r="SKI1149" s="14"/>
      <c r="SKJ1149" s="14"/>
      <c r="SKK1149" s="14"/>
      <c r="SKL1149" s="14"/>
      <c r="SKM1149" s="14"/>
      <c r="SKN1149" s="14"/>
      <c r="SKO1149" s="14"/>
      <c r="SKP1149" s="14"/>
      <c r="SKQ1149" s="14"/>
      <c r="SKR1149" s="14"/>
      <c r="SKS1149" s="14"/>
      <c r="SKT1149" s="14"/>
      <c r="SKU1149" s="14"/>
      <c r="SKV1149" s="14"/>
      <c r="SKW1149" s="14"/>
      <c r="SKX1149" s="14"/>
      <c r="SKY1149" s="14"/>
      <c r="SKZ1149" s="14"/>
      <c r="SLA1149" s="14"/>
      <c r="SLB1149" s="14"/>
      <c r="SLC1149" s="14"/>
      <c r="SLD1149" s="14"/>
      <c r="SLE1149" s="14"/>
      <c r="SLF1149" s="14"/>
      <c r="SLG1149" s="14"/>
      <c r="SLH1149" s="14"/>
      <c r="SLI1149" s="14"/>
      <c r="SLJ1149" s="14"/>
      <c r="SLK1149" s="14"/>
      <c r="SLL1149" s="14"/>
      <c r="SLM1149" s="14"/>
      <c r="SLN1149" s="14"/>
      <c r="SLO1149" s="14"/>
      <c r="SLP1149" s="14"/>
      <c r="SLQ1149" s="14"/>
      <c r="SLR1149" s="14"/>
      <c r="SLS1149" s="14"/>
      <c r="SLT1149" s="14"/>
      <c r="SLU1149" s="14"/>
      <c r="SLV1149" s="14"/>
      <c r="SLW1149" s="14"/>
      <c r="SLX1149" s="14"/>
      <c r="SLY1149" s="14"/>
      <c r="SLZ1149" s="14"/>
      <c r="SMA1149" s="14"/>
      <c r="SMB1149" s="14"/>
      <c r="SMC1149" s="14"/>
      <c r="SMD1149" s="14"/>
      <c r="SME1149" s="14"/>
      <c r="SMF1149" s="14"/>
      <c r="SMG1149" s="14"/>
      <c r="SMH1149" s="14"/>
      <c r="SMI1149" s="14"/>
      <c r="SMJ1149" s="14"/>
      <c r="SMK1149" s="14"/>
      <c r="SML1149" s="14"/>
      <c r="SMM1149" s="14"/>
      <c r="SMN1149" s="14"/>
      <c r="SMO1149" s="14"/>
      <c r="SMP1149" s="14"/>
      <c r="SMQ1149" s="14"/>
      <c r="SMR1149" s="14"/>
      <c r="SMS1149" s="14"/>
      <c r="SMT1149" s="14"/>
      <c r="SMU1149" s="14"/>
      <c r="SMV1149" s="14"/>
      <c r="SMW1149" s="14"/>
      <c r="SMX1149" s="14"/>
      <c r="SMY1149" s="14"/>
      <c r="SMZ1149" s="14"/>
      <c r="SNA1149" s="14"/>
      <c r="SNB1149" s="14"/>
      <c r="SNC1149" s="14"/>
      <c r="SND1149" s="14"/>
      <c r="SNE1149" s="14"/>
      <c r="SNF1149" s="14"/>
      <c r="SNG1149" s="14"/>
      <c r="SNH1149" s="14"/>
      <c r="SNI1149" s="14"/>
      <c r="SNJ1149" s="14"/>
      <c r="SNK1149" s="14"/>
      <c r="SNL1149" s="14"/>
      <c r="SNM1149" s="14"/>
      <c r="SNN1149" s="14"/>
      <c r="SNO1149" s="14"/>
      <c r="SNP1149" s="14"/>
      <c r="SNQ1149" s="14"/>
      <c r="SNR1149" s="14"/>
      <c r="SNS1149" s="14"/>
      <c r="SNT1149" s="14"/>
      <c r="SNU1149" s="14"/>
      <c r="SNV1149" s="14"/>
      <c r="SNW1149" s="14"/>
      <c r="SNX1149" s="14"/>
      <c r="SNY1149" s="14"/>
      <c r="SNZ1149" s="14"/>
      <c r="SOA1149" s="14"/>
      <c r="SOB1149" s="14"/>
      <c r="SOC1149" s="14"/>
      <c r="SOD1149" s="14"/>
      <c r="SOE1149" s="14"/>
      <c r="SOF1149" s="14"/>
      <c r="SOG1149" s="14"/>
      <c r="SOH1149" s="14"/>
      <c r="SOI1149" s="14"/>
      <c r="SOJ1149" s="14"/>
      <c r="SOK1149" s="14"/>
      <c r="SOL1149" s="14"/>
      <c r="SOM1149" s="14"/>
      <c r="SON1149" s="14"/>
      <c r="SOO1149" s="14"/>
      <c r="SOP1149" s="14"/>
      <c r="SOQ1149" s="14"/>
      <c r="SOR1149" s="14"/>
      <c r="SOS1149" s="14"/>
      <c r="SOT1149" s="14"/>
      <c r="SOU1149" s="14"/>
      <c r="SOV1149" s="14"/>
      <c r="SOW1149" s="14"/>
      <c r="SOX1149" s="14"/>
      <c r="SOY1149" s="14"/>
      <c r="SOZ1149" s="14"/>
      <c r="SPA1149" s="14"/>
      <c r="SPB1149" s="14"/>
      <c r="SPC1149" s="14"/>
      <c r="SPD1149" s="14"/>
      <c r="SPE1149" s="14"/>
      <c r="SPF1149" s="14"/>
      <c r="SPG1149" s="14"/>
      <c r="SPH1149" s="14"/>
      <c r="SPI1149" s="14"/>
      <c r="SPJ1149" s="14"/>
      <c r="SPK1149" s="14"/>
      <c r="SPL1149" s="14"/>
      <c r="SPM1149" s="14"/>
      <c r="SPN1149" s="14"/>
      <c r="SPO1149" s="14"/>
      <c r="SPP1149" s="14"/>
      <c r="SPQ1149" s="14"/>
      <c r="SPR1149" s="14"/>
      <c r="SPS1149" s="14"/>
      <c r="SPT1149" s="14"/>
      <c r="SPU1149" s="14"/>
      <c r="SPV1149" s="14"/>
      <c r="SPW1149" s="14"/>
      <c r="SPX1149" s="14"/>
      <c r="SPY1149" s="14"/>
      <c r="SPZ1149" s="14"/>
      <c r="SQA1149" s="14"/>
      <c r="SQB1149" s="14"/>
      <c r="SQC1149" s="14"/>
      <c r="SQD1149" s="14"/>
      <c r="SQE1149" s="14"/>
      <c r="SQF1149" s="14"/>
      <c r="SQG1149" s="14"/>
      <c r="SQH1149" s="14"/>
      <c r="SQI1149" s="14"/>
      <c r="SQJ1149" s="14"/>
      <c r="SQK1149" s="14"/>
      <c r="SQL1149" s="14"/>
      <c r="SQM1149" s="14"/>
      <c r="SQN1149" s="14"/>
      <c r="SQO1149" s="14"/>
      <c r="SQP1149" s="14"/>
      <c r="SQQ1149" s="14"/>
      <c r="SQR1149" s="14"/>
      <c r="SQS1149" s="14"/>
      <c r="SQT1149" s="14"/>
      <c r="SQU1149" s="14"/>
      <c r="SQV1149" s="14"/>
      <c r="SQW1149" s="14"/>
      <c r="SQX1149" s="14"/>
      <c r="SQY1149" s="14"/>
      <c r="SQZ1149" s="14"/>
      <c r="SRA1149" s="14"/>
      <c r="SRB1149" s="14"/>
      <c r="SRC1149" s="14"/>
      <c r="SRD1149" s="14"/>
      <c r="SRE1149" s="14"/>
      <c r="SRF1149" s="14"/>
      <c r="SRG1149" s="14"/>
      <c r="SRH1149" s="14"/>
      <c r="SRI1149" s="14"/>
      <c r="SRJ1149" s="14"/>
      <c r="SRK1149" s="14"/>
      <c r="SRL1149" s="14"/>
      <c r="SRM1149" s="14"/>
      <c r="SRN1149" s="14"/>
      <c r="SRO1149" s="14"/>
      <c r="SRP1149" s="14"/>
      <c r="SRQ1149" s="14"/>
      <c r="SRR1149" s="14"/>
      <c r="SRS1149" s="14"/>
      <c r="SRT1149" s="14"/>
      <c r="SRU1149" s="14"/>
      <c r="SRV1149" s="14"/>
      <c r="SRW1149" s="14"/>
      <c r="SRX1149" s="14"/>
      <c r="SRY1149" s="14"/>
      <c r="SRZ1149" s="14"/>
      <c r="SSA1149" s="14"/>
      <c r="SSB1149" s="14"/>
      <c r="SSC1149" s="14"/>
      <c r="SSD1149" s="14"/>
      <c r="SSE1149" s="14"/>
      <c r="SSF1149" s="14"/>
      <c r="SSG1149" s="14"/>
      <c r="SSH1149" s="14"/>
      <c r="SSI1149" s="14"/>
      <c r="SSJ1149" s="14"/>
      <c r="SSK1149" s="14"/>
      <c r="SSL1149" s="14"/>
      <c r="SSM1149" s="14"/>
      <c r="SSN1149" s="14"/>
      <c r="SSO1149" s="14"/>
      <c r="SSP1149" s="14"/>
      <c r="SSQ1149" s="14"/>
      <c r="SSR1149" s="14"/>
      <c r="SSS1149" s="14"/>
      <c r="SST1149" s="14"/>
      <c r="SSU1149" s="14"/>
      <c r="SSV1149" s="14"/>
      <c r="SSW1149" s="14"/>
      <c r="SSX1149" s="14"/>
      <c r="SSY1149" s="14"/>
      <c r="SSZ1149" s="14"/>
      <c r="STA1149" s="14"/>
      <c r="STB1149" s="14"/>
      <c r="STC1149" s="14"/>
      <c r="STD1149" s="14"/>
      <c r="STE1149" s="14"/>
      <c r="STF1149" s="14"/>
      <c r="STG1149" s="14"/>
      <c r="STH1149" s="14"/>
      <c r="STI1149" s="14"/>
      <c r="STJ1149" s="14"/>
      <c r="STK1149" s="14"/>
      <c r="STL1149" s="14"/>
      <c r="STM1149" s="14"/>
      <c r="STN1149" s="14"/>
      <c r="STO1149" s="14"/>
      <c r="STP1149" s="14"/>
      <c r="STQ1149" s="14"/>
      <c r="STR1149" s="14"/>
      <c r="STS1149" s="14"/>
      <c r="STT1149" s="14"/>
      <c r="STU1149" s="14"/>
      <c r="STV1149" s="14"/>
      <c r="STW1149" s="14"/>
      <c r="STX1149" s="14"/>
      <c r="STY1149" s="14"/>
      <c r="STZ1149" s="14"/>
      <c r="SUA1149" s="14"/>
      <c r="SUB1149" s="14"/>
      <c r="SUC1149" s="14"/>
      <c r="SUD1149" s="14"/>
      <c r="SUE1149" s="14"/>
      <c r="SUF1149" s="14"/>
      <c r="SUG1149" s="14"/>
      <c r="SUH1149" s="14"/>
      <c r="SUI1149" s="14"/>
      <c r="SUJ1149" s="14"/>
      <c r="SUK1149" s="14"/>
      <c r="SUL1149" s="14"/>
      <c r="SUM1149" s="14"/>
      <c r="SUN1149" s="14"/>
      <c r="SUO1149" s="14"/>
      <c r="SUP1149" s="14"/>
      <c r="SUQ1149" s="14"/>
      <c r="SUR1149" s="14"/>
      <c r="SUS1149" s="14"/>
      <c r="SUT1149" s="14"/>
      <c r="SUU1149" s="14"/>
      <c r="SUV1149" s="14"/>
      <c r="SUW1149" s="14"/>
      <c r="SUX1149" s="14"/>
      <c r="SUY1149" s="14"/>
      <c r="SUZ1149" s="14"/>
      <c r="SVA1149" s="14"/>
      <c r="SVB1149" s="14"/>
      <c r="SVC1149" s="14"/>
      <c r="SVD1149" s="14"/>
      <c r="SVE1149" s="14"/>
      <c r="SVF1149" s="14"/>
      <c r="SVG1149" s="14"/>
      <c r="SVH1149" s="14"/>
      <c r="SVI1149" s="14"/>
      <c r="SVJ1149" s="14"/>
      <c r="SVK1149" s="14"/>
      <c r="SVL1149" s="14"/>
      <c r="SVM1149" s="14"/>
      <c r="SVN1149" s="14"/>
      <c r="SVO1149" s="14"/>
      <c r="SVP1149" s="14"/>
      <c r="SVQ1149" s="14"/>
      <c r="SVR1149" s="14"/>
      <c r="SVS1149" s="14"/>
      <c r="SVT1149" s="14"/>
      <c r="SVU1149" s="14"/>
      <c r="SVV1149" s="14"/>
      <c r="SVW1149" s="14"/>
      <c r="SVX1149" s="14"/>
      <c r="SVY1149" s="14"/>
      <c r="SVZ1149" s="14"/>
      <c r="SWA1149" s="14"/>
      <c r="SWB1149" s="14"/>
      <c r="SWC1149" s="14"/>
      <c r="SWD1149" s="14"/>
      <c r="SWE1149" s="14"/>
      <c r="SWF1149" s="14"/>
      <c r="SWG1149" s="14"/>
      <c r="SWH1149" s="14"/>
      <c r="SWI1149" s="14"/>
      <c r="SWJ1149" s="14"/>
      <c r="SWK1149" s="14"/>
      <c r="SWL1149" s="14"/>
      <c r="SWM1149" s="14"/>
      <c r="SWN1149" s="14"/>
      <c r="SWO1149" s="14"/>
      <c r="SWP1149" s="14"/>
      <c r="SWQ1149" s="14"/>
      <c r="SWR1149" s="14"/>
      <c r="SWS1149" s="14"/>
      <c r="SWT1149" s="14"/>
      <c r="SWU1149" s="14"/>
      <c r="SWV1149" s="14"/>
      <c r="SWW1149" s="14"/>
      <c r="SWX1149" s="14"/>
      <c r="SWY1149" s="14"/>
      <c r="SWZ1149" s="14"/>
      <c r="SXA1149" s="14"/>
      <c r="SXB1149" s="14"/>
      <c r="SXC1149" s="14"/>
      <c r="SXD1149" s="14"/>
      <c r="SXE1149" s="14"/>
      <c r="SXF1149" s="14"/>
      <c r="SXG1149" s="14"/>
      <c r="SXH1149" s="14"/>
      <c r="SXI1149" s="14"/>
      <c r="SXJ1149" s="14"/>
      <c r="SXK1149" s="14"/>
      <c r="SXL1149" s="14"/>
      <c r="SXM1149" s="14"/>
      <c r="SXN1149" s="14"/>
      <c r="SXO1149" s="14"/>
      <c r="SXP1149" s="14"/>
      <c r="SXQ1149" s="14"/>
      <c r="SXR1149" s="14"/>
      <c r="SXS1149" s="14"/>
      <c r="SXT1149" s="14"/>
      <c r="SXU1149" s="14"/>
      <c r="SXV1149" s="14"/>
      <c r="SXW1149" s="14"/>
      <c r="SXX1149" s="14"/>
      <c r="SXY1149" s="14"/>
      <c r="SXZ1149" s="14"/>
      <c r="SYA1149" s="14"/>
      <c r="SYB1149" s="14"/>
      <c r="SYC1149" s="14"/>
      <c r="SYD1149" s="14"/>
      <c r="SYE1149" s="14"/>
      <c r="SYF1149" s="14"/>
      <c r="SYG1149" s="14"/>
      <c r="SYH1149" s="14"/>
      <c r="SYI1149" s="14"/>
      <c r="SYJ1149" s="14"/>
      <c r="SYK1149" s="14"/>
      <c r="SYL1149" s="14"/>
      <c r="SYM1149" s="14"/>
      <c r="SYN1149" s="14"/>
      <c r="SYO1149" s="14"/>
      <c r="SYP1149" s="14"/>
      <c r="SYQ1149" s="14"/>
      <c r="SYR1149" s="14"/>
      <c r="SYS1149" s="14"/>
      <c r="SYT1149" s="14"/>
      <c r="SYU1149" s="14"/>
      <c r="SYV1149" s="14"/>
      <c r="SYW1149" s="14"/>
      <c r="SYX1149" s="14"/>
      <c r="SYY1149" s="14"/>
      <c r="SYZ1149" s="14"/>
      <c r="SZA1149" s="14"/>
      <c r="SZB1149" s="14"/>
      <c r="SZC1149" s="14"/>
      <c r="SZD1149" s="14"/>
      <c r="SZE1149" s="14"/>
      <c r="SZF1149" s="14"/>
      <c r="SZG1149" s="14"/>
      <c r="SZH1149" s="14"/>
      <c r="SZI1149" s="14"/>
      <c r="SZJ1149" s="14"/>
      <c r="SZK1149" s="14"/>
      <c r="SZL1149" s="14"/>
      <c r="SZM1149" s="14"/>
      <c r="SZN1149" s="14"/>
      <c r="SZO1149" s="14"/>
      <c r="SZP1149" s="14"/>
      <c r="SZQ1149" s="14"/>
      <c r="SZR1149" s="14"/>
      <c r="SZS1149" s="14"/>
      <c r="SZT1149" s="14"/>
      <c r="SZU1149" s="14"/>
      <c r="SZV1149" s="14"/>
      <c r="SZW1149" s="14"/>
      <c r="SZX1149" s="14"/>
      <c r="SZY1149" s="14"/>
      <c r="SZZ1149" s="14"/>
      <c r="TAA1149" s="14"/>
      <c r="TAB1149" s="14"/>
      <c r="TAC1149" s="14"/>
      <c r="TAD1149" s="14"/>
      <c r="TAE1149" s="14"/>
      <c r="TAF1149" s="14"/>
      <c r="TAG1149" s="14"/>
      <c r="TAH1149" s="14"/>
      <c r="TAI1149" s="14"/>
      <c r="TAJ1149" s="14"/>
      <c r="TAK1149" s="14"/>
      <c r="TAL1149" s="14"/>
      <c r="TAM1149" s="14"/>
      <c r="TAN1149" s="14"/>
      <c r="TAO1149" s="14"/>
      <c r="TAP1149" s="14"/>
      <c r="TAQ1149" s="14"/>
      <c r="TAR1149" s="14"/>
      <c r="TAS1149" s="14"/>
      <c r="TAT1149" s="14"/>
      <c r="TAU1149" s="14"/>
      <c r="TAV1149" s="14"/>
      <c r="TAW1149" s="14"/>
      <c r="TAX1149" s="14"/>
      <c r="TAY1149" s="14"/>
      <c r="TAZ1149" s="14"/>
      <c r="TBA1149" s="14"/>
      <c r="TBB1149" s="14"/>
      <c r="TBC1149" s="14"/>
      <c r="TBD1149" s="14"/>
      <c r="TBE1149" s="14"/>
      <c r="TBF1149" s="14"/>
      <c r="TBG1149" s="14"/>
      <c r="TBH1149" s="14"/>
      <c r="TBI1149" s="14"/>
      <c r="TBJ1149" s="14"/>
      <c r="TBK1149" s="14"/>
      <c r="TBL1149" s="14"/>
      <c r="TBM1149" s="14"/>
      <c r="TBN1149" s="14"/>
      <c r="TBO1149" s="14"/>
      <c r="TBP1149" s="14"/>
      <c r="TBQ1149" s="14"/>
      <c r="TBR1149" s="14"/>
      <c r="TBS1149" s="14"/>
      <c r="TBT1149" s="14"/>
      <c r="TBU1149" s="14"/>
      <c r="TBV1149" s="14"/>
      <c r="TBW1149" s="14"/>
      <c r="TBX1149" s="14"/>
      <c r="TBY1149" s="14"/>
      <c r="TBZ1149" s="14"/>
      <c r="TCA1149" s="14"/>
      <c r="TCB1149" s="14"/>
      <c r="TCC1149" s="14"/>
      <c r="TCD1149" s="14"/>
      <c r="TCE1149" s="14"/>
      <c r="TCF1149" s="14"/>
      <c r="TCG1149" s="14"/>
      <c r="TCH1149" s="14"/>
      <c r="TCI1149" s="14"/>
      <c r="TCJ1149" s="14"/>
      <c r="TCK1149" s="14"/>
      <c r="TCL1149" s="14"/>
      <c r="TCM1149" s="14"/>
      <c r="TCN1149" s="14"/>
      <c r="TCO1149" s="14"/>
      <c r="TCP1149" s="14"/>
      <c r="TCQ1149" s="14"/>
      <c r="TCR1149" s="14"/>
      <c r="TCS1149" s="14"/>
      <c r="TCT1149" s="14"/>
      <c r="TCU1149" s="14"/>
      <c r="TCV1149" s="14"/>
      <c r="TCW1149" s="14"/>
      <c r="TCX1149" s="14"/>
      <c r="TCY1149" s="14"/>
      <c r="TCZ1149" s="14"/>
      <c r="TDA1149" s="14"/>
      <c r="TDB1149" s="14"/>
      <c r="TDC1149" s="14"/>
      <c r="TDD1149" s="14"/>
      <c r="TDE1149" s="14"/>
      <c r="TDF1149" s="14"/>
      <c r="TDG1149" s="14"/>
      <c r="TDH1149" s="14"/>
      <c r="TDI1149" s="14"/>
      <c r="TDJ1149" s="14"/>
      <c r="TDK1149" s="14"/>
      <c r="TDL1149" s="14"/>
      <c r="TDM1149" s="14"/>
      <c r="TDN1149" s="14"/>
      <c r="TDO1149" s="14"/>
      <c r="TDP1149" s="14"/>
      <c r="TDQ1149" s="14"/>
      <c r="TDR1149" s="14"/>
      <c r="TDS1149" s="14"/>
      <c r="TDT1149" s="14"/>
      <c r="TDU1149" s="14"/>
      <c r="TDV1149" s="14"/>
      <c r="TDW1149" s="14"/>
      <c r="TDX1149" s="14"/>
      <c r="TDY1149" s="14"/>
      <c r="TDZ1149" s="14"/>
      <c r="TEA1149" s="14"/>
      <c r="TEB1149" s="14"/>
      <c r="TEC1149" s="14"/>
      <c r="TED1149" s="14"/>
      <c r="TEE1149" s="14"/>
      <c r="TEF1149" s="14"/>
      <c r="TEG1149" s="14"/>
      <c r="TEH1149" s="14"/>
      <c r="TEI1149" s="14"/>
      <c r="TEJ1149" s="14"/>
      <c r="TEK1149" s="14"/>
      <c r="TEL1149" s="14"/>
      <c r="TEM1149" s="14"/>
      <c r="TEN1149" s="14"/>
      <c r="TEO1149" s="14"/>
      <c r="TEP1149" s="14"/>
      <c r="TEQ1149" s="14"/>
      <c r="TER1149" s="14"/>
      <c r="TES1149" s="14"/>
      <c r="TET1149" s="14"/>
      <c r="TEU1149" s="14"/>
      <c r="TEV1149" s="14"/>
      <c r="TEW1149" s="14"/>
      <c r="TEX1149" s="14"/>
      <c r="TEY1149" s="14"/>
      <c r="TEZ1149" s="14"/>
      <c r="TFA1149" s="14"/>
      <c r="TFB1149" s="14"/>
      <c r="TFC1149" s="14"/>
      <c r="TFD1149" s="14"/>
      <c r="TFE1149" s="14"/>
      <c r="TFF1149" s="14"/>
      <c r="TFG1149" s="14"/>
      <c r="TFH1149" s="14"/>
      <c r="TFI1149" s="14"/>
      <c r="TFJ1149" s="14"/>
      <c r="TFK1149" s="14"/>
      <c r="TFL1149" s="14"/>
      <c r="TFM1149" s="14"/>
      <c r="TFN1149" s="14"/>
      <c r="TFO1149" s="14"/>
      <c r="TFP1149" s="14"/>
      <c r="TFQ1149" s="14"/>
      <c r="TFR1149" s="14"/>
      <c r="TFS1149" s="14"/>
      <c r="TFT1149" s="14"/>
      <c r="TFU1149" s="14"/>
      <c r="TFV1149" s="14"/>
      <c r="TFW1149" s="14"/>
      <c r="TFX1149" s="14"/>
      <c r="TFY1149" s="14"/>
      <c r="TFZ1149" s="14"/>
      <c r="TGA1149" s="14"/>
      <c r="TGB1149" s="14"/>
      <c r="TGC1149" s="14"/>
      <c r="TGD1149" s="14"/>
      <c r="TGE1149" s="14"/>
      <c r="TGF1149" s="14"/>
      <c r="TGG1149" s="14"/>
      <c r="TGH1149" s="14"/>
      <c r="TGI1149" s="14"/>
      <c r="TGJ1149" s="14"/>
      <c r="TGK1149" s="14"/>
      <c r="TGL1149" s="14"/>
      <c r="TGM1149" s="14"/>
      <c r="TGN1149" s="14"/>
      <c r="TGO1149" s="14"/>
      <c r="TGP1149" s="14"/>
      <c r="TGQ1149" s="14"/>
      <c r="TGR1149" s="14"/>
      <c r="TGS1149" s="14"/>
      <c r="TGT1149" s="14"/>
      <c r="TGU1149" s="14"/>
      <c r="TGV1149" s="14"/>
      <c r="TGW1149" s="14"/>
      <c r="TGX1149" s="14"/>
      <c r="TGY1149" s="14"/>
      <c r="TGZ1149" s="14"/>
      <c r="THA1149" s="14"/>
      <c r="THB1149" s="14"/>
      <c r="THC1149" s="14"/>
      <c r="THD1149" s="14"/>
      <c r="THE1149" s="14"/>
      <c r="THF1149" s="14"/>
      <c r="THG1149" s="14"/>
      <c r="THH1149" s="14"/>
      <c r="THI1149" s="14"/>
      <c r="THJ1149" s="14"/>
      <c r="THK1149" s="14"/>
      <c r="THL1149" s="14"/>
      <c r="THM1149" s="14"/>
      <c r="THN1149" s="14"/>
      <c r="THO1149" s="14"/>
      <c r="THP1149" s="14"/>
      <c r="THQ1149" s="14"/>
      <c r="THR1149" s="14"/>
      <c r="THS1149" s="14"/>
      <c r="THT1149" s="14"/>
      <c r="THU1149" s="14"/>
      <c r="THV1149" s="14"/>
      <c r="THW1149" s="14"/>
      <c r="THX1149" s="14"/>
      <c r="THY1149" s="14"/>
      <c r="THZ1149" s="14"/>
      <c r="TIA1149" s="14"/>
      <c r="TIB1149" s="14"/>
      <c r="TIC1149" s="14"/>
      <c r="TID1149" s="14"/>
      <c r="TIE1149" s="14"/>
      <c r="TIF1149" s="14"/>
      <c r="TIG1149" s="14"/>
      <c r="TIH1149" s="14"/>
      <c r="TII1149" s="14"/>
      <c r="TIJ1149" s="14"/>
      <c r="TIK1149" s="14"/>
      <c r="TIL1149" s="14"/>
      <c r="TIM1149" s="14"/>
      <c r="TIN1149" s="14"/>
      <c r="TIO1149" s="14"/>
      <c r="TIP1149" s="14"/>
      <c r="TIQ1149" s="14"/>
      <c r="TIR1149" s="14"/>
      <c r="TIS1149" s="14"/>
      <c r="TIT1149" s="14"/>
      <c r="TIU1149" s="14"/>
      <c r="TIV1149" s="14"/>
      <c r="TIW1149" s="14"/>
      <c r="TIX1149" s="14"/>
      <c r="TIY1149" s="14"/>
      <c r="TIZ1149" s="14"/>
      <c r="TJA1149" s="14"/>
      <c r="TJB1149" s="14"/>
      <c r="TJC1149" s="14"/>
      <c r="TJD1149" s="14"/>
      <c r="TJE1149" s="14"/>
      <c r="TJF1149" s="14"/>
      <c r="TJG1149" s="14"/>
      <c r="TJH1149" s="14"/>
      <c r="TJI1149" s="14"/>
      <c r="TJJ1149" s="14"/>
      <c r="TJK1149" s="14"/>
      <c r="TJL1149" s="14"/>
      <c r="TJM1149" s="14"/>
      <c r="TJN1149" s="14"/>
      <c r="TJO1149" s="14"/>
      <c r="TJP1149" s="14"/>
      <c r="TJQ1149" s="14"/>
      <c r="TJR1149" s="14"/>
      <c r="TJS1149" s="14"/>
      <c r="TJT1149" s="14"/>
      <c r="TJU1149" s="14"/>
      <c r="TJV1149" s="14"/>
      <c r="TJW1149" s="14"/>
      <c r="TJX1149" s="14"/>
      <c r="TJY1149" s="14"/>
      <c r="TJZ1149" s="14"/>
      <c r="TKA1149" s="14"/>
      <c r="TKB1149" s="14"/>
      <c r="TKC1149" s="14"/>
      <c r="TKD1149" s="14"/>
      <c r="TKE1149" s="14"/>
      <c r="TKF1149" s="14"/>
      <c r="TKG1149" s="14"/>
      <c r="TKH1149" s="14"/>
      <c r="TKI1149" s="14"/>
      <c r="TKJ1149" s="14"/>
      <c r="TKK1149" s="14"/>
      <c r="TKL1149" s="14"/>
      <c r="TKM1149" s="14"/>
      <c r="TKN1149" s="14"/>
      <c r="TKO1149" s="14"/>
      <c r="TKP1149" s="14"/>
      <c r="TKQ1149" s="14"/>
      <c r="TKR1149" s="14"/>
      <c r="TKS1149" s="14"/>
      <c r="TKT1149" s="14"/>
      <c r="TKU1149" s="14"/>
      <c r="TKV1149" s="14"/>
      <c r="TKW1149" s="14"/>
      <c r="TKX1149" s="14"/>
      <c r="TKY1149" s="14"/>
      <c r="TKZ1149" s="14"/>
      <c r="TLA1149" s="14"/>
      <c r="TLB1149" s="14"/>
      <c r="TLC1149" s="14"/>
      <c r="TLD1149" s="14"/>
      <c r="TLE1149" s="14"/>
      <c r="TLF1149" s="14"/>
      <c r="TLG1149" s="14"/>
      <c r="TLH1149" s="14"/>
      <c r="TLI1149" s="14"/>
      <c r="TLJ1149" s="14"/>
      <c r="TLK1149" s="14"/>
      <c r="TLL1149" s="14"/>
      <c r="TLM1149" s="14"/>
      <c r="TLN1149" s="14"/>
      <c r="TLO1149" s="14"/>
      <c r="TLP1149" s="14"/>
      <c r="TLQ1149" s="14"/>
      <c r="TLR1149" s="14"/>
      <c r="TLS1149" s="14"/>
      <c r="TLT1149" s="14"/>
      <c r="TLU1149" s="14"/>
      <c r="TLV1149" s="14"/>
      <c r="TLW1149" s="14"/>
      <c r="TLX1149" s="14"/>
      <c r="TLY1149" s="14"/>
      <c r="TLZ1149" s="14"/>
      <c r="TMA1149" s="14"/>
      <c r="TMB1149" s="14"/>
      <c r="TMC1149" s="14"/>
      <c r="TMD1149" s="14"/>
      <c r="TME1149" s="14"/>
      <c r="TMF1149" s="14"/>
      <c r="TMG1149" s="14"/>
      <c r="TMH1149" s="14"/>
      <c r="TMI1149" s="14"/>
      <c r="TMJ1149" s="14"/>
      <c r="TMK1149" s="14"/>
      <c r="TML1149" s="14"/>
      <c r="TMM1149" s="14"/>
      <c r="TMN1149" s="14"/>
      <c r="TMO1149" s="14"/>
      <c r="TMP1149" s="14"/>
      <c r="TMQ1149" s="14"/>
      <c r="TMR1149" s="14"/>
      <c r="TMS1149" s="14"/>
      <c r="TMT1149" s="14"/>
      <c r="TMU1149" s="14"/>
      <c r="TMV1149" s="14"/>
      <c r="TMW1149" s="14"/>
      <c r="TMX1149" s="14"/>
      <c r="TMY1149" s="14"/>
      <c r="TMZ1149" s="14"/>
      <c r="TNA1149" s="14"/>
      <c r="TNB1149" s="14"/>
      <c r="TNC1149" s="14"/>
      <c r="TND1149" s="14"/>
      <c r="TNE1149" s="14"/>
      <c r="TNF1149" s="14"/>
      <c r="TNG1149" s="14"/>
      <c r="TNH1149" s="14"/>
      <c r="TNI1149" s="14"/>
      <c r="TNJ1149" s="14"/>
      <c r="TNK1149" s="14"/>
      <c r="TNL1149" s="14"/>
      <c r="TNM1149" s="14"/>
      <c r="TNN1149" s="14"/>
      <c r="TNO1149" s="14"/>
      <c r="TNP1149" s="14"/>
      <c r="TNQ1149" s="14"/>
      <c r="TNR1149" s="14"/>
      <c r="TNS1149" s="14"/>
      <c r="TNT1149" s="14"/>
      <c r="TNU1149" s="14"/>
      <c r="TNV1149" s="14"/>
      <c r="TNW1149" s="14"/>
      <c r="TNX1149" s="14"/>
      <c r="TNY1149" s="14"/>
      <c r="TNZ1149" s="14"/>
      <c r="TOA1149" s="14"/>
      <c r="TOB1149" s="14"/>
      <c r="TOC1149" s="14"/>
      <c r="TOD1149" s="14"/>
      <c r="TOE1149" s="14"/>
      <c r="TOF1149" s="14"/>
      <c r="TOG1149" s="14"/>
      <c r="TOH1149" s="14"/>
      <c r="TOI1149" s="14"/>
      <c r="TOJ1149" s="14"/>
      <c r="TOK1149" s="14"/>
      <c r="TOL1149" s="14"/>
      <c r="TOM1149" s="14"/>
      <c r="TON1149" s="14"/>
      <c r="TOO1149" s="14"/>
      <c r="TOP1149" s="14"/>
      <c r="TOQ1149" s="14"/>
      <c r="TOR1149" s="14"/>
      <c r="TOS1149" s="14"/>
      <c r="TOT1149" s="14"/>
      <c r="TOU1149" s="14"/>
      <c r="TOV1149" s="14"/>
      <c r="TOW1149" s="14"/>
      <c r="TOX1149" s="14"/>
      <c r="TOY1149" s="14"/>
      <c r="TOZ1149" s="14"/>
      <c r="TPA1149" s="14"/>
      <c r="TPB1149" s="14"/>
      <c r="TPC1149" s="14"/>
      <c r="TPD1149" s="14"/>
      <c r="TPE1149" s="14"/>
      <c r="TPF1149" s="14"/>
      <c r="TPG1149" s="14"/>
      <c r="TPH1149" s="14"/>
      <c r="TPI1149" s="14"/>
      <c r="TPJ1149" s="14"/>
      <c r="TPK1149" s="14"/>
      <c r="TPL1149" s="14"/>
      <c r="TPM1149" s="14"/>
      <c r="TPN1149" s="14"/>
      <c r="TPO1149" s="14"/>
      <c r="TPP1149" s="14"/>
      <c r="TPQ1149" s="14"/>
      <c r="TPR1149" s="14"/>
      <c r="TPS1149" s="14"/>
      <c r="TPT1149" s="14"/>
      <c r="TPU1149" s="14"/>
      <c r="TPV1149" s="14"/>
      <c r="TPW1149" s="14"/>
      <c r="TPX1149" s="14"/>
      <c r="TPY1149" s="14"/>
      <c r="TPZ1149" s="14"/>
      <c r="TQA1149" s="14"/>
      <c r="TQB1149" s="14"/>
      <c r="TQC1149" s="14"/>
      <c r="TQD1149" s="14"/>
      <c r="TQE1149" s="14"/>
      <c r="TQF1149" s="14"/>
      <c r="TQG1149" s="14"/>
      <c r="TQH1149" s="14"/>
      <c r="TQI1149" s="14"/>
      <c r="TQJ1149" s="14"/>
      <c r="TQK1149" s="14"/>
      <c r="TQL1149" s="14"/>
      <c r="TQM1149" s="14"/>
      <c r="TQN1149" s="14"/>
      <c r="TQO1149" s="14"/>
      <c r="TQP1149" s="14"/>
      <c r="TQQ1149" s="14"/>
      <c r="TQR1149" s="14"/>
      <c r="TQS1149" s="14"/>
      <c r="TQT1149" s="14"/>
      <c r="TQU1149" s="14"/>
      <c r="TQV1149" s="14"/>
      <c r="TQW1149" s="14"/>
      <c r="TQX1149" s="14"/>
      <c r="TQY1149" s="14"/>
      <c r="TQZ1149" s="14"/>
      <c r="TRA1149" s="14"/>
      <c r="TRB1149" s="14"/>
      <c r="TRC1149" s="14"/>
      <c r="TRD1149" s="14"/>
      <c r="TRE1149" s="14"/>
      <c r="TRF1149" s="14"/>
      <c r="TRG1149" s="14"/>
      <c r="TRH1149" s="14"/>
      <c r="TRI1149" s="14"/>
      <c r="TRJ1149" s="14"/>
      <c r="TRK1149" s="14"/>
      <c r="TRL1149" s="14"/>
      <c r="TRM1149" s="14"/>
      <c r="TRN1149" s="14"/>
      <c r="TRO1149" s="14"/>
      <c r="TRP1149" s="14"/>
      <c r="TRQ1149" s="14"/>
      <c r="TRR1149" s="14"/>
      <c r="TRS1149" s="14"/>
      <c r="TRT1149" s="14"/>
      <c r="TRU1149" s="14"/>
      <c r="TRV1149" s="14"/>
      <c r="TRW1149" s="14"/>
      <c r="TRX1149" s="14"/>
      <c r="TRY1149" s="14"/>
      <c r="TRZ1149" s="14"/>
      <c r="TSA1149" s="14"/>
      <c r="TSB1149" s="14"/>
      <c r="TSC1149" s="14"/>
      <c r="TSD1149" s="14"/>
      <c r="TSE1149" s="14"/>
      <c r="TSF1149" s="14"/>
      <c r="TSG1149" s="14"/>
      <c r="TSH1149" s="14"/>
      <c r="TSI1149" s="14"/>
      <c r="TSJ1149" s="14"/>
      <c r="TSK1149" s="14"/>
      <c r="TSL1149" s="14"/>
      <c r="TSM1149" s="14"/>
      <c r="TSN1149" s="14"/>
      <c r="TSO1149" s="14"/>
      <c r="TSP1149" s="14"/>
      <c r="TSQ1149" s="14"/>
      <c r="TSR1149" s="14"/>
      <c r="TSS1149" s="14"/>
      <c r="TST1149" s="14"/>
      <c r="TSU1149" s="14"/>
      <c r="TSV1149" s="14"/>
      <c r="TSW1149" s="14"/>
      <c r="TSX1149" s="14"/>
      <c r="TSY1149" s="14"/>
      <c r="TSZ1149" s="14"/>
      <c r="TTA1149" s="14"/>
      <c r="TTB1149" s="14"/>
      <c r="TTC1149" s="14"/>
      <c r="TTD1149" s="14"/>
      <c r="TTE1149" s="14"/>
      <c r="TTF1149" s="14"/>
      <c r="TTG1149" s="14"/>
      <c r="TTH1149" s="14"/>
      <c r="TTI1149" s="14"/>
      <c r="TTJ1149" s="14"/>
      <c r="TTK1149" s="14"/>
      <c r="TTL1149" s="14"/>
      <c r="TTM1149" s="14"/>
      <c r="TTN1149" s="14"/>
      <c r="TTO1149" s="14"/>
      <c r="TTP1149" s="14"/>
      <c r="TTQ1149" s="14"/>
      <c r="TTR1149" s="14"/>
      <c r="TTS1149" s="14"/>
      <c r="TTT1149" s="14"/>
      <c r="TTU1149" s="14"/>
      <c r="TTV1149" s="14"/>
      <c r="TTW1149" s="14"/>
      <c r="TTX1149" s="14"/>
      <c r="TTY1149" s="14"/>
      <c r="TTZ1149" s="14"/>
      <c r="TUA1149" s="14"/>
      <c r="TUB1149" s="14"/>
      <c r="TUC1149" s="14"/>
      <c r="TUD1149" s="14"/>
      <c r="TUE1149" s="14"/>
      <c r="TUF1149" s="14"/>
      <c r="TUG1149" s="14"/>
      <c r="TUH1149" s="14"/>
      <c r="TUI1149" s="14"/>
      <c r="TUJ1149" s="14"/>
      <c r="TUK1149" s="14"/>
      <c r="TUL1149" s="14"/>
      <c r="TUM1149" s="14"/>
      <c r="TUN1149" s="14"/>
      <c r="TUO1149" s="14"/>
      <c r="TUP1149" s="14"/>
      <c r="TUQ1149" s="14"/>
      <c r="TUR1149" s="14"/>
      <c r="TUS1149" s="14"/>
      <c r="TUT1149" s="14"/>
      <c r="TUU1149" s="14"/>
      <c r="TUV1149" s="14"/>
      <c r="TUW1149" s="14"/>
      <c r="TUX1149" s="14"/>
      <c r="TUY1149" s="14"/>
      <c r="TUZ1149" s="14"/>
      <c r="TVA1149" s="14"/>
      <c r="TVB1149" s="14"/>
      <c r="TVC1149" s="14"/>
      <c r="TVD1149" s="14"/>
      <c r="TVE1149" s="14"/>
      <c r="TVF1149" s="14"/>
      <c r="TVG1149" s="14"/>
      <c r="TVH1149" s="14"/>
      <c r="TVI1149" s="14"/>
      <c r="TVJ1149" s="14"/>
      <c r="TVK1149" s="14"/>
      <c r="TVL1149" s="14"/>
      <c r="TVM1149" s="14"/>
      <c r="TVN1149" s="14"/>
      <c r="TVO1149" s="14"/>
      <c r="TVP1149" s="14"/>
      <c r="TVQ1149" s="14"/>
      <c r="TVR1149" s="14"/>
      <c r="TVS1149" s="14"/>
      <c r="TVT1149" s="14"/>
      <c r="TVU1149" s="14"/>
      <c r="TVV1149" s="14"/>
      <c r="TVW1149" s="14"/>
      <c r="TVX1149" s="14"/>
      <c r="TVY1149" s="14"/>
      <c r="TVZ1149" s="14"/>
      <c r="TWA1149" s="14"/>
      <c r="TWB1149" s="14"/>
      <c r="TWC1149" s="14"/>
      <c r="TWD1149" s="14"/>
      <c r="TWE1149" s="14"/>
      <c r="TWF1149" s="14"/>
      <c r="TWG1149" s="14"/>
      <c r="TWH1149" s="14"/>
      <c r="TWI1149" s="14"/>
      <c r="TWJ1149" s="14"/>
      <c r="TWK1149" s="14"/>
      <c r="TWL1149" s="14"/>
      <c r="TWM1149" s="14"/>
      <c r="TWN1149" s="14"/>
      <c r="TWO1149" s="14"/>
      <c r="TWP1149" s="14"/>
      <c r="TWQ1149" s="14"/>
      <c r="TWR1149" s="14"/>
      <c r="TWS1149" s="14"/>
      <c r="TWT1149" s="14"/>
      <c r="TWU1149" s="14"/>
      <c r="TWV1149" s="14"/>
      <c r="TWW1149" s="14"/>
      <c r="TWX1149" s="14"/>
      <c r="TWY1149" s="14"/>
      <c r="TWZ1149" s="14"/>
      <c r="TXA1149" s="14"/>
      <c r="TXB1149" s="14"/>
      <c r="TXC1149" s="14"/>
      <c r="TXD1149" s="14"/>
      <c r="TXE1149" s="14"/>
      <c r="TXF1149" s="14"/>
      <c r="TXG1149" s="14"/>
      <c r="TXH1149" s="14"/>
      <c r="TXI1149" s="14"/>
      <c r="TXJ1149" s="14"/>
      <c r="TXK1149" s="14"/>
      <c r="TXL1149" s="14"/>
      <c r="TXM1149" s="14"/>
      <c r="TXN1149" s="14"/>
      <c r="TXO1149" s="14"/>
      <c r="TXP1149" s="14"/>
      <c r="TXQ1149" s="14"/>
      <c r="TXR1149" s="14"/>
      <c r="TXS1149" s="14"/>
      <c r="TXT1149" s="14"/>
      <c r="TXU1149" s="14"/>
      <c r="TXV1149" s="14"/>
      <c r="TXW1149" s="14"/>
      <c r="TXX1149" s="14"/>
      <c r="TXY1149" s="14"/>
      <c r="TXZ1149" s="14"/>
      <c r="TYA1149" s="14"/>
      <c r="TYB1149" s="14"/>
      <c r="TYC1149" s="14"/>
      <c r="TYD1149" s="14"/>
      <c r="TYE1149" s="14"/>
      <c r="TYF1149" s="14"/>
      <c r="TYG1149" s="14"/>
      <c r="TYH1149" s="14"/>
      <c r="TYI1149" s="14"/>
      <c r="TYJ1149" s="14"/>
      <c r="TYK1149" s="14"/>
      <c r="TYL1149" s="14"/>
      <c r="TYM1149" s="14"/>
      <c r="TYN1149" s="14"/>
      <c r="TYO1149" s="14"/>
      <c r="TYP1149" s="14"/>
      <c r="TYQ1149" s="14"/>
      <c r="TYR1149" s="14"/>
      <c r="TYS1149" s="14"/>
      <c r="TYT1149" s="14"/>
      <c r="TYU1149" s="14"/>
      <c r="TYV1149" s="14"/>
      <c r="TYW1149" s="14"/>
      <c r="TYX1149" s="14"/>
      <c r="TYY1149" s="14"/>
      <c r="TYZ1149" s="14"/>
      <c r="TZA1149" s="14"/>
      <c r="TZB1149" s="14"/>
      <c r="TZC1149" s="14"/>
      <c r="TZD1149" s="14"/>
      <c r="TZE1149" s="14"/>
      <c r="TZF1149" s="14"/>
      <c r="TZG1149" s="14"/>
      <c r="TZH1149" s="14"/>
      <c r="TZI1149" s="14"/>
      <c r="TZJ1149" s="14"/>
      <c r="TZK1149" s="14"/>
      <c r="TZL1149" s="14"/>
      <c r="TZM1149" s="14"/>
      <c r="TZN1149" s="14"/>
      <c r="TZO1149" s="14"/>
      <c r="TZP1149" s="14"/>
      <c r="TZQ1149" s="14"/>
      <c r="TZR1149" s="14"/>
      <c r="TZS1149" s="14"/>
      <c r="TZT1149" s="14"/>
      <c r="TZU1149" s="14"/>
      <c r="TZV1149" s="14"/>
      <c r="TZW1149" s="14"/>
      <c r="TZX1149" s="14"/>
      <c r="TZY1149" s="14"/>
      <c r="TZZ1149" s="14"/>
      <c r="UAA1149" s="14"/>
      <c r="UAB1149" s="14"/>
      <c r="UAC1149" s="14"/>
      <c r="UAD1149" s="14"/>
      <c r="UAE1149" s="14"/>
      <c r="UAF1149" s="14"/>
      <c r="UAG1149" s="14"/>
      <c r="UAH1149" s="14"/>
      <c r="UAI1149" s="14"/>
      <c r="UAJ1149" s="14"/>
      <c r="UAK1149" s="14"/>
      <c r="UAL1149" s="14"/>
      <c r="UAM1149" s="14"/>
      <c r="UAN1149" s="14"/>
      <c r="UAO1149" s="14"/>
      <c r="UAP1149" s="14"/>
      <c r="UAQ1149" s="14"/>
      <c r="UAR1149" s="14"/>
      <c r="UAS1149" s="14"/>
      <c r="UAT1149" s="14"/>
      <c r="UAU1149" s="14"/>
      <c r="UAV1149" s="14"/>
      <c r="UAW1149" s="14"/>
      <c r="UAX1149" s="14"/>
      <c r="UAY1149" s="14"/>
      <c r="UAZ1149" s="14"/>
      <c r="UBA1149" s="14"/>
      <c r="UBB1149" s="14"/>
      <c r="UBC1149" s="14"/>
      <c r="UBD1149" s="14"/>
      <c r="UBE1149" s="14"/>
      <c r="UBF1149" s="14"/>
      <c r="UBG1149" s="14"/>
      <c r="UBH1149" s="14"/>
      <c r="UBI1149" s="14"/>
      <c r="UBJ1149" s="14"/>
      <c r="UBK1149" s="14"/>
      <c r="UBL1149" s="14"/>
      <c r="UBM1149" s="14"/>
      <c r="UBN1149" s="14"/>
      <c r="UBO1149" s="14"/>
      <c r="UBP1149" s="14"/>
      <c r="UBQ1149" s="14"/>
      <c r="UBR1149" s="14"/>
      <c r="UBS1149" s="14"/>
      <c r="UBT1149" s="14"/>
      <c r="UBU1149" s="14"/>
      <c r="UBV1149" s="14"/>
      <c r="UBW1149" s="14"/>
      <c r="UBX1149" s="14"/>
      <c r="UBY1149" s="14"/>
      <c r="UBZ1149" s="14"/>
      <c r="UCA1149" s="14"/>
      <c r="UCB1149" s="14"/>
      <c r="UCC1149" s="14"/>
      <c r="UCD1149" s="14"/>
      <c r="UCE1149" s="14"/>
      <c r="UCF1149" s="14"/>
      <c r="UCG1149" s="14"/>
      <c r="UCH1149" s="14"/>
      <c r="UCI1149" s="14"/>
      <c r="UCJ1149" s="14"/>
      <c r="UCK1149" s="14"/>
      <c r="UCL1149" s="14"/>
      <c r="UCM1149" s="14"/>
      <c r="UCN1149" s="14"/>
      <c r="UCO1149" s="14"/>
      <c r="UCP1149" s="14"/>
      <c r="UCQ1149" s="14"/>
      <c r="UCR1149" s="14"/>
      <c r="UCS1149" s="14"/>
      <c r="UCT1149" s="14"/>
      <c r="UCU1149" s="14"/>
      <c r="UCV1149" s="14"/>
      <c r="UCW1149" s="14"/>
      <c r="UCX1149" s="14"/>
      <c r="UCY1149" s="14"/>
      <c r="UCZ1149" s="14"/>
      <c r="UDA1149" s="14"/>
      <c r="UDB1149" s="14"/>
      <c r="UDC1149" s="14"/>
      <c r="UDD1149" s="14"/>
      <c r="UDE1149" s="14"/>
      <c r="UDF1149" s="14"/>
      <c r="UDG1149" s="14"/>
      <c r="UDH1149" s="14"/>
      <c r="UDI1149" s="14"/>
      <c r="UDJ1149" s="14"/>
      <c r="UDK1149" s="14"/>
      <c r="UDL1149" s="14"/>
      <c r="UDM1149" s="14"/>
      <c r="UDN1149" s="14"/>
      <c r="UDO1149" s="14"/>
      <c r="UDP1149" s="14"/>
      <c r="UDQ1149" s="14"/>
      <c r="UDR1149" s="14"/>
      <c r="UDS1149" s="14"/>
      <c r="UDT1149" s="14"/>
      <c r="UDU1149" s="14"/>
      <c r="UDV1149" s="14"/>
      <c r="UDW1149" s="14"/>
      <c r="UDX1149" s="14"/>
      <c r="UDY1149" s="14"/>
      <c r="UDZ1149" s="14"/>
      <c r="UEA1149" s="14"/>
      <c r="UEB1149" s="14"/>
      <c r="UEC1149" s="14"/>
      <c r="UED1149" s="14"/>
      <c r="UEE1149" s="14"/>
      <c r="UEF1149" s="14"/>
      <c r="UEG1149" s="14"/>
      <c r="UEH1149" s="14"/>
      <c r="UEI1149" s="14"/>
      <c r="UEJ1149" s="14"/>
      <c r="UEK1149" s="14"/>
      <c r="UEL1149" s="14"/>
      <c r="UEM1149" s="14"/>
      <c r="UEN1149" s="14"/>
      <c r="UEO1149" s="14"/>
      <c r="UEP1149" s="14"/>
      <c r="UEQ1149" s="14"/>
      <c r="UER1149" s="14"/>
      <c r="UES1149" s="14"/>
      <c r="UET1149" s="14"/>
      <c r="UEU1149" s="14"/>
      <c r="UEV1149" s="14"/>
      <c r="UEW1149" s="14"/>
      <c r="UEX1149" s="14"/>
      <c r="UEY1149" s="14"/>
      <c r="UEZ1149" s="14"/>
      <c r="UFA1149" s="14"/>
      <c r="UFB1149" s="14"/>
      <c r="UFC1149" s="14"/>
      <c r="UFD1149" s="14"/>
      <c r="UFE1149" s="14"/>
      <c r="UFF1149" s="14"/>
      <c r="UFG1149" s="14"/>
      <c r="UFH1149" s="14"/>
      <c r="UFI1149" s="14"/>
      <c r="UFJ1149" s="14"/>
      <c r="UFK1149" s="14"/>
      <c r="UFL1149" s="14"/>
      <c r="UFM1149" s="14"/>
      <c r="UFN1149" s="14"/>
      <c r="UFO1149" s="14"/>
      <c r="UFP1149" s="14"/>
      <c r="UFQ1149" s="14"/>
      <c r="UFR1149" s="14"/>
      <c r="UFS1149" s="14"/>
      <c r="UFT1149" s="14"/>
      <c r="UFU1149" s="14"/>
      <c r="UFV1149" s="14"/>
      <c r="UFW1149" s="14"/>
      <c r="UFX1149" s="14"/>
      <c r="UFY1149" s="14"/>
      <c r="UFZ1149" s="14"/>
      <c r="UGA1149" s="14"/>
      <c r="UGB1149" s="14"/>
      <c r="UGC1149" s="14"/>
      <c r="UGD1149" s="14"/>
      <c r="UGE1149" s="14"/>
      <c r="UGF1149" s="14"/>
      <c r="UGG1149" s="14"/>
      <c r="UGH1149" s="14"/>
      <c r="UGI1149" s="14"/>
      <c r="UGJ1149" s="14"/>
      <c r="UGK1149" s="14"/>
      <c r="UGL1149" s="14"/>
      <c r="UGM1149" s="14"/>
      <c r="UGN1149" s="14"/>
      <c r="UGO1149" s="14"/>
      <c r="UGP1149" s="14"/>
      <c r="UGQ1149" s="14"/>
      <c r="UGR1149" s="14"/>
      <c r="UGS1149" s="14"/>
      <c r="UGT1149" s="14"/>
      <c r="UGU1149" s="14"/>
      <c r="UGV1149" s="14"/>
      <c r="UGW1149" s="14"/>
      <c r="UGX1149" s="14"/>
      <c r="UGY1149" s="14"/>
      <c r="UGZ1149" s="14"/>
      <c r="UHA1149" s="14"/>
      <c r="UHB1149" s="14"/>
      <c r="UHC1149" s="14"/>
      <c r="UHD1149" s="14"/>
      <c r="UHE1149" s="14"/>
      <c r="UHF1149" s="14"/>
      <c r="UHG1149" s="14"/>
      <c r="UHH1149" s="14"/>
      <c r="UHI1149" s="14"/>
      <c r="UHJ1149" s="14"/>
      <c r="UHK1149" s="14"/>
      <c r="UHL1149" s="14"/>
      <c r="UHM1149" s="14"/>
      <c r="UHN1149" s="14"/>
      <c r="UHO1149" s="14"/>
      <c r="UHP1149" s="14"/>
      <c r="UHQ1149" s="14"/>
      <c r="UHR1149" s="14"/>
      <c r="UHS1149" s="14"/>
      <c r="UHT1149" s="14"/>
      <c r="UHU1149" s="14"/>
      <c r="UHV1149" s="14"/>
      <c r="UHW1149" s="14"/>
      <c r="UHX1149" s="14"/>
      <c r="UHY1149" s="14"/>
      <c r="UHZ1149" s="14"/>
      <c r="UIA1149" s="14"/>
      <c r="UIB1149" s="14"/>
      <c r="UIC1149" s="14"/>
      <c r="UID1149" s="14"/>
      <c r="UIE1149" s="14"/>
      <c r="UIF1149" s="14"/>
      <c r="UIG1149" s="14"/>
      <c r="UIH1149" s="14"/>
      <c r="UII1149" s="14"/>
      <c r="UIJ1149" s="14"/>
      <c r="UIK1149" s="14"/>
      <c r="UIL1149" s="14"/>
      <c r="UIM1149" s="14"/>
      <c r="UIN1149" s="14"/>
      <c r="UIO1149" s="14"/>
      <c r="UIP1149" s="14"/>
      <c r="UIQ1149" s="14"/>
      <c r="UIR1149" s="14"/>
      <c r="UIS1149" s="14"/>
      <c r="UIT1149" s="14"/>
      <c r="UIU1149" s="14"/>
      <c r="UIV1149" s="14"/>
      <c r="UIW1149" s="14"/>
      <c r="UIX1149" s="14"/>
      <c r="UIY1149" s="14"/>
      <c r="UIZ1149" s="14"/>
      <c r="UJA1149" s="14"/>
      <c r="UJB1149" s="14"/>
      <c r="UJC1149" s="14"/>
      <c r="UJD1149" s="14"/>
      <c r="UJE1149" s="14"/>
      <c r="UJF1149" s="14"/>
      <c r="UJG1149" s="14"/>
      <c r="UJH1149" s="14"/>
      <c r="UJI1149" s="14"/>
      <c r="UJJ1149" s="14"/>
      <c r="UJK1149" s="14"/>
      <c r="UJL1149" s="14"/>
      <c r="UJM1149" s="14"/>
      <c r="UJN1149" s="14"/>
      <c r="UJO1149" s="14"/>
      <c r="UJP1149" s="14"/>
      <c r="UJQ1149" s="14"/>
      <c r="UJR1149" s="14"/>
      <c r="UJS1149" s="14"/>
      <c r="UJT1149" s="14"/>
      <c r="UJU1149" s="14"/>
      <c r="UJV1149" s="14"/>
      <c r="UJW1149" s="14"/>
      <c r="UJX1149" s="14"/>
      <c r="UJY1149" s="14"/>
      <c r="UJZ1149" s="14"/>
      <c r="UKA1149" s="14"/>
      <c r="UKB1149" s="14"/>
      <c r="UKC1149" s="14"/>
      <c r="UKD1149" s="14"/>
      <c r="UKE1149" s="14"/>
      <c r="UKF1149" s="14"/>
      <c r="UKG1149" s="14"/>
      <c r="UKH1149" s="14"/>
      <c r="UKI1149" s="14"/>
      <c r="UKJ1149" s="14"/>
      <c r="UKK1149" s="14"/>
      <c r="UKL1149" s="14"/>
      <c r="UKM1149" s="14"/>
      <c r="UKN1149" s="14"/>
      <c r="UKO1149" s="14"/>
      <c r="UKP1149" s="14"/>
      <c r="UKQ1149" s="14"/>
      <c r="UKR1149" s="14"/>
      <c r="UKS1149" s="14"/>
      <c r="UKT1149" s="14"/>
      <c r="UKU1149" s="14"/>
      <c r="UKV1149" s="14"/>
      <c r="UKW1149" s="14"/>
      <c r="UKX1149" s="14"/>
      <c r="UKY1149" s="14"/>
      <c r="UKZ1149" s="14"/>
      <c r="ULA1149" s="14"/>
      <c r="ULB1149" s="14"/>
      <c r="ULC1149" s="14"/>
      <c r="ULD1149" s="14"/>
      <c r="ULE1149" s="14"/>
      <c r="ULF1149" s="14"/>
      <c r="ULG1149" s="14"/>
      <c r="ULH1149" s="14"/>
      <c r="ULI1149" s="14"/>
      <c r="ULJ1149" s="14"/>
      <c r="ULK1149" s="14"/>
      <c r="ULL1149" s="14"/>
      <c r="ULM1149" s="14"/>
      <c r="ULN1149" s="14"/>
      <c r="ULO1149" s="14"/>
      <c r="ULP1149" s="14"/>
      <c r="ULQ1149" s="14"/>
      <c r="ULR1149" s="14"/>
      <c r="ULS1149" s="14"/>
      <c r="ULT1149" s="14"/>
      <c r="ULU1149" s="14"/>
      <c r="ULV1149" s="14"/>
      <c r="ULW1149" s="14"/>
      <c r="ULX1149" s="14"/>
      <c r="ULY1149" s="14"/>
      <c r="ULZ1149" s="14"/>
      <c r="UMA1149" s="14"/>
      <c r="UMB1149" s="14"/>
      <c r="UMC1149" s="14"/>
      <c r="UMD1149" s="14"/>
      <c r="UME1149" s="14"/>
      <c r="UMF1149" s="14"/>
      <c r="UMG1149" s="14"/>
      <c r="UMH1149" s="14"/>
      <c r="UMI1149" s="14"/>
      <c r="UMJ1149" s="14"/>
      <c r="UMK1149" s="14"/>
      <c r="UML1149" s="14"/>
      <c r="UMM1149" s="14"/>
      <c r="UMN1149" s="14"/>
      <c r="UMO1149" s="14"/>
      <c r="UMP1149" s="14"/>
      <c r="UMQ1149" s="14"/>
      <c r="UMR1149" s="14"/>
      <c r="UMS1149" s="14"/>
      <c r="UMT1149" s="14"/>
      <c r="UMU1149" s="14"/>
      <c r="UMV1149" s="14"/>
      <c r="UMW1149" s="14"/>
      <c r="UMX1149" s="14"/>
      <c r="UMY1149" s="14"/>
      <c r="UMZ1149" s="14"/>
      <c r="UNA1149" s="14"/>
      <c r="UNB1149" s="14"/>
      <c r="UNC1149" s="14"/>
      <c r="UND1149" s="14"/>
      <c r="UNE1149" s="14"/>
      <c r="UNF1149" s="14"/>
      <c r="UNG1149" s="14"/>
      <c r="UNH1149" s="14"/>
      <c r="UNI1149" s="14"/>
      <c r="UNJ1149" s="14"/>
      <c r="UNK1149" s="14"/>
      <c r="UNL1149" s="14"/>
      <c r="UNM1149" s="14"/>
      <c r="UNN1149" s="14"/>
      <c r="UNO1149" s="14"/>
      <c r="UNP1149" s="14"/>
      <c r="UNQ1149" s="14"/>
      <c r="UNR1149" s="14"/>
      <c r="UNS1149" s="14"/>
      <c r="UNT1149" s="14"/>
      <c r="UNU1149" s="14"/>
      <c r="UNV1149" s="14"/>
      <c r="UNW1149" s="14"/>
      <c r="UNX1149" s="14"/>
      <c r="UNY1149" s="14"/>
      <c r="UNZ1149" s="14"/>
      <c r="UOA1149" s="14"/>
      <c r="UOB1149" s="14"/>
      <c r="UOC1149" s="14"/>
      <c r="UOD1149" s="14"/>
      <c r="UOE1149" s="14"/>
      <c r="UOF1149" s="14"/>
      <c r="UOG1149" s="14"/>
      <c r="UOH1149" s="14"/>
      <c r="UOI1149" s="14"/>
      <c r="UOJ1149" s="14"/>
      <c r="UOK1149" s="14"/>
      <c r="UOL1149" s="14"/>
      <c r="UOM1149" s="14"/>
      <c r="UON1149" s="14"/>
      <c r="UOO1149" s="14"/>
      <c r="UOP1149" s="14"/>
      <c r="UOQ1149" s="14"/>
      <c r="UOR1149" s="14"/>
      <c r="UOS1149" s="14"/>
      <c r="UOT1149" s="14"/>
      <c r="UOU1149" s="14"/>
      <c r="UOV1149" s="14"/>
      <c r="UOW1149" s="14"/>
      <c r="UOX1149" s="14"/>
      <c r="UOY1149" s="14"/>
      <c r="UOZ1149" s="14"/>
      <c r="UPA1149" s="14"/>
      <c r="UPB1149" s="14"/>
      <c r="UPC1149" s="14"/>
      <c r="UPD1149" s="14"/>
      <c r="UPE1149" s="14"/>
      <c r="UPF1149" s="14"/>
      <c r="UPG1149" s="14"/>
      <c r="UPH1149" s="14"/>
      <c r="UPI1149" s="14"/>
      <c r="UPJ1149" s="14"/>
      <c r="UPK1149" s="14"/>
      <c r="UPL1149" s="14"/>
      <c r="UPM1149" s="14"/>
      <c r="UPN1149" s="14"/>
      <c r="UPO1149" s="14"/>
      <c r="UPP1149" s="14"/>
      <c r="UPQ1149" s="14"/>
      <c r="UPR1149" s="14"/>
      <c r="UPS1149" s="14"/>
      <c r="UPT1149" s="14"/>
      <c r="UPU1149" s="14"/>
      <c r="UPV1149" s="14"/>
      <c r="UPW1149" s="14"/>
      <c r="UPX1149" s="14"/>
      <c r="UPY1149" s="14"/>
      <c r="UPZ1149" s="14"/>
      <c r="UQA1149" s="14"/>
      <c r="UQB1149" s="14"/>
      <c r="UQC1149" s="14"/>
      <c r="UQD1149" s="14"/>
      <c r="UQE1149" s="14"/>
      <c r="UQF1149" s="14"/>
      <c r="UQG1149" s="14"/>
      <c r="UQH1149" s="14"/>
      <c r="UQI1149" s="14"/>
      <c r="UQJ1149" s="14"/>
      <c r="UQK1149" s="14"/>
      <c r="UQL1149" s="14"/>
      <c r="UQM1149" s="14"/>
      <c r="UQN1149" s="14"/>
      <c r="UQO1149" s="14"/>
      <c r="UQP1149" s="14"/>
      <c r="UQQ1149" s="14"/>
      <c r="UQR1149" s="14"/>
      <c r="UQS1149" s="14"/>
      <c r="UQT1149" s="14"/>
      <c r="UQU1149" s="14"/>
      <c r="UQV1149" s="14"/>
      <c r="UQW1149" s="14"/>
      <c r="UQX1149" s="14"/>
      <c r="UQY1149" s="14"/>
      <c r="UQZ1149" s="14"/>
      <c r="URA1149" s="14"/>
      <c r="URB1149" s="14"/>
      <c r="URC1149" s="14"/>
      <c r="URD1149" s="14"/>
      <c r="URE1149" s="14"/>
      <c r="URF1149" s="14"/>
      <c r="URG1149" s="14"/>
      <c r="URH1149" s="14"/>
      <c r="URI1149" s="14"/>
      <c r="URJ1149" s="14"/>
      <c r="URK1149" s="14"/>
      <c r="URL1149" s="14"/>
      <c r="URM1149" s="14"/>
      <c r="URN1149" s="14"/>
      <c r="URO1149" s="14"/>
      <c r="URP1149" s="14"/>
      <c r="URQ1149" s="14"/>
      <c r="URR1149" s="14"/>
      <c r="URS1149" s="14"/>
      <c r="URT1149" s="14"/>
      <c r="URU1149" s="14"/>
      <c r="URV1149" s="14"/>
      <c r="URW1149" s="14"/>
      <c r="URX1149" s="14"/>
      <c r="URY1149" s="14"/>
      <c r="URZ1149" s="14"/>
      <c r="USA1149" s="14"/>
      <c r="USB1149" s="14"/>
      <c r="USC1149" s="14"/>
      <c r="USD1149" s="14"/>
      <c r="USE1149" s="14"/>
      <c r="USF1149" s="14"/>
      <c r="USG1149" s="14"/>
      <c r="USH1149" s="14"/>
      <c r="USI1149" s="14"/>
      <c r="USJ1149" s="14"/>
      <c r="USK1149" s="14"/>
      <c r="USL1149" s="14"/>
      <c r="USM1149" s="14"/>
      <c r="USN1149" s="14"/>
      <c r="USO1149" s="14"/>
      <c r="USP1149" s="14"/>
      <c r="USQ1149" s="14"/>
      <c r="USR1149" s="14"/>
      <c r="USS1149" s="14"/>
      <c r="UST1149" s="14"/>
      <c r="USU1149" s="14"/>
      <c r="USV1149" s="14"/>
      <c r="USW1149" s="14"/>
      <c r="USX1149" s="14"/>
      <c r="USY1149" s="14"/>
      <c r="USZ1149" s="14"/>
      <c r="UTA1149" s="14"/>
      <c r="UTB1149" s="14"/>
      <c r="UTC1149" s="14"/>
      <c r="UTD1149" s="14"/>
      <c r="UTE1149" s="14"/>
      <c r="UTF1149" s="14"/>
      <c r="UTG1149" s="14"/>
      <c r="UTH1149" s="14"/>
      <c r="UTI1149" s="14"/>
      <c r="UTJ1149" s="14"/>
      <c r="UTK1149" s="14"/>
      <c r="UTL1149" s="14"/>
      <c r="UTM1149" s="14"/>
      <c r="UTN1149" s="14"/>
      <c r="UTO1149" s="14"/>
      <c r="UTP1149" s="14"/>
      <c r="UTQ1149" s="14"/>
      <c r="UTR1149" s="14"/>
      <c r="UTS1149" s="14"/>
      <c r="UTT1149" s="14"/>
      <c r="UTU1149" s="14"/>
      <c r="UTV1149" s="14"/>
      <c r="UTW1149" s="14"/>
      <c r="UTX1149" s="14"/>
      <c r="UTY1149" s="14"/>
      <c r="UTZ1149" s="14"/>
      <c r="UUA1149" s="14"/>
      <c r="UUB1149" s="14"/>
      <c r="UUC1149" s="14"/>
      <c r="UUD1149" s="14"/>
      <c r="UUE1149" s="14"/>
      <c r="UUF1149" s="14"/>
      <c r="UUG1149" s="14"/>
      <c r="UUH1149" s="14"/>
      <c r="UUI1149" s="14"/>
      <c r="UUJ1149" s="14"/>
      <c r="UUK1149" s="14"/>
      <c r="UUL1149" s="14"/>
      <c r="UUM1149" s="14"/>
      <c r="UUN1149" s="14"/>
      <c r="UUO1149" s="14"/>
      <c r="UUP1149" s="14"/>
      <c r="UUQ1149" s="14"/>
      <c r="UUR1149" s="14"/>
      <c r="UUS1149" s="14"/>
      <c r="UUT1149" s="14"/>
      <c r="UUU1149" s="14"/>
      <c r="UUV1149" s="14"/>
      <c r="UUW1149" s="14"/>
      <c r="UUX1149" s="14"/>
      <c r="UUY1149" s="14"/>
      <c r="UUZ1149" s="14"/>
      <c r="UVA1149" s="14"/>
      <c r="UVB1149" s="14"/>
      <c r="UVC1149" s="14"/>
      <c r="UVD1149" s="14"/>
      <c r="UVE1149" s="14"/>
      <c r="UVF1149" s="14"/>
      <c r="UVG1149" s="14"/>
      <c r="UVH1149" s="14"/>
      <c r="UVI1149" s="14"/>
      <c r="UVJ1149" s="14"/>
      <c r="UVK1149" s="14"/>
      <c r="UVL1149" s="14"/>
      <c r="UVM1149" s="14"/>
      <c r="UVN1149" s="14"/>
      <c r="UVO1149" s="14"/>
      <c r="UVP1149" s="14"/>
      <c r="UVQ1149" s="14"/>
      <c r="UVR1149" s="14"/>
      <c r="UVS1149" s="14"/>
      <c r="UVT1149" s="14"/>
      <c r="UVU1149" s="14"/>
      <c r="UVV1149" s="14"/>
      <c r="UVW1149" s="14"/>
      <c r="UVX1149" s="14"/>
      <c r="UVY1149" s="14"/>
      <c r="UVZ1149" s="14"/>
      <c r="UWA1149" s="14"/>
      <c r="UWB1149" s="14"/>
      <c r="UWC1149" s="14"/>
      <c r="UWD1149" s="14"/>
      <c r="UWE1149" s="14"/>
      <c r="UWF1149" s="14"/>
      <c r="UWG1149" s="14"/>
      <c r="UWH1149" s="14"/>
      <c r="UWI1149" s="14"/>
      <c r="UWJ1149" s="14"/>
      <c r="UWK1149" s="14"/>
      <c r="UWL1149" s="14"/>
      <c r="UWM1149" s="14"/>
      <c r="UWN1149" s="14"/>
      <c r="UWO1149" s="14"/>
      <c r="UWP1149" s="14"/>
      <c r="UWQ1149" s="14"/>
      <c r="UWR1149" s="14"/>
      <c r="UWS1149" s="14"/>
      <c r="UWT1149" s="14"/>
      <c r="UWU1149" s="14"/>
      <c r="UWV1149" s="14"/>
      <c r="UWW1149" s="14"/>
      <c r="UWX1149" s="14"/>
      <c r="UWY1149" s="14"/>
      <c r="UWZ1149" s="14"/>
      <c r="UXA1149" s="14"/>
      <c r="UXB1149" s="14"/>
      <c r="UXC1149" s="14"/>
      <c r="UXD1149" s="14"/>
      <c r="UXE1149" s="14"/>
      <c r="UXF1149" s="14"/>
      <c r="UXG1149" s="14"/>
      <c r="UXH1149" s="14"/>
      <c r="UXI1149" s="14"/>
      <c r="UXJ1149" s="14"/>
      <c r="UXK1149" s="14"/>
      <c r="UXL1149" s="14"/>
      <c r="UXM1149" s="14"/>
      <c r="UXN1149" s="14"/>
      <c r="UXO1149" s="14"/>
      <c r="UXP1149" s="14"/>
      <c r="UXQ1149" s="14"/>
      <c r="UXR1149" s="14"/>
      <c r="UXS1149" s="14"/>
      <c r="UXT1149" s="14"/>
      <c r="UXU1149" s="14"/>
      <c r="UXV1149" s="14"/>
      <c r="UXW1149" s="14"/>
      <c r="UXX1149" s="14"/>
      <c r="UXY1149" s="14"/>
      <c r="UXZ1149" s="14"/>
      <c r="UYA1149" s="14"/>
      <c r="UYB1149" s="14"/>
      <c r="UYC1149" s="14"/>
      <c r="UYD1149" s="14"/>
      <c r="UYE1149" s="14"/>
      <c r="UYF1149" s="14"/>
      <c r="UYG1149" s="14"/>
      <c r="UYH1149" s="14"/>
      <c r="UYI1149" s="14"/>
      <c r="UYJ1149" s="14"/>
      <c r="UYK1149" s="14"/>
      <c r="UYL1149" s="14"/>
      <c r="UYM1149" s="14"/>
      <c r="UYN1149" s="14"/>
      <c r="UYO1149" s="14"/>
      <c r="UYP1149" s="14"/>
      <c r="UYQ1149" s="14"/>
      <c r="UYR1149" s="14"/>
      <c r="UYS1149" s="14"/>
      <c r="UYT1149" s="14"/>
      <c r="UYU1149" s="14"/>
      <c r="UYV1149" s="14"/>
      <c r="UYW1149" s="14"/>
      <c r="UYX1149" s="14"/>
      <c r="UYY1149" s="14"/>
      <c r="UYZ1149" s="14"/>
      <c r="UZA1149" s="14"/>
      <c r="UZB1149" s="14"/>
      <c r="UZC1149" s="14"/>
      <c r="UZD1149" s="14"/>
      <c r="UZE1149" s="14"/>
      <c r="UZF1149" s="14"/>
      <c r="UZG1149" s="14"/>
      <c r="UZH1149" s="14"/>
      <c r="UZI1149" s="14"/>
      <c r="UZJ1149" s="14"/>
      <c r="UZK1149" s="14"/>
      <c r="UZL1149" s="14"/>
      <c r="UZM1149" s="14"/>
      <c r="UZN1149" s="14"/>
      <c r="UZO1149" s="14"/>
      <c r="UZP1149" s="14"/>
      <c r="UZQ1149" s="14"/>
      <c r="UZR1149" s="14"/>
      <c r="UZS1149" s="14"/>
      <c r="UZT1149" s="14"/>
      <c r="UZU1149" s="14"/>
      <c r="UZV1149" s="14"/>
      <c r="UZW1149" s="14"/>
      <c r="UZX1149" s="14"/>
      <c r="UZY1149" s="14"/>
      <c r="UZZ1149" s="14"/>
      <c r="VAA1149" s="14"/>
      <c r="VAB1149" s="14"/>
      <c r="VAC1149" s="14"/>
      <c r="VAD1149" s="14"/>
      <c r="VAE1149" s="14"/>
      <c r="VAF1149" s="14"/>
      <c r="VAG1149" s="14"/>
      <c r="VAH1149" s="14"/>
      <c r="VAI1149" s="14"/>
      <c r="VAJ1149" s="14"/>
      <c r="VAK1149" s="14"/>
      <c r="VAL1149" s="14"/>
      <c r="VAM1149" s="14"/>
      <c r="VAN1149" s="14"/>
      <c r="VAO1149" s="14"/>
      <c r="VAP1149" s="14"/>
      <c r="VAQ1149" s="14"/>
      <c r="VAR1149" s="14"/>
      <c r="VAS1149" s="14"/>
      <c r="VAT1149" s="14"/>
      <c r="VAU1149" s="14"/>
      <c r="VAV1149" s="14"/>
      <c r="VAW1149" s="14"/>
      <c r="VAX1149" s="14"/>
      <c r="VAY1149" s="14"/>
      <c r="VAZ1149" s="14"/>
      <c r="VBA1149" s="14"/>
      <c r="VBB1149" s="14"/>
      <c r="VBC1149" s="14"/>
      <c r="VBD1149" s="14"/>
      <c r="VBE1149" s="14"/>
      <c r="VBF1149" s="14"/>
      <c r="VBG1149" s="14"/>
      <c r="VBH1149" s="14"/>
      <c r="VBI1149" s="14"/>
      <c r="VBJ1149" s="14"/>
      <c r="VBK1149" s="14"/>
      <c r="VBL1149" s="14"/>
      <c r="VBM1149" s="14"/>
      <c r="VBN1149" s="14"/>
      <c r="VBO1149" s="14"/>
      <c r="VBP1149" s="14"/>
      <c r="VBQ1149" s="14"/>
      <c r="VBR1149" s="14"/>
      <c r="VBS1149" s="14"/>
      <c r="VBT1149" s="14"/>
      <c r="VBU1149" s="14"/>
      <c r="VBV1149" s="14"/>
      <c r="VBW1149" s="14"/>
      <c r="VBX1149" s="14"/>
      <c r="VBY1149" s="14"/>
      <c r="VBZ1149" s="14"/>
      <c r="VCA1149" s="14"/>
      <c r="VCB1149" s="14"/>
      <c r="VCC1149" s="14"/>
      <c r="VCD1149" s="14"/>
      <c r="VCE1149" s="14"/>
      <c r="VCF1149" s="14"/>
      <c r="VCG1149" s="14"/>
      <c r="VCH1149" s="14"/>
      <c r="VCI1149" s="14"/>
      <c r="VCJ1149" s="14"/>
      <c r="VCK1149" s="14"/>
      <c r="VCL1149" s="14"/>
      <c r="VCM1149" s="14"/>
      <c r="VCN1149" s="14"/>
      <c r="VCO1149" s="14"/>
      <c r="VCP1149" s="14"/>
      <c r="VCQ1149" s="14"/>
      <c r="VCR1149" s="14"/>
      <c r="VCS1149" s="14"/>
      <c r="VCT1149" s="14"/>
      <c r="VCU1149" s="14"/>
      <c r="VCV1149" s="14"/>
      <c r="VCW1149" s="14"/>
      <c r="VCX1149" s="14"/>
      <c r="VCY1149" s="14"/>
      <c r="VCZ1149" s="14"/>
      <c r="VDA1149" s="14"/>
      <c r="VDB1149" s="14"/>
      <c r="VDC1149" s="14"/>
      <c r="VDD1149" s="14"/>
      <c r="VDE1149" s="14"/>
      <c r="VDF1149" s="14"/>
      <c r="VDG1149" s="14"/>
      <c r="VDH1149" s="14"/>
      <c r="VDI1149" s="14"/>
      <c r="VDJ1149" s="14"/>
      <c r="VDK1149" s="14"/>
      <c r="VDL1149" s="14"/>
      <c r="VDM1149" s="14"/>
      <c r="VDN1149" s="14"/>
      <c r="VDO1149" s="14"/>
      <c r="VDP1149" s="14"/>
      <c r="VDQ1149" s="14"/>
      <c r="VDR1149" s="14"/>
      <c r="VDS1149" s="14"/>
      <c r="VDT1149" s="14"/>
      <c r="VDU1149" s="14"/>
      <c r="VDV1149" s="14"/>
      <c r="VDW1149" s="14"/>
      <c r="VDX1149" s="14"/>
      <c r="VDY1149" s="14"/>
      <c r="VDZ1149" s="14"/>
      <c r="VEA1149" s="14"/>
      <c r="VEB1149" s="14"/>
      <c r="VEC1149" s="14"/>
      <c r="VED1149" s="14"/>
      <c r="VEE1149" s="14"/>
      <c r="VEF1149" s="14"/>
      <c r="VEG1149" s="14"/>
      <c r="VEH1149" s="14"/>
      <c r="VEI1149" s="14"/>
      <c r="VEJ1149" s="14"/>
      <c r="VEK1149" s="14"/>
      <c r="VEL1149" s="14"/>
      <c r="VEM1149" s="14"/>
      <c r="VEN1149" s="14"/>
      <c r="VEO1149" s="14"/>
      <c r="VEP1149" s="14"/>
      <c r="VEQ1149" s="14"/>
      <c r="VER1149" s="14"/>
      <c r="VES1149" s="14"/>
      <c r="VET1149" s="14"/>
      <c r="VEU1149" s="14"/>
      <c r="VEV1149" s="14"/>
      <c r="VEW1149" s="14"/>
      <c r="VEX1149" s="14"/>
      <c r="VEY1149" s="14"/>
      <c r="VEZ1149" s="14"/>
      <c r="VFA1149" s="14"/>
      <c r="VFB1149" s="14"/>
      <c r="VFC1149" s="14"/>
      <c r="VFD1149" s="14"/>
      <c r="VFE1149" s="14"/>
      <c r="VFF1149" s="14"/>
      <c r="VFG1149" s="14"/>
      <c r="VFH1149" s="14"/>
      <c r="VFI1149" s="14"/>
      <c r="VFJ1149" s="14"/>
      <c r="VFK1149" s="14"/>
      <c r="VFL1149" s="14"/>
      <c r="VFM1149" s="14"/>
      <c r="VFN1149" s="14"/>
      <c r="VFO1149" s="14"/>
      <c r="VFP1149" s="14"/>
      <c r="VFQ1149" s="14"/>
      <c r="VFR1149" s="14"/>
      <c r="VFS1149" s="14"/>
      <c r="VFT1149" s="14"/>
      <c r="VFU1149" s="14"/>
      <c r="VFV1149" s="14"/>
      <c r="VFW1149" s="14"/>
      <c r="VFX1149" s="14"/>
      <c r="VFY1149" s="14"/>
      <c r="VFZ1149" s="14"/>
      <c r="VGA1149" s="14"/>
      <c r="VGB1149" s="14"/>
      <c r="VGC1149" s="14"/>
      <c r="VGD1149" s="14"/>
      <c r="VGE1149" s="14"/>
      <c r="VGF1149" s="14"/>
      <c r="VGG1149" s="14"/>
      <c r="VGH1149" s="14"/>
      <c r="VGI1149" s="14"/>
      <c r="VGJ1149" s="14"/>
      <c r="VGK1149" s="14"/>
      <c r="VGL1149" s="14"/>
      <c r="VGM1149" s="14"/>
      <c r="VGN1149" s="14"/>
      <c r="VGO1149" s="14"/>
      <c r="VGP1149" s="14"/>
      <c r="VGQ1149" s="14"/>
      <c r="VGR1149" s="14"/>
      <c r="VGS1149" s="14"/>
      <c r="VGT1149" s="14"/>
      <c r="VGU1149" s="14"/>
      <c r="VGV1149" s="14"/>
      <c r="VGW1149" s="14"/>
      <c r="VGX1149" s="14"/>
      <c r="VGY1149" s="14"/>
      <c r="VGZ1149" s="14"/>
      <c r="VHA1149" s="14"/>
      <c r="VHB1149" s="14"/>
      <c r="VHC1149" s="14"/>
      <c r="VHD1149" s="14"/>
      <c r="VHE1149" s="14"/>
      <c r="VHF1149" s="14"/>
      <c r="VHG1149" s="14"/>
      <c r="VHH1149" s="14"/>
      <c r="VHI1149" s="14"/>
      <c r="VHJ1149" s="14"/>
      <c r="VHK1149" s="14"/>
      <c r="VHL1149" s="14"/>
      <c r="VHM1149" s="14"/>
      <c r="VHN1149" s="14"/>
      <c r="VHO1149" s="14"/>
      <c r="VHP1149" s="14"/>
      <c r="VHQ1149" s="14"/>
      <c r="VHR1149" s="14"/>
      <c r="VHS1149" s="14"/>
      <c r="VHT1149" s="14"/>
      <c r="VHU1149" s="14"/>
      <c r="VHV1149" s="14"/>
      <c r="VHW1149" s="14"/>
      <c r="VHX1149" s="14"/>
      <c r="VHY1149" s="14"/>
      <c r="VHZ1149" s="14"/>
      <c r="VIA1149" s="14"/>
      <c r="VIB1149" s="14"/>
      <c r="VIC1149" s="14"/>
      <c r="VID1149" s="14"/>
      <c r="VIE1149" s="14"/>
      <c r="VIF1149" s="14"/>
      <c r="VIG1149" s="14"/>
      <c r="VIH1149" s="14"/>
      <c r="VII1149" s="14"/>
      <c r="VIJ1149" s="14"/>
      <c r="VIK1149" s="14"/>
      <c r="VIL1149" s="14"/>
      <c r="VIM1149" s="14"/>
      <c r="VIN1149" s="14"/>
      <c r="VIO1149" s="14"/>
      <c r="VIP1149" s="14"/>
      <c r="VIQ1149" s="14"/>
      <c r="VIR1149" s="14"/>
      <c r="VIS1149" s="14"/>
      <c r="VIT1149" s="14"/>
      <c r="VIU1149" s="14"/>
      <c r="VIV1149" s="14"/>
      <c r="VIW1149" s="14"/>
      <c r="VIX1149" s="14"/>
      <c r="VIY1149" s="14"/>
      <c r="VIZ1149" s="14"/>
      <c r="VJA1149" s="14"/>
      <c r="VJB1149" s="14"/>
      <c r="VJC1149" s="14"/>
      <c r="VJD1149" s="14"/>
      <c r="VJE1149" s="14"/>
      <c r="VJF1149" s="14"/>
      <c r="VJG1149" s="14"/>
      <c r="VJH1149" s="14"/>
      <c r="VJI1149" s="14"/>
      <c r="VJJ1149" s="14"/>
      <c r="VJK1149" s="14"/>
      <c r="VJL1149" s="14"/>
      <c r="VJM1149" s="14"/>
      <c r="VJN1149" s="14"/>
      <c r="VJO1149" s="14"/>
      <c r="VJP1149" s="14"/>
      <c r="VJQ1149" s="14"/>
      <c r="VJR1149" s="14"/>
      <c r="VJS1149" s="14"/>
      <c r="VJT1149" s="14"/>
      <c r="VJU1149" s="14"/>
      <c r="VJV1149" s="14"/>
      <c r="VJW1149" s="14"/>
      <c r="VJX1149" s="14"/>
      <c r="VJY1149" s="14"/>
      <c r="VJZ1149" s="14"/>
      <c r="VKA1149" s="14"/>
      <c r="VKB1149" s="14"/>
      <c r="VKC1149" s="14"/>
      <c r="VKD1149" s="14"/>
      <c r="VKE1149" s="14"/>
      <c r="VKF1149" s="14"/>
      <c r="VKG1149" s="14"/>
      <c r="VKH1149" s="14"/>
      <c r="VKI1149" s="14"/>
      <c r="VKJ1149" s="14"/>
      <c r="VKK1149" s="14"/>
      <c r="VKL1149" s="14"/>
      <c r="VKM1149" s="14"/>
      <c r="VKN1149" s="14"/>
      <c r="VKO1149" s="14"/>
      <c r="VKP1149" s="14"/>
      <c r="VKQ1149" s="14"/>
      <c r="VKR1149" s="14"/>
      <c r="VKS1149" s="14"/>
      <c r="VKT1149" s="14"/>
      <c r="VKU1149" s="14"/>
      <c r="VKV1149" s="14"/>
      <c r="VKW1149" s="14"/>
      <c r="VKX1149" s="14"/>
      <c r="VKY1149" s="14"/>
      <c r="VKZ1149" s="14"/>
      <c r="VLA1149" s="14"/>
      <c r="VLB1149" s="14"/>
      <c r="VLC1149" s="14"/>
      <c r="VLD1149" s="14"/>
      <c r="VLE1149" s="14"/>
      <c r="VLF1149" s="14"/>
      <c r="VLG1149" s="14"/>
      <c r="VLH1149" s="14"/>
      <c r="VLI1149" s="14"/>
      <c r="VLJ1149" s="14"/>
      <c r="VLK1149" s="14"/>
      <c r="VLL1149" s="14"/>
      <c r="VLM1149" s="14"/>
      <c r="VLN1149" s="14"/>
      <c r="VLO1149" s="14"/>
      <c r="VLP1149" s="14"/>
      <c r="VLQ1149" s="14"/>
      <c r="VLR1149" s="14"/>
      <c r="VLS1149" s="14"/>
      <c r="VLT1149" s="14"/>
      <c r="VLU1149" s="14"/>
      <c r="VLV1149" s="14"/>
      <c r="VLW1149" s="14"/>
      <c r="VLX1149" s="14"/>
      <c r="VLY1149" s="14"/>
      <c r="VLZ1149" s="14"/>
      <c r="VMA1149" s="14"/>
      <c r="VMB1149" s="14"/>
      <c r="VMC1149" s="14"/>
      <c r="VMD1149" s="14"/>
      <c r="VME1149" s="14"/>
      <c r="VMF1149" s="14"/>
      <c r="VMG1149" s="14"/>
      <c r="VMH1149" s="14"/>
      <c r="VMI1149" s="14"/>
      <c r="VMJ1149" s="14"/>
      <c r="VMK1149" s="14"/>
      <c r="VML1149" s="14"/>
      <c r="VMM1149" s="14"/>
      <c r="VMN1149" s="14"/>
      <c r="VMO1149" s="14"/>
      <c r="VMP1149" s="14"/>
      <c r="VMQ1149" s="14"/>
      <c r="VMR1149" s="14"/>
      <c r="VMS1149" s="14"/>
      <c r="VMT1149" s="14"/>
      <c r="VMU1149" s="14"/>
      <c r="VMV1149" s="14"/>
      <c r="VMW1149" s="14"/>
      <c r="VMX1149" s="14"/>
      <c r="VMY1149" s="14"/>
      <c r="VMZ1149" s="14"/>
      <c r="VNA1149" s="14"/>
      <c r="VNB1149" s="14"/>
      <c r="VNC1149" s="14"/>
      <c r="VND1149" s="14"/>
      <c r="VNE1149" s="14"/>
      <c r="VNF1149" s="14"/>
      <c r="VNG1149" s="14"/>
      <c r="VNH1149" s="14"/>
      <c r="VNI1149" s="14"/>
      <c r="VNJ1149" s="14"/>
      <c r="VNK1149" s="14"/>
      <c r="VNL1149" s="14"/>
      <c r="VNM1149" s="14"/>
      <c r="VNN1149" s="14"/>
      <c r="VNO1149" s="14"/>
      <c r="VNP1149" s="14"/>
      <c r="VNQ1149" s="14"/>
      <c r="VNR1149" s="14"/>
      <c r="VNS1149" s="14"/>
      <c r="VNT1149" s="14"/>
      <c r="VNU1149" s="14"/>
      <c r="VNV1149" s="14"/>
      <c r="VNW1149" s="14"/>
      <c r="VNX1149" s="14"/>
      <c r="VNY1149" s="14"/>
      <c r="VNZ1149" s="14"/>
      <c r="VOA1149" s="14"/>
      <c r="VOB1149" s="14"/>
      <c r="VOC1149" s="14"/>
      <c r="VOD1149" s="14"/>
      <c r="VOE1149" s="14"/>
      <c r="VOF1149" s="14"/>
      <c r="VOG1149" s="14"/>
      <c r="VOH1149" s="14"/>
      <c r="VOI1149" s="14"/>
      <c r="VOJ1149" s="14"/>
      <c r="VOK1149" s="14"/>
      <c r="VOL1149" s="14"/>
      <c r="VOM1149" s="14"/>
      <c r="VON1149" s="14"/>
      <c r="VOO1149" s="14"/>
      <c r="VOP1149" s="14"/>
      <c r="VOQ1149" s="14"/>
      <c r="VOR1149" s="14"/>
      <c r="VOS1149" s="14"/>
      <c r="VOT1149" s="14"/>
      <c r="VOU1149" s="14"/>
      <c r="VOV1149" s="14"/>
      <c r="VOW1149" s="14"/>
      <c r="VOX1149" s="14"/>
      <c r="VOY1149" s="14"/>
      <c r="VOZ1149" s="14"/>
      <c r="VPA1149" s="14"/>
      <c r="VPB1149" s="14"/>
      <c r="VPC1149" s="14"/>
      <c r="VPD1149" s="14"/>
      <c r="VPE1149" s="14"/>
      <c r="VPF1149" s="14"/>
      <c r="VPG1149" s="14"/>
      <c r="VPH1149" s="14"/>
      <c r="VPI1149" s="14"/>
      <c r="VPJ1149" s="14"/>
      <c r="VPK1149" s="14"/>
      <c r="VPL1149" s="14"/>
      <c r="VPM1149" s="14"/>
      <c r="VPN1149" s="14"/>
      <c r="VPO1149" s="14"/>
      <c r="VPP1149" s="14"/>
      <c r="VPQ1149" s="14"/>
      <c r="VPR1149" s="14"/>
      <c r="VPS1149" s="14"/>
      <c r="VPT1149" s="14"/>
      <c r="VPU1149" s="14"/>
      <c r="VPV1149" s="14"/>
      <c r="VPW1149" s="14"/>
      <c r="VPX1149" s="14"/>
      <c r="VPY1149" s="14"/>
      <c r="VPZ1149" s="14"/>
      <c r="VQA1149" s="14"/>
      <c r="VQB1149" s="14"/>
      <c r="VQC1149" s="14"/>
      <c r="VQD1149" s="14"/>
      <c r="VQE1149" s="14"/>
      <c r="VQF1149" s="14"/>
      <c r="VQG1149" s="14"/>
      <c r="VQH1149" s="14"/>
      <c r="VQI1149" s="14"/>
      <c r="VQJ1149" s="14"/>
      <c r="VQK1149" s="14"/>
      <c r="VQL1149" s="14"/>
      <c r="VQM1149" s="14"/>
      <c r="VQN1149" s="14"/>
      <c r="VQO1149" s="14"/>
      <c r="VQP1149" s="14"/>
      <c r="VQQ1149" s="14"/>
      <c r="VQR1149" s="14"/>
      <c r="VQS1149" s="14"/>
      <c r="VQT1149" s="14"/>
      <c r="VQU1149" s="14"/>
      <c r="VQV1149" s="14"/>
      <c r="VQW1149" s="14"/>
      <c r="VQX1149" s="14"/>
      <c r="VQY1149" s="14"/>
      <c r="VQZ1149" s="14"/>
      <c r="VRA1149" s="14"/>
      <c r="VRB1149" s="14"/>
      <c r="VRC1149" s="14"/>
      <c r="VRD1149" s="14"/>
      <c r="VRE1149" s="14"/>
      <c r="VRF1149" s="14"/>
      <c r="VRG1149" s="14"/>
      <c r="VRH1149" s="14"/>
      <c r="VRI1149" s="14"/>
      <c r="VRJ1149" s="14"/>
      <c r="VRK1149" s="14"/>
      <c r="VRL1149" s="14"/>
      <c r="VRM1149" s="14"/>
      <c r="VRN1149" s="14"/>
      <c r="VRO1149" s="14"/>
      <c r="VRP1149" s="14"/>
      <c r="VRQ1149" s="14"/>
      <c r="VRR1149" s="14"/>
      <c r="VRS1149" s="14"/>
      <c r="VRT1149" s="14"/>
      <c r="VRU1149" s="14"/>
      <c r="VRV1149" s="14"/>
      <c r="VRW1149" s="14"/>
      <c r="VRX1149" s="14"/>
      <c r="VRY1149" s="14"/>
      <c r="VRZ1149" s="14"/>
      <c r="VSA1149" s="14"/>
      <c r="VSB1149" s="14"/>
      <c r="VSC1149" s="14"/>
      <c r="VSD1149" s="14"/>
      <c r="VSE1149" s="14"/>
      <c r="VSF1149" s="14"/>
      <c r="VSG1149" s="14"/>
      <c r="VSH1149" s="14"/>
      <c r="VSI1149" s="14"/>
      <c r="VSJ1149" s="14"/>
      <c r="VSK1149" s="14"/>
      <c r="VSL1149" s="14"/>
      <c r="VSM1149" s="14"/>
      <c r="VSN1149" s="14"/>
      <c r="VSO1149" s="14"/>
      <c r="VSP1149" s="14"/>
      <c r="VSQ1149" s="14"/>
      <c r="VSR1149" s="14"/>
      <c r="VSS1149" s="14"/>
      <c r="VST1149" s="14"/>
      <c r="VSU1149" s="14"/>
      <c r="VSV1149" s="14"/>
      <c r="VSW1149" s="14"/>
      <c r="VSX1149" s="14"/>
      <c r="VSY1149" s="14"/>
      <c r="VSZ1149" s="14"/>
      <c r="VTA1149" s="14"/>
      <c r="VTB1149" s="14"/>
      <c r="VTC1149" s="14"/>
      <c r="VTD1149" s="14"/>
      <c r="VTE1149" s="14"/>
      <c r="VTF1149" s="14"/>
      <c r="VTG1149" s="14"/>
      <c r="VTH1149" s="14"/>
      <c r="VTI1149" s="14"/>
      <c r="VTJ1149" s="14"/>
      <c r="VTK1149" s="14"/>
      <c r="VTL1149" s="14"/>
      <c r="VTM1149" s="14"/>
      <c r="VTN1149" s="14"/>
      <c r="VTO1149" s="14"/>
      <c r="VTP1149" s="14"/>
      <c r="VTQ1149" s="14"/>
      <c r="VTR1149" s="14"/>
      <c r="VTS1149" s="14"/>
      <c r="VTT1149" s="14"/>
      <c r="VTU1149" s="14"/>
      <c r="VTV1149" s="14"/>
      <c r="VTW1149" s="14"/>
      <c r="VTX1149" s="14"/>
      <c r="VTY1149" s="14"/>
      <c r="VTZ1149" s="14"/>
      <c r="VUA1149" s="14"/>
      <c r="VUB1149" s="14"/>
      <c r="VUC1149" s="14"/>
      <c r="VUD1149" s="14"/>
      <c r="VUE1149" s="14"/>
      <c r="VUF1149" s="14"/>
      <c r="VUG1149" s="14"/>
      <c r="VUH1149" s="14"/>
      <c r="VUI1149" s="14"/>
      <c r="VUJ1149" s="14"/>
      <c r="VUK1149" s="14"/>
      <c r="VUL1149" s="14"/>
      <c r="VUM1149" s="14"/>
      <c r="VUN1149" s="14"/>
      <c r="VUO1149" s="14"/>
      <c r="VUP1149" s="14"/>
      <c r="VUQ1149" s="14"/>
      <c r="VUR1149" s="14"/>
      <c r="VUS1149" s="14"/>
      <c r="VUT1149" s="14"/>
      <c r="VUU1149" s="14"/>
      <c r="VUV1149" s="14"/>
      <c r="VUW1149" s="14"/>
      <c r="VUX1149" s="14"/>
      <c r="VUY1149" s="14"/>
      <c r="VUZ1149" s="14"/>
      <c r="VVA1149" s="14"/>
      <c r="VVB1149" s="14"/>
      <c r="VVC1149" s="14"/>
      <c r="VVD1149" s="14"/>
      <c r="VVE1149" s="14"/>
      <c r="VVF1149" s="14"/>
      <c r="VVG1149" s="14"/>
      <c r="VVH1149" s="14"/>
      <c r="VVI1149" s="14"/>
      <c r="VVJ1149" s="14"/>
      <c r="VVK1149" s="14"/>
      <c r="VVL1149" s="14"/>
      <c r="VVM1149" s="14"/>
      <c r="VVN1149" s="14"/>
      <c r="VVO1149" s="14"/>
      <c r="VVP1149" s="14"/>
      <c r="VVQ1149" s="14"/>
      <c r="VVR1149" s="14"/>
      <c r="VVS1149" s="14"/>
      <c r="VVT1149" s="14"/>
      <c r="VVU1149" s="14"/>
      <c r="VVV1149" s="14"/>
      <c r="VVW1149" s="14"/>
      <c r="VVX1149" s="14"/>
      <c r="VVY1149" s="14"/>
      <c r="VVZ1149" s="14"/>
      <c r="VWA1149" s="14"/>
      <c r="VWB1149" s="14"/>
      <c r="VWC1149" s="14"/>
      <c r="VWD1149" s="14"/>
      <c r="VWE1149" s="14"/>
      <c r="VWF1149" s="14"/>
      <c r="VWG1149" s="14"/>
      <c r="VWH1149" s="14"/>
      <c r="VWI1149" s="14"/>
      <c r="VWJ1149" s="14"/>
      <c r="VWK1149" s="14"/>
      <c r="VWL1149" s="14"/>
      <c r="VWM1149" s="14"/>
      <c r="VWN1149" s="14"/>
      <c r="VWO1149" s="14"/>
      <c r="VWP1149" s="14"/>
      <c r="VWQ1149" s="14"/>
      <c r="VWR1149" s="14"/>
      <c r="VWS1149" s="14"/>
      <c r="VWT1149" s="14"/>
      <c r="VWU1149" s="14"/>
      <c r="VWV1149" s="14"/>
      <c r="VWW1149" s="14"/>
      <c r="VWX1149" s="14"/>
      <c r="VWY1149" s="14"/>
      <c r="VWZ1149" s="14"/>
      <c r="VXA1149" s="14"/>
      <c r="VXB1149" s="14"/>
      <c r="VXC1149" s="14"/>
      <c r="VXD1149" s="14"/>
      <c r="VXE1149" s="14"/>
      <c r="VXF1149" s="14"/>
      <c r="VXG1149" s="14"/>
      <c r="VXH1149" s="14"/>
      <c r="VXI1149" s="14"/>
      <c r="VXJ1149" s="14"/>
      <c r="VXK1149" s="14"/>
      <c r="VXL1149" s="14"/>
      <c r="VXM1149" s="14"/>
      <c r="VXN1149" s="14"/>
      <c r="VXO1149" s="14"/>
      <c r="VXP1149" s="14"/>
      <c r="VXQ1149" s="14"/>
      <c r="VXR1149" s="14"/>
      <c r="VXS1149" s="14"/>
      <c r="VXT1149" s="14"/>
      <c r="VXU1149" s="14"/>
      <c r="VXV1149" s="14"/>
      <c r="VXW1149" s="14"/>
      <c r="VXX1149" s="14"/>
      <c r="VXY1149" s="14"/>
      <c r="VXZ1149" s="14"/>
      <c r="VYA1149" s="14"/>
      <c r="VYB1149" s="14"/>
      <c r="VYC1149" s="14"/>
      <c r="VYD1149" s="14"/>
      <c r="VYE1149" s="14"/>
      <c r="VYF1149" s="14"/>
      <c r="VYG1149" s="14"/>
      <c r="VYH1149" s="14"/>
      <c r="VYI1149" s="14"/>
      <c r="VYJ1149" s="14"/>
      <c r="VYK1149" s="14"/>
      <c r="VYL1149" s="14"/>
      <c r="VYM1149" s="14"/>
      <c r="VYN1149" s="14"/>
      <c r="VYO1149" s="14"/>
      <c r="VYP1149" s="14"/>
      <c r="VYQ1149" s="14"/>
      <c r="VYR1149" s="14"/>
      <c r="VYS1149" s="14"/>
      <c r="VYT1149" s="14"/>
      <c r="VYU1149" s="14"/>
      <c r="VYV1149" s="14"/>
      <c r="VYW1149" s="14"/>
      <c r="VYX1149" s="14"/>
      <c r="VYY1149" s="14"/>
      <c r="VYZ1149" s="14"/>
      <c r="VZA1149" s="14"/>
      <c r="VZB1149" s="14"/>
      <c r="VZC1149" s="14"/>
      <c r="VZD1149" s="14"/>
      <c r="VZE1149" s="14"/>
      <c r="VZF1149" s="14"/>
      <c r="VZG1149" s="14"/>
      <c r="VZH1149" s="14"/>
      <c r="VZI1149" s="14"/>
      <c r="VZJ1149" s="14"/>
      <c r="VZK1149" s="14"/>
      <c r="VZL1149" s="14"/>
      <c r="VZM1149" s="14"/>
      <c r="VZN1149" s="14"/>
      <c r="VZO1149" s="14"/>
      <c r="VZP1149" s="14"/>
      <c r="VZQ1149" s="14"/>
      <c r="VZR1149" s="14"/>
      <c r="VZS1149" s="14"/>
      <c r="VZT1149" s="14"/>
      <c r="VZU1149" s="14"/>
      <c r="VZV1149" s="14"/>
      <c r="VZW1149" s="14"/>
      <c r="VZX1149" s="14"/>
      <c r="VZY1149" s="14"/>
      <c r="VZZ1149" s="14"/>
      <c r="WAA1149" s="14"/>
      <c r="WAB1149" s="14"/>
      <c r="WAC1149" s="14"/>
      <c r="WAD1149" s="14"/>
      <c r="WAE1149" s="14"/>
      <c r="WAF1149" s="14"/>
      <c r="WAG1149" s="14"/>
      <c r="WAH1149" s="14"/>
      <c r="WAI1149" s="14"/>
      <c r="WAJ1149" s="14"/>
      <c r="WAK1149" s="14"/>
      <c r="WAL1149" s="14"/>
      <c r="WAM1149" s="14"/>
      <c r="WAN1149" s="14"/>
      <c r="WAO1149" s="14"/>
      <c r="WAP1149" s="14"/>
      <c r="WAQ1149" s="14"/>
      <c r="WAR1149" s="14"/>
      <c r="WAS1149" s="14"/>
      <c r="WAT1149" s="14"/>
      <c r="WAU1149" s="14"/>
      <c r="WAV1149" s="14"/>
      <c r="WAW1149" s="14"/>
      <c r="WAX1149" s="14"/>
      <c r="WAY1149" s="14"/>
      <c r="WAZ1149" s="14"/>
      <c r="WBA1149" s="14"/>
      <c r="WBB1149" s="14"/>
      <c r="WBC1149" s="14"/>
      <c r="WBD1149" s="14"/>
      <c r="WBE1149" s="14"/>
      <c r="WBF1149" s="14"/>
      <c r="WBG1149" s="14"/>
      <c r="WBH1149" s="14"/>
      <c r="WBI1149" s="14"/>
      <c r="WBJ1149" s="14"/>
      <c r="WBK1149" s="14"/>
      <c r="WBL1149" s="14"/>
      <c r="WBM1149" s="14"/>
      <c r="WBN1149" s="14"/>
      <c r="WBO1149" s="14"/>
      <c r="WBP1149" s="14"/>
      <c r="WBQ1149" s="14"/>
      <c r="WBR1149" s="14"/>
      <c r="WBS1149" s="14"/>
      <c r="WBT1149" s="14"/>
      <c r="WBU1149" s="14"/>
      <c r="WBV1149" s="14"/>
      <c r="WBW1149" s="14"/>
      <c r="WBX1149" s="14"/>
      <c r="WBY1149" s="14"/>
      <c r="WBZ1149" s="14"/>
      <c r="WCA1149" s="14"/>
      <c r="WCB1149" s="14"/>
      <c r="WCC1149" s="14"/>
      <c r="WCD1149" s="14"/>
      <c r="WCE1149" s="14"/>
      <c r="WCF1149" s="14"/>
      <c r="WCG1149" s="14"/>
      <c r="WCH1149" s="14"/>
      <c r="WCI1149" s="14"/>
      <c r="WCJ1149" s="14"/>
      <c r="WCK1149" s="14"/>
      <c r="WCL1149" s="14"/>
      <c r="WCM1149" s="14"/>
      <c r="WCN1149" s="14"/>
      <c r="WCO1149" s="14"/>
      <c r="WCP1149" s="14"/>
      <c r="WCQ1149" s="14"/>
      <c r="WCR1149" s="14"/>
      <c r="WCS1149" s="14"/>
      <c r="WCT1149" s="14"/>
      <c r="WCU1149" s="14"/>
      <c r="WCV1149" s="14"/>
      <c r="WCW1149" s="14"/>
      <c r="WCX1149" s="14"/>
      <c r="WCY1149" s="14"/>
      <c r="WCZ1149" s="14"/>
      <c r="WDA1149" s="14"/>
      <c r="WDB1149" s="14"/>
      <c r="WDC1149" s="14"/>
      <c r="WDD1149" s="14"/>
      <c r="WDE1149" s="14"/>
      <c r="WDF1149" s="14"/>
      <c r="WDG1149" s="14"/>
      <c r="WDH1149" s="14"/>
      <c r="WDI1149" s="14"/>
      <c r="WDJ1149" s="14"/>
      <c r="WDK1149" s="14"/>
      <c r="WDL1149" s="14"/>
      <c r="WDM1149" s="14"/>
      <c r="WDN1149" s="14"/>
      <c r="WDO1149" s="14"/>
      <c r="WDP1149" s="14"/>
      <c r="WDQ1149" s="14"/>
      <c r="WDR1149" s="14"/>
      <c r="WDS1149" s="14"/>
      <c r="WDT1149" s="14"/>
      <c r="WDU1149" s="14"/>
      <c r="WDV1149" s="14"/>
      <c r="WDW1149" s="14"/>
      <c r="WDX1149" s="14"/>
      <c r="WDY1149" s="14"/>
      <c r="WDZ1149" s="14"/>
      <c r="WEA1149" s="14"/>
      <c r="WEB1149" s="14"/>
      <c r="WEC1149" s="14"/>
      <c r="WED1149" s="14"/>
      <c r="WEE1149" s="14"/>
      <c r="WEF1149" s="14"/>
      <c r="WEG1149" s="14"/>
      <c r="WEH1149" s="14"/>
      <c r="WEI1149" s="14"/>
      <c r="WEJ1149" s="14"/>
      <c r="WEK1149" s="14"/>
      <c r="WEL1149" s="14"/>
      <c r="WEM1149" s="14"/>
      <c r="WEN1149" s="14"/>
      <c r="WEO1149" s="14"/>
      <c r="WEP1149" s="14"/>
      <c r="WEQ1149" s="14"/>
      <c r="WER1149" s="14"/>
      <c r="WES1149" s="14"/>
      <c r="WET1149" s="14"/>
      <c r="WEU1149" s="14"/>
      <c r="WEV1149" s="14"/>
      <c r="WEW1149" s="14"/>
      <c r="WEX1149" s="14"/>
      <c r="WEY1149" s="14"/>
      <c r="WEZ1149" s="14"/>
      <c r="WFA1149" s="14"/>
      <c r="WFB1149" s="14"/>
      <c r="WFC1149" s="14"/>
      <c r="WFD1149" s="14"/>
      <c r="WFE1149" s="14"/>
      <c r="WFF1149" s="14"/>
      <c r="WFG1149" s="14"/>
      <c r="WFH1149" s="14"/>
      <c r="WFI1149" s="14"/>
      <c r="WFJ1149" s="14"/>
      <c r="WFK1149" s="14"/>
      <c r="WFL1149" s="14"/>
      <c r="WFM1149" s="14"/>
      <c r="WFN1149" s="14"/>
      <c r="WFO1149" s="14"/>
      <c r="WFP1149" s="14"/>
      <c r="WFQ1149" s="14"/>
      <c r="WFR1149" s="14"/>
      <c r="WFS1149" s="14"/>
      <c r="WFT1149" s="14"/>
      <c r="WFU1149" s="14"/>
      <c r="WFV1149" s="14"/>
      <c r="WFW1149" s="14"/>
      <c r="WFX1149" s="14"/>
      <c r="WFY1149" s="14"/>
      <c r="WFZ1149" s="14"/>
      <c r="WGA1149" s="14"/>
      <c r="WGB1149" s="14"/>
      <c r="WGC1149" s="14"/>
      <c r="WGD1149" s="14"/>
      <c r="WGE1149" s="14"/>
      <c r="WGF1149" s="14"/>
      <c r="WGG1149" s="14"/>
      <c r="WGH1149" s="14"/>
      <c r="WGI1149" s="14"/>
      <c r="WGJ1149" s="14"/>
      <c r="WGK1149" s="14"/>
      <c r="WGL1149" s="14"/>
      <c r="WGM1149" s="14"/>
      <c r="WGN1149" s="14"/>
      <c r="WGO1149" s="14"/>
      <c r="WGP1149" s="14"/>
      <c r="WGQ1149" s="14"/>
      <c r="WGR1149" s="14"/>
      <c r="WGS1149" s="14"/>
      <c r="WGT1149" s="14"/>
      <c r="WGU1149" s="14"/>
      <c r="WGV1149" s="14"/>
      <c r="WGW1149" s="14"/>
      <c r="WGX1149" s="14"/>
      <c r="WGY1149" s="14"/>
      <c r="WGZ1149" s="14"/>
      <c r="WHA1149" s="14"/>
      <c r="WHB1149" s="14"/>
      <c r="WHC1149" s="14"/>
      <c r="WHD1149" s="14"/>
      <c r="WHE1149" s="14"/>
      <c r="WHF1149" s="14"/>
      <c r="WHG1149" s="14"/>
      <c r="WHH1149" s="14"/>
      <c r="WHI1149" s="14"/>
      <c r="WHJ1149" s="14"/>
      <c r="WHK1149" s="14"/>
      <c r="WHL1149" s="14"/>
      <c r="WHM1149" s="14"/>
      <c r="WHN1149" s="14"/>
      <c r="WHO1149" s="14"/>
      <c r="WHP1149" s="14"/>
      <c r="WHQ1149" s="14"/>
      <c r="WHR1149" s="14"/>
      <c r="WHS1149" s="14"/>
      <c r="WHT1149" s="14"/>
      <c r="WHU1149" s="14"/>
      <c r="WHV1149" s="14"/>
      <c r="WHW1149" s="14"/>
      <c r="WHX1149" s="14"/>
      <c r="WHY1149" s="14"/>
      <c r="WHZ1149" s="14"/>
      <c r="WIA1149" s="14"/>
      <c r="WIB1149" s="14"/>
      <c r="WIC1149" s="14"/>
      <c r="WID1149" s="14"/>
      <c r="WIE1149" s="14"/>
      <c r="WIF1149" s="14"/>
      <c r="WIG1149" s="14"/>
      <c r="WIH1149" s="14"/>
      <c r="WII1149" s="14"/>
      <c r="WIJ1149" s="14"/>
      <c r="WIK1149" s="14"/>
      <c r="WIL1149" s="14"/>
      <c r="WIM1149" s="14"/>
      <c r="WIN1149" s="14"/>
      <c r="WIO1149" s="14"/>
      <c r="WIP1149" s="14"/>
      <c r="WIQ1149" s="14"/>
      <c r="WIR1149" s="14"/>
      <c r="WIS1149" s="14"/>
      <c r="WIT1149" s="14"/>
      <c r="WIU1149" s="14"/>
      <c r="WIV1149" s="14"/>
      <c r="WIW1149" s="14"/>
      <c r="WIX1149" s="14"/>
      <c r="WIY1149" s="14"/>
      <c r="WIZ1149" s="14"/>
      <c r="WJA1149" s="14"/>
      <c r="WJB1149" s="14"/>
      <c r="WJC1149" s="14"/>
      <c r="WJD1149" s="14"/>
      <c r="WJE1149" s="14"/>
      <c r="WJF1149" s="14"/>
      <c r="WJG1149" s="14"/>
      <c r="WJH1149" s="14"/>
      <c r="WJI1149" s="14"/>
      <c r="WJJ1149" s="14"/>
      <c r="WJK1149" s="14"/>
      <c r="WJL1149" s="14"/>
      <c r="WJM1149" s="14"/>
      <c r="WJN1149" s="14"/>
      <c r="WJO1149" s="14"/>
      <c r="WJP1149" s="14"/>
      <c r="WJQ1149" s="14"/>
      <c r="WJR1149" s="14"/>
      <c r="WJS1149" s="14"/>
      <c r="WJT1149" s="14"/>
      <c r="WJU1149" s="14"/>
      <c r="WJV1149" s="14"/>
      <c r="WJW1149" s="14"/>
      <c r="WJX1149" s="14"/>
      <c r="WJY1149" s="14"/>
      <c r="WJZ1149" s="14"/>
      <c r="WKA1149" s="14"/>
      <c r="WKB1149" s="14"/>
      <c r="WKC1149" s="14"/>
      <c r="WKD1149" s="14"/>
      <c r="WKE1149" s="14"/>
      <c r="WKF1149" s="14"/>
      <c r="WKG1149" s="14"/>
      <c r="WKH1149" s="14"/>
      <c r="WKI1149" s="14"/>
      <c r="WKJ1149" s="14"/>
      <c r="WKK1149" s="14"/>
      <c r="WKL1149" s="14"/>
      <c r="WKM1149" s="14"/>
      <c r="WKN1149" s="14"/>
      <c r="WKO1149" s="14"/>
      <c r="WKP1149" s="14"/>
      <c r="WKQ1149" s="14"/>
      <c r="WKR1149" s="14"/>
      <c r="WKS1149" s="14"/>
      <c r="WKT1149" s="14"/>
      <c r="WKU1149" s="14"/>
      <c r="WKV1149" s="14"/>
      <c r="WKW1149" s="14"/>
      <c r="WKX1149" s="14"/>
      <c r="WKY1149" s="14"/>
      <c r="WKZ1149" s="14"/>
      <c r="WLA1149" s="14"/>
      <c r="WLB1149" s="14"/>
      <c r="WLC1149" s="14"/>
      <c r="WLD1149" s="14"/>
      <c r="WLE1149" s="14"/>
      <c r="WLF1149" s="14"/>
      <c r="WLG1149" s="14"/>
      <c r="WLH1149" s="14"/>
      <c r="WLI1149" s="14"/>
      <c r="WLJ1149" s="14"/>
      <c r="WLK1149" s="14"/>
      <c r="WLL1149" s="14"/>
      <c r="WLM1149" s="14"/>
      <c r="WLN1149" s="14"/>
      <c r="WLO1149" s="14"/>
      <c r="WLP1149" s="14"/>
      <c r="WLQ1149" s="14"/>
      <c r="WLR1149" s="14"/>
      <c r="WLS1149" s="14"/>
      <c r="WLT1149" s="14"/>
      <c r="WLU1149" s="14"/>
      <c r="WLV1149" s="14"/>
      <c r="WLW1149" s="14"/>
      <c r="WLX1149" s="14"/>
      <c r="WLY1149" s="14"/>
      <c r="WLZ1149" s="14"/>
      <c r="WMA1149" s="14"/>
      <c r="WMB1149" s="14"/>
      <c r="WMC1149" s="14"/>
      <c r="WMD1149" s="14"/>
      <c r="WME1149" s="14"/>
      <c r="WMF1149" s="14"/>
      <c r="WMG1149" s="14"/>
      <c r="WMH1149" s="14"/>
      <c r="WMI1149" s="14"/>
      <c r="WMJ1149" s="14"/>
      <c r="WMK1149" s="14"/>
      <c r="WML1149" s="14"/>
      <c r="WMM1149" s="14"/>
      <c r="WMN1149" s="14"/>
      <c r="WMO1149" s="14"/>
      <c r="WMP1149" s="14"/>
      <c r="WMQ1149" s="14"/>
      <c r="WMR1149" s="14"/>
      <c r="WMS1149" s="14"/>
      <c r="WMT1149" s="14"/>
      <c r="WMU1149" s="14"/>
      <c r="WMV1149" s="14"/>
      <c r="WMW1149" s="14"/>
      <c r="WMX1149" s="14"/>
      <c r="WMY1149" s="14"/>
      <c r="WMZ1149" s="14"/>
      <c r="WNA1149" s="14"/>
      <c r="WNB1149" s="14"/>
      <c r="WNC1149" s="14"/>
      <c r="WND1149" s="14"/>
      <c r="WNE1149" s="14"/>
      <c r="WNF1149" s="14"/>
      <c r="WNG1149" s="14"/>
      <c r="WNH1149" s="14"/>
      <c r="WNI1149" s="14"/>
      <c r="WNJ1149" s="14"/>
      <c r="WNK1149" s="14"/>
      <c r="WNL1149" s="14"/>
      <c r="WNM1149" s="14"/>
      <c r="WNN1149" s="14"/>
      <c r="WNO1149" s="14"/>
      <c r="WNP1149" s="14"/>
      <c r="WNQ1149" s="14"/>
      <c r="WNR1149" s="14"/>
      <c r="WNS1149" s="14"/>
      <c r="WNT1149" s="14"/>
      <c r="WNU1149" s="14"/>
      <c r="WNV1149" s="14"/>
      <c r="WNW1149" s="14"/>
      <c r="WNX1149" s="14"/>
      <c r="WNY1149" s="14"/>
      <c r="WNZ1149" s="14"/>
      <c r="WOA1149" s="14"/>
      <c r="WOB1149" s="14"/>
      <c r="WOC1149" s="14"/>
      <c r="WOD1149" s="14"/>
      <c r="WOE1149" s="14"/>
      <c r="WOF1149" s="14"/>
      <c r="WOG1149" s="14"/>
      <c r="WOH1149" s="14"/>
      <c r="WOI1149" s="14"/>
      <c r="WOJ1149" s="14"/>
      <c r="WOK1149" s="14"/>
      <c r="WOL1149" s="14"/>
      <c r="WOM1149" s="14"/>
      <c r="WON1149" s="14"/>
      <c r="WOO1149" s="14"/>
      <c r="WOP1149" s="14"/>
      <c r="WOQ1149" s="14"/>
      <c r="WOR1149" s="14"/>
      <c r="WOS1149" s="14"/>
      <c r="WOT1149" s="14"/>
      <c r="WOU1149" s="14"/>
      <c r="WOV1149" s="14"/>
      <c r="WOW1149" s="14"/>
      <c r="WOX1149" s="14"/>
      <c r="WOY1149" s="14"/>
      <c r="WOZ1149" s="14"/>
      <c r="WPA1149" s="14"/>
      <c r="WPB1149" s="14"/>
      <c r="WPC1149" s="14"/>
      <c r="WPD1149" s="14"/>
      <c r="WPE1149" s="14"/>
      <c r="WPF1149" s="14"/>
      <c r="WPG1149" s="14"/>
      <c r="WPH1149" s="14"/>
      <c r="WPI1149" s="14"/>
      <c r="WPJ1149" s="14"/>
      <c r="WPK1149" s="14"/>
      <c r="WPL1149" s="14"/>
      <c r="WPM1149" s="14"/>
      <c r="WPN1149" s="14"/>
      <c r="WPO1149" s="14"/>
      <c r="WPP1149" s="14"/>
      <c r="WPQ1149" s="14"/>
      <c r="WPR1149" s="14"/>
      <c r="WPS1149" s="14"/>
      <c r="WPT1149" s="14"/>
      <c r="WPU1149" s="14"/>
      <c r="WPV1149" s="14"/>
      <c r="WPW1149" s="14"/>
      <c r="WPX1149" s="14"/>
      <c r="WPY1149" s="14"/>
      <c r="WPZ1149" s="14"/>
      <c r="WQA1149" s="14"/>
      <c r="WQB1149" s="14"/>
      <c r="WQC1149" s="14"/>
      <c r="WQD1149" s="14"/>
      <c r="WQE1149" s="14"/>
      <c r="WQF1149" s="14"/>
      <c r="WQG1149" s="14"/>
      <c r="WQH1149" s="14"/>
      <c r="WQI1149" s="14"/>
      <c r="WQJ1149" s="14"/>
      <c r="WQK1149" s="14"/>
      <c r="WQL1149" s="14"/>
      <c r="WQM1149" s="14"/>
      <c r="WQN1149" s="14"/>
      <c r="WQO1149" s="14"/>
      <c r="WQP1149" s="14"/>
      <c r="WQQ1149" s="14"/>
      <c r="WQR1149" s="14"/>
      <c r="WQS1149" s="14"/>
      <c r="WQT1149" s="14"/>
      <c r="WQU1149" s="14"/>
      <c r="WQV1149" s="14"/>
      <c r="WQW1149" s="14"/>
      <c r="WQX1149" s="14"/>
      <c r="WQY1149" s="14"/>
      <c r="WQZ1149" s="14"/>
      <c r="WRA1149" s="14"/>
      <c r="WRB1149" s="14"/>
      <c r="WRC1149" s="14"/>
      <c r="WRD1149" s="14"/>
      <c r="WRE1149" s="14"/>
      <c r="WRF1149" s="14"/>
      <c r="WRG1149" s="14"/>
      <c r="WRH1149" s="14"/>
      <c r="WRI1149" s="14"/>
      <c r="WRJ1149" s="14"/>
      <c r="WRK1149" s="14"/>
      <c r="WRL1149" s="14"/>
      <c r="WRM1149" s="14"/>
      <c r="WRN1149" s="14"/>
      <c r="WRO1149" s="14"/>
      <c r="WRP1149" s="14"/>
      <c r="WRQ1149" s="14"/>
      <c r="WRR1149" s="14"/>
      <c r="WRS1149" s="14"/>
      <c r="WRT1149" s="14"/>
      <c r="WRU1149" s="14"/>
      <c r="WRV1149" s="14"/>
      <c r="WRW1149" s="14"/>
      <c r="WRX1149" s="14"/>
      <c r="WRY1149" s="14"/>
      <c r="WRZ1149" s="14"/>
      <c r="WSA1149" s="14"/>
      <c r="WSB1149" s="14"/>
      <c r="WSC1149" s="14"/>
      <c r="WSD1149" s="14"/>
      <c r="WSE1149" s="14"/>
      <c r="WSF1149" s="14"/>
      <c r="WSG1149" s="14"/>
      <c r="WSH1149" s="14"/>
      <c r="WSI1149" s="14"/>
      <c r="WSJ1149" s="14"/>
      <c r="WSK1149" s="14"/>
      <c r="WSL1149" s="14"/>
      <c r="WSM1149" s="14"/>
      <c r="WSN1149" s="14"/>
      <c r="WSO1149" s="14"/>
      <c r="WSP1149" s="14"/>
      <c r="WSQ1149" s="14"/>
      <c r="WSR1149" s="14"/>
      <c r="WSS1149" s="14"/>
      <c r="WST1149" s="14"/>
      <c r="WSU1149" s="14"/>
      <c r="WSV1149" s="14"/>
      <c r="WSW1149" s="14"/>
      <c r="WSX1149" s="14"/>
      <c r="WSY1149" s="14"/>
      <c r="WSZ1149" s="14"/>
      <c r="WTA1149" s="14"/>
      <c r="WTB1149" s="14"/>
      <c r="WTC1149" s="14"/>
      <c r="WTD1149" s="14"/>
      <c r="WTE1149" s="14"/>
      <c r="WTF1149" s="14"/>
      <c r="WTG1149" s="14"/>
      <c r="WTH1149" s="14"/>
      <c r="WTI1149" s="14"/>
      <c r="WTJ1149" s="14"/>
      <c r="WTK1149" s="14"/>
      <c r="WTL1149" s="14"/>
      <c r="WTM1149" s="14"/>
      <c r="WTN1149" s="14"/>
      <c r="WTO1149" s="14"/>
      <c r="WTP1149" s="14"/>
      <c r="WTQ1149" s="14"/>
      <c r="WTR1149" s="14"/>
      <c r="WTS1149" s="14"/>
      <c r="WTT1149" s="14"/>
      <c r="WTU1149" s="14"/>
      <c r="WTV1149" s="14"/>
      <c r="WTW1149" s="14"/>
      <c r="WTX1149" s="14"/>
      <c r="WTY1149" s="14"/>
      <c r="WTZ1149" s="14"/>
      <c r="WUA1149" s="14"/>
      <c r="WUB1149" s="14"/>
      <c r="WUC1149" s="14"/>
      <c r="WUD1149" s="14"/>
      <c r="WUE1149" s="14"/>
      <c r="WUF1149" s="14"/>
      <c r="WUG1149" s="14"/>
      <c r="WUH1149" s="14"/>
      <c r="WUI1149" s="14"/>
      <c r="WUJ1149" s="14"/>
      <c r="WUK1149" s="14"/>
      <c r="WUL1149" s="14"/>
      <c r="WUM1149" s="14"/>
      <c r="WUN1149" s="14"/>
      <c r="WUO1149" s="14"/>
      <c r="WUP1149" s="14"/>
      <c r="WUQ1149" s="14"/>
      <c r="WUR1149" s="14"/>
      <c r="WUS1149" s="14"/>
      <c r="WUT1149" s="14"/>
      <c r="WUU1149" s="14"/>
      <c r="WUV1149" s="14"/>
      <c r="WUW1149" s="14"/>
      <c r="WUX1149" s="14"/>
      <c r="WUY1149" s="14"/>
      <c r="WUZ1149" s="14"/>
      <c r="WVA1149" s="14"/>
      <c r="WVB1149" s="14"/>
      <c r="WVC1149" s="14"/>
      <c r="WVD1149" s="14"/>
      <c r="WVE1149" s="14"/>
      <c r="WVF1149" s="14"/>
      <c r="WVG1149" s="14"/>
      <c r="WVH1149" s="14"/>
      <c r="WVI1149" s="14"/>
      <c r="WVJ1149" s="14"/>
      <c r="WVK1149" s="14"/>
      <c r="WVL1149" s="14"/>
      <c r="WVM1149" s="14"/>
      <c r="WVN1149" s="14"/>
      <c r="WVO1149" s="14"/>
      <c r="WVP1149" s="14"/>
      <c r="WVQ1149" s="14"/>
      <c r="WVR1149" s="14"/>
      <c r="WVS1149" s="14"/>
      <c r="WVT1149" s="14"/>
      <c r="WVU1149" s="14"/>
      <c r="WVV1149" s="14"/>
      <c r="WVW1149" s="14"/>
      <c r="WVX1149" s="14"/>
      <c r="WVY1149" s="14"/>
      <c r="WVZ1149" s="14"/>
      <c r="WWA1149" s="14"/>
      <c r="WWB1149" s="14"/>
      <c r="WWC1149" s="14"/>
      <c r="WWD1149" s="14"/>
      <c r="WWE1149" s="14"/>
      <c r="WWF1149" s="14"/>
      <c r="WWG1149" s="14"/>
      <c r="WWH1149" s="14"/>
      <c r="WWI1149" s="14"/>
      <c r="WWJ1149" s="14"/>
      <c r="WWK1149" s="14"/>
      <c r="WWL1149" s="14"/>
      <c r="WWM1149" s="14"/>
      <c r="WWN1149" s="14"/>
      <c r="WWO1149" s="14"/>
      <c r="WWP1149" s="14"/>
      <c r="WWQ1149" s="14"/>
      <c r="WWR1149" s="14"/>
      <c r="WWS1149" s="14"/>
      <c r="WWT1149" s="14"/>
      <c r="WWU1149" s="14"/>
      <c r="WWV1149" s="14"/>
      <c r="WWW1149" s="14"/>
      <c r="WWX1149" s="14"/>
      <c r="WWY1149" s="14"/>
      <c r="WWZ1149" s="14"/>
      <c r="WXA1149" s="14"/>
      <c r="WXB1149" s="14"/>
      <c r="WXC1149" s="14"/>
      <c r="WXD1149" s="14"/>
      <c r="WXE1149" s="14"/>
      <c r="WXF1149" s="14"/>
      <c r="WXG1149" s="14"/>
      <c r="WXH1149" s="14"/>
      <c r="WXI1149" s="14"/>
      <c r="WXJ1149" s="14"/>
      <c r="WXK1149" s="14"/>
      <c r="WXL1149" s="14"/>
      <c r="WXM1149" s="14"/>
      <c r="WXN1149" s="14"/>
      <c r="WXO1149" s="14"/>
      <c r="WXP1149" s="14"/>
      <c r="WXQ1149" s="14"/>
      <c r="WXR1149" s="14"/>
      <c r="WXS1149" s="14"/>
      <c r="WXT1149" s="14"/>
      <c r="WXU1149" s="14"/>
      <c r="WXV1149" s="14"/>
      <c r="WXW1149" s="14"/>
      <c r="WXX1149" s="14"/>
      <c r="WXY1149" s="14"/>
      <c r="WXZ1149" s="14"/>
      <c r="WYA1149" s="14"/>
      <c r="WYB1149" s="14"/>
      <c r="WYC1149" s="14"/>
      <c r="WYD1149" s="14"/>
      <c r="WYE1149" s="14"/>
      <c r="WYF1149" s="14"/>
      <c r="WYG1149" s="14"/>
      <c r="WYH1149" s="14"/>
      <c r="WYI1149" s="14"/>
      <c r="WYJ1149" s="14"/>
      <c r="WYK1149" s="14"/>
      <c r="WYL1149" s="14"/>
      <c r="WYM1149" s="14"/>
      <c r="WYN1149" s="14"/>
      <c r="WYO1149" s="14"/>
      <c r="WYP1149" s="14"/>
      <c r="WYQ1149" s="14"/>
      <c r="WYR1149" s="14"/>
      <c r="WYS1149" s="14"/>
      <c r="WYT1149" s="14"/>
      <c r="WYU1149" s="14"/>
      <c r="WYV1149" s="14"/>
      <c r="WYW1149" s="14"/>
      <c r="WYX1149" s="14"/>
      <c r="WYY1149" s="14"/>
      <c r="WYZ1149" s="14"/>
      <c r="WZA1149" s="14"/>
      <c r="WZB1149" s="14"/>
      <c r="WZC1149" s="14"/>
      <c r="WZD1149" s="14"/>
      <c r="WZE1149" s="14"/>
      <c r="WZF1149" s="14"/>
      <c r="WZG1149" s="14"/>
      <c r="WZH1149" s="14"/>
      <c r="WZI1149" s="14"/>
      <c r="WZJ1149" s="14"/>
      <c r="WZK1149" s="14"/>
      <c r="WZL1149" s="14"/>
      <c r="WZM1149" s="14"/>
      <c r="WZN1149" s="14"/>
      <c r="WZO1149" s="14"/>
      <c r="WZP1149" s="14"/>
      <c r="WZQ1149" s="14"/>
      <c r="WZR1149" s="14"/>
      <c r="WZS1149" s="14"/>
      <c r="WZT1149" s="14"/>
      <c r="WZU1149" s="14"/>
      <c r="WZV1149" s="14"/>
      <c r="WZW1149" s="14"/>
      <c r="WZX1149" s="14"/>
      <c r="WZY1149" s="14"/>
      <c r="WZZ1149" s="14"/>
      <c r="XAA1149" s="14"/>
      <c r="XAB1149" s="14"/>
      <c r="XAC1149" s="14"/>
      <c r="XAD1149" s="14"/>
      <c r="XAE1149" s="14"/>
      <c r="XAF1149" s="14"/>
      <c r="XAG1149" s="14"/>
      <c r="XAH1149" s="14"/>
      <c r="XAI1149" s="14"/>
      <c r="XAJ1149" s="14"/>
      <c r="XAK1149" s="14"/>
      <c r="XAL1149" s="14"/>
      <c r="XAM1149" s="14"/>
      <c r="XAN1149" s="14"/>
      <c r="XAO1149" s="14"/>
      <c r="XAP1149" s="14"/>
      <c r="XAQ1149" s="14"/>
      <c r="XAR1149" s="14"/>
      <c r="XAS1149" s="14"/>
      <c r="XAT1149" s="14"/>
      <c r="XAU1149" s="14"/>
      <c r="XAV1149" s="14"/>
      <c r="XAW1149" s="14"/>
      <c r="XAX1149" s="14"/>
      <c r="XAY1149" s="14"/>
      <c r="XAZ1149" s="14"/>
      <c r="XBA1149" s="14"/>
      <c r="XBB1149" s="14"/>
      <c r="XBC1149" s="14"/>
      <c r="XBD1149" s="14"/>
      <c r="XBE1149" s="14"/>
      <c r="XBF1149" s="14"/>
      <c r="XBG1149" s="14"/>
      <c r="XBH1149" s="14"/>
      <c r="XBI1149" s="14"/>
      <c r="XBJ1149" s="14"/>
      <c r="XBK1149" s="14"/>
      <c r="XBL1149" s="14"/>
      <c r="XBM1149" s="14"/>
      <c r="XBN1149" s="14"/>
      <c r="XBO1149" s="14"/>
      <c r="XBP1149" s="14"/>
      <c r="XBQ1149" s="14"/>
      <c r="XBR1149" s="14"/>
      <c r="XBS1149" s="14"/>
      <c r="XBT1149" s="14"/>
      <c r="XBU1149" s="14"/>
      <c r="XBV1149" s="14"/>
      <c r="XBW1149" s="14"/>
      <c r="XBX1149" s="14"/>
      <c r="XBY1149" s="14"/>
      <c r="XBZ1149" s="14"/>
      <c r="XCA1149" s="14"/>
      <c r="XCB1149" s="14"/>
      <c r="XCC1149" s="14"/>
      <c r="XCD1149" s="14"/>
      <c r="XCE1149" s="14"/>
      <c r="XCF1149" s="14"/>
      <c r="XCG1149" s="14"/>
      <c r="XCH1149" s="14"/>
      <c r="XCI1149" s="14"/>
      <c r="XCJ1149" s="14"/>
      <c r="XCK1149" s="14"/>
      <c r="XCL1149" s="14"/>
      <c r="XCM1149" s="14"/>
      <c r="XCN1149" s="14"/>
      <c r="XCO1149" s="14"/>
      <c r="XCP1149" s="14"/>
      <c r="XCQ1149" s="14"/>
      <c r="XCR1149" s="14"/>
      <c r="XCS1149" s="14"/>
      <c r="XCT1149" s="14"/>
      <c r="XCU1149" s="14"/>
      <c r="XCV1149" s="14"/>
      <c r="XCW1149" s="14"/>
      <c r="XCX1149" s="14"/>
      <c r="XCY1149" s="14"/>
      <c r="XCZ1149" s="14"/>
      <c r="XDA1149" s="14"/>
      <c r="XDB1149" s="14"/>
      <c r="XDC1149" s="14"/>
      <c r="XDD1149" s="14"/>
      <c r="XDE1149" s="14"/>
      <c r="XDF1149" s="14"/>
      <c r="XDG1149" s="14"/>
      <c r="XDH1149" s="14"/>
      <c r="XDI1149" s="14"/>
      <c r="XDJ1149" s="14"/>
      <c r="XDK1149" s="14"/>
      <c r="XDL1149" s="14"/>
      <c r="XDM1149" s="14"/>
      <c r="XDN1149" s="14"/>
      <c r="XDO1149" s="14"/>
      <c r="XDP1149" s="14"/>
      <c r="XDQ1149" s="14"/>
      <c r="XDR1149" s="14"/>
      <c r="XDS1149" s="14"/>
      <c r="XDT1149" s="14"/>
      <c r="XDU1149" s="14"/>
      <c r="XDV1149" s="14"/>
      <c r="XDW1149" s="14"/>
      <c r="XDX1149" s="14"/>
      <c r="XDY1149" s="14"/>
      <c r="XDZ1149" s="14"/>
      <c r="XEA1149" s="14"/>
      <c r="XEB1149" s="14"/>
      <c r="XEC1149" s="14"/>
      <c r="XED1149" s="14"/>
      <c r="XEE1149" s="14"/>
      <c r="XEF1149" s="14"/>
      <c r="XEG1149" s="14"/>
      <c r="XEH1149" s="14"/>
      <c r="XEI1149" s="14"/>
      <c r="XEJ1149" s="14"/>
      <c r="XEK1149" s="14"/>
      <c r="XEL1149" s="14"/>
      <c r="XEM1149" s="14"/>
      <c r="XEN1149" s="14"/>
      <c r="XEO1149" s="14"/>
      <c r="XEP1149" s="14"/>
      <c r="XEQ1149" s="14"/>
      <c r="XER1149" s="14"/>
      <c r="XES1149" s="14"/>
      <c r="XET1149" s="14"/>
    </row>
    <row r="1150" spans="1:16374" ht="15.75" x14ac:dyDescent="0.25">
      <c r="A1150" s="95" t="s">
        <v>25</v>
      </c>
      <c r="B1150" s="227" t="s">
        <v>74</v>
      </c>
      <c r="C1150" s="227" t="s">
        <v>74</v>
      </c>
      <c r="D1150" s="232" t="s">
        <v>751</v>
      </c>
      <c r="E1150" s="186" t="s">
        <v>26</v>
      </c>
      <c r="F1150" s="187">
        <f>F1151</f>
        <v>4882.6000000000004</v>
      </c>
    </row>
    <row r="1151" spans="1:16374" ht="15.75" x14ac:dyDescent="0.25">
      <c r="A1151" s="55" t="s">
        <v>152</v>
      </c>
      <c r="B1151" s="227" t="s">
        <v>74</v>
      </c>
      <c r="C1151" s="227" t="s">
        <v>74</v>
      </c>
      <c r="D1151" s="232" t="s">
        <v>751</v>
      </c>
      <c r="E1151" s="186" t="s">
        <v>159</v>
      </c>
      <c r="F1151" s="187">
        <f>0+3415+1467.6</f>
        <v>4882.6000000000004</v>
      </c>
    </row>
    <row r="1152" spans="1:16374" ht="31.5" x14ac:dyDescent="0.25">
      <c r="A1152" s="49" t="s">
        <v>509</v>
      </c>
      <c r="B1152" s="20" t="s">
        <v>74</v>
      </c>
      <c r="C1152" s="152" t="s">
        <v>74</v>
      </c>
      <c r="D1152" s="20" t="s">
        <v>375</v>
      </c>
      <c r="E1152" s="20"/>
      <c r="F1152" s="63">
        <f>F1153</f>
        <v>25</v>
      </c>
    </row>
    <row r="1153" spans="1:6" ht="31.5" x14ac:dyDescent="0.25">
      <c r="A1153" s="121" t="s">
        <v>376</v>
      </c>
      <c r="B1153" s="20" t="s">
        <v>74</v>
      </c>
      <c r="C1153" s="20" t="s">
        <v>74</v>
      </c>
      <c r="D1153" s="21" t="s">
        <v>377</v>
      </c>
      <c r="E1153" s="21"/>
      <c r="F1153" s="22">
        <f>F1154</f>
        <v>25</v>
      </c>
    </row>
    <row r="1154" spans="1:6" ht="31.5" x14ac:dyDescent="0.25">
      <c r="A1154" s="118" t="s">
        <v>378</v>
      </c>
      <c r="B1154" s="25" t="s">
        <v>74</v>
      </c>
      <c r="C1154" s="25" t="s">
        <v>74</v>
      </c>
      <c r="D1154" s="46" t="s">
        <v>379</v>
      </c>
      <c r="E1154" s="46"/>
      <c r="F1154" s="27">
        <f>F1155</f>
        <v>25</v>
      </c>
    </row>
    <row r="1155" spans="1:6" ht="31.5" x14ac:dyDescent="0.25">
      <c r="A1155" s="44" t="s">
        <v>18</v>
      </c>
      <c r="B1155" s="227" t="s">
        <v>74</v>
      </c>
      <c r="C1155" s="227" t="s">
        <v>74</v>
      </c>
      <c r="D1155" s="232" t="s">
        <v>379</v>
      </c>
      <c r="E1155" s="232" t="s">
        <v>20</v>
      </c>
      <c r="F1155" s="30">
        <f>F1156</f>
        <v>25</v>
      </c>
    </row>
    <row r="1156" spans="1:6" ht="15.75" x14ac:dyDescent="0.25">
      <c r="A1156" s="44" t="s">
        <v>25</v>
      </c>
      <c r="B1156" s="137" t="s">
        <v>74</v>
      </c>
      <c r="C1156" s="137" t="s">
        <v>74</v>
      </c>
      <c r="D1156" s="232" t="s">
        <v>379</v>
      </c>
      <c r="E1156" s="232" t="s">
        <v>26</v>
      </c>
      <c r="F1156" s="30">
        <f>F1157</f>
        <v>25</v>
      </c>
    </row>
    <row r="1157" spans="1:6" ht="15.75" x14ac:dyDescent="0.25">
      <c r="A1157" s="95" t="s">
        <v>152</v>
      </c>
      <c r="B1157" s="137" t="s">
        <v>74</v>
      </c>
      <c r="C1157" s="137" t="s">
        <v>74</v>
      </c>
      <c r="D1157" s="232" t="s">
        <v>379</v>
      </c>
      <c r="E1157" s="232" t="s">
        <v>159</v>
      </c>
      <c r="F1157" s="30">
        <v>25</v>
      </c>
    </row>
    <row r="1158" spans="1:6" ht="15.75" x14ac:dyDescent="0.25">
      <c r="A1158" s="173" t="s">
        <v>108</v>
      </c>
      <c r="B1158" s="174" t="s">
        <v>74</v>
      </c>
      <c r="C1158" s="174" t="s">
        <v>83</v>
      </c>
      <c r="D1158" s="174" t="s">
        <v>101</v>
      </c>
      <c r="E1158" s="175"/>
      <c r="F1158" s="176">
        <f>F1159+F1227</f>
        <v>125994</v>
      </c>
    </row>
    <row r="1159" spans="1:6" ht="31.5" x14ac:dyDescent="0.25">
      <c r="A1159" s="45" t="s">
        <v>507</v>
      </c>
      <c r="B1159" s="46" t="s">
        <v>74</v>
      </c>
      <c r="C1159" s="46" t="s">
        <v>83</v>
      </c>
      <c r="D1159" s="46" t="s">
        <v>304</v>
      </c>
      <c r="E1159" s="46"/>
      <c r="F1159" s="27">
        <f>F1160+F1167+F1178+F1191</f>
        <v>125823</v>
      </c>
    </row>
    <row r="1160" spans="1:6" ht="15.75" x14ac:dyDescent="0.25">
      <c r="A1160" s="129" t="s">
        <v>6</v>
      </c>
      <c r="B1160" s="25" t="s">
        <v>74</v>
      </c>
      <c r="C1160" s="25" t="s">
        <v>83</v>
      </c>
      <c r="D1160" s="25" t="s">
        <v>303</v>
      </c>
      <c r="E1160" s="46"/>
      <c r="F1160" s="27">
        <f>F1161</f>
        <v>3339</v>
      </c>
    </row>
    <row r="1161" spans="1:6" ht="47.25" x14ac:dyDescent="0.25">
      <c r="A1161" s="60" t="s">
        <v>431</v>
      </c>
      <c r="B1161" s="135" t="s">
        <v>74</v>
      </c>
      <c r="C1161" s="135" t="s">
        <v>83</v>
      </c>
      <c r="D1161" s="26" t="s">
        <v>293</v>
      </c>
      <c r="E1161" s="162"/>
      <c r="F1161" s="163">
        <f>F1162</f>
        <v>3339</v>
      </c>
    </row>
    <row r="1162" spans="1:6" ht="63" x14ac:dyDescent="0.25">
      <c r="A1162" s="54" t="s">
        <v>432</v>
      </c>
      <c r="B1162" s="137" t="s">
        <v>74</v>
      </c>
      <c r="C1162" s="137" t="s">
        <v>83</v>
      </c>
      <c r="D1162" s="29" t="s">
        <v>388</v>
      </c>
      <c r="E1162" s="142"/>
      <c r="F1162" s="43">
        <f>F1163</f>
        <v>3339</v>
      </c>
    </row>
    <row r="1163" spans="1:6" ht="47.25" x14ac:dyDescent="0.25">
      <c r="A1163" s="229" t="s">
        <v>30</v>
      </c>
      <c r="B1163" s="227" t="s">
        <v>74</v>
      </c>
      <c r="C1163" s="227" t="s">
        <v>83</v>
      </c>
      <c r="D1163" s="29" t="s">
        <v>388</v>
      </c>
      <c r="E1163" s="232" t="s">
        <v>31</v>
      </c>
      <c r="F1163" s="143">
        <f>F1164</f>
        <v>3339</v>
      </c>
    </row>
    <row r="1164" spans="1:6" ht="15.75" x14ac:dyDescent="0.25">
      <c r="A1164" s="229" t="s">
        <v>33</v>
      </c>
      <c r="B1164" s="227" t="s">
        <v>74</v>
      </c>
      <c r="C1164" s="227" t="s">
        <v>83</v>
      </c>
      <c r="D1164" s="29" t="s">
        <v>388</v>
      </c>
      <c r="E1164" s="232" t="s">
        <v>32</v>
      </c>
      <c r="F1164" s="143">
        <f>F1165+F1166</f>
        <v>3339</v>
      </c>
    </row>
    <row r="1165" spans="1:6" ht="15.75" x14ac:dyDescent="0.25">
      <c r="A1165" s="229" t="s">
        <v>305</v>
      </c>
      <c r="B1165" s="227" t="s">
        <v>74</v>
      </c>
      <c r="C1165" s="227" t="s">
        <v>83</v>
      </c>
      <c r="D1165" s="29" t="s">
        <v>388</v>
      </c>
      <c r="E1165" s="232" t="s">
        <v>146</v>
      </c>
      <c r="F1165" s="143">
        <v>2565</v>
      </c>
    </row>
    <row r="1166" spans="1:6" ht="31.5" x14ac:dyDescent="0.25">
      <c r="A1166" s="228" t="s">
        <v>238</v>
      </c>
      <c r="B1166" s="227" t="s">
        <v>74</v>
      </c>
      <c r="C1166" s="227" t="s">
        <v>83</v>
      </c>
      <c r="D1166" s="29" t="s">
        <v>388</v>
      </c>
      <c r="E1166" s="232" t="s">
        <v>239</v>
      </c>
      <c r="F1166" s="143">
        <v>774</v>
      </c>
    </row>
    <row r="1167" spans="1:6" ht="15.75" x14ac:dyDescent="0.25">
      <c r="A1167" s="129" t="s">
        <v>7</v>
      </c>
      <c r="B1167" s="25" t="s">
        <v>74</v>
      </c>
      <c r="C1167" s="25" t="s">
        <v>83</v>
      </c>
      <c r="D1167" s="25" t="s">
        <v>398</v>
      </c>
      <c r="E1167" s="46"/>
      <c r="F1167" s="27">
        <f>F1168</f>
        <v>12619</v>
      </c>
    </row>
    <row r="1168" spans="1:6" ht="15.75" x14ac:dyDescent="0.25">
      <c r="A1168" s="49" t="s">
        <v>593</v>
      </c>
      <c r="B1168" s="25" t="s">
        <v>74</v>
      </c>
      <c r="C1168" s="25" t="s">
        <v>83</v>
      </c>
      <c r="D1168" s="26" t="s">
        <v>410</v>
      </c>
      <c r="E1168" s="61"/>
      <c r="F1168" s="63">
        <f>F1169</f>
        <v>12619</v>
      </c>
    </row>
    <row r="1169" spans="1:6" ht="15.75" x14ac:dyDescent="0.25">
      <c r="A1169" s="118" t="s">
        <v>172</v>
      </c>
      <c r="B1169" s="25" t="s">
        <v>74</v>
      </c>
      <c r="C1169" s="25" t="s">
        <v>83</v>
      </c>
      <c r="D1169" s="58" t="s">
        <v>411</v>
      </c>
      <c r="E1169" s="46"/>
      <c r="F1169" s="62">
        <f>F1170+F1174</f>
        <v>12619</v>
      </c>
    </row>
    <row r="1170" spans="1:6" ht="15.75" x14ac:dyDescent="0.25">
      <c r="A1170" s="69" t="s">
        <v>175</v>
      </c>
      <c r="B1170" s="227" t="s">
        <v>74</v>
      </c>
      <c r="C1170" s="227" t="s">
        <v>83</v>
      </c>
      <c r="D1170" s="29" t="s">
        <v>412</v>
      </c>
      <c r="E1170" s="232"/>
      <c r="F1170" s="115">
        <f>F1171</f>
        <v>200</v>
      </c>
    </row>
    <row r="1171" spans="1:6" ht="15.75" x14ac:dyDescent="0.25">
      <c r="A1171" s="55" t="s">
        <v>22</v>
      </c>
      <c r="B1171" s="227" t="s">
        <v>74</v>
      </c>
      <c r="C1171" s="227" t="s">
        <v>83</v>
      </c>
      <c r="D1171" s="151" t="s">
        <v>412</v>
      </c>
      <c r="E1171" s="37" t="s">
        <v>15</v>
      </c>
      <c r="F1171" s="143">
        <f>F1172</f>
        <v>200</v>
      </c>
    </row>
    <row r="1172" spans="1:6" ht="31.5" x14ac:dyDescent="0.25">
      <c r="A1172" s="55" t="s">
        <v>17</v>
      </c>
      <c r="B1172" s="227" t="s">
        <v>74</v>
      </c>
      <c r="C1172" s="227" t="s">
        <v>83</v>
      </c>
      <c r="D1172" s="151" t="s">
        <v>412</v>
      </c>
      <c r="E1172" s="37" t="s">
        <v>16</v>
      </c>
      <c r="F1172" s="143">
        <f>F1173</f>
        <v>200</v>
      </c>
    </row>
    <row r="1173" spans="1:6" ht="31.5" x14ac:dyDescent="0.25">
      <c r="A1173" s="44" t="s">
        <v>140</v>
      </c>
      <c r="B1173" s="227" t="s">
        <v>74</v>
      </c>
      <c r="C1173" s="227" t="s">
        <v>83</v>
      </c>
      <c r="D1173" s="151" t="s">
        <v>412</v>
      </c>
      <c r="E1173" s="232" t="s">
        <v>141</v>
      </c>
      <c r="F1173" s="143">
        <v>200</v>
      </c>
    </row>
    <row r="1174" spans="1:6" ht="31.5" x14ac:dyDescent="0.25">
      <c r="A1174" s="69" t="s">
        <v>497</v>
      </c>
      <c r="B1174" s="227" t="s">
        <v>74</v>
      </c>
      <c r="C1174" s="227" t="s">
        <v>83</v>
      </c>
      <c r="D1174" s="29" t="s">
        <v>496</v>
      </c>
      <c r="E1174" s="232"/>
      <c r="F1174" s="115">
        <f>F1175</f>
        <v>12419</v>
      </c>
    </row>
    <row r="1175" spans="1:6" ht="15.75" x14ac:dyDescent="0.25">
      <c r="A1175" s="55" t="s">
        <v>23</v>
      </c>
      <c r="B1175" s="227" t="s">
        <v>74</v>
      </c>
      <c r="C1175" s="227" t="s">
        <v>83</v>
      </c>
      <c r="D1175" s="151" t="s">
        <v>496</v>
      </c>
      <c r="E1175" s="232" t="s">
        <v>24</v>
      </c>
      <c r="F1175" s="143">
        <f>F1176</f>
        <v>12419</v>
      </c>
    </row>
    <row r="1176" spans="1:6" ht="31.5" x14ac:dyDescent="0.25">
      <c r="A1176" s="55" t="s">
        <v>133</v>
      </c>
      <c r="B1176" s="227" t="s">
        <v>74</v>
      </c>
      <c r="C1176" s="227" t="s">
        <v>83</v>
      </c>
      <c r="D1176" s="151" t="s">
        <v>496</v>
      </c>
      <c r="E1176" s="232" t="s">
        <v>132</v>
      </c>
      <c r="F1176" s="143">
        <f>F1177</f>
        <v>12419</v>
      </c>
    </row>
    <row r="1177" spans="1:6" ht="31.5" x14ac:dyDescent="0.25">
      <c r="A1177" s="188" t="s">
        <v>195</v>
      </c>
      <c r="B1177" s="227" t="s">
        <v>74</v>
      </c>
      <c r="C1177" s="227" t="s">
        <v>83</v>
      </c>
      <c r="D1177" s="151" t="s">
        <v>496</v>
      </c>
      <c r="E1177" s="232" t="s">
        <v>194</v>
      </c>
      <c r="F1177" s="143">
        <f>7426+4993</f>
        <v>12419</v>
      </c>
    </row>
    <row r="1178" spans="1:6" ht="31.5" x14ac:dyDescent="0.25">
      <c r="A1178" s="129" t="s">
        <v>163</v>
      </c>
      <c r="B1178" s="25" t="s">
        <v>74</v>
      </c>
      <c r="C1178" s="25" t="s">
        <v>83</v>
      </c>
      <c r="D1178" s="25" t="s">
        <v>413</v>
      </c>
      <c r="E1178" s="46"/>
      <c r="F1178" s="27">
        <f>F1179+F1185</f>
        <v>370</v>
      </c>
    </row>
    <row r="1179" spans="1:6" ht="47.25" x14ac:dyDescent="0.25">
      <c r="A1179" s="49" t="s">
        <v>414</v>
      </c>
      <c r="B1179" s="20" t="s">
        <v>74</v>
      </c>
      <c r="C1179" s="20" t="s">
        <v>83</v>
      </c>
      <c r="D1179" s="26" t="s">
        <v>415</v>
      </c>
      <c r="E1179" s="61"/>
      <c r="F1179" s="62">
        <f>F1180</f>
        <v>200</v>
      </c>
    </row>
    <row r="1180" spans="1:6" ht="15.75" x14ac:dyDescent="0.25">
      <c r="A1180" s="118" t="s">
        <v>179</v>
      </c>
      <c r="B1180" s="25" t="s">
        <v>74</v>
      </c>
      <c r="C1180" s="25" t="s">
        <v>83</v>
      </c>
      <c r="D1180" s="58" t="s">
        <v>417</v>
      </c>
      <c r="E1180" s="46"/>
      <c r="F1180" s="62">
        <f>F1181</f>
        <v>200</v>
      </c>
    </row>
    <row r="1181" spans="1:6" ht="15.75" x14ac:dyDescent="0.25">
      <c r="A1181" s="69" t="s">
        <v>180</v>
      </c>
      <c r="B1181" s="227" t="s">
        <v>74</v>
      </c>
      <c r="C1181" s="227" t="s">
        <v>83</v>
      </c>
      <c r="D1181" s="29" t="s">
        <v>418</v>
      </c>
      <c r="E1181" s="232"/>
      <c r="F1181" s="115">
        <f>F1182</f>
        <v>200</v>
      </c>
    </row>
    <row r="1182" spans="1:6" ht="15.75" x14ac:dyDescent="0.25">
      <c r="A1182" s="55" t="s">
        <v>22</v>
      </c>
      <c r="B1182" s="227" t="s">
        <v>74</v>
      </c>
      <c r="C1182" s="227" t="s">
        <v>83</v>
      </c>
      <c r="D1182" s="151" t="s">
        <v>418</v>
      </c>
      <c r="E1182" s="37" t="s">
        <v>15</v>
      </c>
      <c r="F1182" s="143">
        <f>F1183</f>
        <v>200</v>
      </c>
    </row>
    <row r="1183" spans="1:6" ht="31.5" x14ac:dyDescent="0.25">
      <c r="A1183" s="55" t="s">
        <v>17</v>
      </c>
      <c r="B1183" s="227" t="s">
        <v>74</v>
      </c>
      <c r="C1183" s="227" t="s">
        <v>83</v>
      </c>
      <c r="D1183" s="151" t="s">
        <v>418</v>
      </c>
      <c r="E1183" s="37" t="s">
        <v>16</v>
      </c>
      <c r="F1183" s="143">
        <f>F1184</f>
        <v>200</v>
      </c>
    </row>
    <row r="1184" spans="1:6" ht="31.5" x14ac:dyDescent="0.25">
      <c r="A1184" s="44" t="s">
        <v>140</v>
      </c>
      <c r="B1184" s="227" t="s">
        <v>74</v>
      </c>
      <c r="C1184" s="227" t="s">
        <v>83</v>
      </c>
      <c r="D1184" s="151" t="s">
        <v>418</v>
      </c>
      <c r="E1184" s="232" t="s">
        <v>141</v>
      </c>
      <c r="F1184" s="143">
        <v>200</v>
      </c>
    </row>
    <row r="1185" spans="1:6" ht="47.25" x14ac:dyDescent="0.25">
      <c r="A1185" s="49" t="s">
        <v>414</v>
      </c>
      <c r="B1185" s="20" t="s">
        <v>74</v>
      </c>
      <c r="C1185" s="20" t="s">
        <v>83</v>
      </c>
      <c r="D1185" s="26" t="s">
        <v>426</v>
      </c>
      <c r="E1185" s="61"/>
      <c r="F1185" s="63">
        <f>F1186</f>
        <v>170</v>
      </c>
    </row>
    <row r="1186" spans="1:6" ht="15.75" x14ac:dyDescent="0.25">
      <c r="A1186" s="118" t="s">
        <v>179</v>
      </c>
      <c r="B1186" s="25" t="s">
        <v>74</v>
      </c>
      <c r="C1186" s="25" t="s">
        <v>83</v>
      </c>
      <c r="D1186" s="58" t="s">
        <v>427</v>
      </c>
      <c r="E1186" s="46"/>
      <c r="F1186" s="62">
        <f>F1187</f>
        <v>170</v>
      </c>
    </row>
    <row r="1187" spans="1:6" ht="15.75" x14ac:dyDescent="0.25">
      <c r="A1187" s="69" t="s">
        <v>180</v>
      </c>
      <c r="B1187" s="227" t="s">
        <v>74</v>
      </c>
      <c r="C1187" s="227" t="s">
        <v>83</v>
      </c>
      <c r="D1187" s="29" t="s">
        <v>428</v>
      </c>
      <c r="E1187" s="232"/>
      <c r="F1187" s="115">
        <f>F1188</f>
        <v>170</v>
      </c>
    </row>
    <row r="1188" spans="1:6" ht="15.75" x14ac:dyDescent="0.25">
      <c r="A1188" s="55" t="s">
        <v>22</v>
      </c>
      <c r="B1188" s="227" t="s">
        <v>74</v>
      </c>
      <c r="C1188" s="227" t="s">
        <v>83</v>
      </c>
      <c r="D1188" s="151" t="s">
        <v>428</v>
      </c>
      <c r="E1188" s="37" t="s">
        <v>15</v>
      </c>
      <c r="F1188" s="143">
        <f>F1189</f>
        <v>170</v>
      </c>
    </row>
    <row r="1189" spans="1:6" ht="31.5" x14ac:dyDescent="0.25">
      <c r="A1189" s="55" t="s">
        <v>17</v>
      </c>
      <c r="B1189" s="227" t="s">
        <v>74</v>
      </c>
      <c r="C1189" s="227" t="s">
        <v>83</v>
      </c>
      <c r="D1189" s="151" t="s">
        <v>428</v>
      </c>
      <c r="E1189" s="37" t="s">
        <v>16</v>
      </c>
      <c r="F1189" s="143">
        <f>F1190</f>
        <v>170</v>
      </c>
    </row>
    <row r="1190" spans="1:6" ht="31.5" x14ac:dyDescent="0.25">
      <c r="A1190" s="44" t="s">
        <v>140</v>
      </c>
      <c r="B1190" s="227" t="s">
        <v>74</v>
      </c>
      <c r="C1190" s="227" t="s">
        <v>83</v>
      </c>
      <c r="D1190" s="151" t="s">
        <v>428</v>
      </c>
      <c r="E1190" s="232" t="s">
        <v>141</v>
      </c>
      <c r="F1190" s="143">
        <v>170</v>
      </c>
    </row>
    <row r="1191" spans="1:6" ht="15.75" x14ac:dyDescent="0.25">
      <c r="A1191" s="129" t="s">
        <v>182</v>
      </c>
      <c r="B1191" s="25" t="s">
        <v>74</v>
      </c>
      <c r="C1191" s="25" t="s">
        <v>83</v>
      </c>
      <c r="D1191" s="25" t="s">
        <v>393</v>
      </c>
      <c r="E1191" s="46"/>
      <c r="F1191" s="27">
        <f>F1193+F1207+F1212</f>
        <v>109495</v>
      </c>
    </row>
    <row r="1192" spans="1:6" ht="31.5" x14ac:dyDescent="0.25">
      <c r="A1192" s="121" t="s">
        <v>392</v>
      </c>
      <c r="B1192" s="20" t="s">
        <v>74</v>
      </c>
      <c r="C1192" s="20" t="s">
        <v>83</v>
      </c>
      <c r="D1192" s="26" t="s">
        <v>459</v>
      </c>
      <c r="E1192" s="232"/>
      <c r="F1192" s="63">
        <f>F1193+F1207+F1212</f>
        <v>109495</v>
      </c>
    </row>
    <row r="1193" spans="1:6" ht="15.75" x14ac:dyDescent="0.25">
      <c r="A1193" s="48" t="s">
        <v>734</v>
      </c>
      <c r="B1193" s="25" t="s">
        <v>74</v>
      </c>
      <c r="C1193" s="25" t="s">
        <v>83</v>
      </c>
      <c r="D1193" s="25" t="s">
        <v>433</v>
      </c>
      <c r="E1193" s="46"/>
      <c r="F1193" s="161">
        <f>F1194+F1199+F1203</f>
        <v>32471</v>
      </c>
    </row>
    <row r="1194" spans="1:6" ht="47.25" x14ac:dyDescent="0.25">
      <c r="A1194" s="44" t="s">
        <v>340</v>
      </c>
      <c r="B1194" s="227" t="s">
        <v>74</v>
      </c>
      <c r="C1194" s="227" t="s">
        <v>83</v>
      </c>
      <c r="D1194" s="227" t="s">
        <v>433</v>
      </c>
      <c r="E1194" s="232">
        <v>100</v>
      </c>
      <c r="F1194" s="143">
        <f>F1195</f>
        <v>29759</v>
      </c>
    </row>
    <row r="1195" spans="1:6" ht="15.75" x14ac:dyDescent="0.25">
      <c r="A1195" s="44" t="s">
        <v>8</v>
      </c>
      <c r="B1195" s="227" t="s">
        <v>74</v>
      </c>
      <c r="C1195" s="227" t="s">
        <v>83</v>
      </c>
      <c r="D1195" s="227" t="s">
        <v>433</v>
      </c>
      <c r="E1195" s="232">
        <v>120</v>
      </c>
      <c r="F1195" s="143">
        <f>SUM(F1196:F1198)</f>
        <v>29759</v>
      </c>
    </row>
    <row r="1196" spans="1:6" ht="15.75" x14ac:dyDescent="0.25">
      <c r="A1196" s="28" t="s">
        <v>434</v>
      </c>
      <c r="B1196" s="227" t="s">
        <v>74</v>
      </c>
      <c r="C1196" s="227" t="s">
        <v>83</v>
      </c>
      <c r="D1196" s="227" t="s">
        <v>433</v>
      </c>
      <c r="E1196" s="232" t="s">
        <v>137</v>
      </c>
      <c r="F1196" s="143">
        <f>16522+111+915</f>
        <v>17548</v>
      </c>
    </row>
    <row r="1197" spans="1:6" ht="31.5" x14ac:dyDescent="0.25">
      <c r="A1197" s="28" t="s">
        <v>138</v>
      </c>
      <c r="B1197" s="227" t="s">
        <v>74</v>
      </c>
      <c r="C1197" s="227" t="s">
        <v>83</v>
      </c>
      <c r="D1197" s="227" t="s">
        <v>433</v>
      </c>
      <c r="E1197" s="232" t="s">
        <v>139</v>
      </c>
      <c r="F1197" s="143">
        <f>5101+135</f>
        <v>5236</v>
      </c>
    </row>
    <row r="1198" spans="1:6" ht="47.25" x14ac:dyDescent="0.25">
      <c r="A1198" s="228" t="s">
        <v>225</v>
      </c>
      <c r="B1198" s="227" t="s">
        <v>74</v>
      </c>
      <c r="C1198" s="227" t="s">
        <v>83</v>
      </c>
      <c r="D1198" s="227" t="s">
        <v>433</v>
      </c>
      <c r="E1198" s="232" t="s">
        <v>226</v>
      </c>
      <c r="F1198" s="143">
        <f>6530+33+41+371</f>
        <v>6975</v>
      </c>
    </row>
    <row r="1199" spans="1:6" ht="15.75" x14ac:dyDescent="0.25">
      <c r="A1199" s="44" t="s">
        <v>22</v>
      </c>
      <c r="B1199" s="227" t="s">
        <v>74</v>
      </c>
      <c r="C1199" s="227" t="s">
        <v>83</v>
      </c>
      <c r="D1199" s="227" t="s">
        <v>433</v>
      </c>
      <c r="E1199" s="232">
        <v>200</v>
      </c>
      <c r="F1199" s="143">
        <f>F1200</f>
        <v>2657</v>
      </c>
    </row>
    <row r="1200" spans="1:6" ht="31.5" x14ac:dyDescent="0.25">
      <c r="A1200" s="44" t="s">
        <v>17</v>
      </c>
      <c r="B1200" s="227" t="s">
        <v>74</v>
      </c>
      <c r="C1200" s="227" t="s">
        <v>83</v>
      </c>
      <c r="D1200" s="227" t="s">
        <v>433</v>
      </c>
      <c r="E1200" s="232">
        <v>240</v>
      </c>
      <c r="F1200" s="143">
        <f>F1201+F1202</f>
        <v>2657</v>
      </c>
    </row>
    <row r="1201" spans="1:6" ht="31.5" x14ac:dyDescent="0.25">
      <c r="A1201" s="44" t="s">
        <v>571</v>
      </c>
      <c r="B1201" s="227" t="s">
        <v>74</v>
      </c>
      <c r="C1201" s="227" t="s">
        <v>83</v>
      </c>
      <c r="D1201" s="227" t="s">
        <v>433</v>
      </c>
      <c r="E1201" s="232" t="s">
        <v>572</v>
      </c>
      <c r="F1201" s="143">
        <v>667</v>
      </c>
    </row>
    <row r="1202" spans="1:6" ht="31.5" x14ac:dyDescent="0.25">
      <c r="A1202" s="44" t="s">
        <v>140</v>
      </c>
      <c r="B1202" s="227" t="s">
        <v>74</v>
      </c>
      <c r="C1202" s="227" t="s">
        <v>83</v>
      </c>
      <c r="D1202" s="227" t="s">
        <v>433</v>
      </c>
      <c r="E1202" s="232" t="s">
        <v>141</v>
      </c>
      <c r="F1202" s="143">
        <f>1911+129-50</f>
        <v>1990</v>
      </c>
    </row>
    <row r="1203" spans="1:6" ht="15.75" x14ac:dyDescent="0.25">
      <c r="A1203" s="44" t="s">
        <v>13</v>
      </c>
      <c r="B1203" s="227" t="s">
        <v>74</v>
      </c>
      <c r="C1203" s="227" t="s">
        <v>83</v>
      </c>
      <c r="D1203" s="227" t="s">
        <v>433</v>
      </c>
      <c r="E1203" s="232">
        <v>800</v>
      </c>
      <c r="F1203" s="143">
        <f>F1204</f>
        <v>55</v>
      </c>
    </row>
    <row r="1204" spans="1:6" ht="15.75" x14ac:dyDescent="0.25">
      <c r="A1204" s="44" t="s">
        <v>35</v>
      </c>
      <c r="B1204" s="227" t="s">
        <v>74</v>
      </c>
      <c r="C1204" s="227" t="s">
        <v>83</v>
      </c>
      <c r="D1204" s="227" t="s">
        <v>433</v>
      </c>
      <c r="E1204" s="232">
        <v>850</v>
      </c>
      <c r="F1204" s="143">
        <f>F1205+F1206</f>
        <v>55</v>
      </c>
    </row>
    <row r="1205" spans="1:6" ht="15.75" x14ac:dyDescent="0.25">
      <c r="A1205" s="44" t="s">
        <v>142</v>
      </c>
      <c r="B1205" s="227" t="s">
        <v>74</v>
      </c>
      <c r="C1205" s="227" t="s">
        <v>83</v>
      </c>
      <c r="D1205" s="227" t="s">
        <v>433</v>
      </c>
      <c r="E1205" s="232" t="s">
        <v>143</v>
      </c>
      <c r="F1205" s="143">
        <v>52</v>
      </c>
    </row>
    <row r="1206" spans="1:6" ht="15.75" x14ac:dyDescent="0.25">
      <c r="A1206" s="189" t="s">
        <v>148</v>
      </c>
      <c r="B1206" s="227" t="s">
        <v>74</v>
      </c>
      <c r="C1206" s="227" t="s">
        <v>83</v>
      </c>
      <c r="D1206" s="227" t="s">
        <v>433</v>
      </c>
      <c r="E1206" s="232" t="s">
        <v>149</v>
      </c>
      <c r="F1206" s="143">
        <f>0+3</f>
        <v>3</v>
      </c>
    </row>
    <row r="1207" spans="1:6" ht="15.75" x14ac:dyDescent="0.25">
      <c r="A1207" s="118" t="s">
        <v>183</v>
      </c>
      <c r="B1207" s="25" t="s">
        <v>74</v>
      </c>
      <c r="C1207" s="25" t="s">
        <v>83</v>
      </c>
      <c r="D1207" s="58" t="s">
        <v>394</v>
      </c>
      <c r="E1207" s="21"/>
      <c r="F1207" s="167">
        <f>F1208</f>
        <v>150</v>
      </c>
    </row>
    <row r="1208" spans="1:6" ht="15.75" x14ac:dyDescent="0.25">
      <c r="A1208" s="69" t="s">
        <v>154</v>
      </c>
      <c r="B1208" s="227" t="s">
        <v>74</v>
      </c>
      <c r="C1208" s="227" t="s">
        <v>83</v>
      </c>
      <c r="D1208" s="29" t="s">
        <v>395</v>
      </c>
      <c r="E1208" s="232"/>
      <c r="F1208" s="115">
        <f>F1209</f>
        <v>150</v>
      </c>
    </row>
    <row r="1209" spans="1:6" ht="15.75" x14ac:dyDescent="0.25">
      <c r="A1209" s="55" t="s">
        <v>22</v>
      </c>
      <c r="B1209" s="227" t="s">
        <v>74</v>
      </c>
      <c r="C1209" s="227" t="s">
        <v>83</v>
      </c>
      <c r="D1209" s="151" t="s">
        <v>395</v>
      </c>
      <c r="E1209" s="37" t="s">
        <v>15</v>
      </c>
      <c r="F1209" s="143">
        <f>F1210</f>
        <v>150</v>
      </c>
    </row>
    <row r="1210" spans="1:6" ht="31.5" x14ac:dyDescent="0.25">
      <c r="A1210" s="55" t="s">
        <v>17</v>
      </c>
      <c r="B1210" s="227" t="s">
        <v>74</v>
      </c>
      <c r="C1210" s="227" t="s">
        <v>83</v>
      </c>
      <c r="D1210" s="151" t="s">
        <v>395</v>
      </c>
      <c r="E1210" s="37" t="s">
        <v>16</v>
      </c>
      <c r="F1210" s="143">
        <f>F1211</f>
        <v>150</v>
      </c>
    </row>
    <row r="1211" spans="1:6" ht="31.5" x14ac:dyDescent="0.25">
      <c r="A1211" s="44" t="s">
        <v>571</v>
      </c>
      <c r="B1211" s="227" t="s">
        <v>74</v>
      </c>
      <c r="C1211" s="227" t="s">
        <v>83</v>
      </c>
      <c r="D1211" s="151" t="s">
        <v>395</v>
      </c>
      <c r="E1211" s="232" t="s">
        <v>572</v>
      </c>
      <c r="F1211" s="143">
        <v>150</v>
      </c>
    </row>
    <row r="1212" spans="1:6" ht="31.5" x14ac:dyDescent="0.25">
      <c r="A1212" s="48" t="s">
        <v>184</v>
      </c>
      <c r="B1212" s="25" t="s">
        <v>74</v>
      </c>
      <c r="C1212" s="25" t="s">
        <v>83</v>
      </c>
      <c r="D1212" s="25" t="s">
        <v>435</v>
      </c>
      <c r="E1212" s="46"/>
      <c r="F1212" s="161">
        <f>F1213+F1218+F1222</f>
        <v>76874</v>
      </c>
    </row>
    <row r="1213" spans="1:6" ht="47.25" x14ac:dyDescent="0.25">
      <c r="A1213" s="55" t="s">
        <v>30</v>
      </c>
      <c r="B1213" s="227" t="s">
        <v>74</v>
      </c>
      <c r="C1213" s="227" t="s">
        <v>83</v>
      </c>
      <c r="D1213" s="29" t="s">
        <v>435</v>
      </c>
      <c r="E1213" s="232" t="s">
        <v>31</v>
      </c>
      <c r="F1213" s="143">
        <f>F1214</f>
        <v>71683</v>
      </c>
    </row>
    <row r="1214" spans="1:6" ht="15.75" x14ac:dyDescent="0.25">
      <c r="A1214" s="55" t="s">
        <v>33</v>
      </c>
      <c r="B1214" s="227" t="s">
        <v>74</v>
      </c>
      <c r="C1214" s="227" t="s">
        <v>83</v>
      </c>
      <c r="D1214" s="29" t="s">
        <v>435</v>
      </c>
      <c r="E1214" s="232" t="s">
        <v>32</v>
      </c>
      <c r="F1214" s="143">
        <f>SUM(F1215:F1217)</f>
        <v>71683</v>
      </c>
    </row>
    <row r="1215" spans="1:6" ht="15.75" x14ac:dyDescent="0.25">
      <c r="A1215" s="228" t="s">
        <v>341</v>
      </c>
      <c r="B1215" s="227" t="s">
        <v>74</v>
      </c>
      <c r="C1215" s="227" t="s">
        <v>83</v>
      </c>
      <c r="D1215" s="29" t="s">
        <v>435</v>
      </c>
      <c r="E1215" s="232" t="s">
        <v>146</v>
      </c>
      <c r="F1215" s="143">
        <f>44042+1461+1090</f>
        <v>46593</v>
      </c>
    </row>
    <row r="1216" spans="1:6" ht="31.5" x14ac:dyDescent="0.25">
      <c r="A1216" s="228" t="s">
        <v>145</v>
      </c>
      <c r="B1216" s="227" t="s">
        <v>74</v>
      </c>
      <c r="C1216" s="227" t="s">
        <v>83</v>
      </c>
      <c r="D1216" s="29" t="s">
        <v>435</v>
      </c>
      <c r="E1216" s="232" t="s">
        <v>147</v>
      </c>
      <c r="F1216" s="143">
        <f>9643-1400</f>
        <v>8243</v>
      </c>
    </row>
    <row r="1217" spans="1:16374" ht="31.5" x14ac:dyDescent="0.25">
      <c r="A1217" s="228" t="s">
        <v>238</v>
      </c>
      <c r="B1217" s="227" t="s">
        <v>74</v>
      </c>
      <c r="C1217" s="227" t="s">
        <v>83</v>
      </c>
      <c r="D1217" s="29" t="s">
        <v>435</v>
      </c>
      <c r="E1217" s="232" t="s">
        <v>239</v>
      </c>
      <c r="F1217" s="143">
        <f>16203+334+310</f>
        <v>16847</v>
      </c>
    </row>
    <row r="1218" spans="1:16374" ht="15.75" x14ac:dyDescent="0.25">
      <c r="A1218" s="44" t="s">
        <v>22</v>
      </c>
      <c r="B1218" s="227" t="s">
        <v>74</v>
      </c>
      <c r="C1218" s="227" t="s">
        <v>83</v>
      </c>
      <c r="D1218" s="29" t="s">
        <v>435</v>
      </c>
      <c r="E1218" s="232">
        <v>200</v>
      </c>
      <c r="F1218" s="143">
        <f>F1219</f>
        <v>5064</v>
      </c>
    </row>
    <row r="1219" spans="1:16374" ht="31.5" x14ac:dyDescent="0.25">
      <c r="A1219" s="44" t="s">
        <v>17</v>
      </c>
      <c r="B1219" s="227" t="s">
        <v>74</v>
      </c>
      <c r="C1219" s="227" t="s">
        <v>83</v>
      </c>
      <c r="D1219" s="29" t="s">
        <v>435</v>
      </c>
      <c r="E1219" s="232">
        <v>240</v>
      </c>
      <c r="F1219" s="143">
        <f>F1220+F1221</f>
        <v>5064</v>
      </c>
    </row>
    <row r="1220" spans="1:16374" ht="31.5" x14ac:dyDescent="0.25">
      <c r="A1220" s="44" t="s">
        <v>571</v>
      </c>
      <c r="B1220" s="227" t="s">
        <v>74</v>
      </c>
      <c r="C1220" s="227" t="s">
        <v>83</v>
      </c>
      <c r="D1220" s="29" t="s">
        <v>435</v>
      </c>
      <c r="E1220" s="232" t="s">
        <v>572</v>
      </c>
      <c r="F1220" s="143">
        <f>1346+170</f>
        <v>1516</v>
      </c>
    </row>
    <row r="1221" spans="1:16374" ht="31.5" x14ac:dyDescent="0.25">
      <c r="A1221" s="44" t="s">
        <v>140</v>
      </c>
      <c r="B1221" s="227" t="s">
        <v>74</v>
      </c>
      <c r="C1221" s="227" t="s">
        <v>83</v>
      </c>
      <c r="D1221" s="29" t="s">
        <v>435</v>
      </c>
      <c r="E1221" s="232" t="s">
        <v>141</v>
      </c>
      <c r="F1221" s="143">
        <f>3382+166</f>
        <v>3548</v>
      </c>
    </row>
    <row r="1222" spans="1:16374" ht="15.75" x14ac:dyDescent="0.25">
      <c r="A1222" s="44" t="s">
        <v>13</v>
      </c>
      <c r="B1222" s="227" t="s">
        <v>74</v>
      </c>
      <c r="C1222" s="227" t="s">
        <v>83</v>
      </c>
      <c r="D1222" s="29" t="s">
        <v>435</v>
      </c>
      <c r="E1222" s="232">
        <v>800</v>
      </c>
      <c r="F1222" s="143">
        <f>F1223</f>
        <v>127</v>
      </c>
    </row>
    <row r="1223" spans="1:16374" ht="15.75" x14ac:dyDescent="0.25">
      <c r="A1223" s="44" t="s">
        <v>35</v>
      </c>
      <c r="B1223" s="227" t="s">
        <v>74</v>
      </c>
      <c r="C1223" s="227" t="s">
        <v>83</v>
      </c>
      <c r="D1223" s="29" t="s">
        <v>435</v>
      </c>
      <c r="E1223" s="232">
        <v>850</v>
      </c>
      <c r="F1223" s="143">
        <f>F1224+F1225+F1226</f>
        <v>127</v>
      </c>
    </row>
    <row r="1224" spans="1:16374" ht="15.75" x14ac:dyDescent="0.25">
      <c r="A1224" s="44" t="s">
        <v>142</v>
      </c>
      <c r="B1224" s="227" t="s">
        <v>74</v>
      </c>
      <c r="C1224" s="227" t="s">
        <v>83</v>
      </c>
      <c r="D1224" s="29" t="s">
        <v>435</v>
      </c>
      <c r="E1224" s="37" t="s">
        <v>143</v>
      </c>
      <c r="F1224" s="143">
        <f>119-2</f>
        <v>117</v>
      </c>
      <c r="G1224" s="50"/>
      <c r="H1224" s="14"/>
      <c r="I1224" s="14"/>
      <c r="J1224" s="14"/>
      <c r="K1224" s="14"/>
      <c r="L1224" s="14"/>
      <c r="M1224" s="14"/>
      <c r="N1224" s="14"/>
      <c r="O1224" s="14"/>
      <c r="P1224" s="14"/>
      <c r="Q1224" s="14"/>
      <c r="R1224" s="14"/>
      <c r="S1224" s="14"/>
      <c r="T1224" s="14"/>
      <c r="U1224" s="14"/>
      <c r="V1224" s="14"/>
      <c r="W1224" s="14"/>
      <c r="X1224" s="14"/>
      <c r="Y1224" s="14"/>
      <c r="Z1224" s="14"/>
      <c r="AA1224" s="14"/>
      <c r="AB1224" s="14"/>
      <c r="AC1224" s="14"/>
      <c r="AD1224" s="14"/>
      <c r="AE1224" s="14"/>
      <c r="AF1224" s="14"/>
      <c r="AG1224" s="14"/>
      <c r="AH1224" s="14"/>
      <c r="AI1224" s="14"/>
      <c r="AJ1224" s="14"/>
      <c r="AK1224" s="14"/>
      <c r="AL1224" s="14"/>
      <c r="AM1224" s="14"/>
      <c r="AN1224" s="14"/>
      <c r="AO1224" s="14"/>
      <c r="AP1224" s="14"/>
      <c r="AQ1224" s="14"/>
      <c r="AR1224" s="14"/>
      <c r="AS1224" s="14"/>
      <c r="AT1224" s="14"/>
      <c r="AU1224" s="14"/>
      <c r="AV1224" s="14"/>
      <c r="AW1224" s="14"/>
      <c r="AX1224" s="14"/>
      <c r="AY1224" s="14"/>
      <c r="AZ1224" s="14"/>
      <c r="BA1224" s="14"/>
      <c r="BB1224" s="14"/>
      <c r="BC1224" s="14"/>
      <c r="BD1224" s="14"/>
      <c r="BE1224" s="14"/>
      <c r="BF1224" s="14"/>
      <c r="BG1224" s="14"/>
      <c r="BH1224" s="14"/>
      <c r="BI1224" s="14"/>
      <c r="BJ1224" s="14"/>
      <c r="BK1224" s="14"/>
      <c r="BL1224" s="14"/>
      <c r="BM1224" s="14"/>
      <c r="BN1224" s="14"/>
      <c r="BO1224" s="14"/>
      <c r="BP1224" s="14"/>
      <c r="BQ1224" s="14"/>
      <c r="BR1224" s="14"/>
      <c r="BS1224" s="14"/>
      <c r="BT1224" s="14"/>
      <c r="BU1224" s="14"/>
      <c r="BV1224" s="14"/>
      <c r="BW1224" s="14"/>
      <c r="BX1224" s="14"/>
      <c r="BY1224" s="14"/>
      <c r="BZ1224" s="14"/>
      <c r="CA1224" s="14"/>
      <c r="CB1224" s="14"/>
      <c r="CC1224" s="14"/>
      <c r="CD1224" s="14"/>
      <c r="CE1224" s="14"/>
      <c r="CF1224" s="14"/>
      <c r="CG1224" s="14"/>
      <c r="CH1224" s="14"/>
      <c r="CI1224" s="14"/>
      <c r="CJ1224" s="14"/>
      <c r="CK1224" s="14"/>
      <c r="CL1224" s="14"/>
      <c r="CM1224" s="14"/>
      <c r="CN1224" s="14"/>
      <c r="CO1224" s="14"/>
      <c r="CP1224" s="14"/>
      <c r="CQ1224" s="14"/>
      <c r="CR1224" s="14"/>
      <c r="CS1224" s="14"/>
      <c r="CT1224" s="14"/>
      <c r="CU1224" s="14"/>
      <c r="CV1224" s="14"/>
      <c r="CW1224" s="14"/>
      <c r="CX1224" s="14"/>
      <c r="CY1224" s="14"/>
      <c r="CZ1224" s="14"/>
      <c r="DA1224" s="14"/>
      <c r="DB1224" s="14"/>
      <c r="DC1224" s="14"/>
      <c r="DD1224" s="14"/>
      <c r="DE1224" s="14"/>
      <c r="DF1224" s="14"/>
      <c r="DG1224" s="14"/>
      <c r="DH1224" s="14"/>
      <c r="DI1224" s="14"/>
      <c r="DJ1224" s="14"/>
      <c r="DK1224" s="14"/>
      <c r="DL1224" s="14"/>
      <c r="DM1224" s="14"/>
      <c r="DN1224" s="14"/>
      <c r="DO1224" s="14"/>
      <c r="DP1224" s="14"/>
      <c r="DQ1224" s="14"/>
      <c r="DR1224" s="14"/>
      <c r="DS1224" s="14"/>
      <c r="DT1224" s="14"/>
      <c r="DU1224" s="14"/>
      <c r="DV1224" s="14"/>
      <c r="DW1224" s="14"/>
      <c r="DX1224" s="14"/>
      <c r="DY1224" s="14"/>
      <c r="DZ1224" s="14"/>
      <c r="EA1224" s="14"/>
      <c r="EB1224" s="14"/>
      <c r="EC1224" s="14"/>
      <c r="ED1224" s="14"/>
      <c r="EE1224" s="14"/>
      <c r="EF1224" s="14"/>
      <c r="EG1224" s="14"/>
      <c r="EH1224" s="14"/>
      <c r="EI1224" s="14"/>
      <c r="EJ1224" s="14"/>
      <c r="EK1224" s="14"/>
      <c r="EL1224" s="14"/>
      <c r="EM1224" s="14"/>
      <c r="EN1224" s="14"/>
      <c r="EO1224" s="14"/>
      <c r="EP1224" s="14"/>
      <c r="EQ1224" s="14"/>
      <c r="ER1224" s="14"/>
      <c r="ES1224" s="14"/>
      <c r="ET1224" s="14"/>
      <c r="EU1224" s="14"/>
      <c r="EV1224" s="14"/>
      <c r="EW1224" s="14"/>
      <c r="EX1224" s="14"/>
      <c r="EY1224" s="14"/>
      <c r="EZ1224" s="14"/>
      <c r="FA1224" s="14"/>
      <c r="FB1224" s="14"/>
      <c r="FC1224" s="14"/>
      <c r="FD1224" s="14"/>
      <c r="FE1224" s="14"/>
      <c r="FF1224" s="14"/>
      <c r="FG1224" s="14"/>
      <c r="FH1224" s="14"/>
      <c r="FI1224" s="14"/>
      <c r="FJ1224" s="14"/>
      <c r="FK1224" s="14"/>
      <c r="FL1224" s="14"/>
      <c r="FM1224" s="14"/>
      <c r="FN1224" s="14"/>
      <c r="FO1224" s="14"/>
      <c r="FP1224" s="14"/>
      <c r="FQ1224" s="14"/>
      <c r="FR1224" s="14"/>
      <c r="FS1224" s="14"/>
      <c r="FT1224" s="14"/>
      <c r="FU1224" s="14"/>
      <c r="FV1224" s="14"/>
      <c r="FW1224" s="14"/>
      <c r="FX1224" s="14"/>
      <c r="FY1224" s="14"/>
      <c r="FZ1224" s="14"/>
      <c r="GA1224" s="14"/>
      <c r="GB1224" s="14"/>
      <c r="GC1224" s="14"/>
      <c r="GD1224" s="14"/>
      <c r="GE1224" s="14"/>
      <c r="GF1224" s="14"/>
      <c r="GG1224" s="14"/>
      <c r="GH1224" s="14"/>
      <c r="GI1224" s="14"/>
      <c r="GJ1224" s="14"/>
      <c r="GK1224" s="14"/>
      <c r="GL1224" s="14"/>
      <c r="GM1224" s="14"/>
      <c r="GN1224" s="14"/>
      <c r="GO1224" s="14"/>
      <c r="GP1224" s="14"/>
      <c r="GQ1224" s="14"/>
      <c r="GR1224" s="14"/>
      <c r="GS1224" s="14"/>
      <c r="GT1224" s="14"/>
      <c r="GU1224" s="14"/>
      <c r="GV1224" s="14"/>
      <c r="GW1224" s="14"/>
      <c r="GX1224" s="14"/>
      <c r="GY1224" s="14"/>
      <c r="GZ1224" s="14"/>
      <c r="HA1224" s="14"/>
      <c r="HB1224" s="14"/>
      <c r="HC1224" s="14"/>
      <c r="HD1224" s="14"/>
      <c r="HE1224" s="14"/>
      <c r="HF1224" s="14"/>
      <c r="HG1224" s="14"/>
      <c r="HH1224" s="14"/>
      <c r="HI1224" s="14"/>
      <c r="HJ1224" s="14"/>
      <c r="HK1224" s="14"/>
      <c r="HL1224" s="14"/>
      <c r="HM1224" s="14"/>
      <c r="HN1224" s="14"/>
      <c r="HO1224" s="14"/>
      <c r="HP1224" s="14"/>
      <c r="HQ1224" s="14"/>
      <c r="HR1224" s="14"/>
      <c r="HS1224" s="14"/>
      <c r="HT1224" s="14"/>
      <c r="HU1224" s="14"/>
      <c r="HV1224" s="14"/>
      <c r="HW1224" s="14"/>
      <c r="HX1224" s="14"/>
      <c r="HY1224" s="14"/>
      <c r="HZ1224" s="14"/>
      <c r="IA1224" s="14"/>
      <c r="IB1224" s="14"/>
      <c r="IC1224" s="14"/>
      <c r="ID1224" s="14"/>
      <c r="IE1224" s="14"/>
      <c r="IF1224" s="14"/>
      <c r="IG1224" s="14"/>
      <c r="IH1224" s="14"/>
      <c r="II1224" s="14"/>
      <c r="IJ1224" s="14"/>
      <c r="IK1224" s="14"/>
      <c r="IL1224" s="14"/>
      <c r="IM1224" s="14"/>
      <c r="IN1224" s="14"/>
      <c r="IO1224" s="14"/>
      <c r="IP1224" s="14"/>
      <c r="IQ1224" s="14"/>
      <c r="IR1224" s="14"/>
      <c r="IS1224" s="14"/>
      <c r="IT1224" s="14"/>
      <c r="IU1224" s="14"/>
      <c r="IV1224" s="14"/>
      <c r="IW1224" s="14"/>
      <c r="IX1224" s="14"/>
      <c r="IY1224" s="14"/>
      <c r="IZ1224" s="14"/>
      <c r="JA1224" s="14"/>
      <c r="JB1224" s="14"/>
      <c r="JC1224" s="14"/>
      <c r="JD1224" s="14"/>
      <c r="JE1224" s="14"/>
      <c r="JF1224" s="14"/>
      <c r="JG1224" s="14"/>
      <c r="JH1224" s="14"/>
      <c r="JI1224" s="14"/>
      <c r="JJ1224" s="14"/>
      <c r="JK1224" s="14"/>
      <c r="JL1224" s="14"/>
      <c r="JM1224" s="14"/>
      <c r="JN1224" s="14"/>
      <c r="JO1224" s="14"/>
      <c r="JP1224" s="14"/>
      <c r="JQ1224" s="14"/>
      <c r="JR1224" s="14"/>
      <c r="JS1224" s="14"/>
      <c r="JT1224" s="14"/>
      <c r="JU1224" s="14"/>
      <c r="JV1224" s="14"/>
      <c r="JW1224" s="14"/>
      <c r="JX1224" s="14"/>
      <c r="JY1224" s="14"/>
      <c r="JZ1224" s="14"/>
      <c r="KA1224" s="14"/>
      <c r="KB1224" s="14"/>
      <c r="KC1224" s="14"/>
      <c r="KD1224" s="14"/>
      <c r="KE1224" s="14"/>
      <c r="KF1224" s="14"/>
      <c r="KG1224" s="14"/>
      <c r="KH1224" s="14"/>
      <c r="KI1224" s="14"/>
      <c r="KJ1224" s="14"/>
      <c r="KK1224" s="14"/>
      <c r="KL1224" s="14"/>
      <c r="KM1224" s="14"/>
      <c r="KN1224" s="14"/>
      <c r="KO1224" s="14"/>
      <c r="KP1224" s="14"/>
      <c r="KQ1224" s="14"/>
      <c r="KR1224" s="14"/>
      <c r="KS1224" s="14"/>
      <c r="KT1224" s="14"/>
      <c r="KU1224" s="14"/>
      <c r="KV1224" s="14"/>
      <c r="KW1224" s="14"/>
      <c r="KX1224" s="14"/>
      <c r="KY1224" s="14"/>
      <c r="KZ1224" s="14"/>
      <c r="LA1224" s="14"/>
      <c r="LB1224" s="14"/>
      <c r="LC1224" s="14"/>
      <c r="LD1224" s="14"/>
      <c r="LE1224" s="14"/>
      <c r="LF1224" s="14"/>
      <c r="LG1224" s="14"/>
      <c r="LH1224" s="14"/>
      <c r="LI1224" s="14"/>
      <c r="LJ1224" s="14"/>
      <c r="LK1224" s="14"/>
      <c r="LL1224" s="14"/>
      <c r="LM1224" s="14"/>
      <c r="LN1224" s="14"/>
      <c r="LO1224" s="14"/>
      <c r="LP1224" s="14"/>
      <c r="LQ1224" s="14"/>
      <c r="LR1224" s="14"/>
      <c r="LS1224" s="14"/>
      <c r="LT1224" s="14"/>
      <c r="LU1224" s="14"/>
      <c r="LV1224" s="14"/>
      <c r="LW1224" s="14"/>
      <c r="LX1224" s="14"/>
      <c r="LY1224" s="14"/>
      <c r="LZ1224" s="14"/>
      <c r="MA1224" s="14"/>
      <c r="MB1224" s="14"/>
      <c r="MC1224" s="14"/>
      <c r="MD1224" s="14"/>
      <c r="ME1224" s="14"/>
      <c r="MF1224" s="14"/>
      <c r="MG1224" s="14"/>
      <c r="MH1224" s="14"/>
      <c r="MI1224" s="14"/>
      <c r="MJ1224" s="14"/>
      <c r="MK1224" s="14"/>
      <c r="ML1224" s="14"/>
      <c r="MM1224" s="14"/>
      <c r="MN1224" s="14"/>
      <c r="MO1224" s="14"/>
      <c r="MP1224" s="14"/>
      <c r="MQ1224" s="14"/>
      <c r="MR1224" s="14"/>
      <c r="MS1224" s="14"/>
      <c r="MT1224" s="14"/>
      <c r="MU1224" s="14"/>
      <c r="MV1224" s="14"/>
      <c r="MW1224" s="14"/>
      <c r="MX1224" s="14"/>
      <c r="MY1224" s="14"/>
      <c r="MZ1224" s="14"/>
      <c r="NA1224" s="14"/>
      <c r="NB1224" s="14"/>
      <c r="NC1224" s="14"/>
      <c r="ND1224" s="14"/>
      <c r="NE1224" s="14"/>
      <c r="NF1224" s="14"/>
      <c r="NG1224" s="14"/>
      <c r="NH1224" s="14"/>
      <c r="NI1224" s="14"/>
      <c r="NJ1224" s="14"/>
      <c r="NK1224" s="14"/>
      <c r="NL1224" s="14"/>
      <c r="NM1224" s="14"/>
      <c r="NN1224" s="14"/>
      <c r="NO1224" s="14"/>
      <c r="NP1224" s="14"/>
      <c r="NQ1224" s="14"/>
      <c r="NR1224" s="14"/>
      <c r="NS1224" s="14"/>
      <c r="NT1224" s="14"/>
      <c r="NU1224" s="14"/>
      <c r="NV1224" s="14"/>
      <c r="NW1224" s="14"/>
      <c r="NX1224" s="14"/>
      <c r="NY1224" s="14"/>
      <c r="NZ1224" s="14"/>
      <c r="OA1224" s="14"/>
      <c r="OB1224" s="14"/>
      <c r="OC1224" s="14"/>
      <c r="OD1224" s="14"/>
      <c r="OE1224" s="14"/>
      <c r="OF1224" s="14"/>
      <c r="OG1224" s="14"/>
      <c r="OH1224" s="14"/>
      <c r="OI1224" s="14"/>
      <c r="OJ1224" s="14"/>
      <c r="OK1224" s="14"/>
      <c r="OL1224" s="14"/>
      <c r="OM1224" s="14"/>
      <c r="ON1224" s="14"/>
      <c r="OO1224" s="14"/>
      <c r="OP1224" s="14"/>
      <c r="OQ1224" s="14"/>
      <c r="OR1224" s="14"/>
      <c r="OS1224" s="14"/>
      <c r="OT1224" s="14"/>
      <c r="OU1224" s="14"/>
      <c r="OV1224" s="14"/>
      <c r="OW1224" s="14"/>
      <c r="OX1224" s="14"/>
      <c r="OY1224" s="14"/>
      <c r="OZ1224" s="14"/>
      <c r="PA1224" s="14"/>
      <c r="PB1224" s="14"/>
      <c r="PC1224" s="14"/>
      <c r="PD1224" s="14"/>
      <c r="PE1224" s="14"/>
      <c r="PF1224" s="14"/>
      <c r="PG1224" s="14"/>
      <c r="PH1224" s="14"/>
      <c r="PI1224" s="14"/>
      <c r="PJ1224" s="14"/>
      <c r="PK1224" s="14"/>
      <c r="PL1224" s="14"/>
      <c r="PM1224" s="14"/>
      <c r="PN1224" s="14"/>
      <c r="PO1224" s="14"/>
      <c r="PP1224" s="14"/>
      <c r="PQ1224" s="14"/>
      <c r="PR1224" s="14"/>
      <c r="PS1224" s="14"/>
      <c r="PT1224" s="14"/>
      <c r="PU1224" s="14"/>
      <c r="PV1224" s="14"/>
      <c r="PW1224" s="14"/>
      <c r="PX1224" s="14"/>
      <c r="PY1224" s="14"/>
      <c r="PZ1224" s="14"/>
      <c r="QA1224" s="14"/>
      <c r="QB1224" s="14"/>
      <c r="QC1224" s="14"/>
      <c r="QD1224" s="14"/>
      <c r="QE1224" s="14"/>
      <c r="QF1224" s="14"/>
      <c r="QG1224" s="14"/>
      <c r="QH1224" s="14"/>
      <c r="QI1224" s="14"/>
      <c r="QJ1224" s="14"/>
      <c r="QK1224" s="14"/>
      <c r="QL1224" s="14"/>
      <c r="QM1224" s="14"/>
      <c r="QN1224" s="14"/>
      <c r="QO1224" s="14"/>
      <c r="QP1224" s="14"/>
      <c r="QQ1224" s="14"/>
      <c r="QR1224" s="14"/>
      <c r="QS1224" s="14"/>
      <c r="QT1224" s="14"/>
      <c r="QU1224" s="14"/>
      <c r="QV1224" s="14"/>
      <c r="QW1224" s="14"/>
      <c r="QX1224" s="14"/>
      <c r="QY1224" s="14"/>
      <c r="QZ1224" s="14"/>
      <c r="RA1224" s="14"/>
      <c r="RB1224" s="14"/>
      <c r="RC1224" s="14"/>
      <c r="RD1224" s="14"/>
      <c r="RE1224" s="14"/>
      <c r="RF1224" s="14"/>
      <c r="RG1224" s="14"/>
      <c r="RH1224" s="14"/>
      <c r="RI1224" s="14"/>
      <c r="RJ1224" s="14"/>
      <c r="RK1224" s="14"/>
      <c r="RL1224" s="14"/>
      <c r="RM1224" s="14"/>
      <c r="RN1224" s="14"/>
      <c r="RO1224" s="14"/>
      <c r="RP1224" s="14"/>
      <c r="RQ1224" s="14"/>
      <c r="RR1224" s="14"/>
      <c r="RS1224" s="14"/>
      <c r="RT1224" s="14"/>
      <c r="RU1224" s="14"/>
      <c r="RV1224" s="14"/>
      <c r="RW1224" s="14"/>
      <c r="RX1224" s="14"/>
      <c r="RY1224" s="14"/>
      <c r="RZ1224" s="14"/>
      <c r="SA1224" s="14"/>
      <c r="SB1224" s="14"/>
      <c r="SC1224" s="14"/>
      <c r="SD1224" s="14"/>
      <c r="SE1224" s="14"/>
      <c r="SF1224" s="14"/>
      <c r="SG1224" s="14"/>
      <c r="SH1224" s="14"/>
      <c r="SI1224" s="14"/>
      <c r="SJ1224" s="14"/>
      <c r="SK1224" s="14"/>
      <c r="SL1224" s="14"/>
      <c r="SM1224" s="14"/>
      <c r="SN1224" s="14"/>
      <c r="SO1224" s="14"/>
      <c r="SP1224" s="14"/>
      <c r="SQ1224" s="14"/>
      <c r="SR1224" s="14"/>
      <c r="SS1224" s="14"/>
      <c r="ST1224" s="14"/>
      <c r="SU1224" s="14"/>
      <c r="SV1224" s="14"/>
      <c r="SW1224" s="14"/>
      <c r="SX1224" s="14"/>
      <c r="SY1224" s="14"/>
      <c r="SZ1224" s="14"/>
      <c r="TA1224" s="14"/>
      <c r="TB1224" s="14"/>
      <c r="TC1224" s="14"/>
      <c r="TD1224" s="14"/>
      <c r="TE1224" s="14"/>
      <c r="TF1224" s="14"/>
      <c r="TG1224" s="14"/>
      <c r="TH1224" s="14"/>
      <c r="TI1224" s="14"/>
      <c r="TJ1224" s="14"/>
      <c r="TK1224" s="14"/>
      <c r="TL1224" s="14"/>
      <c r="TM1224" s="14"/>
      <c r="TN1224" s="14"/>
      <c r="TO1224" s="14"/>
      <c r="TP1224" s="14"/>
      <c r="TQ1224" s="14"/>
      <c r="TR1224" s="14"/>
      <c r="TS1224" s="14"/>
      <c r="TT1224" s="14"/>
      <c r="TU1224" s="14"/>
      <c r="TV1224" s="14"/>
      <c r="TW1224" s="14"/>
      <c r="TX1224" s="14"/>
      <c r="TY1224" s="14"/>
      <c r="TZ1224" s="14"/>
      <c r="UA1224" s="14"/>
      <c r="UB1224" s="14"/>
      <c r="UC1224" s="14"/>
      <c r="UD1224" s="14"/>
      <c r="UE1224" s="14"/>
      <c r="UF1224" s="14"/>
      <c r="UG1224" s="14"/>
      <c r="UH1224" s="14"/>
      <c r="UI1224" s="14"/>
      <c r="UJ1224" s="14"/>
      <c r="UK1224" s="14"/>
      <c r="UL1224" s="14"/>
      <c r="UM1224" s="14"/>
      <c r="UN1224" s="14"/>
      <c r="UO1224" s="14"/>
      <c r="UP1224" s="14"/>
      <c r="UQ1224" s="14"/>
      <c r="UR1224" s="14"/>
      <c r="US1224" s="14"/>
      <c r="UT1224" s="14"/>
      <c r="UU1224" s="14"/>
      <c r="UV1224" s="14"/>
      <c r="UW1224" s="14"/>
      <c r="UX1224" s="14"/>
      <c r="UY1224" s="14"/>
      <c r="UZ1224" s="14"/>
      <c r="VA1224" s="14"/>
      <c r="VB1224" s="14"/>
      <c r="VC1224" s="14"/>
      <c r="VD1224" s="14"/>
      <c r="VE1224" s="14"/>
      <c r="VF1224" s="14"/>
      <c r="VG1224" s="14"/>
      <c r="VH1224" s="14"/>
      <c r="VI1224" s="14"/>
      <c r="VJ1224" s="14"/>
      <c r="VK1224" s="14"/>
      <c r="VL1224" s="14"/>
      <c r="VM1224" s="14"/>
      <c r="VN1224" s="14"/>
      <c r="VO1224" s="14"/>
      <c r="VP1224" s="14"/>
      <c r="VQ1224" s="14"/>
      <c r="VR1224" s="14"/>
      <c r="VS1224" s="14"/>
      <c r="VT1224" s="14"/>
      <c r="VU1224" s="14"/>
      <c r="VV1224" s="14"/>
      <c r="VW1224" s="14"/>
      <c r="VX1224" s="14"/>
      <c r="VY1224" s="14"/>
      <c r="VZ1224" s="14"/>
      <c r="WA1224" s="14"/>
      <c r="WB1224" s="14"/>
      <c r="WC1224" s="14"/>
      <c r="WD1224" s="14"/>
      <c r="WE1224" s="14"/>
      <c r="WF1224" s="14"/>
      <c r="WG1224" s="14"/>
      <c r="WH1224" s="14"/>
      <c r="WI1224" s="14"/>
      <c r="WJ1224" s="14"/>
      <c r="WK1224" s="14"/>
      <c r="WL1224" s="14"/>
      <c r="WM1224" s="14"/>
      <c r="WN1224" s="14"/>
      <c r="WO1224" s="14"/>
      <c r="WP1224" s="14"/>
      <c r="WQ1224" s="14"/>
      <c r="WR1224" s="14"/>
      <c r="WS1224" s="14"/>
      <c r="WT1224" s="14"/>
      <c r="WU1224" s="14"/>
      <c r="WV1224" s="14"/>
      <c r="WW1224" s="14"/>
      <c r="WX1224" s="14"/>
      <c r="WY1224" s="14"/>
      <c r="WZ1224" s="14"/>
      <c r="XA1224" s="14"/>
      <c r="XB1224" s="14"/>
      <c r="XC1224" s="14"/>
      <c r="XD1224" s="14"/>
      <c r="XE1224" s="14"/>
      <c r="XF1224" s="14"/>
      <c r="XG1224" s="14"/>
      <c r="XH1224" s="14"/>
      <c r="XI1224" s="14"/>
      <c r="XJ1224" s="14"/>
      <c r="XK1224" s="14"/>
      <c r="XL1224" s="14"/>
      <c r="XM1224" s="14"/>
      <c r="XN1224" s="14"/>
      <c r="XO1224" s="14"/>
      <c r="XP1224" s="14"/>
      <c r="XQ1224" s="14"/>
      <c r="XR1224" s="14"/>
      <c r="XS1224" s="14"/>
      <c r="XT1224" s="14"/>
      <c r="XU1224" s="14"/>
      <c r="XV1224" s="14"/>
      <c r="XW1224" s="14"/>
      <c r="XX1224" s="14"/>
      <c r="XY1224" s="14"/>
      <c r="XZ1224" s="14"/>
      <c r="YA1224" s="14"/>
      <c r="YB1224" s="14"/>
      <c r="YC1224" s="14"/>
      <c r="YD1224" s="14"/>
      <c r="YE1224" s="14"/>
      <c r="YF1224" s="14"/>
      <c r="YG1224" s="14"/>
      <c r="YH1224" s="14"/>
      <c r="YI1224" s="14"/>
      <c r="YJ1224" s="14"/>
      <c r="YK1224" s="14"/>
      <c r="YL1224" s="14"/>
      <c r="YM1224" s="14"/>
      <c r="YN1224" s="14"/>
      <c r="YO1224" s="14"/>
      <c r="YP1224" s="14"/>
      <c r="YQ1224" s="14"/>
      <c r="YR1224" s="14"/>
      <c r="YS1224" s="14"/>
      <c r="YT1224" s="14"/>
      <c r="YU1224" s="14"/>
      <c r="YV1224" s="14"/>
      <c r="YW1224" s="14"/>
      <c r="YX1224" s="14"/>
      <c r="YY1224" s="14"/>
      <c r="YZ1224" s="14"/>
      <c r="ZA1224" s="14"/>
      <c r="ZB1224" s="14"/>
      <c r="ZC1224" s="14"/>
      <c r="ZD1224" s="14"/>
      <c r="ZE1224" s="14"/>
      <c r="ZF1224" s="14"/>
      <c r="ZG1224" s="14"/>
      <c r="ZH1224" s="14"/>
      <c r="ZI1224" s="14"/>
      <c r="ZJ1224" s="14"/>
      <c r="ZK1224" s="14"/>
      <c r="ZL1224" s="14"/>
      <c r="ZM1224" s="14"/>
      <c r="ZN1224" s="14"/>
      <c r="ZO1224" s="14"/>
      <c r="ZP1224" s="14"/>
      <c r="ZQ1224" s="14"/>
      <c r="ZR1224" s="14"/>
      <c r="ZS1224" s="14"/>
      <c r="ZT1224" s="14"/>
      <c r="ZU1224" s="14"/>
      <c r="ZV1224" s="14"/>
      <c r="ZW1224" s="14"/>
      <c r="ZX1224" s="14"/>
      <c r="ZY1224" s="14"/>
      <c r="ZZ1224" s="14"/>
      <c r="AAA1224" s="14"/>
      <c r="AAB1224" s="14"/>
      <c r="AAC1224" s="14"/>
      <c r="AAD1224" s="14"/>
      <c r="AAE1224" s="14"/>
      <c r="AAF1224" s="14"/>
      <c r="AAG1224" s="14"/>
      <c r="AAH1224" s="14"/>
      <c r="AAI1224" s="14"/>
      <c r="AAJ1224" s="14"/>
      <c r="AAK1224" s="14"/>
      <c r="AAL1224" s="14"/>
      <c r="AAM1224" s="14"/>
      <c r="AAN1224" s="14"/>
      <c r="AAO1224" s="14"/>
      <c r="AAP1224" s="14"/>
      <c r="AAQ1224" s="14"/>
      <c r="AAR1224" s="14"/>
      <c r="AAS1224" s="14"/>
      <c r="AAT1224" s="14"/>
      <c r="AAU1224" s="14"/>
      <c r="AAV1224" s="14"/>
      <c r="AAW1224" s="14"/>
      <c r="AAX1224" s="14"/>
      <c r="AAY1224" s="14"/>
      <c r="AAZ1224" s="14"/>
      <c r="ABA1224" s="14"/>
      <c r="ABB1224" s="14"/>
      <c r="ABC1224" s="14"/>
      <c r="ABD1224" s="14"/>
      <c r="ABE1224" s="14"/>
      <c r="ABF1224" s="14"/>
      <c r="ABG1224" s="14"/>
      <c r="ABH1224" s="14"/>
      <c r="ABI1224" s="14"/>
      <c r="ABJ1224" s="14"/>
      <c r="ABK1224" s="14"/>
      <c r="ABL1224" s="14"/>
      <c r="ABM1224" s="14"/>
      <c r="ABN1224" s="14"/>
      <c r="ABO1224" s="14"/>
      <c r="ABP1224" s="14"/>
      <c r="ABQ1224" s="14"/>
      <c r="ABR1224" s="14"/>
      <c r="ABS1224" s="14"/>
      <c r="ABT1224" s="14"/>
      <c r="ABU1224" s="14"/>
      <c r="ABV1224" s="14"/>
      <c r="ABW1224" s="14"/>
      <c r="ABX1224" s="14"/>
      <c r="ABY1224" s="14"/>
      <c r="ABZ1224" s="14"/>
      <c r="ACA1224" s="14"/>
      <c r="ACB1224" s="14"/>
      <c r="ACC1224" s="14"/>
      <c r="ACD1224" s="14"/>
      <c r="ACE1224" s="14"/>
      <c r="ACF1224" s="14"/>
      <c r="ACG1224" s="14"/>
      <c r="ACH1224" s="14"/>
      <c r="ACI1224" s="14"/>
      <c r="ACJ1224" s="14"/>
      <c r="ACK1224" s="14"/>
      <c r="ACL1224" s="14"/>
      <c r="ACM1224" s="14"/>
      <c r="ACN1224" s="14"/>
      <c r="ACO1224" s="14"/>
      <c r="ACP1224" s="14"/>
      <c r="ACQ1224" s="14"/>
      <c r="ACR1224" s="14"/>
      <c r="ACS1224" s="14"/>
      <c r="ACT1224" s="14"/>
      <c r="ACU1224" s="14"/>
      <c r="ACV1224" s="14"/>
      <c r="ACW1224" s="14"/>
      <c r="ACX1224" s="14"/>
      <c r="ACY1224" s="14"/>
      <c r="ACZ1224" s="14"/>
      <c r="ADA1224" s="14"/>
      <c r="ADB1224" s="14"/>
      <c r="ADC1224" s="14"/>
      <c r="ADD1224" s="14"/>
      <c r="ADE1224" s="14"/>
      <c r="ADF1224" s="14"/>
      <c r="ADG1224" s="14"/>
      <c r="ADH1224" s="14"/>
      <c r="ADI1224" s="14"/>
      <c r="ADJ1224" s="14"/>
      <c r="ADK1224" s="14"/>
      <c r="ADL1224" s="14"/>
      <c r="ADM1224" s="14"/>
      <c r="ADN1224" s="14"/>
      <c r="ADO1224" s="14"/>
      <c r="ADP1224" s="14"/>
      <c r="ADQ1224" s="14"/>
      <c r="ADR1224" s="14"/>
      <c r="ADS1224" s="14"/>
      <c r="ADT1224" s="14"/>
      <c r="ADU1224" s="14"/>
      <c r="ADV1224" s="14"/>
      <c r="ADW1224" s="14"/>
      <c r="ADX1224" s="14"/>
      <c r="ADY1224" s="14"/>
      <c r="ADZ1224" s="14"/>
      <c r="AEA1224" s="14"/>
      <c r="AEB1224" s="14"/>
      <c r="AEC1224" s="14"/>
      <c r="AED1224" s="14"/>
      <c r="AEE1224" s="14"/>
      <c r="AEF1224" s="14"/>
      <c r="AEG1224" s="14"/>
      <c r="AEH1224" s="14"/>
      <c r="AEI1224" s="14"/>
      <c r="AEJ1224" s="14"/>
      <c r="AEK1224" s="14"/>
      <c r="AEL1224" s="14"/>
      <c r="AEM1224" s="14"/>
      <c r="AEN1224" s="14"/>
      <c r="AEO1224" s="14"/>
      <c r="AEP1224" s="14"/>
      <c r="AEQ1224" s="14"/>
      <c r="AER1224" s="14"/>
      <c r="AES1224" s="14"/>
      <c r="AET1224" s="14"/>
      <c r="AEU1224" s="14"/>
      <c r="AEV1224" s="14"/>
      <c r="AEW1224" s="14"/>
      <c r="AEX1224" s="14"/>
      <c r="AEY1224" s="14"/>
      <c r="AEZ1224" s="14"/>
      <c r="AFA1224" s="14"/>
      <c r="AFB1224" s="14"/>
      <c r="AFC1224" s="14"/>
      <c r="AFD1224" s="14"/>
      <c r="AFE1224" s="14"/>
      <c r="AFF1224" s="14"/>
      <c r="AFG1224" s="14"/>
      <c r="AFH1224" s="14"/>
      <c r="AFI1224" s="14"/>
      <c r="AFJ1224" s="14"/>
      <c r="AFK1224" s="14"/>
      <c r="AFL1224" s="14"/>
      <c r="AFM1224" s="14"/>
      <c r="AFN1224" s="14"/>
      <c r="AFO1224" s="14"/>
      <c r="AFP1224" s="14"/>
      <c r="AFQ1224" s="14"/>
      <c r="AFR1224" s="14"/>
      <c r="AFS1224" s="14"/>
      <c r="AFT1224" s="14"/>
      <c r="AFU1224" s="14"/>
      <c r="AFV1224" s="14"/>
      <c r="AFW1224" s="14"/>
      <c r="AFX1224" s="14"/>
      <c r="AFY1224" s="14"/>
      <c r="AFZ1224" s="14"/>
      <c r="AGA1224" s="14"/>
      <c r="AGB1224" s="14"/>
      <c r="AGC1224" s="14"/>
      <c r="AGD1224" s="14"/>
      <c r="AGE1224" s="14"/>
      <c r="AGF1224" s="14"/>
      <c r="AGG1224" s="14"/>
      <c r="AGH1224" s="14"/>
      <c r="AGI1224" s="14"/>
      <c r="AGJ1224" s="14"/>
      <c r="AGK1224" s="14"/>
      <c r="AGL1224" s="14"/>
      <c r="AGM1224" s="14"/>
      <c r="AGN1224" s="14"/>
      <c r="AGO1224" s="14"/>
      <c r="AGP1224" s="14"/>
      <c r="AGQ1224" s="14"/>
      <c r="AGR1224" s="14"/>
      <c r="AGS1224" s="14"/>
      <c r="AGT1224" s="14"/>
      <c r="AGU1224" s="14"/>
      <c r="AGV1224" s="14"/>
      <c r="AGW1224" s="14"/>
      <c r="AGX1224" s="14"/>
      <c r="AGY1224" s="14"/>
      <c r="AGZ1224" s="14"/>
      <c r="AHA1224" s="14"/>
      <c r="AHB1224" s="14"/>
      <c r="AHC1224" s="14"/>
      <c r="AHD1224" s="14"/>
      <c r="AHE1224" s="14"/>
      <c r="AHF1224" s="14"/>
      <c r="AHG1224" s="14"/>
      <c r="AHH1224" s="14"/>
      <c r="AHI1224" s="14"/>
      <c r="AHJ1224" s="14"/>
      <c r="AHK1224" s="14"/>
      <c r="AHL1224" s="14"/>
      <c r="AHM1224" s="14"/>
      <c r="AHN1224" s="14"/>
      <c r="AHO1224" s="14"/>
      <c r="AHP1224" s="14"/>
      <c r="AHQ1224" s="14"/>
      <c r="AHR1224" s="14"/>
      <c r="AHS1224" s="14"/>
      <c r="AHT1224" s="14"/>
      <c r="AHU1224" s="14"/>
      <c r="AHV1224" s="14"/>
      <c r="AHW1224" s="14"/>
      <c r="AHX1224" s="14"/>
      <c r="AHY1224" s="14"/>
      <c r="AHZ1224" s="14"/>
      <c r="AIA1224" s="14"/>
      <c r="AIB1224" s="14"/>
      <c r="AIC1224" s="14"/>
      <c r="AID1224" s="14"/>
      <c r="AIE1224" s="14"/>
      <c r="AIF1224" s="14"/>
      <c r="AIG1224" s="14"/>
      <c r="AIH1224" s="14"/>
      <c r="AII1224" s="14"/>
      <c r="AIJ1224" s="14"/>
      <c r="AIK1224" s="14"/>
      <c r="AIL1224" s="14"/>
      <c r="AIM1224" s="14"/>
      <c r="AIN1224" s="14"/>
      <c r="AIO1224" s="14"/>
      <c r="AIP1224" s="14"/>
      <c r="AIQ1224" s="14"/>
      <c r="AIR1224" s="14"/>
      <c r="AIS1224" s="14"/>
      <c r="AIT1224" s="14"/>
      <c r="AIU1224" s="14"/>
      <c r="AIV1224" s="14"/>
      <c r="AIW1224" s="14"/>
      <c r="AIX1224" s="14"/>
      <c r="AIY1224" s="14"/>
      <c r="AIZ1224" s="14"/>
      <c r="AJA1224" s="14"/>
      <c r="AJB1224" s="14"/>
      <c r="AJC1224" s="14"/>
      <c r="AJD1224" s="14"/>
      <c r="AJE1224" s="14"/>
      <c r="AJF1224" s="14"/>
      <c r="AJG1224" s="14"/>
      <c r="AJH1224" s="14"/>
      <c r="AJI1224" s="14"/>
      <c r="AJJ1224" s="14"/>
      <c r="AJK1224" s="14"/>
      <c r="AJL1224" s="14"/>
      <c r="AJM1224" s="14"/>
      <c r="AJN1224" s="14"/>
      <c r="AJO1224" s="14"/>
      <c r="AJP1224" s="14"/>
      <c r="AJQ1224" s="14"/>
      <c r="AJR1224" s="14"/>
      <c r="AJS1224" s="14"/>
      <c r="AJT1224" s="14"/>
      <c r="AJU1224" s="14"/>
      <c r="AJV1224" s="14"/>
      <c r="AJW1224" s="14"/>
      <c r="AJX1224" s="14"/>
      <c r="AJY1224" s="14"/>
      <c r="AJZ1224" s="14"/>
      <c r="AKA1224" s="14"/>
      <c r="AKB1224" s="14"/>
      <c r="AKC1224" s="14"/>
      <c r="AKD1224" s="14"/>
      <c r="AKE1224" s="14"/>
      <c r="AKF1224" s="14"/>
      <c r="AKG1224" s="14"/>
      <c r="AKH1224" s="14"/>
      <c r="AKI1224" s="14"/>
      <c r="AKJ1224" s="14"/>
      <c r="AKK1224" s="14"/>
      <c r="AKL1224" s="14"/>
      <c r="AKM1224" s="14"/>
      <c r="AKN1224" s="14"/>
      <c r="AKO1224" s="14"/>
      <c r="AKP1224" s="14"/>
      <c r="AKQ1224" s="14"/>
      <c r="AKR1224" s="14"/>
      <c r="AKS1224" s="14"/>
      <c r="AKT1224" s="14"/>
      <c r="AKU1224" s="14"/>
      <c r="AKV1224" s="14"/>
      <c r="AKW1224" s="14"/>
      <c r="AKX1224" s="14"/>
      <c r="AKY1224" s="14"/>
      <c r="AKZ1224" s="14"/>
      <c r="ALA1224" s="14"/>
      <c r="ALB1224" s="14"/>
      <c r="ALC1224" s="14"/>
      <c r="ALD1224" s="14"/>
      <c r="ALE1224" s="14"/>
      <c r="ALF1224" s="14"/>
      <c r="ALG1224" s="14"/>
      <c r="ALH1224" s="14"/>
      <c r="ALI1224" s="14"/>
      <c r="ALJ1224" s="14"/>
      <c r="ALK1224" s="14"/>
      <c r="ALL1224" s="14"/>
      <c r="ALM1224" s="14"/>
      <c r="ALN1224" s="14"/>
      <c r="ALO1224" s="14"/>
      <c r="ALP1224" s="14"/>
      <c r="ALQ1224" s="14"/>
      <c r="ALR1224" s="14"/>
      <c r="ALS1224" s="14"/>
      <c r="ALT1224" s="14"/>
      <c r="ALU1224" s="14"/>
      <c r="ALV1224" s="14"/>
      <c r="ALW1224" s="14"/>
      <c r="ALX1224" s="14"/>
      <c r="ALY1224" s="14"/>
      <c r="ALZ1224" s="14"/>
      <c r="AMA1224" s="14"/>
      <c r="AMB1224" s="14"/>
      <c r="AMC1224" s="14"/>
      <c r="AMD1224" s="14"/>
      <c r="AME1224" s="14"/>
      <c r="AMF1224" s="14"/>
      <c r="AMG1224" s="14"/>
      <c r="AMH1224" s="14"/>
      <c r="AMI1224" s="14"/>
      <c r="AMJ1224" s="14"/>
      <c r="AMK1224" s="14"/>
      <c r="AML1224" s="14"/>
      <c r="AMM1224" s="14"/>
      <c r="AMN1224" s="14"/>
      <c r="AMO1224" s="14"/>
      <c r="AMP1224" s="14"/>
      <c r="AMQ1224" s="14"/>
      <c r="AMR1224" s="14"/>
      <c r="AMS1224" s="14"/>
      <c r="AMT1224" s="14"/>
      <c r="AMU1224" s="14"/>
      <c r="AMV1224" s="14"/>
      <c r="AMW1224" s="14"/>
      <c r="AMX1224" s="14"/>
      <c r="AMY1224" s="14"/>
      <c r="AMZ1224" s="14"/>
      <c r="ANA1224" s="14"/>
      <c r="ANB1224" s="14"/>
      <c r="ANC1224" s="14"/>
      <c r="AND1224" s="14"/>
      <c r="ANE1224" s="14"/>
      <c r="ANF1224" s="14"/>
      <c r="ANG1224" s="14"/>
      <c r="ANH1224" s="14"/>
      <c r="ANI1224" s="14"/>
      <c r="ANJ1224" s="14"/>
      <c r="ANK1224" s="14"/>
      <c r="ANL1224" s="14"/>
      <c r="ANM1224" s="14"/>
      <c r="ANN1224" s="14"/>
      <c r="ANO1224" s="14"/>
      <c r="ANP1224" s="14"/>
      <c r="ANQ1224" s="14"/>
      <c r="ANR1224" s="14"/>
      <c r="ANS1224" s="14"/>
      <c r="ANT1224" s="14"/>
      <c r="ANU1224" s="14"/>
      <c r="ANV1224" s="14"/>
      <c r="ANW1224" s="14"/>
      <c r="ANX1224" s="14"/>
      <c r="ANY1224" s="14"/>
      <c r="ANZ1224" s="14"/>
      <c r="AOA1224" s="14"/>
      <c r="AOB1224" s="14"/>
      <c r="AOC1224" s="14"/>
      <c r="AOD1224" s="14"/>
      <c r="AOE1224" s="14"/>
      <c r="AOF1224" s="14"/>
      <c r="AOG1224" s="14"/>
      <c r="AOH1224" s="14"/>
      <c r="AOI1224" s="14"/>
      <c r="AOJ1224" s="14"/>
      <c r="AOK1224" s="14"/>
      <c r="AOL1224" s="14"/>
      <c r="AOM1224" s="14"/>
      <c r="AON1224" s="14"/>
      <c r="AOO1224" s="14"/>
      <c r="AOP1224" s="14"/>
      <c r="AOQ1224" s="14"/>
      <c r="AOR1224" s="14"/>
      <c r="AOS1224" s="14"/>
      <c r="AOT1224" s="14"/>
      <c r="AOU1224" s="14"/>
      <c r="AOV1224" s="14"/>
      <c r="AOW1224" s="14"/>
      <c r="AOX1224" s="14"/>
      <c r="AOY1224" s="14"/>
      <c r="AOZ1224" s="14"/>
      <c r="APA1224" s="14"/>
      <c r="APB1224" s="14"/>
      <c r="APC1224" s="14"/>
      <c r="APD1224" s="14"/>
      <c r="APE1224" s="14"/>
      <c r="APF1224" s="14"/>
      <c r="APG1224" s="14"/>
      <c r="APH1224" s="14"/>
      <c r="API1224" s="14"/>
      <c r="APJ1224" s="14"/>
      <c r="APK1224" s="14"/>
      <c r="APL1224" s="14"/>
      <c r="APM1224" s="14"/>
      <c r="APN1224" s="14"/>
      <c r="APO1224" s="14"/>
      <c r="APP1224" s="14"/>
      <c r="APQ1224" s="14"/>
      <c r="APR1224" s="14"/>
      <c r="APS1224" s="14"/>
      <c r="APT1224" s="14"/>
      <c r="APU1224" s="14"/>
      <c r="APV1224" s="14"/>
      <c r="APW1224" s="14"/>
      <c r="APX1224" s="14"/>
      <c r="APY1224" s="14"/>
      <c r="APZ1224" s="14"/>
      <c r="AQA1224" s="14"/>
      <c r="AQB1224" s="14"/>
      <c r="AQC1224" s="14"/>
      <c r="AQD1224" s="14"/>
      <c r="AQE1224" s="14"/>
      <c r="AQF1224" s="14"/>
      <c r="AQG1224" s="14"/>
      <c r="AQH1224" s="14"/>
      <c r="AQI1224" s="14"/>
      <c r="AQJ1224" s="14"/>
      <c r="AQK1224" s="14"/>
      <c r="AQL1224" s="14"/>
      <c r="AQM1224" s="14"/>
      <c r="AQN1224" s="14"/>
      <c r="AQO1224" s="14"/>
      <c r="AQP1224" s="14"/>
      <c r="AQQ1224" s="14"/>
      <c r="AQR1224" s="14"/>
      <c r="AQS1224" s="14"/>
      <c r="AQT1224" s="14"/>
      <c r="AQU1224" s="14"/>
      <c r="AQV1224" s="14"/>
      <c r="AQW1224" s="14"/>
      <c r="AQX1224" s="14"/>
      <c r="AQY1224" s="14"/>
      <c r="AQZ1224" s="14"/>
      <c r="ARA1224" s="14"/>
      <c r="ARB1224" s="14"/>
      <c r="ARC1224" s="14"/>
      <c r="ARD1224" s="14"/>
      <c r="ARE1224" s="14"/>
      <c r="ARF1224" s="14"/>
      <c r="ARG1224" s="14"/>
      <c r="ARH1224" s="14"/>
      <c r="ARI1224" s="14"/>
      <c r="ARJ1224" s="14"/>
      <c r="ARK1224" s="14"/>
      <c r="ARL1224" s="14"/>
      <c r="ARM1224" s="14"/>
      <c r="ARN1224" s="14"/>
      <c r="ARO1224" s="14"/>
      <c r="ARP1224" s="14"/>
      <c r="ARQ1224" s="14"/>
      <c r="ARR1224" s="14"/>
      <c r="ARS1224" s="14"/>
      <c r="ART1224" s="14"/>
      <c r="ARU1224" s="14"/>
      <c r="ARV1224" s="14"/>
      <c r="ARW1224" s="14"/>
      <c r="ARX1224" s="14"/>
      <c r="ARY1224" s="14"/>
      <c r="ARZ1224" s="14"/>
      <c r="ASA1224" s="14"/>
      <c r="ASB1224" s="14"/>
      <c r="ASC1224" s="14"/>
      <c r="ASD1224" s="14"/>
      <c r="ASE1224" s="14"/>
      <c r="ASF1224" s="14"/>
      <c r="ASG1224" s="14"/>
      <c r="ASH1224" s="14"/>
      <c r="ASI1224" s="14"/>
      <c r="ASJ1224" s="14"/>
      <c r="ASK1224" s="14"/>
      <c r="ASL1224" s="14"/>
      <c r="ASM1224" s="14"/>
      <c r="ASN1224" s="14"/>
      <c r="ASO1224" s="14"/>
      <c r="ASP1224" s="14"/>
      <c r="ASQ1224" s="14"/>
      <c r="ASR1224" s="14"/>
      <c r="ASS1224" s="14"/>
      <c r="AST1224" s="14"/>
      <c r="ASU1224" s="14"/>
      <c r="ASV1224" s="14"/>
      <c r="ASW1224" s="14"/>
      <c r="ASX1224" s="14"/>
      <c r="ASY1224" s="14"/>
      <c r="ASZ1224" s="14"/>
      <c r="ATA1224" s="14"/>
      <c r="ATB1224" s="14"/>
      <c r="ATC1224" s="14"/>
      <c r="ATD1224" s="14"/>
      <c r="ATE1224" s="14"/>
      <c r="ATF1224" s="14"/>
      <c r="ATG1224" s="14"/>
      <c r="ATH1224" s="14"/>
      <c r="ATI1224" s="14"/>
      <c r="ATJ1224" s="14"/>
      <c r="ATK1224" s="14"/>
      <c r="ATL1224" s="14"/>
      <c r="ATM1224" s="14"/>
      <c r="ATN1224" s="14"/>
      <c r="ATO1224" s="14"/>
      <c r="ATP1224" s="14"/>
      <c r="ATQ1224" s="14"/>
      <c r="ATR1224" s="14"/>
      <c r="ATS1224" s="14"/>
      <c r="ATT1224" s="14"/>
      <c r="ATU1224" s="14"/>
      <c r="ATV1224" s="14"/>
      <c r="ATW1224" s="14"/>
      <c r="ATX1224" s="14"/>
      <c r="ATY1224" s="14"/>
      <c r="ATZ1224" s="14"/>
      <c r="AUA1224" s="14"/>
      <c r="AUB1224" s="14"/>
      <c r="AUC1224" s="14"/>
      <c r="AUD1224" s="14"/>
      <c r="AUE1224" s="14"/>
      <c r="AUF1224" s="14"/>
      <c r="AUG1224" s="14"/>
      <c r="AUH1224" s="14"/>
      <c r="AUI1224" s="14"/>
      <c r="AUJ1224" s="14"/>
      <c r="AUK1224" s="14"/>
      <c r="AUL1224" s="14"/>
      <c r="AUM1224" s="14"/>
      <c r="AUN1224" s="14"/>
      <c r="AUO1224" s="14"/>
      <c r="AUP1224" s="14"/>
      <c r="AUQ1224" s="14"/>
      <c r="AUR1224" s="14"/>
      <c r="AUS1224" s="14"/>
      <c r="AUT1224" s="14"/>
      <c r="AUU1224" s="14"/>
      <c r="AUV1224" s="14"/>
      <c r="AUW1224" s="14"/>
      <c r="AUX1224" s="14"/>
      <c r="AUY1224" s="14"/>
      <c r="AUZ1224" s="14"/>
      <c r="AVA1224" s="14"/>
      <c r="AVB1224" s="14"/>
      <c r="AVC1224" s="14"/>
      <c r="AVD1224" s="14"/>
      <c r="AVE1224" s="14"/>
      <c r="AVF1224" s="14"/>
      <c r="AVG1224" s="14"/>
      <c r="AVH1224" s="14"/>
      <c r="AVI1224" s="14"/>
      <c r="AVJ1224" s="14"/>
      <c r="AVK1224" s="14"/>
      <c r="AVL1224" s="14"/>
      <c r="AVM1224" s="14"/>
      <c r="AVN1224" s="14"/>
      <c r="AVO1224" s="14"/>
      <c r="AVP1224" s="14"/>
      <c r="AVQ1224" s="14"/>
      <c r="AVR1224" s="14"/>
      <c r="AVS1224" s="14"/>
      <c r="AVT1224" s="14"/>
      <c r="AVU1224" s="14"/>
      <c r="AVV1224" s="14"/>
      <c r="AVW1224" s="14"/>
      <c r="AVX1224" s="14"/>
      <c r="AVY1224" s="14"/>
      <c r="AVZ1224" s="14"/>
      <c r="AWA1224" s="14"/>
      <c r="AWB1224" s="14"/>
      <c r="AWC1224" s="14"/>
      <c r="AWD1224" s="14"/>
      <c r="AWE1224" s="14"/>
      <c r="AWF1224" s="14"/>
      <c r="AWG1224" s="14"/>
      <c r="AWH1224" s="14"/>
      <c r="AWI1224" s="14"/>
      <c r="AWJ1224" s="14"/>
      <c r="AWK1224" s="14"/>
      <c r="AWL1224" s="14"/>
      <c r="AWM1224" s="14"/>
      <c r="AWN1224" s="14"/>
      <c r="AWO1224" s="14"/>
      <c r="AWP1224" s="14"/>
      <c r="AWQ1224" s="14"/>
      <c r="AWR1224" s="14"/>
      <c r="AWS1224" s="14"/>
      <c r="AWT1224" s="14"/>
      <c r="AWU1224" s="14"/>
      <c r="AWV1224" s="14"/>
      <c r="AWW1224" s="14"/>
      <c r="AWX1224" s="14"/>
      <c r="AWY1224" s="14"/>
      <c r="AWZ1224" s="14"/>
      <c r="AXA1224" s="14"/>
      <c r="AXB1224" s="14"/>
      <c r="AXC1224" s="14"/>
      <c r="AXD1224" s="14"/>
      <c r="AXE1224" s="14"/>
      <c r="AXF1224" s="14"/>
      <c r="AXG1224" s="14"/>
      <c r="AXH1224" s="14"/>
      <c r="AXI1224" s="14"/>
      <c r="AXJ1224" s="14"/>
      <c r="AXK1224" s="14"/>
      <c r="AXL1224" s="14"/>
      <c r="AXM1224" s="14"/>
      <c r="AXN1224" s="14"/>
      <c r="AXO1224" s="14"/>
      <c r="AXP1224" s="14"/>
      <c r="AXQ1224" s="14"/>
      <c r="AXR1224" s="14"/>
      <c r="AXS1224" s="14"/>
      <c r="AXT1224" s="14"/>
      <c r="AXU1224" s="14"/>
      <c r="AXV1224" s="14"/>
      <c r="AXW1224" s="14"/>
      <c r="AXX1224" s="14"/>
      <c r="AXY1224" s="14"/>
      <c r="AXZ1224" s="14"/>
      <c r="AYA1224" s="14"/>
      <c r="AYB1224" s="14"/>
      <c r="AYC1224" s="14"/>
      <c r="AYD1224" s="14"/>
      <c r="AYE1224" s="14"/>
      <c r="AYF1224" s="14"/>
      <c r="AYG1224" s="14"/>
      <c r="AYH1224" s="14"/>
      <c r="AYI1224" s="14"/>
      <c r="AYJ1224" s="14"/>
      <c r="AYK1224" s="14"/>
      <c r="AYL1224" s="14"/>
      <c r="AYM1224" s="14"/>
      <c r="AYN1224" s="14"/>
      <c r="AYO1224" s="14"/>
      <c r="AYP1224" s="14"/>
      <c r="AYQ1224" s="14"/>
      <c r="AYR1224" s="14"/>
      <c r="AYS1224" s="14"/>
      <c r="AYT1224" s="14"/>
      <c r="AYU1224" s="14"/>
      <c r="AYV1224" s="14"/>
      <c r="AYW1224" s="14"/>
      <c r="AYX1224" s="14"/>
      <c r="AYY1224" s="14"/>
      <c r="AYZ1224" s="14"/>
      <c r="AZA1224" s="14"/>
      <c r="AZB1224" s="14"/>
      <c r="AZC1224" s="14"/>
      <c r="AZD1224" s="14"/>
      <c r="AZE1224" s="14"/>
      <c r="AZF1224" s="14"/>
      <c r="AZG1224" s="14"/>
      <c r="AZH1224" s="14"/>
      <c r="AZI1224" s="14"/>
      <c r="AZJ1224" s="14"/>
      <c r="AZK1224" s="14"/>
      <c r="AZL1224" s="14"/>
      <c r="AZM1224" s="14"/>
      <c r="AZN1224" s="14"/>
      <c r="AZO1224" s="14"/>
      <c r="AZP1224" s="14"/>
      <c r="AZQ1224" s="14"/>
      <c r="AZR1224" s="14"/>
      <c r="AZS1224" s="14"/>
      <c r="AZT1224" s="14"/>
      <c r="AZU1224" s="14"/>
      <c r="AZV1224" s="14"/>
      <c r="AZW1224" s="14"/>
      <c r="AZX1224" s="14"/>
      <c r="AZY1224" s="14"/>
      <c r="AZZ1224" s="14"/>
      <c r="BAA1224" s="14"/>
      <c r="BAB1224" s="14"/>
      <c r="BAC1224" s="14"/>
      <c r="BAD1224" s="14"/>
      <c r="BAE1224" s="14"/>
      <c r="BAF1224" s="14"/>
      <c r="BAG1224" s="14"/>
      <c r="BAH1224" s="14"/>
      <c r="BAI1224" s="14"/>
      <c r="BAJ1224" s="14"/>
      <c r="BAK1224" s="14"/>
      <c r="BAL1224" s="14"/>
      <c r="BAM1224" s="14"/>
      <c r="BAN1224" s="14"/>
      <c r="BAO1224" s="14"/>
      <c r="BAP1224" s="14"/>
      <c r="BAQ1224" s="14"/>
      <c r="BAR1224" s="14"/>
      <c r="BAS1224" s="14"/>
      <c r="BAT1224" s="14"/>
      <c r="BAU1224" s="14"/>
      <c r="BAV1224" s="14"/>
      <c r="BAW1224" s="14"/>
      <c r="BAX1224" s="14"/>
      <c r="BAY1224" s="14"/>
      <c r="BAZ1224" s="14"/>
      <c r="BBA1224" s="14"/>
      <c r="BBB1224" s="14"/>
      <c r="BBC1224" s="14"/>
      <c r="BBD1224" s="14"/>
      <c r="BBE1224" s="14"/>
      <c r="BBF1224" s="14"/>
      <c r="BBG1224" s="14"/>
      <c r="BBH1224" s="14"/>
      <c r="BBI1224" s="14"/>
      <c r="BBJ1224" s="14"/>
      <c r="BBK1224" s="14"/>
      <c r="BBL1224" s="14"/>
      <c r="BBM1224" s="14"/>
      <c r="BBN1224" s="14"/>
      <c r="BBO1224" s="14"/>
      <c r="BBP1224" s="14"/>
      <c r="BBQ1224" s="14"/>
      <c r="BBR1224" s="14"/>
      <c r="BBS1224" s="14"/>
      <c r="BBT1224" s="14"/>
      <c r="BBU1224" s="14"/>
      <c r="BBV1224" s="14"/>
      <c r="BBW1224" s="14"/>
      <c r="BBX1224" s="14"/>
      <c r="BBY1224" s="14"/>
      <c r="BBZ1224" s="14"/>
      <c r="BCA1224" s="14"/>
      <c r="BCB1224" s="14"/>
      <c r="BCC1224" s="14"/>
      <c r="BCD1224" s="14"/>
      <c r="BCE1224" s="14"/>
      <c r="BCF1224" s="14"/>
      <c r="BCG1224" s="14"/>
      <c r="BCH1224" s="14"/>
      <c r="BCI1224" s="14"/>
      <c r="BCJ1224" s="14"/>
      <c r="BCK1224" s="14"/>
      <c r="BCL1224" s="14"/>
      <c r="BCM1224" s="14"/>
      <c r="BCN1224" s="14"/>
      <c r="BCO1224" s="14"/>
      <c r="BCP1224" s="14"/>
      <c r="BCQ1224" s="14"/>
      <c r="BCR1224" s="14"/>
      <c r="BCS1224" s="14"/>
      <c r="BCT1224" s="14"/>
      <c r="BCU1224" s="14"/>
      <c r="BCV1224" s="14"/>
      <c r="BCW1224" s="14"/>
      <c r="BCX1224" s="14"/>
      <c r="BCY1224" s="14"/>
      <c r="BCZ1224" s="14"/>
      <c r="BDA1224" s="14"/>
      <c r="BDB1224" s="14"/>
      <c r="BDC1224" s="14"/>
      <c r="BDD1224" s="14"/>
      <c r="BDE1224" s="14"/>
      <c r="BDF1224" s="14"/>
      <c r="BDG1224" s="14"/>
      <c r="BDH1224" s="14"/>
      <c r="BDI1224" s="14"/>
      <c r="BDJ1224" s="14"/>
      <c r="BDK1224" s="14"/>
      <c r="BDL1224" s="14"/>
      <c r="BDM1224" s="14"/>
      <c r="BDN1224" s="14"/>
      <c r="BDO1224" s="14"/>
      <c r="BDP1224" s="14"/>
      <c r="BDQ1224" s="14"/>
      <c r="BDR1224" s="14"/>
      <c r="BDS1224" s="14"/>
      <c r="BDT1224" s="14"/>
      <c r="BDU1224" s="14"/>
      <c r="BDV1224" s="14"/>
      <c r="BDW1224" s="14"/>
      <c r="BDX1224" s="14"/>
      <c r="BDY1224" s="14"/>
      <c r="BDZ1224" s="14"/>
      <c r="BEA1224" s="14"/>
      <c r="BEB1224" s="14"/>
      <c r="BEC1224" s="14"/>
      <c r="BED1224" s="14"/>
      <c r="BEE1224" s="14"/>
      <c r="BEF1224" s="14"/>
      <c r="BEG1224" s="14"/>
      <c r="BEH1224" s="14"/>
      <c r="BEI1224" s="14"/>
      <c r="BEJ1224" s="14"/>
      <c r="BEK1224" s="14"/>
      <c r="BEL1224" s="14"/>
      <c r="BEM1224" s="14"/>
      <c r="BEN1224" s="14"/>
      <c r="BEO1224" s="14"/>
      <c r="BEP1224" s="14"/>
      <c r="BEQ1224" s="14"/>
      <c r="BER1224" s="14"/>
      <c r="BES1224" s="14"/>
      <c r="BET1224" s="14"/>
      <c r="BEU1224" s="14"/>
      <c r="BEV1224" s="14"/>
      <c r="BEW1224" s="14"/>
      <c r="BEX1224" s="14"/>
      <c r="BEY1224" s="14"/>
      <c r="BEZ1224" s="14"/>
      <c r="BFA1224" s="14"/>
      <c r="BFB1224" s="14"/>
      <c r="BFC1224" s="14"/>
      <c r="BFD1224" s="14"/>
      <c r="BFE1224" s="14"/>
      <c r="BFF1224" s="14"/>
      <c r="BFG1224" s="14"/>
      <c r="BFH1224" s="14"/>
      <c r="BFI1224" s="14"/>
      <c r="BFJ1224" s="14"/>
      <c r="BFK1224" s="14"/>
      <c r="BFL1224" s="14"/>
      <c r="BFM1224" s="14"/>
      <c r="BFN1224" s="14"/>
      <c r="BFO1224" s="14"/>
      <c r="BFP1224" s="14"/>
      <c r="BFQ1224" s="14"/>
      <c r="BFR1224" s="14"/>
      <c r="BFS1224" s="14"/>
      <c r="BFT1224" s="14"/>
      <c r="BFU1224" s="14"/>
      <c r="BFV1224" s="14"/>
      <c r="BFW1224" s="14"/>
      <c r="BFX1224" s="14"/>
      <c r="BFY1224" s="14"/>
      <c r="BFZ1224" s="14"/>
      <c r="BGA1224" s="14"/>
      <c r="BGB1224" s="14"/>
      <c r="BGC1224" s="14"/>
      <c r="BGD1224" s="14"/>
      <c r="BGE1224" s="14"/>
      <c r="BGF1224" s="14"/>
      <c r="BGG1224" s="14"/>
      <c r="BGH1224" s="14"/>
      <c r="BGI1224" s="14"/>
      <c r="BGJ1224" s="14"/>
      <c r="BGK1224" s="14"/>
      <c r="BGL1224" s="14"/>
      <c r="BGM1224" s="14"/>
      <c r="BGN1224" s="14"/>
      <c r="BGO1224" s="14"/>
      <c r="BGP1224" s="14"/>
      <c r="BGQ1224" s="14"/>
      <c r="BGR1224" s="14"/>
      <c r="BGS1224" s="14"/>
      <c r="BGT1224" s="14"/>
      <c r="BGU1224" s="14"/>
      <c r="BGV1224" s="14"/>
      <c r="BGW1224" s="14"/>
      <c r="BGX1224" s="14"/>
      <c r="BGY1224" s="14"/>
      <c r="BGZ1224" s="14"/>
      <c r="BHA1224" s="14"/>
      <c r="BHB1224" s="14"/>
      <c r="BHC1224" s="14"/>
      <c r="BHD1224" s="14"/>
      <c r="BHE1224" s="14"/>
      <c r="BHF1224" s="14"/>
      <c r="BHG1224" s="14"/>
      <c r="BHH1224" s="14"/>
      <c r="BHI1224" s="14"/>
      <c r="BHJ1224" s="14"/>
      <c r="BHK1224" s="14"/>
      <c r="BHL1224" s="14"/>
      <c r="BHM1224" s="14"/>
      <c r="BHN1224" s="14"/>
      <c r="BHO1224" s="14"/>
      <c r="BHP1224" s="14"/>
      <c r="BHQ1224" s="14"/>
      <c r="BHR1224" s="14"/>
      <c r="BHS1224" s="14"/>
      <c r="BHT1224" s="14"/>
      <c r="BHU1224" s="14"/>
      <c r="BHV1224" s="14"/>
      <c r="BHW1224" s="14"/>
      <c r="BHX1224" s="14"/>
      <c r="BHY1224" s="14"/>
      <c r="BHZ1224" s="14"/>
      <c r="BIA1224" s="14"/>
      <c r="BIB1224" s="14"/>
      <c r="BIC1224" s="14"/>
      <c r="BID1224" s="14"/>
      <c r="BIE1224" s="14"/>
      <c r="BIF1224" s="14"/>
      <c r="BIG1224" s="14"/>
      <c r="BIH1224" s="14"/>
      <c r="BII1224" s="14"/>
      <c r="BIJ1224" s="14"/>
      <c r="BIK1224" s="14"/>
      <c r="BIL1224" s="14"/>
      <c r="BIM1224" s="14"/>
      <c r="BIN1224" s="14"/>
      <c r="BIO1224" s="14"/>
      <c r="BIP1224" s="14"/>
      <c r="BIQ1224" s="14"/>
      <c r="BIR1224" s="14"/>
      <c r="BIS1224" s="14"/>
      <c r="BIT1224" s="14"/>
      <c r="BIU1224" s="14"/>
      <c r="BIV1224" s="14"/>
      <c r="BIW1224" s="14"/>
      <c r="BIX1224" s="14"/>
      <c r="BIY1224" s="14"/>
      <c r="BIZ1224" s="14"/>
      <c r="BJA1224" s="14"/>
      <c r="BJB1224" s="14"/>
      <c r="BJC1224" s="14"/>
      <c r="BJD1224" s="14"/>
      <c r="BJE1224" s="14"/>
      <c r="BJF1224" s="14"/>
      <c r="BJG1224" s="14"/>
      <c r="BJH1224" s="14"/>
      <c r="BJI1224" s="14"/>
      <c r="BJJ1224" s="14"/>
      <c r="BJK1224" s="14"/>
      <c r="BJL1224" s="14"/>
      <c r="BJM1224" s="14"/>
      <c r="BJN1224" s="14"/>
      <c r="BJO1224" s="14"/>
      <c r="BJP1224" s="14"/>
      <c r="BJQ1224" s="14"/>
      <c r="BJR1224" s="14"/>
      <c r="BJS1224" s="14"/>
      <c r="BJT1224" s="14"/>
      <c r="BJU1224" s="14"/>
      <c r="BJV1224" s="14"/>
      <c r="BJW1224" s="14"/>
      <c r="BJX1224" s="14"/>
      <c r="BJY1224" s="14"/>
      <c r="BJZ1224" s="14"/>
      <c r="BKA1224" s="14"/>
      <c r="BKB1224" s="14"/>
      <c r="BKC1224" s="14"/>
      <c r="BKD1224" s="14"/>
      <c r="BKE1224" s="14"/>
      <c r="BKF1224" s="14"/>
      <c r="BKG1224" s="14"/>
      <c r="BKH1224" s="14"/>
      <c r="BKI1224" s="14"/>
      <c r="BKJ1224" s="14"/>
      <c r="BKK1224" s="14"/>
      <c r="BKL1224" s="14"/>
      <c r="BKM1224" s="14"/>
      <c r="BKN1224" s="14"/>
      <c r="BKO1224" s="14"/>
      <c r="BKP1224" s="14"/>
      <c r="BKQ1224" s="14"/>
      <c r="BKR1224" s="14"/>
      <c r="BKS1224" s="14"/>
      <c r="BKT1224" s="14"/>
      <c r="BKU1224" s="14"/>
      <c r="BKV1224" s="14"/>
      <c r="BKW1224" s="14"/>
      <c r="BKX1224" s="14"/>
      <c r="BKY1224" s="14"/>
      <c r="BKZ1224" s="14"/>
      <c r="BLA1224" s="14"/>
      <c r="BLB1224" s="14"/>
      <c r="BLC1224" s="14"/>
      <c r="BLD1224" s="14"/>
      <c r="BLE1224" s="14"/>
      <c r="BLF1224" s="14"/>
      <c r="BLG1224" s="14"/>
      <c r="BLH1224" s="14"/>
      <c r="BLI1224" s="14"/>
      <c r="BLJ1224" s="14"/>
      <c r="BLK1224" s="14"/>
      <c r="BLL1224" s="14"/>
      <c r="BLM1224" s="14"/>
      <c r="BLN1224" s="14"/>
      <c r="BLO1224" s="14"/>
      <c r="BLP1224" s="14"/>
      <c r="BLQ1224" s="14"/>
      <c r="BLR1224" s="14"/>
      <c r="BLS1224" s="14"/>
      <c r="BLT1224" s="14"/>
      <c r="BLU1224" s="14"/>
      <c r="BLV1224" s="14"/>
      <c r="BLW1224" s="14"/>
      <c r="BLX1224" s="14"/>
      <c r="BLY1224" s="14"/>
      <c r="BLZ1224" s="14"/>
      <c r="BMA1224" s="14"/>
      <c r="BMB1224" s="14"/>
      <c r="BMC1224" s="14"/>
      <c r="BMD1224" s="14"/>
      <c r="BME1224" s="14"/>
      <c r="BMF1224" s="14"/>
      <c r="BMG1224" s="14"/>
      <c r="BMH1224" s="14"/>
      <c r="BMI1224" s="14"/>
      <c r="BMJ1224" s="14"/>
      <c r="BMK1224" s="14"/>
      <c r="BML1224" s="14"/>
      <c r="BMM1224" s="14"/>
      <c r="BMN1224" s="14"/>
      <c r="BMO1224" s="14"/>
      <c r="BMP1224" s="14"/>
      <c r="BMQ1224" s="14"/>
      <c r="BMR1224" s="14"/>
      <c r="BMS1224" s="14"/>
      <c r="BMT1224" s="14"/>
      <c r="BMU1224" s="14"/>
      <c r="BMV1224" s="14"/>
      <c r="BMW1224" s="14"/>
      <c r="BMX1224" s="14"/>
      <c r="BMY1224" s="14"/>
      <c r="BMZ1224" s="14"/>
      <c r="BNA1224" s="14"/>
      <c r="BNB1224" s="14"/>
      <c r="BNC1224" s="14"/>
      <c r="BND1224" s="14"/>
      <c r="BNE1224" s="14"/>
      <c r="BNF1224" s="14"/>
      <c r="BNG1224" s="14"/>
      <c r="BNH1224" s="14"/>
      <c r="BNI1224" s="14"/>
      <c r="BNJ1224" s="14"/>
      <c r="BNK1224" s="14"/>
      <c r="BNL1224" s="14"/>
      <c r="BNM1224" s="14"/>
      <c r="BNN1224" s="14"/>
      <c r="BNO1224" s="14"/>
      <c r="BNP1224" s="14"/>
      <c r="BNQ1224" s="14"/>
      <c r="BNR1224" s="14"/>
      <c r="BNS1224" s="14"/>
      <c r="BNT1224" s="14"/>
      <c r="BNU1224" s="14"/>
      <c r="BNV1224" s="14"/>
      <c r="BNW1224" s="14"/>
      <c r="BNX1224" s="14"/>
      <c r="BNY1224" s="14"/>
      <c r="BNZ1224" s="14"/>
      <c r="BOA1224" s="14"/>
      <c r="BOB1224" s="14"/>
      <c r="BOC1224" s="14"/>
      <c r="BOD1224" s="14"/>
      <c r="BOE1224" s="14"/>
      <c r="BOF1224" s="14"/>
      <c r="BOG1224" s="14"/>
      <c r="BOH1224" s="14"/>
      <c r="BOI1224" s="14"/>
      <c r="BOJ1224" s="14"/>
      <c r="BOK1224" s="14"/>
      <c r="BOL1224" s="14"/>
      <c r="BOM1224" s="14"/>
      <c r="BON1224" s="14"/>
      <c r="BOO1224" s="14"/>
      <c r="BOP1224" s="14"/>
      <c r="BOQ1224" s="14"/>
      <c r="BOR1224" s="14"/>
      <c r="BOS1224" s="14"/>
      <c r="BOT1224" s="14"/>
      <c r="BOU1224" s="14"/>
      <c r="BOV1224" s="14"/>
      <c r="BOW1224" s="14"/>
      <c r="BOX1224" s="14"/>
      <c r="BOY1224" s="14"/>
      <c r="BOZ1224" s="14"/>
      <c r="BPA1224" s="14"/>
      <c r="BPB1224" s="14"/>
      <c r="BPC1224" s="14"/>
      <c r="BPD1224" s="14"/>
      <c r="BPE1224" s="14"/>
      <c r="BPF1224" s="14"/>
      <c r="BPG1224" s="14"/>
      <c r="BPH1224" s="14"/>
      <c r="BPI1224" s="14"/>
      <c r="BPJ1224" s="14"/>
      <c r="BPK1224" s="14"/>
      <c r="BPL1224" s="14"/>
      <c r="BPM1224" s="14"/>
      <c r="BPN1224" s="14"/>
      <c r="BPO1224" s="14"/>
      <c r="BPP1224" s="14"/>
      <c r="BPQ1224" s="14"/>
      <c r="BPR1224" s="14"/>
      <c r="BPS1224" s="14"/>
      <c r="BPT1224" s="14"/>
      <c r="BPU1224" s="14"/>
      <c r="BPV1224" s="14"/>
      <c r="BPW1224" s="14"/>
      <c r="BPX1224" s="14"/>
      <c r="BPY1224" s="14"/>
      <c r="BPZ1224" s="14"/>
      <c r="BQA1224" s="14"/>
      <c r="BQB1224" s="14"/>
      <c r="BQC1224" s="14"/>
      <c r="BQD1224" s="14"/>
      <c r="BQE1224" s="14"/>
      <c r="BQF1224" s="14"/>
      <c r="BQG1224" s="14"/>
      <c r="BQH1224" s="14"/>
      <c r="BQI1224" s="14"/>
      <c r="BQJ1224" s="14"/>
      <c r="BQK1224" s="14"/>
      <c r="BQL1224" s="14"/>
      <c r="BQM1224" s="14"/>
      <c r="BQN1224" s="14"/>
      <c r="BQO1224" s="14"/>
      <c r="BQP1224" s="14"/>
      <c r="BQQ1224" s="14"/>
      <c r="BQR1224" s="14"/>
      <c r="BQS1224" s="14"/>
      <c r="BQT1224" s="14"/>
      <c r="BQU1224" s="14"/>
      <c r="BQV1224" s="14"/>
      <c r="BQW1224" s="14"/>
      <c r="BQX1224" s="14"/>
      <c r="BQY1224" s="14"/>
      <c r="BQZ1224" s="14"/>
      <c r="BRA1224" s="14"/>
      <c r="BRB1224" s="14"/>
      <c r="BRC1224" s="14"/>
      <c r="BRD1224" s="14"/>
      <c r="BRE1224" s="14"/>
      <c r="BRF1224" s="14"/>
      <c r="BRG1224" s="14"/>
      <c r="BRH1224" s="14"/>
      <c r="BRI1224" s="14"/>
      <c r="BRJ1224" s="14"/>
      <c r="BRK1224" s="14"/>
      <c r="BRL1224" s="14"/>
      <c r="BRM1224" s="14"/>
      <c r="BRN1224" s="14"/>
      <c r="BRO1224" s="14"/>
      <c r="BRP1224" s="14"/>
      <c r="BRQ1224" s="14"/>
      <c r="BRR1224" s="14"/>
      <c r="BRS1224" s="14"/>
      <c r="BRT1224" s="14"/>
      <c r="BRU1224" s="14"/>
      <c r="BRV1224" s="14"/>
      <c r="BRW1224" s="14"/>
      <c r="BRX1224" s="14"/>
      <c r="BRY1224" s="14"/>
      <c r="BRZ1224" s="14"/>
      <c r="BSA1224" s="14"/>
      <c r="BSB1224" s="14"/>
      <c r="BSC1224" s="14"/>
      <c r="BSD1224" s="14"/>
      <c r="BSE1224" s="14"/>
      <c r="BSF1224" s="14"/>
      <c r="BSG1224" s="14"/>
      <c r="BSH1224" s="14"/>
      <c r="BSI1224" s="14"/>
      <c r="BSJ1224" s="14"/>
      <c r="BSK1224" s="14"/>
      <c r="BSL1224" s="14"/>
      <c r="BSM1224" s="14"/>
      <c r="BSN1224" s="14"/>
      <c r="BSO1224" s="14"/>
      <c r="BSP1224" s="14"/>
      <c r="BSQ1224" s="14"/>
      <c r="BSR1224" s="14"/>
      <c r="BSS1224" s="14"/>
      <c r="BST1224" s="14"/>
      <c r="BSU1224" s="14"/>
      <c r="BSV1224" s="14"/>
      <c r="BSW1224" s="14"/>
      <c r="BSX1224" s="14"/>
      <c r="BSY1224" s="14"/>
      <c r="BSZ1224" s="14"/>
      <c r="BTA1224" s="14"/>
      <c r="BTB1224" s="14"/>
      <c r="BTC1224" s="14"/>
      <c r="BTD1224" s="14"/>
      <c r="BTE1224" s="14"/>
      <c r="BTF1224" s="14"/>
      <c r="BTG1224" s="14"/>
      <c r="BTH1224" s="14"/>
      <c r="BTI1224" s="14"/>
      <c r="BTJ1224" s="14"/>
      <c r="BTK1224" s="14"/>
      <c r="BTL1224" s="14"/>
      <c r="BTM1224" s="14"/>
      <c r="BTN1224" s="14"/>
      <c r="BTO1224" s="14"/>
      <c r="BTP1224" s="14"/>
      <c r="BTQ1224" s="14"/>
      <c r="BTR1224" s="14"/>
      <c r="BTS1224" s="14"/>
      <c r="BTT1224" s="14"/>
      <c r="BTU1224" s="14"/>
      <c r="BTV1224" s="14"/>
      <c r="BTW1224" s="14"/>
      <c r="BTX1224" s="14"/>
      <c r="BTY1224" s="14"/>
      <c r="BTZ1224" s="14"/>
      <c r="BUA1224" s="14"/>
      <c r="BUB1224" s="14"/>
      <c r="BUC1224" s="14"/>
      <c r="BUD1224" s="14"/>
      <c r="BUE1224" s="14"/>
      <c r="BUF1224" s="14"/>
      <c r="BUG1224" s="14"/>
      <c r="BUH1224" s="14"/>
      <c r="BUI1224" s="14"/>
      <c r="BUJ1224" s="14"/>
      <c r="BUK1224" s="14"/>
      <c r="BUL1224" s="14"/>
      <c r="BUM1224" s="14"/>
      <c r="BUN1224" s="14"/>
      <c r="BUO1224" s="14"/>
      <c r="BUP1224" s="14"/>
      <c r="BUQ1224" s="14"/>
      <c r="BUR1224" s="14"/>
      <c r="BUS1224" s="14"/>
      <c r="BUT1224" s="14"/>
      <c r="BUU1224" s="14"/>
      <c r="BUV1224" s="14"/>
      <c r="BUW1224" s="14"/>
      <c r="BUX1224" s="14"/>
      <c r="BUY1224" s="14"/>
      <c r="BUZ1224" s="14"/>
      <c r="BVA1224" s="14"/>
      <c r="BVB1224" s="14"/>
      <c r="BVC1224" s="14"/>
      <c r="BVD1224" s="14"/>
      <c r="BVE1224" s="14"/>
      <c r="BVF1224" s="14"/>
      <c r="BVG1224" s="14"/>
      <c r="BVH1224" s="14"/>
      <c r="BVI1224" s="14"/>
      <c r="BVJ1224" s="14"/>
      <c r="BVK1224" s="14"/>
      <c r="BVL1224" s="14"/>
      <c r="BVM1224" s="14"/>
      <c r="BVN1224" s="14"/>
      <c r="BVO1224" s="14"/>
      <c r="BVP1224" s="14"/>
      <c r="BVQ1224" s="14"/>
      <c r="BVR1224" s="14"/>
      <c r="BVS1224" s="14"/>
      <c r="BVT1224" s="14"/>
      <c r="BVU1224" s="14"/>
      <c r="BVV1224" s="14"/>
      <c r="BVW1224" s="14"/>
      <c r="BVX1224" s="14"/>
      <c r="BVY1224" s="14"/>
      <c r="BVZ1224" s="14"/>
      <c r="BWA1224" s="14"/>
      <c r="BWB1224" s="14"/>
      <c r="BWC1224" s="14"/>
      <c r="BWD1224" s="14"/>
      <c r="BWE1224" s="14"/>
      <c r="BWF1224" s="14"/>
      <c r="BWG1224" s="14"/>
      <c r="BWH1224" s="14"/>
      <c r="BWI1224" s="14"/>
      <c r="BWJ1224" s="14"/>
      <c r="BWK1224" s="14"/>
      <c r="BWL1224" s="14"/>
      <c r="BWM1224" s="14"/>
      <c r="BWN1224" s="14"/>
      <c r="BWO1224" s="14"/>
      <c r="BWP1224" s="14"/>
      <c r="BWQ1224" s="14"/>
      <c r="BWR1224" s="14"/>
      <c r="BWS1224" s="14"/>
      <c r="BWT1224" s="14"/>
      <c r="BWU1224" s="14"/>
      <c r="BWV1224" s="14"/>
      <c r="BWW1224" s="14"/>
      <c r="BWX1224" s="14"/>
      <c r="BWY1224" s="14"/>
      <c r="BWZ1224" s="14"/>
      <c r="BXA1224" s="14"/>
      <c r="BXB1224" s="14"/>
      <c r="BXC1224" s="14"/>
      <c r="BXD1224" s="14"/>
      <c r="BXE1224" s="14"/>
      <c r="BXF1224" s="14"/>
      <c r="BXG1224" s="14"/>
      <c r="BXH1224" s="14"/>
      <c r="BXI1224" s="14"/>
      <c r="BXJ1224" s="14"/>
      <c r="BXK1224" s="14"/>
      <c r="BXL1224" s="14"/>
      <c r="BXM1224" s="14"/>
      <c r="BXN1224" s="14"/>
      <c r="BXO1224" s="14"/>
      <c r="BXP1224" s="14"/>
      <c r="BXQ1224" s="14"/>
      <c r="BXR1224" s="14"/>
      <c r="BXS1224" s="14"/>
      <c r="BXT1224" s="14"/>
      <c r="BXU1224" s="14"/>
      <c r="BXV1224" s="14"/>
      <c r="BXW1224" s="14"/>
      <c r="BXX1224" s="14"/>
      <c r="BXY1224" s="14"/>
      <c r="BXZ1224" s="14"/>
      <c r="BYA1224" s="14"/>
      <c r="BYB1224" s="14"/>
      <c r="BYC1224" s="14"/>
      <c r="BYD1224" s="14"/>
      <c r="BYE1224" s="14"/>
      <c r="BYF1224" s="14"/>
      <c r="BYG1224" s="14"/>
      <c r="BYH1224" s="14"/>
      <c r="BYI1224" s="14"/>
      <c r="BYJ1224" s="14"/>
      <c r="BYK1224" s="14"/>
      <c r="BYL1224" s="14"/>
      <c r="BYM1224" s="14"/>
      <c r="BYN1224" s="14"/>
      <c r="BYO1224" s="14"/>
      <c r="BYP1224" s="14"/>
      <c r="BYQ1224" s="14"/>
      <c r="BYR1224" s="14"/>
      <c r="BYS1224" s="14"/>
      <c r="BYT1224" s="14"/>
      <c r="BYU1224" s="14"/>
      <c r="BYV1224" s="14"/>
      <c r="BYW1224" s="14"/>
      <c r="BYX1224" s="14"/>
      <c r="BYY1224" s="14"/>
      <c r="BYZ1224" s="14"/>
      <c r="BZA1224" s="14"/>
      <c r="BZB1224" s="14"/>
      <c r="BZC1224" s="14"/>
      <c r="BZD1224" s="14"/>
      <c r="BZE1224" s="14"/>
      <c r="BZF1224" s="14"/>
      <c r="BZG1224" s="14"/>
      <c r="BZH1224" s="14"/>
      <c r="BZI1224" s="14"/>
      <c r="BZJ1224" s="14"/>
      <c r="BZK1224" s="14"/>
      <c r="BZL1224" s="14"/>
      <c r="BZM1224" s="14"/>
      <c r="BZN1224" s="14"/>
      <c r="BZO1224" s="14"/>
      <c r="BZP1224" s="14"/>
      <c r="BZQ1224" s="14"/>
      <c r="BZR1224" s="14"/>
      <c r="BZS1224" s="14"/>
      <c r="BZT1224" s="14"/>
      <c r="BZU1224" s="14"/>
      <c r="BZV1224" s="14"/>
      <c r="BZW1224" s="14"/>
      <c r="BZX1224" s="14"/>
      <c r="BZY1224" s="14"/>
      <c r="BZZ1224" s="14"/>
      <c r="CAA1224" s="14"/>
      <c r="CAB1224" s="14"/>
      <c r="CAC1224" s="14"/>
      <c r="CAD1224" s="14"/>
      <c r="CAE1224" s="14"/>
      <c r="CAF1224" s="14"/>
      <c r="CAG1224" s="14"/>
      <c r="CAH1224" s="14"/>
      <c r="CAI1224" s="14"/>
      <c r="CAJ1224" s="14"/>
      <c r="CAK1224" s="14"/>
      <c r="CAL1224" s="14"/>
      <c r="CAM1224" s="14"/>
      <c r="CAN1224" s="14"/>
      <c r="CAO1224" s="14"/>
      <c r="CAP1224" s="14"/>
      <c r="CAQ1224" s="14"/>
      <c r="CAR1224" s="14"/>
      <c r="CAS1224" s="14"/>
      <c r="CAT1224" s="14"/>
      <c r="CAU1224" s="14"/>
      <c r="CAV1224" s="14"/>
      <c r="CAW1224" s="14"/>
      <c r="CAX1224" s="14"/>
      <c r="CAY1224" s="14"/>
      <c r="CAZ1224" s="14"/>
      <c r="CBA1224" s="14"/>
      <c r="CBB1224" s="14"/>
      <c r="CBC1224" s="14"/>
      <c r="CBD1224" s="14"/>
      <c r="CBE1224" s="14"/>
      <c r="CBF1224" s="14"/>
      <c r="CBG1224" s="14"/>
      <c r="CBH1224" s="14"/>
      <c r="CBI1224" s="14"/>
      <c r="CBJ1224" s="14"/>
      <c r="CBK1224" s="14"/>
      <c r="CBL1224" s="14"/>
      <c r="CBM1224" s="14"/>
      <c r="CBN1224" s="14"/>
      <c r="CBO1224" s="14"/>
      <c r="CBP1224" s="14"/>
      <c r="CBQ1224" s="14"/>
      <c r="CBR1224" s="14"/>
      <c r="CBS1224" s="14"/>
      <c r="CBT1224" s="14"/>
      <c r="CBU1224" s="14"/>
      <c r="CBV1224" s="14"/>
      <c r="CBW1224" s="14"/>
      <c r="CBX1224" s="14"/>
      <c r="CBY1224" s="14"/>
      <c r="CBZ1224" s="14"/>
      <c r="CCA1224" s="14"/>
      <c r="CCB1224" s="14"/>
      <c r="CCC1224" s="14"/>
      <c r="CCD1224" s="14"/>
      <c r="CCE1224" s="14"/>
      <c r="CCF1224" s="14"/>
      <c r="CCG1224" s="14"/>
      <c r="CCH1224" s="14"/>
      <c r="CCI1224" s="14"/>
      <c r="CCJ1224" s="14"/>
      <c r="CCK1224" s="14"/>
      <c r="CCL1224" s="14"/>
      <c r="CCM1224" s="14"/>
      <c r="CCN1224" s="14"/>
      <c r="CCO1224" s="14"/>
      <c r="CCP1224" s="14"/>
      <c r="CCQ1224" s="14"/>
      <c r="CCR1224" s="14"/>
      <c r="CCS1224" s="14"/>
      <c r="CCT1224" s="14"/>
      <c r="CCU1224" s="14"/>
      <c r="CCV1224" s="14"/>
      <c r="CCW1224" s="14"/>
      <c r="CCX1224" s="14"/>
      <c r="CCY1224" s="14"/>
      <c r="CCZ1224" s="14"/>
      <c r="CDA1224" s="14"/>
      <c r="CDB1224" s="14"/>
      <c r="CDC1224" s="14"/>
      <c r="CDD1224" s="14"/>
      <c r="CDE1224" s="14"/>
      <c r="CDF1224" s="14"/>
      <c r="CDG1224" s="14"/>
      <c r="CDH1224" s="14"/>
      <c r="CDI1224" s="14"/>
      <c r="CDJ1224" s="14"/>
      <c r="CDK1224" s="14"/>
      <c r="CDL1224" s="14"/>
      <c r="CDM1224" s="14"/>
      <c r="CDN1224" s="14"/>
      <c r="CDO1224" s="14"/>
      <c r="CDP1224" s="14"/>
      <c r="CDQ1224" s="14"/>
      <c r="CDR1224" s="14"/>
      <c r="CDS1224" s="14"/>
      <c r="CDT1224" s="14"/>
      <c r="CDU1224" s="14"/>
      <c r="CDV1224" s="14"/>
      <c r="CDW1224" s="14"/>
      <c r="CDX1224" s="14"/>
      <c r="CDY1224" s="14"/>
      <c r="CDZ1224" s="14"/>
      <c r="CEA1224" s="14"/>
      <c r="CEB1224" s="14"/>
      <c r="CEC1224" s="14"/>
      <c r="CED1224" s="14"/>
      <c r="CEE1224" s="14"/>
      <c r="CEF1224" s="14"/>
      <c r="CEG1224" s="14"/>
      <c r="CEH1224" s="14"/>
      <c r="CEI1224" s="14"/>
      <c r="CEJ1224" s="14"/>
      <c r="CEK1224" s="14"/>
      <c r="CEL1224" s="14"/>
      <c r="CEM1224" s="14"/>
      <c r="CEN1224" s="14"/>
      <c r="CEO1224" s="14"/>
      <c r="CEP1224" s="14"/>
      <c r="CEQ1224" s="14"/>
      <c r="CER1224" s="14"/>
      <c r="CES1224" s="14"/>
      <c r="CET1224" s="14"/>
      <c r="CEU1224" s="14"/>
      <c r="CEV1224" s="14"/>
      <c r="CEW1224" s="14"/>
      <c r="CEX1224" s="14"/>
      <c r="CEY1224" s="14"/>
      <c r="CEZ1224" s="14"/>
      <c r="CFA1224" s="14"/>
      <c r="CFB1224" s="14"/>
      <c r="CFC1224" s="14"/>
      <c r="CFD1224" s="14"/>
      <c r="CFE1224" s="14"/>
      <c r="CFF1224" s="14"/>
      <c r="CFG1224" s="14"/>
      <c r="CFH1224" s="14"/>
      <c r="CFI1224" s="14"/>
      <c r="CFJ1224" s="14"/>
      <c r="CFK1224" s="14"/>
      <c r="CFL1224" s="14"/>
      <c r="CFM1224" s="14"/>
      <c r="CFN1224" s="14"/>
      <c r="CFO1224" s="14"/>
      <c r="CFP1224" s="14"/>
      <c r="CFQ1224" s="14"/>
      <c r="CFR1224" s="14"/>
      <c r="CFS1224" s="14"/>
      <c r="CFT1224" s="14"/>
      <c r="CFU1224" s="14"/>
      <c r="CFV1224" s="14"/>
      <c r="CFW1224" s="14"/>
      <c r="CFX1224" s="14"/>
      <c r="CFY1224" s="14"/>
      <c r="CFZ1224" s="14"/>
      <c r="CGA1224" s="14"/>
      <c r="CGB1224" s="14"/>
      <c r="CGC1224" s="14"/>
      <c r="CGD1224" s="14"/>
      <c r="CGE1224" s="14"/>
      <c r="CGF1224" s="14"/>
      <c r="CGG1224" s="14"/>
      <c r="CGH1224" s="14"/>
      <c r="CGI1224" s="14"/>
      <c r="CGJ1224" s="14"/>
      <c r="CGK1224" s="14"/>
      <c r="CGL1224" s="14"/>
      <c r="CGM1224" s="14"/>
      <c r="CGN1224" s="14"/>
      <c r="CGO1224" s="14"/>
      <c r="CGP1224" s="14"/>
      <c r="CGQ1224" s="14"/>
      <c r="CGR1224" s="14"/>
      <c r="CGS1224" s="14"/>
      <c r="CGT1224" s="14"/>
      <c r="CGU1224" s="14"/>
      <c r="CGV1224" s="14"/>
      <c r="CGW1224" s="14"/>
      <c r="CGX1224" s="14"/>
      <c r="CGY1224" s="14"/>
      <c r="CGZ1224" s="14"/>
      <c r="CHA1224" s="14"/>
      <c r="CHB1224" s="14"/>
      <c r="CHC1224" s="14"/>
      <c r="CHD1224" s="14"/>
      <c r="CHE1224" s="14"/>
      <c r="CHF1224" s="14"/>
      <c r="CHG1224" s="14"/>
      <c r="CHH1224" s="14"/>
      <c r="CHI1224" s="14"/>
      <c r="CHJ1224" s="14"/>
      <c r="CHK1224" s="14"/>
      <c r="CHL1224" s="14"/>
      <c r="CHM1224" s="14"/>
      <c r="CHN1224" s="14"/>
      <c r="CHO1224" s="14"/>
      <c r="CHP1224" s="14"/>
      <c r="CHQ1224" s="14"/>
      <c r="CHR1224" s="14"/>
      <c r="CHS1224" s="14"/>
      <c r="CHT1224" s="14"/>
      <c r="CHU1224" s="14"/>
      <c r="CHV1224" s="14"/>
      <c r="CHW1224" s="14"/>
      <c r="CHX1224" s="14"/>
      <c r="CHY1224" s="14"/>
      <c r="CHZ1224" s="14"/>
      <c r="CIA1224" s="14"/>
      <c r="CIB1224" s="14"/>
      <c r="CIC1224" s="14"/>
      <c r="CID1224" s="14"/>
      <c r="CIE1224" s="14"/>
      <c r="CIF1224" s="14"/>
      <c r="CIG1224" s="14"/>
      <c r="CIH1224" s="14"/>
      <c r="CII1224" s="14"/>
      <c r="CIJ1224" s="14"/>
      <c r="CIK1224" s="14"/>
      <c r="CIL1224" s="14"/>
      <c r="CIM1224" s="14"/>
      <c r="CIN1224" s="14"/>
      <c r="CIO1224" s="14"/>
      <c r="CIP1224" s="14"/>
      <c r="CIQ1224" s="14"/>
      <c r="CIR1224" s="14"/>
      <c r="CIS1224" s="14"/>
      <c r="CIT1224" s="14"/>
      <c r="CIU1224" s="14"/>
      <c r="CIV1224" s="14"/>
      <c r="CIW1224" s="14"/>
      <c r="CIX1224" s="14"/>
      <c r="CIY1224" s="14"/>
      <c r="CIZ1224" s="14"/>
      <c r="CJA1224" s="14"/>
      <c r="CJB1224" s="14"/>
      <c r="CJC1224" s="14"/>
      <c r="CJD1224" s="14"/>
      <c r="CJE1224" s="14"/>
      <c r="CJF1224" s="14"/>
      <c r="CJG1224" s="14"/>
      <c r="CJH1224" s="14"/>
      <c r="CJI1224" s="14"/>
      <c r="CJJ1224" s="14"/>
      <c r="CJK1224" s="14"/>
      <c r="CJL1224" s="14"/>
      <c r="CJM1224" s="14"/>
      <c r="CJN1224" s="14"/>
      <c r="CJO1224" s="14"/>
      <c r="CJP1224" s="14"/>
      <c r="CJQ1224" s="14"/>
      <c r="CJR1224" s="14"/>
      <c r="CJS1224" s="14"/>
      <c r="CJT1224" s="14"/>
      <c r="CJU1224" s="14"/>
      <c r="CJV1224" s="14"/>
      <c r="CJW1224" s="14"/>
      <c r="CJX1224" s="14"/>
      <c r="CJY1224" s="14"/>
      <c r="CJZ1224" s="14"/>
      <c r="CKA1224" s="14"/>
      <c r="CKB1224" s="14"/>
      <c r="CKC1224" s="14"/>
      <c r="CKD1224" s="14"/>
      <c r="CKE1224" s="14"/>
      <c r="CKF1224" s="14"/>
      <c r="CKG1224" s="14"/>
      <c r="CKH1224" s="14"/>
      <c r="CKI1224" s="14"/>
      <c r="CKJ1224" s="14"/>
      <c r="CKK1224" s="14"/>
      <c r="CKL1224" s="14"/>
      <c r="CKM1224" s="14"/>
      <c r="CKN1224" s="14"/>
      <c r="CKO1224" s="14"/>
      <c r="CKP1224" s="14"/>
      <c r="CKQ1224" s="14"/>
      <c r="CKR1224" s="14"/>
      <c r="CKS1224" s="14"/>
      <c r="CKT1224" s="14"/>
      <c r="CKU1224" s="14"/>
      <c r="CKV1224" s="14"/>
      <c r="CKW1224" s="14"/>
      <c r="CKX1224" s="14"/>
      <c r="CKY1224" s="14"/>
      <c r="CKZ1224" s="14"/>
      <c r="CLA1224" s="14"/>
      <c r="CLB1224" s="14"/>
      <c r="CLC1224" s="14"/>
      <c r="CLD1224" s="14"/>
      <c r="CLE1224" s="14"/>
      <c r="CLF1224" s="14"/>
      <c r="CLG1224" s="14"/>
      <c r="CLH1224" s="14"/>
      <c r="CLI1224" s="14"/>
      <c r="CLJ1224" s="14"/>
      <c r="CLK1224" s="14"/>
      <c r="CLL1224" s="14"/>
      <c r="CLM1224" s="14"/>
      <c r="CLN1224" s="14"/>
      <c r="CLO1224" s="14"/>
      <c r="CLP1224" s="14"/>
      <c r="CLQ1224" s="14"/>
      <c r="CLR1224" s="14"/>
      <c r="CLS1224" s="14"/>
      <c r="CLT1224" s="14"/>
      <c r="CLU1224" s="14"/>
      <c r="CLV1224" s="14"/>
      <c r="CLW1224" s="14"/>
      <c r="CLX1224" s="14"/>
      <c r="CLY1224" s="14"/>
      <c r="CLZ1224" s="14"/>
      <c r="CMA1224" s="14"/>
      <c r="CMB1224" s="14"/>
      <c r="CMC1224" s="14"/>
      <c r="CMD1224" s="14"/>
      <c r="CME1224" s="14"/>
      <c r="CMF1224" s="14"/>
      <c r="CMG1224" s="14"/>
      <c r="CMH1224" s="14"/>
      <c r="CMI1224" s="14"/>
      <c r="CMJ1224" s="14"/>
      <c r="CMK1224" s="14"/>
      <c r="CML1224" s="14"/>
      <c r="CMM1224" s="14"/>
      <c r="CMN1224" s="14"/>
      <c r="CMO1224" s="14"/>
      <c r="CMP1224" s="14"/>
      <c r="CMQ1224" s="14"/>
      <c r="CMR1224" s="14"/>
      <c r="CMS1224" s="14"/>
      <c r="CMT1224" s="14"/>
      <c r="CMU1224" s="14"/>
      <c r="CMV1224" s="14"/>
      <c r="CMW1224" s="14"/>
      <c r="CMX1224" s="14"/>
      <c r="CMY1224" s="14"/>
      <c r="CMZ1224" s="14"/>
      <c r="CNA1224" s="14"/>
      <c r="CNB1224" s="14"/>
      <c r="CNC1224" s="14"/>
      <c r="CND1224" s="14"/>
      <c r="CNE1224" s="14"/>
      <c r="CNF1224" s="14"/>
      <c r="CNG1224" s="14"/>
      <c r="CNH1224" s="14"/>
      <c r="CNI1224" s="14"/>
      <c r="CNJ1224" s="14"/>
      <c r="CNK1224" s="14"/>
      <c r="CNL1224" s="14"/>
      <c r="CNM1224" s="14"/>
      <c r="CNN1224" s="14"/>
      <c r="CNO1224" s="14"/>
      <c r="CNP1224" s="14"/>
      <c r="CNQ1224" s="14"/>
      <c r="CNR1224" s="14"/>
      <c r="CNS1224" s="14"/>
      <c r="CNT1224" s="14"/>
      <c r="CNU1224" s="14"/>
      <c r="CNV1224" s="14"/>
      <c r="CNW1224" s="14"/>
      <c r="CNX1224" s="14"/>
      <c r="CNY1224" s="14"/>
      <c r="CNZ1224" s="14"/>
      <c r="COA1224" s="14"/>
      <c r="COB1224" s="14"/>
      <c r="COC1224" s="14"/>
      <c r="COD1224" s="14"/>
      <c r="COE1224" s="14"/>
      <c r="COF1224" s="14"/>
      <c r="COG1224" s="14"/>
      <c r="COH1224" s="14"/>
      <c r="COI1224" s="14"/>
      <c r="COJ1224" s="14"/>
      <c r="COK1224" s="14"/>
      <c r="COL1224" s="14"/>
      <c r="COM1224" s="14"/>
      <c r="CON1224" s="14"/>
      <c r="COO1224" s="14"/>
      <c r="COP1224" s="14"/>
      <c r="COQ1224" s="14"/>
      <c r="COR1224" s="14"/>
      <c r="COS1224" s="14"/>
      <c r="COT1224" s="14"/>
      <c r="COU1224" s="14"/>
      <c r="COV1224" s="14"/>
      <c r="COW1224" s="14"/>
      <c r="COX1224" s="14"/>
      <c r="COY1224" s="14"/>
      <c r="COZ1224" s="14"/>
      <c r="CPA1224" s="14"/>
      <c r="CPB1224" s="14"/>
      <c r="CPC1224" s="14"/>
      <c r="CPD1224" s="14"/>
      <c r="CPE1224" s="14"/>
      <c r="CPF1224" s="14"/>
      <c r="CPG1224" s="14"/>
      <c r="CPH1224" s="14"/>
      <c r="CPI1224" s="14"/>
      <c r="CPJ1224" s="14"/>
      <c r="CPK1224" s="14"/>
      <c r="CPL1224" s="14"/>
      <c r="CPM1224" s="14"/>
      <c r="CPN1224" s="14"/>
      <c r="CPO1224" s="14"/>
      <c r="CPP1224" s="14"/>
      <c r="CPQ1224" s="14"/>
      <c r="CPR1224" s="14"/>
      <c r="CPS1224" s="14"/>
      <c r="CPT1224" s="14"/>
      <c r="CPU1224" s="14"/>
      <c r="CPV1224" s="14"/>
      <c r="CPW1224" s="14"/>
      <c r="CPX1224" s="14"/>
      <c r="CPY1224" s="14"/>
      <c r="CPZ1224" s="14"/>
      <c r="CQA1224" s="14"/>
      <c r="CQB1224" s="14"/>
      <c r="CQC1224" s="14"/>
      <c r="CQD1224" s="14"/>
      <c r="CQE1224" s="14"/>
      <c r="CQF1224" s="14"/>
      <c r="CQG1224" s="14"/>
      <c r="CQH1224" s="14"/>
      <c r="CQI1224" s="14"/>
      <c r="CQJ1224" s="14"/>
      <c r="CQK1224" s="14"/>
      <c r="CQL1224" s="14"/>
      <c r="CQM1224" s="14"/>
      <c r="CQN1224" s="14"/>
      <c r="CQO1224" s="14"/>
      <c r="CQP1224" s="14"/>
      <c r="CQQ1224" s="14"/>
      <c r="CQR1224" s="14"/>
      <c r="CQS1224" s="14"/>
      <c r="CQT1224" s="14"/>
      <c r="CQU1224" s="14"/>
      <c r="CQV1224" s="14"/>
      <c r="CQW1224" s="14"/>
      <c r="CQX1224" s="14"/>
      <c r="CQY1224" s="14"/>
      <c r="CQZ1224" s="14"/>
      <c r="CRA1224" s="14"/>
      <c r="CRB1224" s="14"/>
      <c r="CRC1224" s="14"/>
      <c r="CRD1224" s="14"/>
      <c r="CRE1224" s="14"/>
      <c r="CRF1224" s="14"/>
      <c r="CRG1224" s="14"/>
      <c r="CRH1224" s="14"/>
      <c r="CRI1224" s="14"/>
      <c r="CRJ1224" s="14"/>
      <c r="CRK1224" s="14"/>
      <c r="CRL1224" s="14"/>
      <c r="CRM1224" s="14"/>
      <c r="CRN1224" s="14"/>
      <c r="CRO1224" s="14"/>
      <c r="CRP1224" s="14"/>
      <c r="CRQ1224" s="14"/>
      <c r="CRR1224" s="14"/>
      <c r="CRS1224" s="14"/>
      <c r="CRT1224" s="14"/>
      <c r="CRU1224" s="14"/>
      <c r="CRV1224" s="14"/>
      <c r="CRW1224" s="14"/>
      <c r="CRX1224" s="14"/>
      <c r="CRY1224" s="14"/>
      <c r="CRZ1224" s="14"/>
      <c r="CSA1224" s="14"/>
      <c r="CSB1224" s="14"/>
      <c r="CSC1224" s="14"/>
      <c r="CSD1224" s="14"/>
      <c r="CSE1224" s="14"/>
      <c r="CSF1224" s="14"/>
      <c r="CSG1224" s="14"/>
      <c r="CSH1224" s="14"/>
      <c r="CSI1224" s="14"/>
      <c r="CSJ1224" s="14"/>
      <c r="CSK1224" s="14"/>
      <c r="CSL1224" s="14"/>
      <c r="CSM1224" s="14"/>
      <c r="CSN1224" s="14"/>
      <c r="CSO1224" s="14"/>
      <c r="CSP1224" s="14"/>
      <c r="CSQ1224" s="14"/>
      <c r="CSR1224" s="14"/>
      <c r="CSS1224" s="14"/>
      <c r="CST1224" s="14"/>
      <c r="CSU1224" s="14"/>
      <c r="CSV1224" s="14"/>
      <c r="CSW1224" s="14"/>
      <c r="CSX1224" s="14"/>
      <c r="CSY1224" s="14"/>
      <c r="CSZ1224" s="14"/>
      <c r="CTA1224" s="14"/>
      <c r="CTB1224" s="14"/>
      <c r="CTC1224" s="14"/>
      <c r="CTD1224" s="14"/>
      <c r="CTE1224" s="14"/>
      <c r="CTF1224" s="14"/>
      <c r="CTG1224" s="14"/>
      <c r="CTH1224" s="14"/>
      <c r="CTI1224" s="14"/>
      <c r="CTJ1224" s="14"/>
      <c r="CTK1224" s="14"/>
      <c r="CTL1224" s="14"/>
      <c r="CTM1224" s="14"/>
      <c r="CTN1224" s="14"/>
      <c r="CTO1224" s="14"/>
      <c r="CTP1224" s="14"/>
      <c r="CTQ1224" s="14"/>
      <c r="CTR1224" s="14"/>
      <c r="CTS1224" s="14"/>
      <c r="CTT1224" s="14"/>
      <c r="CTU1224" s="14"/>
      <c r="CTV1224" s="14"/>
      <c r="CTW1224" s="14"/>
      <c r="CTX1224" s="14"/>
      <c r="CTY1224" s="14"/>
      <c r="CTZ1224" s="14"/>
      <c r="CUA1224" s="14"/>
      <c r="CUB1224" s="14"/>
      <c r="CUC1224" s="14"/>
      <c r="CUD1224" s="14"/>
      <c r="CUE1224" s="14"/>
      <c r="CUF1224" s="14"/>
      <c r="CUG1224" s="14"/>
      <c r="CUH1224" s="14"/>
      <c r="CUI1224" s="14"/>
      <c r="CUJ1224" s="14"/>
      <c r="CUK1224" s="14"/>
      <c r="CUL1224" s="14"/>
      <c r="CUM1224" s="14"/>
      <c r="CUN1224" s="14"/>
      <c r="CUO1224" s="14"/>
      <c r="CUP1224" s="14"/>
      <c r="CUQ1224" s="14"/>
      <c r="CUR1224" s="14"/>
      <c r="CUS1224" s="14"/>
      <c r="CUT1224" s="14"/>
      <c r="CUU1224" s="14"/>
      <c r="CUV1224" s="14"/>
      <c r="CUW1224" s="14"/>
      <c r="CUX1224" s="14"/>
      <c r="CUY1224" s="14"/>
      <c r="CUZ1224" s="14"/>
      <c r="CVA1224" s="14"/>
      <c r="CVB1224" s="14"/>
      <c r="CVC1224" s="14"/>
      <c r="CVD1224" s="14"/>
      <c r="CVE1224" s="14"/>
      <c r="CVF1224" s="14"/>
      <c r="CVG1224" s="14"/>
      <c r="CVH1224" s="14"/>
      <c r="CVI1224" s="14"/>
      <c r="CVJ1224" s="14"/>
      <c r="CVK1224" s="14"/>
      <c r="CVL1224" s="14"/>
      <c r="CVM1224" s="14"/>
      <c r="CVN1224" s="14"/>
      <c r="CVO1224" s="14"/>
      <c r="CVP1224" s="14"/>
      <c r="CVQ1224" s="14"/>
      <c r="CVR1224" s="14"/>
      <c r="CVS1224" s="14"/>
      <c r="CVT1224" s="14"/>
      <c r="CVU1224" s="14"/>
      <c r="CVV1224" s="14"/>
      <c r="CVW1224" s="14"/>
      <c r="CVX1224" s="14"/>
      <c r="CVY1224" s="14"/>
      <c r="CVZ1224" s="14"/>
      <c r="CWA1224" s="14"/>
      <c r="CWB1224" s="14"/>
      <c r="CWC1224" s="14"/>
      <c r="CWD1224" s="14"/>
      <c r="CWE1224" s="14"/>
      <c r="CWF1224" s="14"/>
      <c r="CWG1224" s="14"/>
      <c r="CWH1224" s="14"/>
      <c r="CWI1224" s="14"/>
      <c r="CWJ1224" s="14"/>
      <c r="CWK1224" s="14"/>
      <c r="CWL1224" s="14"/>
      <c r="CWM1224" s="14"/>
      <c r="CWN1224" s="14"/>
      <c r="CWO1224" s="14"/>
      <c r="CWP1224" s="14"/>
      <c r="CWQ1224" s="14"/>
      <c r="CWR1224" s="14"/>
      <c r="CWS1224" s="14"/>
      <c r="CWT1224" s="14"/>
      <c r="CWU1224" s="14"/>
      <c r="CWV1224" s="14"/>
      <c r="CWW1224" s="14"/>
      <c r="CWX1224" s="14"/>
      <c r="CWY1224" s="14"/>
      <c r="CWZ1224" s="14"/>
      <c r="CXA1224" s="14"/>
      <c r="CXB1224" s="14"/>
      <c r="CXC1224" s="14"/>
      <c r="CXD1224" s="14"/>
      <c r="CXE1224" s="14"/>
      <c r="CXF1224" s="14"/>
      <c r="CXG1224" s="14"/>
      <c r="CXH1224" s="14"/>
      <c r="CXI1224" s="14"/>
      <c r="CXJ1224" s="14"/>
      <c r="CXK1224" s="14"/>
      <c r="CXL1224" s="14"/>
      <c r="CXM1224" s="14"/>
      <c r="CXN1224" s="14"/>
      <c r="CXO1224" s="14"/>
      <c r="CXP1224" s="14"/>
      <c r="CXQ1224" s="14"/>
      <c r="CXR1224" s="14"/>
      <c r="CXS1224" s="14"/>
      <c r="CXT1224" s="14"/>
      <c r="CXU1224" s="14"/>
      <c r="CXV1224" s="14"/>
      <c r="CXW1224" s="14"/>
      <c r="CXX1224" s="14"/>
      <c r="CXY1224" s="14"/>
      <c r="CXZ1224" s="14"/>
      <c r="CYA1224" s="14"/>
      <c r="CYB1224" s="14"/>
      <c r="CYC1224" s="14"/>
      <c r="CYD1224" s="14"/>
      <c r="CYE1224" s="14"/>
      <c r="CYF1224" s="14"/>
      <c r="CYG1224" s="14"/>
      <c r="CYH1224" s="14"/>
      <c r="CYI1224" s="14"/>
      <c r="CYJ1224" s="14"/>
      <c r="CYK1224" s="14"/>
      <c r="CYL1224" s="14"/>
      <c r="CYM1224" s="14"/>
      <c r="CYN1224" s="14"/>
      <c r="CYO1224" s="14"/>
      <c r="CYP1224" s="14"/>
      <c r="CYQ1224" s="14"/>
      <c r="CYR1224" s="14"/>
      <c r="CYS1224" s="14"/>
      <c r="CYT1224" s="14"/>
      <c r="CYU1224" s="14"/>
      <c r="CYV1224" s="14"/>
      <c r="CYW1224" s="14"/>
      <c r="CYX1224" s="14"/>
      <c r="CYY1224" s="14"/>
      <c r="CYZ1224" s="14"/>
      <c r="CZA1224" s="14"/>
      <c r="CZB1224" s="14"/>
      <c r="CZC1224" s="14"/>
      <c r="CZD1224" s="14"/>
      <c r="CZE1224" s="14"/>
      <c r="CZF1224" s="14"/>
      <c r="CZG1224" s="14"/>
      <c r="CZH1224" s="14"/>
      <c r="CZI1224" s="14"/>
      <c r="CZJ1224" s="14"/>
      <c r="CZK1224" s="14"/>
      <c r="CZL1224" s="14"/>
      <c r="CZM1224" s="14"/>
      <c r="CZN1224" s="14"/>
      <c r="CZO1224" s="14"/>
      <c r="CZP1224" s="14"/>
      <c r="CZQ1224" s="14"/>
      <c r="CZR1224" s="14"/>
      <c r="CZS1224" s="14"/>
      <c r="CZT1224" s="14"/>
      <c r="CZU1224" s="14"/>
      <c r="CZV1224" s="14"/>
      <c r="CZW1224" s="14"/>
      <c r="CZX1224" s="14"/>
      <c r="CZY1224" s="14"/>
      <c r="CZZ1224" s="14"/>
      <c r="DAA1224" s="14"/>
      <c r="DAB1224" s="14"/>
      <c r="DAC1224" s="14"/>
      <c r="DAD1224" s="14"/>
      <c r="DAE1224" s="14"/>
      <c r="DAF1224" s="14"/>
      <c r="DAG1224" s="14"/>
      <c r="DAH1224" s="14"/>
      <c r="DAI1224" s="14"/>
      <c r="DAJ1224" s="14"/>
      <c r="DAK1224" s="14"/>
      <c r="DAL1224" s="14"/>
      <c r="DAM1224" s="14"/>
      <c r="DAN1224" s="14"/>
      <c r="DAO1224" s="14"/>
      <c r="DAP1224" s="14"/>
      <c r="DAQ1224" s="14"/>
      <c r="DAR1224" s="14"/>
      <c r="DAS1224" s="14"/>
      <c r="DAT1224" s="14"/>
      <c r="DAU1224" s="14"/>
      <c r="DAV1224" s="14"/>
      <c r="DAW1224" s="14"/>
      <c r="DAX1224" s="14"/>
      <c r="DAY1224" s="14"/>
      <c r="DAZ1224" s="14"/>
      <c r="DBA1224" s="14"/>
      <c r="DBB1224" s="14"/>
      <c r="DBC1224" s="14"/>
      <c r="DBD1224" s="14"/>
      <c r="DBE1224" s="14"/>
      <c r="DBF1224" s="14"/>
      <c r="DBG1224" s="14"/>
      <c r="DBH1224" s="14"/>
      <c r="DBI1224" s="14"/>
      <c r="DBJ1224" s="14"/>
      <c r="DBK1224" s="14"/>
      <c r="DBL1224" s="14"/>
      <c r="DBM1224" s="14"/>
      <c r="DBN1224" s="14"/>
      <c r="DBO1224" s="14"/>
      <c r="DBP1224" s="14"/>
      <c r="DBQ1224" s="14"/>
      <c r="DBR1224" s="14"/>
      <c r="DBS1224" s="14"/>
      <c r="DBT1224" s="14"/>
      <c r="DBU1224" s="14"/>
      <c r="DBV1224" s="14"/>
      <c r="DBW1224" s="14"/>
      <c r="DBX1224" s="14"/>
      <c r="DBY1224" s="14"/>
      <c r="DBZ1224" s="14"/>
      <c r="DCA1224" s="14"/>
      <c r="DCB1224" s="14"/>
      <c r="DCC1224" s="14"/>
      <c r="DCD1224" s="14"/>
      <c r="DCE1224" s="14"/>
      <c r="DCF1224" s="14"/>
      <c r="DCG1224" s="14"/>
      <c r="DCH1224" s="14"/>
      <c r="DCI1224" s="14"/>
      <c r="DCJ1224" s="14"/>
      <c r="DCK1224" s="14"/>
      <c r="DCL1224" s="14"/>
      <c r="DCM1224" s="14"/>
      <c r="DCN1224" s="14"/>
      <c r="DCO1224" s="14"/>
      <c r="DCP1224" s="14"/>
      <c r="DCQ1224" s="14"/>
      <c r="DCR1224" s="14"/>
      <c r="DCS1224" s="14"/>
      <c r="DCT1224" s="14"/>
      <c r="DCU1224" s="14"/>
      <c r="DCV1224" s="14"/>
      <c r="DCW1224" s="14"/>
      <c r="DCX1224" s="14"/>
      <c r="DCY1224" s="14"/>
      <c r="DCZ1224" s="14"/>
      <c r="DDA1224" s="14"/>
      <c r="DDB1224" s="14"/>
      <c r="DDC1224" s="14"/>
      <c r="DDD1224" s="14"/>
      <c r="DDE1224" s="14"/>
      <c r="DDF1224" s="14"/>
      <c r="DDG1224" s="14"/>
      <c r="DDH1224" s="14"/>
      <c r="DDI1224" s="14"/>
      <c r="DDJ1224" s="14"/>
      <c r="DDK1224" s="14"/>
      <c r="DDL1224" s="14"/>
      <c r="DDM1224" s="14"/>
      <c r="DDN1224" s="14"/>
      <c r="DDO1224" s="14"/>
      <c r="DDP1224" s="14"/>
      <c r="DDQ1224" s="14"/>
      <c r="DDR1224" s="14"/>
      <c r="DDS1224" s="14"/>
      <c r="DDT1224" s="14"/>
      <c r="DDU1224" s="14"/>
      <c r="DDV1224" s="14"/>
      <c r="DDW1224" s="14"/>
      <c r="DDX1224" s="14"/>
      <c r="DDY1224" s="14"/>
      <c r="DDZ1224" s="14"/>
      <c r="DEA1224" s="14"/>
      <c r="DEB1224" s="14"/>
      <c r="DEC1224" s="14"/>
      <c r="DED1224" s="14"/>
      <c r="DEE1224" s="14"/>
      <c r="DEF1224" s="14"/>
      <c r="DEG1224" s="14"/>
      <c r="DEH1224" s="14"/>
      <c r="DEI1224" s="14"/>
      <c r="DEJ1224" s="14"/>
      <c r="DEK1224" s="14"/>
      <c r="DEL1224" s="14"/>
      <c r="DEM1224" s="14"/>
      <c r="DEN1224" s="14"/>
      <c r="DEO1224" s="14"/>
      <c r="DEP1224" s="14"/>
      <c r="DEQ1224" s="14"/>
      <c r="DER1224" s="14"/>
      <c r="DES1224" s="14"/>
      <c r="DET1224" s="14"/>
      <c r="DEU1224" s="14"/>
      <c r="DEV1224" s="14"/>
      <c r="DEW1224" s="14"/>
      <c r="DEX1224" s="14"/>
      <c r="DEY1224" s="14"/>
      <c r="DEZ1224" s="14"/>
      <c r="DFA1224" s="14"/>
      <c r="DFB1224" s="14"/>
      <c r="DFC1224" s="14"/>
      <c r="DFD1224" s="14"/>
      <c r="DFE1224" s="14"/>
      <c r="DFF1224" s="14"/>
      <c r="DFG1224" s="14"/>
      <c r="DFH1224" s="14"/>
      <c r="DFI1224" s="14"/>
      <c r="DFJ1224" s="14"/>
      <c r="DFK1224" s="14"/>
      <c r="DFL1224" s="14"/>
      <c r="DFM1224" s="14"/>
      <c r="DFN1224" s="14"/>
      <c r="DFO1224" s="14"/>
      <c r="DFP1224" s="14"/>
      <c r="DFQ1224" s="14"/>
      <c r="DFR1224" s="14"/>
      <c r="DFS1224" s="14"/>
      <c r="DFT1224" s="14"/>
      <c r="DFU1224" s="14"/>
      <c r="DFV1224" s="14"/>
      <c r="DFW1224" s="14"/>
      <c r="DFX1224" s="14"/>
      <c r="DFY1224" s="14"/>
      <c r="DFZ1224" s="14"/>
      <c r="DGA1224" s="14"/>
      <c r="DGB1224" s="14"/>
      <c r="DGC1224" s="14"/>
      <c r="DGD1224" s="14"/>
      <c r="DGE1224" s="14"/>
      <c r="DGF1224" s="14"/>
      <c r="DGG1224" s="14"/>
      <c r="DGH1224" s="14"/>
      <c r="DGI1224" s="14"/>
      <c r="DGJ1224" s="14"/>
      <c r="DGK1224" s="14"/>
      <c r="DGL1224" s="14"/>
      <c r="DGM1224" s="14"/>
      <c r="DGN1224" s="14"/>
      <c r="DGO1224" s="14"/>
      <c r="DGP1224" s="14"/>
      <c r="DGQ1224" s="14"/>
      <c r="DGR1224" s="14"/>
      <c r="DGS1224" s="14"/>
      <c r="DGT1224" s="14"/>
      <c r="DGU1224" s="14"/>
      <c r="DGV1224" s="14"/>
      <c r="DGW1224" s="14"/>
      <c r="DGX1224" s="14"/>
      <c r="DGY1224" s="14"/>
      <c r="DGZ1224" s="14"/>
      <c r="DHA1224" s="14"/>
      <c r="DHB1224" s="14"/>
      <c r="DHC1224" s="14"/>
      <c r="DHD1224" s="14"/>
      <c r="DHE1224" s="14"/>
      <c r="DHF1224" s="14"/>
      <c r="DHG1224" s="14"/>
      <c r="DHH1224" s="14"/>
      <c r="DHI1224" s="14"/>
      <c r="DHJ1224" s="14"/>
      <c r="DHK1224" s="14"/>
      <c r="DHL1224" s="14"/>
      <c r="DHM1224" s="14"/>
      <c r="DHN1224" s="14"/>
      <c r="DHO1224" s="14"/>
      <c r="DHP1224" s="14"/>
      <c r="DHQ1224" s="14"/>
      <c r="DHR1224" s="14"/>
      <c r="DHS1224" s="14"/>
      <c r="DHT1224" s="14"/>
      <c r="DHU1224" s="14"/>
      <c r="DHV1224" s="14"/>
      <c r="DHW1224" s="14"/>
      <c r="DHX1224" s="14"/>
      <c r="DHY1224" s="14"/>
      <c r="DHZ1224" s="14"/>
      <c r="DIA1224" s="14"/>
      <c r="DIB1224" s="14"/>
      <c r="DIC1224" s="14"/>
      <c r="DID1224" s="14"/>
      <c r="DIE1224" s="14"/>
      <c r="DIF1224" s="14"/>
      <c r="DIG1224" s="14"/>
      <c r="DIH1224" s="14"/>
      <c r="DII1224" s="14"/>
      <c r="DIJ1224" s="14"/>
      <c r="DIK1224" s="14"/>
      <c r="DIL1224" s="14"/>
      <c r="DIM1224" s="14"/>
      <c r="DIN1224" s="14"/>
      <c r="DIO1224" s="14"/>
      <c r="DIP1224" s="14"/>
      <c r="DIQ1224" s="14"/>
      <c r="DIR1224" s="14"/>
      <c r="DIS1224" s="14"/>
      <c r="DIT1224" s="14"/>
      <c r="DIU1224" s="14"/>
      <c r="DIV1224" s="14"/>
      <c r="DIW1224" s="14"/>
      <c r="DIX1224" s="14"/>
      <c r="DIY1224" s="14"/>
      <c r="DIZ1224" s="14"/>
      <c r="DJA1224" s="14"/>
      <c r="DJB1224" s="14"/>
      <c r="DJC1224" s="14"/>
      <c r="DJD1224" s="14"/>
      <c r="DJE1224" s="14"/>
      <c r="DJF1224" s="14"/>
      <c r="DJG1224" s="14"/>
      <c r="DJH1224" s="14"/>
      <c r="DJI1224" s="14"/>
      <c r="DJJ1224" s="14"/>
      <c r="DJK1224" s="14"/>
      <c r="DJL1224" s="14"/>
      <c r="DJM1224" s="14"/>
      <c r="DJN1224" s="14"/>
      <c r="DJO1224" s="14"/>
      <c r="DJP1224" s="14"/>
      <c r="DJQ1224" s="14"/>
      <c r="DJR1224" s="14"/>
      <c r="DJS1224" s="14"/>
      <c r="DJT1224" s="14"/>
      <c r="DJU1224" s="14"/>
      <c r="DJV1224" s="14"/>
      <c r="DJW1224" s="14"/>
      <c r="DJX1224" s="14"/>
      <c r="DJY1224" s="14"/>
      <c r="DJZ1224" s="14"/>
      <c r="DKA1224" s="14"/>
      <c r="DKB1224" s="14"/>
      <c r="DKC1224" s="14"/>
      <c r="DKD1224" s="14"/>
      <c r="DKE1224" s="14"/>
      <c r="DKF1224" s="14"/>
      <c r="DKG1224" s="14"/>
      <c r="DKH1224" s="14"/>
      <c r="DKI1224" s="14"/>
      <c r="DKJ1224" s="14"/>
      <c r="DKK1224" s="14"/>
      <c r="DKL1224" s="14"/>
      <c r="DKM1224" s="14"/>
      <c r="DKN1224" s="14"/>
      <c r="DKO1224" s="14"/>
      <c r="DKP1224" s="14"/>
      <c r="DKQ1224" s="14"/>
      <c r="DKR1224" s="14"/>
      <c r="DKS1224" s="14"/>
      <c r="DKT1224" s="14"/>
      <c r="DKU1224" s="14"/>
      <c r="DKV1224" s="14"/>
      <c r="DKW1224" s="14"/>
      <c r="DKX1224" s="14"/>
      <c r="DKY1224" s="14"/>
      <c r="DKZ1224" s="14"/>
      <c r="DLA1224" s="14"/>
      <c r="DLB1224" s="14"/>
      <c r="DLC1224" s="14"/>
      <c r="DLD1224" s="14"/>
      <c r="DLE1224" s="14"/>
      <c r="DLF1224" s="14"/>
      <c r="DLG1224" s="14"/>
      <c r="DLH1224" s="14"/>
      <c r="DLI1224" s="14"/>
      <c r="DLJ1224" s="14"/>
      <c r="DLK1224" s="14"/>
      <c r="DLL1224" s="14"/>
      <c r="DLM1224" s="14"/>
      <c r="DLN1224" s="14"/>
      <c r="DLO1224" s="14"/>
      <c r="DLP1224" s="14"/>
      <c r="DLQ1224" s="14"/>
      <c r="DLR1224" s="14"/>
      <c r="DLS1224" s="14"/>
      <c r="DLT1224" s="14"/>
      <c r="DLU1224" s="14"/>
      <c r="DLV1224" s="14"/>
      <c r="DLW1224" s="14"/>
      <c r="DLX1224" s="14"/>
      <c r="DLY1224" s="14"/>
      <c r="DLZ1224" s="14"/>
      <c r="DMA1224" s="14"/>
      <c r="DMB1224" s="14"/>
      <c r="DMC1224" s="14"/>
      <c r="DMD1224" s="14"/>
      <c r="DME1224" s="14"/>
      <c r="DMF1224" s="14"/>
      <c r="DMG1224" s="14"/>
      <c r="DMH1224" s="14"/>
      <c r="DMI1224" s="14"/>
      <c r="DMJ1224" s="14"/>
      <c r="DMK1224" s="14"/>
      <c r="DML1224" s="14"/>
      <c r="DMM1224" s="14"/>
      <c r="DMN1224" s="14"/>
      <c r="DMO1224" s="14"/>
      <c r="DMP1224" s="14"/>
      <c r="DMQ1224" s="14"/>
      <c r="DMR1224" s="14"/>
      <c r="DMS1224" s="14"/>
      <c r="DMT1224" s="14"/>
      <c r="DMU1224" s="14"/>
      <c r="DMV1224" s="14"/>
      <c r="DMW1224" s="14"/>
      <c r="DMX1224" s="14"/>
      <c r="DMY1224" s="14"/>
      <c r="DMZ1224" s="14"/>
      <c r="DNA1224" s="14"/>
      <c r="DNB1224" s="14"/>
      <c r="DNC1224" s="14"/>
      <c r="DND1224" s="14"/>
      <c r="DNE1224" s="14"/>
      <c r="DNF1224" s="14"/>
      <c r="DNG1224" s="14"/>
      <c r="DNH1224" s="14"/>
      <c r="DNI1224" s="14"/>
      <c r="DNJ1224" s="14"/>
      <c r="DNK1224" s="14"/>
      <c r="DNL1224" s="14"/>
      <c r="DNM1224" s="14"/>
      <c r="DNN1224" s="14"/>
      <c r="DNO1224" s="14"/>
      <c r="DNP1224" s="14"/>
      <c r="DNQ1224" s="14"/>
      <c r="DNR1224" s="14"/>
      <c r="DNS1224" s="14"/>
      <c r="DNT1224" s="14"/>
      <c r="DNU1224" s="14"/>
      <c r="DNV1224" s="14"/>
      <c r="DNW1224" s="14"/>
      <c r="DNX1224" s="14"/>
      <c r="DNY1224" s="14"/>
      <c r="DNZ1224" s="14"/>
      <c r="DOA1224" s="14"/>
      <c r="DOB1224" s="14"/>
      <c r="DOC1224" s="14"/>
      <c r="DOD1224" s="14"/>
      <c r="DOE1224" s="14"/>
      <c r="DOF1224" s="14"/>
      <c r="DOG1224" s="14"/>
      <c r="DOH1224" s="14"/>
      <c r="DOI1224" s="14"/>
      <c r="DOJ1224" s="14"/>
      <c r="DOK1224" s="14"/>
      <c r="DOL1224" s="14"/>
      <c r="DOM1224" s="14"/>
      <c r="DON1224" s="14"/>
      <c r="DOO1224" s="14"/>
      <c r="DOP1224" s="14"/>
      <c r="DOQ1224" s="14"/>
      <c r="DOR1224" s="14"/>
      <c r="DOS1224" s="14"/>
      <c r="DOT1224" s="14"/>
      <c r="DOU1224" s="14"/>
      <c r="DOV1224" s="14"/>
      <c r="DOW1224" s="14"/>
      <c r="DOX1224" s="14"/>
      <c r="DOY1224" s="14"/>
      <c r="DOZ1224" s="14"/>
      <c r="DPA1224" s="14"/>
      <c r="DPB1224" s="14"/>
      <c r="DPC1224" s="14"/>
      <c r="DPD1224" s="14"/>
      <c r="DPE1224" s="14"/>
      <c r="DPF1224" s="14"/>
      <c r="DPG1224" s="14"/>
      <c r="DPH1224" s="14"/>
      <c r="DPI1224" s="14"/>
      <c r="DPJ1224" s="14"/>
      <c r="DPK1224" s="14"/>
      <c r="DPL1224" s="14"/>
      <c r="DPM1224" s="14"/>
      <c r="DPN1224" s="14"/>
      <c r="DPO1224" s="14"/>
      <c r="DPP1224" s="14"/>
      <c r="DPQ1224" s="14"/>
      <c r="DPR1224" s="14"/>
      <c r="DPS1224" s="14"/>
      <c r="DPT1224" s="14"/>
      <c r="DPU1224" s="14"/>
      <c r="DPV1224" s="14"/>
      <c r="DPW1224" s="14"/>
      <c r="DPX1224" s="14"/>
      <c r="DPY1224" s="14"/>
      <c r="DPZ1224" s="14"/>
      <c r="DQA1224" s="14"/>
      <c r="DQB1224" s="14"/>
      <c r="DQC1224" s="14"/>
      <c r="DQD1224" s="14"/>
      <c r="DQE1224" s="14"/>
      <c r="DQF1224" s="14"/>
      <c r="DQG1224" s="14"/>
      <c r="DQH1224" s="14"/>
      <c r="DQI1224" s="14"/>
      <c r="DQJ1224" s="14"/>
      <c r="DQK1224" s="14"/>
      <c r="DQL1224" s="14"/>
      <c r="DQM1224" s="14"/>
      <c r="DQN1224" s="14"/>
      <c r="DQO1224" s="14"/>
      <c r="DQP1224" s="14"/>
      <c r="DQQ1224" s="14"/>
      <c r="DQR1224" s="14"/>
      <c r="DQS1224" s="14"/>
      <c r="DQT1224" s="14"/>
      <c r="DQU1224" s="14"/>
      <c r="DQV1224" s="14"/>
      <c r="DQW1224" s="14"/>
      <c r="DQX1224" s="14"/>
      <c r="DQY1224" s="14"/>
      <c r="DQZ1224" s="14"/>
      <c r="DRA1224" s="14"/>
      <c r="DRB1224" s="14"/>
      <c r="DRC1224" s="14"/>
      <c r="DRD1224" s="14"/>
      <c r="DRE1224" s="14"/>
      <c r="DRF1224" s="14"/>
      <c r="DRG1224" s="14"/>
      <c r="DRH1224" s="14"/>
      <c r="DRI1224" s="14"/>
      <c r="DRJ1224" s="14"/>
      <c r="DRK1224" s="14"/>
      <c r="DRL1224" s="14"/>
      <c r="DRM1224" s="14"/>
      <c r="DRN1224" s="14"/>
      <c r="DRO1224" s="14"/>
      <c r="DRP1224" s="14"/>
      <c r="DRQ1224" s="14"/>
      <c r="DRR1224" s="14"/>
      <c r="DRS1224" s="14"/>
      <c r="DRT1224" s="14"/>
      <c r="DRU1224" s="14"/>
      <c r="DRV1224" s="14"/>
      <c r="DRW1224" s="14"/>
      <c r="DRX1224" s="14"/>
      <c r="DRY1224" s="14"/>
      <c r="DRZ1224" s="14"/>
      <c r="DSA1224" s="14"/>
      <c r="DSB1224" s="14"/>
      <c r="DSC1224" s="14"/>
      <c r="DSD1224" s="14"/>
      <c r="DSE1224" s="14"/>
      <c r="DSF1224" s="14"/>
      <c r="DSG1224" s="14"/>
      <c r="DSH1224" s="14"/>
      <c r="DSI1224" s="14"/>
      <c r="DSJ1224" s="14"/>
      <c r="DSK1224" s="14"/>
      <c r="DSL1224" s="14"/>
      <c r="DSM1224" s="14"/>
      <c r="DSN1224" s="14"/>
      <c r="DSO1224" s="14"/>
      <c r="DSP1224" s="14"/>
      <c r="DSQ1224" s="14"/>
      <c r="DSR1224" s="14"/>
      <c r="DSS1224" s="14"/>
      <c r="DST1224" s="14"/>
      <c r="DSU1224" s="14"/>
      <c r="DSV1224" s="14"/>
      <c r="DSW1224" s="14"/>
      <c r="DSX1224" s="14"/>
      <c r="DSY1224" s="14"/>
      <c r="DSZ1224" s="14"/>
      <c r="DTA1224" s="14"/>
      <c r="DTB1224" s="14"/>
      <c r="DTC1224" s="14"/>
      <c r="DTD1224" s="14"/>
      <c r="DTE1224" s="14"/>
      <c r="DTF1224" s="14"/>
      <c r="DTG1224" s="14"/>
      <c r="DTH1224" s="14"/>
      <c r="DTI1224" s="14"/>
      <c r="DTJ1224" s="14"/>
      <c r="DTK1224" s="14"/>
      <c r="DTL1224" s="14"/>
      <c r="DTM1224" s="14"/>
      <c r="DTN1224" s="14"/>
      <c r="DTO1224" s="14"/>
      <c r="DTP1224" s="14"/>
      <c r="DTQ1224" s="14"/>
      <c r="DTR1224" s="14"/>
      <c r="DTS1224" s="14"/>
      <c r="DTT1224" s="14"/>
      <c r="DTU1224" s="14"/>
      <c r="DTV1224" s="14"/>
      <c r="DTW1224" s="14"/>
      <c r="DTX1224" s="14"/>
      <c r="DTY1224" s="14"/>
      <c r="DTZ1224" s="14"/>
      <c r="DUA1224" s="14"/>
      <c r="DUB1224" s="14"/>
      <c r="DUC1224" s="14"/>
      <c r="DUD1224" s="14"/>
      <c r="DUE1224" s="14"/>
      <c r="DUF1224" s="14"/>
      <c r="DUG1224" s="14"/>
      <c r="DUH1224" s="14"/>
      <c r="DUI1224" s="14"/>
      <c r="DUJ1224" s="14"/>
      <c r="DUK1224" s="14"/>
      <c r="DUL1224" s="14"/>
      <c r="DUM1224" s="14"/>
      <c r="DUN1224" s="14"/>
      <c r="DUO1224" s="14"/>
      <c r="DUP1224" s="14"/>
      <c r="DUQ1224" s="14"/>
      <c r="DUR1224" s="14"/>
      <c r="DUS1224" s="14"/>
      <c r="DUT1224" s="14"/>
      <c r="DUU1224" s="14"/>
      <c r="DUV1224" s="14"/>
      <c r="DUW1224" s="14"/>
      <c r="DUX1224" s="14"/>
      <c r="DUY1224" s="14"/>
      <c r="DUZ1224" s="14"/>
      <c r="DVA1224" s="14"/>
      <c r="DVB1224" s="14"/>
      <c r="DVC1224" s="14"/>
      <c r="DVD1224" s="14"/>
      <c r="DVE1224" s="14"/>
      <c r="DVF1224" s="14"/>
      <c r="DVG1224" s="14"/>
      <c r="DVH1224" s="14"/>
      <c r="DVI1224" s="14"/>
      <c r="DVJ1224" s="14"/>
      <c r="DVK1224" s="14"/>
      <c r="DVL1224" s="14"/>
      <c r="DVM1224" s="14"/>
      <c r="DVN1224" s="14"/>
      <c r="DVO1224" s="14"/>
      <c r="DVP1224" s="14"/>
      <c r="DVQ1224" s="14"/>
      <c r="DVR1224" s="14"/>
      <c r="DVS1224" s="14"/>
      <c r="DVT1224" s="14"/>
      <c r="DVU1224" s="14"/>
      <c r="DVV1224" s="14"/>
      <c r="DVW1224" s="14"/>
      <c r="DVX1224" s="14"/>
      <c r="DVY1224" s="14"/>
      <c r="DVZ1224" s="14"/>
      <c r="DWA1224" s="14"/>
      <c r="DWB1224" s="14"/>
      <c r="DWC1224" s="14"/>
      <c r="DWD1224" s="14"/>
      <c r="DWE1224" s="14"/>
      <c r="DWF1224" s="14"/>
      <c r="DWG1224" s="14"/>
      <c r="DWH1224" s="14"/>
      <c r="DWI1224" s="14"/>
      <c r="DWJ1224" s="14"/>
      <c r="DWK1224" s="14"/>
      <c r="DWL1224" s="14"/>
      <c r="DWM1224" s="14"/>
      <c r="DWN1224" s="14"/>
      <c r="DWO1224" s="14"/>
      <c r="DWP1224" s="14"/>
      <c r="DWQ1224" s="14"/>
      <c r="DWR1224" s="14"/>
      <c r="DWS1224" s="14"/>
      <c r="DWT1224" s="14"/>
      <c r="DWU1224" s="14"/>
      <c r="DWV1224" s="14"/>
      <c r="DWW1224" s="14"/>
      <c r="DWX1224" s="14"/>
      <c r="DWY1224" s="14"/>
      <c r="DWZ1224" s="14"/>
      <c r="DXA1224" s="14"/>
      <c r="DXB1224" s="14"/>
      <c r="DXC1224" s="14"/>
      <c r="DXD1224" s="14"/>
      <c r="DXE1224" s="14"/>
      <c r="DXF1224" s="14"/>
      <c r="DXG1224" s="14"/>
      <c r="DXH1224" s="14"/>
      <c r="DXI1224" s="14"/>
      <c r="DXJ1224" s="14"/>
      <c r="DXK1224" s="14"/>
      <c r="DXL1224" s="14"/>
      <c r="DXM1224" s="14"/>
      <c r="DXN1224" s="14"/>
      <c r="DXO1224" s="14"/>
      <c r="DXP1224" s="14"/>
      <c r="DXQ1224" s="14"/>
      <c r="DXR1224" s="14"/>
      <c r="DXS1224" s="14"/>
      <c r="DXT1224" s="14"/>
      <c r="DXU1224" s="14"/>
      <c r="DXV1224" s="14"/>
      <c r="DXW1224" s="14"/>
      <c r="DXX1224" s="14"/>
      <c r="DXY1224" s="14"/>
      <c r="DXZ1224" s="14"/>
      <c r="DYA1224" s="14"/>
      <c r="DYB1224" s="14"/>
      <c r="DYC1224" s="14"/>
      <c r="DYD1224" s="14"/>
      <c r="DYE1224" s="14"/>
      <c r="DYF1224" s="14"/>
      <c r="DYG1224" s="14"/>
      <c r="DYH1224" s="14"/>
      <c r="DYI1224" s="14"/>
      <c r="DYJ1224" s="14"/>
      <c r="DYK1224" s="14"/>
      <c r="DYL1224" s="14"/>
      <c r="DYM1224" s="14"/>
      <c r="DYN1224" s="14"/>
      <c r="DYO1224" s="14"/>
      <c r="DYP1224" s="14"/>
      <c r="DYQ1224" s="14"/>
      <c r="DYR1224" s="14"/>
      <c r="DYS1224" s="14"/>
      <c r="DYT1224" s="14"/>
      <c r="DYU1224" s="14"/>
      <c r="DYV1224" s="14"/>
      <c r="DYW1224" s="14"/>
      <c r="DYX1224" s="14"/>
      <c r="DYY1224" s="14"/>
      <c r="DYZ1224" s="14"/>
      <c r="DZA1224" s="14"/>
      <c r="DZB1224" s="14"/>
      <c r="DZC1224" s="14"/>
      <c r="DZD1224" s="14"/>
      <c r="DZE1224" s="14"/>
      <c r="DZF1224" s="14"/>
      <c r="DZG1224" s="14"/>
      <c r="DZH1224" s="14"/>
      <c r="DZI1224" s="14"/>
      <c r="DZJ1224" s="14"/>
      <c r="DZK1224" s="14"/>
      <c r="DZL1224" s="14"/>
      <c r="DZM1224" s="14"/>
      <c r="DZN1224" s="14"/>
      <c r="DZO1224" s="14"/>
      <c r="DZP1224" s="14"/>
      <c r="DZQ1224" s="14"/>
      <c r="DZR1224" s="14"/>
      <c r="DZS1224" s="14"/>
      <c r="DZT1224" s="14"/>
      <c r="DZU1224" s="14"/>
      <c r="DZV1224" s="14"/>
      <c r="DZW1224" s="14"/>
      <c r="DZX1224" s="14"/>
      <c r="DZY1224" s="14"/>
      <c r="DZZ1224" s="14"/>
      <c r="EAA1224" s="14"/>
      <c r="EAB1224" s="14"/>
      <c r="EAC1224" s="14"/>
      <c r="EAD1224" s="14"/>
      <c r="EAE1224" s="14"/>
      <c r="EAF1224" s="14"/>
      <c r="EAG1224" s="14"/>
      <c r="EAH1224" s="14"/>
      <c r="EAI1224" s="14"/>
      <c r="EAJ1224" s="14"/>
      <c r="EAK1224" s="14"/>
      <c r="EAL1224" s="14"/>
      <c r="EAM1224" s="14"/>
      <c r="EAN1224" s="14"/>
      <c r="EAO1224" s="14"/>
      <c r="EAP1224" s="14"/>
      <c r="EAQ1224" s="14"/>
      <c r="EAR1224" s="14"/>
      <c r="EAS1224" s="14"/>
      <c r="EAT1224" s="14"/>
      <c r="EAU1224" s="14"/>
      <c r="EAV1224" s="14"/>
      <c r="EAW1224" s="14"/>
      <c r="EAX1224" s="14"/>
      <c r="EAY1224" s="14"/>
      <c r="EAZ1224" s="14"/>
      <c r="EBA1224" s="14"/>
      <c r="EBB1224" s="14"/>
      <c r="EBC1224" s="14"/>
      <c r="EBD1224" s="14"/>
      <c r="EBE1224" s="14"/>
      <c r="EBF1224" s="14"/>
      <c r="EBG1224" s="14"/>
      <c r="EBH1224" s="14"/>
      <c r="EBI1224" s="14"/>
      <c r="EBJ1224" s="14"/>
      <c r="EBK1224" s="14"/>
      <c r="EBL1224" s="14"/>
      <c r="EBM1224" s="14"/>
      <c r="EBN1224" s="14"/>
      <c r="EBO1224" s="14"/>
      <c r="EBP1224" s="14"/>
      <c r="EBQ1224" s="14"/>
      <c r="EBR1224" s="14"/>
      <c r="EBS1224" s="14"/>
      <c r="EBT1224" s="14"/>
      <c r="EBU1224" s="14"/>
      <c r="EBV1224" s="14"/>
      <c r="EBW1224" s="14"/>
      <c r="EBX1224" s="14"/>
      <c r="EBY1224" s="14"/>
      <c r="EBZ1224" s="14"/>
      <c r="ECA1224" s="14"/>
      <c r="ECB1224" s="14"/>
      <c r="ECC1224" s="14"/>
      <c r="ECD1224" s="14"/>
      <c r="ECE1224" s="14"/>
      <c r="ECF1224" s="14"/>
      <c r="ECG1224" s="14"/>
      <c r="ECH1224" s="14"/>
      <c r="ECI1224" s="14"/>
      <c r="ECJ1224" s="14"/>
      <c r="ECK1224" s="14"/>
      <c r="ECL1224" s="14"/>
      <c r="ECM1224" s="14"/>
      <c r="ECN1224" s="14"/>
      <c r="ECO1224" s="14"/>
      <c r="ECP1224" s="14"/>
      <c r="ECQ1224" s="14"/>
      <c r="ECR1224" s="14"/>
      <c r="ECS1224" s="14"/>
      <c r="ECT1224" s="14"/>
      <c r="ECU1224" s="14"/>
      <c r="ECV1224" s="14"/>
      <c r="ECW1224" s="14"/>
      <c r="ECX1224" s="14"/>
      <c r="ECY1224" s="14"/>
      <c r="ECZ1224" s="14"/>
      <c r="EDA1224" s="14"/>
      <c r="EDB1224" s="14"/>
      <c r="EDC1224" s="14"/>
      <c r="EDD1224" s="14"/>
      <c r="EDE1224" s="14"/>
      <c r="EDF1224" s="14"/>
      <c r="EDG1224" s="14"/>
      <c r="EDH1224" s="14"/>
      <c r="EDI1224" s="14"/>
      <c r="EDJ1224" s="14"/>
      <c r="EDK1224" s="14"/>
      <c r="EDL1224" s="14"/>
      <c r="EDM1224" s="14"/>
      <c r="EDN1224" s="14"/>
      <c r="EDO1224" s="14"/>
      <c r="EDP1224" s="14"/>
      <c r="EDQ1224" s="14"/>
      <c r="EDR1224" s="14"/>
      <c r="EDS1224" s="14"/>
      <c r="EDT1224" s="14"/>
      <c r="EDU1224" s="14"/>
      <c r="EDV1224" s="14"/>
      <c r="EDW1224" s="14"/>
      <c r="EDX1224" s="14"/>
      <c r="EDY1224" s="14"/>
      <c r="EDZ1224" s="14"/>
      <c r="EEA1224" s="14"/>
      <c r="EEB1224" s="14"/>
      <c r="EEC1224" s="14"/>
      <c r="EED1224" s="14"/>
      <c r="EEE1224" s="14"/>
      <c r="EEF1224" s="14"/>
      <c r="EEG1224" s="14"/>
      <c r="EEH1224" s="14"/>
      <c r="EEI1224" s="14"/>
      <c r="EEJ1224" s="14"/>
      <c r="EEK1224" s="14"/>
      <c r="EEL1224" s="14"/>
      <c r="EEM1224" s="14"/>
      <c r="EEN1224" s="14"/>
      <c r="EEO1224" s="14"/>
      <c r="EEP1224" s="14"/>
      <c r="EEQ1224" s="14"/>
      <c r="EER1224" s="14"/>
      <c r="EES1224" s="14"/>
      <c r="EET1224" s="14"/>
      <c r="EEU1224" s="14"/>
      <c r="EEV1224" s="14"/>
      <c r="EEW1224" s="14"/>
      <c r="EEX1224" s="14"/>
      <c r="EEY1224" s="14"/>
      <c r="EEZ1224" s="14"/>
      <c r="EFA1224" s="14"/>
      <c r="EFB1224" s="14"/>
      <c r="EFC1224" s="14"/>
      <c r="EFD1224" s="14"/>
      <c r="EFE1224" s="14"/>
      <c r="EFF1224" s="14"/>
      <c r="EFG1224" s="14"/>
      <c r="EFH1224" s="14"/>
      <c r="EFI1224" s="14"/>
      <c r="EFJ1224" s="14"/>
      <c r="EFK1224" s="14"/>
      <c r="EFL1224" s="14"/>
      <c r="EFM1224" s="14"/>
      <c r="EFN1224" s="14"/>
      <c r="EFO1224" s="14"/>
      <c r="EFP1224" s="14"/>
      <c r="EFQ1224" s="14"/>
      <c r="EFR1224" s="14"/>
      <c r="EFS1224" s="14"/>
      <c r="EFT1224" s="14"/>
      <c r="EFU1224" s="14"/>
      <c r="EFV1224" s="14"/>
      <c r="EFW1224" s="14"/>
      <c r="EFX1224" s="14"/>
      <c r="EFY1224" s="14"/>
      <c r="EFZ1224" s="14"/>
      <c r="EGA1224" s="14"/>
      <c r="EGB1224" s="14"/>
      <c r="EGC1224" s="14"/>
      <c r="EGD1224" s="14"/>
      <c r="EGE1224" s="14"/>
      <c r="EGF1224" s="14"/>
      <c r="EGG1224" s="14"/>
      <c r="EGH1224" s="14"/>
      <c r="EGI1224" s="14"/>
      <c r="EGJ1224" s="14"/>
      <c r="EGK1224" s="14"/>
      <c r="EGL1224" s="14"/>
      <c r="EGM1224" s="14"/>
      <c r="EGN1224" s="14"/>
      <c r="EGO1224" s="14"/>
      <c r="EGP1224" s="14"/>
      <c r="EGQ1224" s="14"/>
      <c r="EGR1224" s="14"/>
      <c r="EGS1224" s="14"/>
      <c r="EGT1224" s="14"/>
      <c r="EGU1224" s="14"/>
      <c r="EGV1224" s="14"/>
      <c r="EGW1224" s="14"/>
      <c r="EGX1224" s="14"/>
      <c r="EGY1224" s="14"/>
      <c r="EGZ1224" s="14"/>
      <c r="EHA1224" s="14"/>
      <c r="EHB1224" s="14"/>
      <c r="EHC1224" s="14"/>
      <c r="EHD1224" s="14"/>
      <c r="EHE1224" s="14"/>
      <c r="EHF1224" s="14"/>
      <c r="EHG1224" s="14"/>
      <c r="EHH1224" s="14"/>
      <c r="EHI1224" s="14"/>
      <c r="EHJ1224" s="14"/>
      <c r="EHK1224" s="14"/>
      <c r="EHL1224" s="14"/>
      <c r="EHM1224" s="14"/>
      <c r="EHN1224" s="14"/>
      <c r="EHO1224" s="14"/>
      <c r="EHP1224" s="14"/>
      <c r="EHQ1224" s="14"/>
      <c r="EHR1224" s="14"/>
      <c r="EHS1224" s="14"/>
      <c r="EHT1224" s="14"/>
      <c r="EHU1224" s="14"/>
      <c r="EHV1224" s="14"/>
      <c r="EHW1224" s="14"/>
      <c r="EHX1224" s="14"/>
      <c r="EHY1224" s="14"/>
      <c r="EHZ1224" s="14"/>
      <c r="EIA1224" s="14"/>
      <c r="EIB1224" s="14"/>
      <c r="EIC1224" s="14"/>
      <c r="EID1224" s="14"/>
      <c r="EIE1224" s="14"/>
      <c r="EIF1224" s="14"/>
      <c r="EIG1224" s="14"/>
      <c r="EIH1224" s="14"/>
      <c r="EII1224" s="14"/>
      <c r="EIJ1224" s="14"/>
      <c r="EIK1224" s="14"/>
      <c r="EIL1224" s="14"/>
      <c r="EIM1224" s="14"/>
      <c r="EIN1224" s="14"/>
      <c r="EIO1224" s="14"/>
      <c r="EIP1224" s="14"/>
      <c r="EIQ1224" s="14"/>
      <c r="EIR1224" s="14"/>
      <c r="EIS1224" s="14"/>
      <c r="EIT1224" s="14"/>
      <c r="EIU1224" s="14"/>
      <c r="EIV1224" s="14"/>
      <c r="EIW1224" s="14"/>
      <c r="EIX1224" s="14"/>
      <c r="EIY1224" s="14"/>
      <c r="EIZ1224" s="14"/>
      <c r="EJA1224" s="14"/>
      <c r="EJB1224" s="14"/>
      <c r="EJC1224" s="14"/>
      <c r="EJD1224" s="14"/>
      <c r="EJE1224" s="14"/>
      <c r="EJF1224" s="14"/>
      <c r="EJG1224" s="14"/>
      <c r="EJH1224" s="14"/>
      <c r="EJI1224" s="14"/>
      <c r="EJJ1224" s="14"/>
      <c r="EJK1224" s="14"/>
      <c r="EJL1224" s="14"/>
      <c r="EJM1224" s="14"/>
      <c r="EJN1224" s="14"/>
      <c r="EJO1224" s="14"/>
      <c r="EJP1224" s="14"/>
      <c r="EJQ1224" s="14"/>
      <c r="EJR1224" s="14"/>
      <c r="EJS1224" s="14"/>
      <c r="EJT1224" s="14"/>
      <c r="EJU1224" s="14"/>
      <c r="EJV1224" s="14"/>
      <c r="EJW1224" s="14"/>
      <c r="EJX1224" s="14"/>
      <c r="EJY1224" s="14"/>
      <c r="EJZ1224" s="14"/>
      <c r="EKA1224" s="14"/>
      <c r="EKB1224" s="14"/>
      <c r="EKC1224" s="14"/>
      <c r="EKD1224" s="14"/>
      <c r="EKE1224" s="14"/>
      <c r="EKF1224" s="14"/>
      <c r="EKG1224" s="14"/>
      <c r="EKH1224" s="14"/>
      <c r="EKI1224" s="14"/>
      <c r="EKJ1224" s="14"/>
      <c r="EKK1224" s="14"/>
      <c r="EKL1224" s="14"/>
      <c r="EKM1224" s="14"/>
      <c r="EKN1224" s="14"/>
      <c r="EKO1224" s="14"/>
      <c r="EKP1224" s="14"/>
      <c r="EKQ1224" s="14"/>
      <c r="EKR1224" s="14"/>
      <c r="EKS1224" s="14"/>
      <c r="EKT1224" s="14"/>
      <c r="EKU1224" s="14"/>
      <c r="EKV1224" s="14"/>
      <c r="EKW1224" s="14"/>
      <c r="EKX1224" s="14"/>
      <c r="EKY1224" s="14"/>
      <c r="EKZ1224" s="14"/>
      <c r="ELA1224" s="14"/>
      <c r="ELB1224" s="14"/>
      <c r="ELC1224" s="14"/>
      <c r="ELD1224" s="14"/>
      <c r="ELE1224" s="14"/>
      <c r="ELF1224" s="14"/>
      <c r="ELG1224" s="14"/>
      <c r="ELH1224" s="14"/>
      <c r="ELI1224" s="14"/>
      <c r="ELJ1224" s="14"/>
      <c r="ELK1224" s="14"/>
      <c r="ELL1224" s="14"/>
      <c r="ELM1224" s="14"/>
      <c r="ELN1224" s="14"/>
      <c r="ELO1224" s="14"/>
      <c r="ELP1224" s="14"/>
      <c r="ELQ1224" s="14"/>
      <c r="ELR1224" s="14"/>
      <c r="ELS1224" s="14"/>
      <c r="ELT1224" s="14"/>
      <c r="ELU1224" s="14"/>
      <c r="ELV1224" s="14"/>
      <c r="ELW1224" s="14"/>
      <c r="ELX1224" s="14"/>
      <c r="ELY1224" s="14"/>
      <c r="ELZ1224" s="14"/>
      <c r="EMA1224" s="14"/>
      <c r="EMB1224" s="14"/>
      <c r="EMC1224" s="14"/>
      <c r="EMD1224" s="14"/>
      <c r="EME1224" s="14"/>
      <c r="EMF1224" s="14"/>
      <c r="EMG1224" s="14"/>
      <c r="EMH1224" s="14"/>
      <c r="EMI1224" s="14"/>
      <c r="EMJ1224" s="14"/>
      <c r="EMK1224" s="14"/>
      <c r="EML1224" s="14"/>
      <c r="EMM1224" s="14"/>
      <c r="EMN1224" s="14"/>
      <c r="EMO1224" s="14"/>
      <c r="EMP1224" s="14"/>
      <c r="EMQ1224" s="14"/>
      <c r="EMR1224" s="14"/>
      <c r="EMS1224" s="14"/>
      <c r="EMT1224" s="14"/>
      <c r="EMU1224" s="14"/>
      <c r="EMV1224" s="14"/>
      <c r="EMW1224" s="14"/>
      <c r="EMX1224" s="14"/>
      <c r="EMY1224" s="14"/>
      <c r="EMZ1224" s="14"/>
      <c r="ENA1224" s="14"/>
      <c r="ENB1224" s="14"/>
      <c r="ENC1224" s="14"/>
      <c r="END1224" s="14"/>
      <c r="ENE1224" s="14"/>
      <c r="ENF1224" s="14"/>
      <c r="ENG1224" s="14"/>
      <c r="ENH1224" s="14"/>
      <c r="ENI1224" s="14"/>
      <c r="ENJ1224" s="14"/>
      <c r="ENK1224" s="14"/>
      <c r="ENL1224" s="14"/>
      <c r="ENM1224" s="14"/>
      <c r="ENN1224" s="14"/>
      <c r="ENO1224" s="14"/>
      <c r="ENP1224" s="14"/>
      <c r="ENQ1224" s="14"/>
      <c r="ENR1224" s="14"/>
      <c r="ENS1224" s="14"/>
      <c r="ENT1224" s="14"/>
      <c r="ENU1224" s="14"/>
      <c r="ENV1224" s="14"/>
      <c r="ENW1224" s="14"/>
      <c r="ENX1224" s="14"/>
      <c r="ENY1224" s="14"/>
      <c r="ENZ1224" s="14"/>
      <c r="EOA1224" s="14"/>
      <c r="EOB1224" s="14"/>
      <c r="EOC1224" s="14"/>
      <c r="EOD1224" s="14"/>
      <c r="EOE1224" s="14"/>
      <c r="EOF1224" s="14"/>
      <c r="EOG1224" s="14"/>
      <c r="EOH1224" s="14"/>
      <c r="EOI1224" s="14"/>
      <c r="EOJ1224" s="14"/>
      <c r="EOK1224" s="14"/>
      <c r="EOL1224" s="14"/>
      <c r="EOM1224" s="14"/>
      <c r="EON1224" s="14"/>
      <c r="EOO1224" s="14"/>
      <c r="EOP1224" s="14"/>
      <c r="EOQ1224" s="14"/>
      <c r="EOR1224" s="14"/>
      <c r="EOS1224" s="14"/>
      <c r="EOT1224" s="14"/>
      <c r="EOU1224" s="14"/>
      <c r="EOV1224" s="14"/>
      <c r="EOW1224" s="14"/>
      <c r="EOX1224" s="14"/>
      <c r="EOY1224" s="14"/>
      <c r="EOZ1224" s="14"/>
      <c r="EPA1224" s="14"/>
      <c r="EPB1224" s="14"/>
      <c r="EPC1224" s="14"/>
      <c r="EPD1224" s="14"/>
      <c r="EPE1224" s="14"/>
      <c r="EPF1224" s="14"/>
      <c r="EPG1224" s="14"/>
      <c r="EPH1224" s="14"/>
      <c r="EPI1224" s="14"/>
      <c r="EPJ1224" s="14"/>
      <c r="EPK1224" s="14"/>
      <c r="EPL1224" s="14"/>
      <c r="EPM1224" s="14"/>
      <c r="EPN1224" s="14"/>
      <c r="EPO1224" s="14"/>
      <c r="EPP1224" s="14"/>
      <c r="EPQ1224" s="14"/>
      <c r="EPR1224" s="14"/>
      <c r="EPS1224" s="14"/>
      <c r="EPT1224" s="14"/>
      <c r="EPU1224" s="14"/>
      <c r="EPV1224" s="14"/>
      <c r="EPW1224" s="14"/>
      <c r="EPX1224" s="14"/>
      <c r="EPY1224" s="14"/>
      <c r="EPZ1224" s="14"/>
      <c r="EQA1224" s="14"/>
      <c r="EQB1224" s="14"/>
      <c r="EQC1224" s="14"/>
      <c r="EQD1224" s="14"/>
      <c r="EQE1224" s="14"/>
      <c r="EQF1224" s="14"/>
      <c r="EQG1224" s="14"/>
      <c r="EQH1224" s="14"/>
      <c r="EQI1224" s="14"/>
      <c r="EQJ1224" s="14"/>
      <c r="EQK1224" s="14"/>
      <c r="EQL1224" s="14"/>
      <c r="EQM1224" s="14"/>
      <c r="EQN1224" s="14"/>
      <c r="EQO1224" s="14"/>
      <c r="EQP1224" s="14"/>
      <c r="EQQ1224" s="14"/>
      <c r="EQR1224" s="14"/>
      <c r="EQS1224" s="14"/>
      <c r="EQT1224" s="14"/>
      <c r="EQU1224" s="14"/>
      <c r="EQV1224" s="14"/>
      <c r="EQW1224" s="14"/>
      <c r="EQX1224" s="14"/>
      <c r="EQY1224" s="14"/>
      <c r="EQZ1224" s="14"/>
      <c r="ERA1224" s="14"/>
      <c r="ERB1224" s="14"/>
      <c r="ERC1224" s="14"/>
      <c r="ERD1224" s="14"/>
      <c r="ERE1224" s="14"/>
      <c r="ERF1224" s="14"/>
      <c r="ERG1224" s="14"/>
      <c r="ERH1224" s="14"/>
      <c r="ERI1224" s="14"/>
      <c r="ERJ1224" s="14"/>
      <c r="ERK1224" s="14"/>
      <c r="ERL1224" s="14"/>
      <c r="ERM1224" s="14"/>
      <c r="ERN1224" s="14"/>
      <c r="ERO1224" s="14"/>
      <c r="ERP1224" s="14"/>
      <c r="ERQ1224" s="14"/>
      <c r="ERR1224" s="14"/>
      <c r="ERS1224" s="14"/>
      <c r="ERT1224" s="14"/>
      <c r="ERU1224" s="14"/>
      <c r="ERV1224" s="14"/>
      <c r="ERW1224" s="14"/>
      <c r="ERX1224" s="14"/>
      <c r="ERY1224" s="14"/>
      <c r="ERZ1224" s="14"/>
      <c r="ESA1224" s="14"/>
      <c r="ESB1224" s="14"/>
      <c r="ESC1224" s="14"/>
      <c r="ESD1224" s="14"/>
      <c r="ESE1224" s="14"/>
      <c r="ESF1224" s="14"/>
      <c r="ESG1224" s="14"/>
      <c r="ESH1224" s="14"/>
      <c r="ESI1224" s="14"/>
      <c r="ESJ1224" s="14"/>
      <c r="ESK1224" s="14"/>
      <c r="ESL1224" s="14"/>
      <c r="ESM1224" s="14"/>
      <c r="ESN1224" s="14"/>
      <c r="ESO1224" s="14"/>
      <c r="ESP1224" s="14"/>
      <c r="ESQ1224" s="14"/>
      <c r="ESR1224" s="14"/>
      <c r="ESS1224" s="14"/>
      <c r="EST1224" s="14"/>
      <c r="ESU1224" s="14"/>
      <c r="ESV1224" s="14"/>
      <c r="ESW1224" s="14"/>
      <c r="ESX1224" s="14"/>
      <c r="ESY1224" s="14"/>
      <c r="ESZ1224" s="14"/>
      <c r="ETA1224" s="14"/>
      <c r="ETB1224" s="14"/>
      <c r="ETC1224" s="14"/>
      <c r="ETD1224" s="14"/>
      <c r="ETE1224" s="14"/>
      <c r="ETF1224" s="14"/>
      <c r="ETG1224" s="14"/>
      <c r="ETH1224" s="14"/>
      <c r="ETI1224" s="14"/>
      <c r="ETJ1224" s="14"/>
      <c r="ETK1224" s="14"/>
      <c r="ETL1224" s="14"/>
      <c r="ETM1224" s="14"/>
      <c r="ETN1224" s="14"/>
      <c r="ETO1224" s="14"/>
      <c r="ETP1224" s="14"/>
      <c r="ETQ1224" s="14"/>
      <c r="ETR1224" s="14"/>
      <c r="ETS1224" s="14"/>
      <c r="ETT1224" s="14"/>
      <c r="ETU1224" s="14"/>
      <c r="ETV1224" s="14"/>
      <c r="ETW1224" s="14"/>
      <c r="ETX1224" s="14"/>
      <c r="ETY1224" s="14"/>
      <c r="ETZ1224" s="14"/>
      <c r="EUA1224" s="14"/>
      <c r="EUB1224" s="14"/>
      <c r="EUC1224" s="14"/>
      <c r="EUD1224" s="14"/>
      <c r="EUE1224" s="14"/>
      <c r="EUF1224" s="14"/>
      <c r="EUG1224" s="14"/>
      <c r="EUH1224" s="14"/>
      <c r="EUI1224" s="14"/>
      <c r="EUJ1224" s="14"/>
      <c r="EUK1224" s="14"/>
      <c r="EUL1224" s="14"/>
      <c r="EUM1224" s="14"/>
      <c r="EUN1224" s="14"/>
      <c r="EUO1224" s="14"/>
      <c r="EUP1224" s="14"/>
      <c r="EUQ1224" s="14"/>
      <c r="EUR1224" s="14"/>
      <c r="EUS1224" s="14"/>
      <c r="EUT1224" s="14"/>
      <c r="EUU1224" s="14"/>
      <c r="EUV1224" s="14"/>
      <c r="EUW1224" s="14"/>
      <c r="EUX1224" s="14"/>
      <c r="EUY1224" s="14"/>
      <c r="EUZ1224" s="14"/>
      <c r="EVA1224" s="14"/>
      <c r="EVB1224" s="14"/>
      <c r="EVC1224" s="14"/>
      <c r="EVD1224" s="14"/>
      <c r="EVE1224" s="14"/>
      <c r="EVF1224" s="14"/>
      <c r="EVG1224" s="14"/>
      <c r="EVH1224" s="14"/>
      <c r="EVI1224" s="14"/>
      <c r="EVJ1224" s="14"/>
      <c r="EVK1224" s="14"/>
      <c r="EVL1224" s="14"/>
      <c r="EVM1224" s="14"/>
      <c r="EVN1224" s="14"/>
      <c r="EVO1224" s="14"/>
      <c r="EVP1224" s="14"/>
      <c r="EVQ1224" s="14"/>
      <c r="EVR1224" s="14"/>
      <c r="EVS1224" s="14"/>
      <c r="EVT1224" s="14"/>
      <c r="EVU1224" s="14"/>
      <c r="EVV1224" s="14"/>
      <c r="EVW1224" s="14"/>
      <c r="EVX1224" s="14"/>
      <c r="EVY1224" s="14"/>
      <c r="EVZ1224" s="14"/>
      <c r="EWA1224" s="14"/>
      <c r="EWB1224" s="14"/>
      <c r="EWC1224" s="14"/>
      <c r="EWD1224" s="14"/>
      <c r="EWE1224" s="14"/>
      <c r="EWF1224" s="14"/>
      <c r="EWG1224" s="14"/>
      <c r="EWH1224" s="14"/>
      <c r="EWI1224" s="14"/>
      <c r="EWJ1224" s="14"/>
      <c r="EWK1224" s="14"/>
      <c r="EWL1224" s="14"/>
      <c r="EWM1224" s="14"/>
      <c r="EWN1224" s="14"/>
      <c r="EWO1224" s="14"/>
      <c r="EWP1224" s="14"/>
      <c r="EWQ1224" s="14"/>
      <c r="EWR1224" s="14"/>
      <c r="EWS1224" s="14"/>
      <c r="EWT1224" s="14"/>
      <c r="EWU1224" s="14"/>
      <c r="EWV1224" s="14"/>
      <c r="EWW1224" s="14"/>
      <c r="EWX1224" s="14"/>
      <c r="EWY1224" s="14"/>
      <c r="EWZ1224" s="14"/>
      <c r="EXA1224" s="14"/>
      <c r="EXB1224" s="14"/>
      <c r="EXC1224" s="14"/>
      <c r="EXD1224" s="14"/>
      <c r="EXE1224" s="14"/>
      <c r="EXF1224" s="14"/>
      <c r="EXG1224" s="14"/>
      <c r="EXH1224" s="14"/>
      <c r="EXI1224" s="14"/>
      <c r="EXJ1224" s="14"/>
      <c r="EXK1224" s="14"/>
      <c r="EXL1224" s="14"/>
      <c r="EXM1224" s="14"/>
      <c r="EXN1224" s="14"/>
      <c r="EXO1224" s="14"/>
      <c r="EXP1224" s="14"/>
      <c r="EXQ1224" s="14"/>
      <c r="EXR1224" s="14"/>
      <c r="EXS1224" s="14"/>
      <c r="EXT1224" s="14"/>
      <c r="EXU1224" s="14"/>
      <c r="EXV1224" s="14"/>
      <c r="EXW1224" s="14"/>
      <c r="EXX1224" s="14"/>
      <c r="EXY1224" s="14"/>
      <c r="EXZ1224" s="14"/>
      <c r="EYA1224" s="14"/>
      <c r="EYB1224" s="14"/>
      <c r="EYC1224" s="14"/>
      <c r="EYD1224" s="14"/>
      <c r="EYE1224" s="14"/>
      <c r="EYF1224" s="14"/>
      <c r="EYG1224" s="14"/>
      <c r="EYH1224" s="14"/>
      <c r="EYI1224" s="14"/>
      <c r="EYJ1224" s="14"/>
      <c r="EYK1224" s="14"/>
      <c r="EYL1224" s="14"/>
      <c r="EYM1224" s="14"/>
      <c r="EYN1224" s="14"/>
      <c r="EYO1224" s="14"/>
      <c r="EYP1224" s="14"/>
      <c r="EYQ1224" s="14"/>
      <c r="EYR1224" s="14"/>
      <c r="EYS1224" s="14"/>
      <c r="EYT1224" s="14"/>
      <c r="EYU1224" s="14"/>
      <c r="EYV1224" s="14"/>
      <c r="EYW1224" s="14"/>
      <c r="EYX1224" s="14"/>
      <c r="EYY1224" s="14"/>
      <c r="EYZ1224" s="14"/>
      <c r="EZA1224" s="14"/>
      <c r="EZB1224" s="14"/>
      <c r="EZC1224" s="14"/>
      <c r="EZD1224" s="14"/>
      <c r="EZE1224" s="14"/>
      <c r="EZF1224" s="14"/>
      <c r="EZG1224" s="14"/>
      <c r="EZH1224" s="14"/>
      <c r="EZI1224" s="14"/>
      <c r="EZJ1224" s="14"/>
      <c r="EZK1224" s="14"/>
      <c r="EZL1224" s="14"/>
      <c r="EZM1224" s="14"/>
      <c r="EZN1224" s="14"/>
      <c r="EZO1224" s="14"/>
      <c r="EZP1224" s="14"/>
      <c r="EZQ1224" s="14"/>
      <c r="EZR1224" s="14"/>
      <c r="EZS1224" s="14"/>
      <c r="EZT1224" s="14"/>
      <c r="EZU1224" s="14"/>
      <c r="EZV1224" s="14"/>
      <c r="EZW1224" s="14"/>
      <c r="EZX1224" s="14"/>
      <c r="EZY1224" s="14"/>
      <c r="EZZ1224" s="14"/>
      <c r="FAA1224" s="14"/>
      <c r="FAB1224" s="14"/>
      <c r="FAC1224" s="14"/>
      <c r="FAD1224" s="14"/>
      <c r="FAE1224" s="14"/>
      <c r="FAF1224" s="14"/>
      <c r="FAG1224" s="14"/>
      <c r="FAH1224" s="14"/>
      <c r="FAI1224" s="14"/>
      <c r="FAJ1224" s="14"/>
      <c r="FAK1224" s="14"/>
      <c r="FAL1224" s="14"/>
      <c r="FAM1224" s="14"/>
      <c r="FAN1224" s="14"/>
      <c r="FAO1224" s="14"/>
      <c r="FAP1224" s="14"/>
      <c r="FAQ1224" s="14"/>
      <c r="FAR1224" s="14"/>
      <c r="FAS1224" s="14"/>
      <c r="FAT1224" s="14"/>
      <c r="FAU1224" s="14"/>
      <c r="FAV1224" s="14"/>
      <c r="FAW1224" s="14"/>
      <c r="FAX1224" s="14"/>
      <c r="FAY1224" s="14"/>
      <c r="FAZ1224" s="14"/>
      <c r="FBA1224" s="14"/>
      <c r="FBB1224" s="14"/>
      <c r="FBC1224" s="14"/>
      <c r="FBD1224" s="14"/>
      <c r="FBE1224" s="14"/>
      <c r="FBF1224" s="14"/>
      <c r="FBG1224" s="14"/>
      <c r="FBH1224" s="14"/>
      <c r="FBI1224" s="14"/>
      <c r="FBJ1224" s="14"/>
      <c r="FBK1224" s="14"/>
      <c r="FBL1224" s="14"/>
      <c r="FBM1224" s="14"/>
      <c r="FBN1224" s="14"/>
      <c r="FBO1224" s="14"/>
      <c r="FBP1224" s="14"/>
      <c r="FBQ1224" s="14"/>
      <c r="FBR1224" s="14"/>
      <c r="FBS1224" s="14"/>
      <c r="FBT1224" s="14"/>
      <c r="FBU1224" s="14"/>
      <c r="FBV1224" s="14"/>
      <c r="FBW1224" s="14"/>
      <c r="FBX1224" s="14"/>
      <c r="FBY1224" s="14"/>
      <c r="FBZ1224" s="14"/>
      <c r="FCA1224" s="14"/>
      <c r="FCB1224" s="14"/>
      <c r="FCC1224" s="14"/>
      <c r="FCD1224" s="14"/>
      <c r="FCE1224" s="14"/>
      <c r="FCF1224" s="14"/>
      <c r="FCG1224" s="14"/>
      <c r="FCH1224" s="14"/>
      <c r="FCI1224" s="14"/>
      <c r="FCJ1224" s="14"/>
      <c r="FCK1224" s="14"/>
      <c r="FCL1224" s="14"/>
      <c r="FCM1224" s="14"/>
      <c r="FCN1224" s="14"/>
      <c r="FCO1224" s="14"/>
      <c r="FCP1224" s="14"/>
      <c r="FCQ1224" s="14"/>
      <c r="FCR1224" s="14"/>
      <c r="FCS1224" s="14"/>
      <c r="FCT1224" s="14"/>
      <c r="FCU1224" s="14"/>
      <c r="FCV1224" s="14"/>
      <c r="FCW1224" s="14"/>
      <c r="FCX1224" s="14"/>
      <c r="FCY1224" s="14"/>
      <c r="FCZ1224" s="14"/>
      <c r="FDA1224" s="14"/>
      <c r="FDB1224" s="14"/>
      <c r="FDC1224" s="14"/>
      <c r="FDD1224" s="14"/>
      <c r="FDE1224" s="14"/>
      <c r="FDF1224" s="14"/>
      <c r="FDG1224" s="14"/>
      <c r="FDH1224" s="14"/>
      <c r="FDI1224" s="14"/>
      <c r="FDJ1224" s="14"/>
      <c r="FDK1224" s="14"/>
      <c r="FDL1224" s="14"/>
      <c r="FDM1224" s="14"/>
      <c r="FDN1224" s="14"/>
      <c r="FDO1224" s="14"/>
      <c r="FDP1224" s="14"/>
      <c r="FDQ1224" s="14"/>
      <c r="FDR1224" s="14"/>
      <c r="FDS1224" s="14"/>
      <c r="FDT1224" s="14"/>
      <c r="FDU1224" s="14"/>
      <c r="FDV1224" s="14"/>
      <c r="FDW1224" s="14"/>
      <c r="FDX1224" s="14"/>
      <c r="FDY1224" s="14"/>
      <c r="FDZ1224" s="14"/>
      <c r="FEA1224" s="14"/>
      <c r="FEB1224" s="14"/>
      <c r="FEC1224" s="14"/>
      <c r="FED1224" s="14"/>
      <c r="FEE1224" s="14"/>
      <c r="FEF1224" s="14"/>
      <c r="FEG1224" s="14"/>
      <c r="FEH1224" s="14"/>
      <c r="FEI1224" s="14"/>
      <c r="FEJ1224" s="14"/>
      <c r="FEK1224" s="14"/>
      <c r="FEL1224" s="14"/>
      <c r="FEM1224" s="14"/>
      <c r="FEN1224" s="14"/>
      <c r="FEO1224" s="14"/>
      <c r="FEP1224" s="14"/>
      <c r="FEQ1224" s="14"/>
      <c r="FER1224" s="14"/>
      <c r="FES1224" s="14"/>
      <c r="FET1224" s="14"/>
      <c r="FEU1224" s="14"/>
      <c r="FEV1224" s="14"/>
      <c r="FEW1224" s="14"/>
      <c r="FEX1224" s="14"/>
      <c r="FEY1224" s="14"/>
      <c r="FEZ1224" s="14"/>
      <c r="FFA1224" s="14"/>
      <c r="FFB1224" s="14"/>
      <c r="FFC1224" s="14"/>
      <c r="FFD1224" s="14"/>
      <c r="FFE1224" s="14"/>
      <c r="FFF1224" s="14"/>
      <c r="FFG1224" s="14"/>
      <c r="FFH1224" s="14"/>
      <c r="FFI1224" s="14"/>
      <c r="FFJ1224" s="14"/>
      <c r="FFK1224" s="14"/>
      <c r="FFL1224" s="14"/>
      <c r="FFM1224" s="14"/>
      <c r="FFN1224" s="14"/>
      <c r="FFO1224" s="14"/>
      <c r="FFP1224" s="14"/>
      <c r="FFQ1224" s="14"/>
      <c r="FFR1224" s="14"/>
      <c r="FFS1224" s="14"/>
      <c r="FFT1224" s="14"/>
      <c r="FFU1224" s="14"/>
      <c r="FFV1224" s="14"/>
      <c r="FFW1224" s="14"/>
      <c r="FFX1224" s="14"/>
      <c r="FFY1224" s="14"/>
      <c r="FFZ1224" s="14"/>
      <c r="FGA1224" s="14"/>
      <c r="FGB1224" s="14"/>
      <c r="FGC1224" s="14"/>
      <c r="FGD1224" s="14"/>
      <c r="FGE1224" s="14"/>
      <c r="FGF1224" s="14"/>
      <c r="FGG1224" s="14"/>
      <c r="FGH1224" s="14"/>
      <c r="FGI1224" s="14"/>
      <c r="FGJ1224" s="14"/>
      <c r="FGK1224" s="14"/>
      <c r="FGL1224" s="14"/>
      <c r="FGM1224" s="14"/>
      <c r="FGN1224" s="14"/>
      <c r="FGO1224" s="14"/>
      <c r="FGP1224" s="14"/>
      <c r="FGQ1224" s="14"/>
      <c r="FGR1224" s="14"/>
      <c r="FGS1224" s="14"/>
      <c r="FGT1224" s="14"/>
      <c r="FGU1224" s="14"/>
      <c r="FGV1224" s="14"/>
      <c r="FGW1224" s="14"/>
      <c r="FGX1224" s="14"/>
      <c r="FGY1224" s="14"/>
      <c r="FGZ1224" s="14"/>
      <c r="FHA1224" s="14"/>
      <c r="FHB1224" s="14"/>
      <c r="FHC1224" s="14"/>
      <c r="FHD1224" s="14"/>
      <c r="FHE1224" s="14"/>
      <c r="FHF1224" s="14"/>
      <c r="FHG1224" s="14"/>
      <c r="FHH1224" s="14"/>
      <c r="FHI1224" s="14"/>
      <c r="FHJ1224" s="14"/>
      <c r="FHK1224" s="14"/>
      <c r="FHL1224" s="14"/>
      <c r="FHM1224" s="14"/>
      <c r="FHN1224" s="14"/>
      <c r="FHO1224" s="14"/>
      <c r="FHP1224" s="14"/>
      <c r="FHQ1224" s="14"/>
      <c r="FHR1224" s="14"/>
      <c r="FHS1224" s="14"/>
      <c r="FHT1224" s="14"/>
      <c r="FHU1224" s="14"/>
      <c r="FHV1224" s="14"/>
      <c r="FHW1224" s="14"/>
      <c r="FHX1224" s="14"/>
      <c r="FHY1224" s="14"/>
      <c r="FHZ1224" s="14"/>
      <c r="FIA1224" s="14"/>
      <c r="FIB1224" s="14"/>
      <c r="FIC1224" s="14"/>
      <c r="FID1224" s="14"/>
      <c r="FIE1224" s="14"/>
      <c r="FIF1224" s="14"/>
      <c r="FIG1224" s="14"/>
      <c r="FIH1224" s="14"/>
      <c r="FII1224" s="14"/>
      <c r="FIJ1224" s="14"/>
      <c r="FIK1224" s="14"/>
      <c r="FIL1224" s="14"/>
      <c r="FIM1224" s="14"/>
      <c r="FIN1224" s="14"/>
      <c r="FIO1224" s="14"/>
      <c r="FIP1224" s="14"/>
      <c r="FIQ1224" s="14"/>
      <c r="FIR1224" s="14"/>
      <c r="FIS1224" s="14"/>
      <c r="FIT1224" s="14"/>
      <c r="FIU1224" s="14"/>
      <c r="FIV1224" s="14"/>
      <c r="FIW1224" s="14"/>
      <c r="FIX1224" s="14"/>
      <c r="FIY1224" s="14"/>
      <c r="FIZ1224" s="14"/>
      <c r="FJA1224" s="14"/>
      <c r="FJB1224" s="14"/>
      <c r="FJC1224" s="14"/>
      <c r="FJD1224" s="14"/>
      <c r="FJE1224" s="14"/>
      <c r="FJF1224" s="14"/>
      <c r="FJG1224" s="14"/>
      <c r="FJH1224" s="14"/>
      <c r="FJI1224" s="14"/>
      <c r="FJJ1224" s="14"/>
      <c r="FJK1224" s="14"/>
      <c r="FJL1224" s="14"/>
      <c r="FJM1224" s="14"/>
      <c r="FJN1224" s="14"/>
      <c r="FJO1224" s="14"/>
      <c r="FJP1224" s="14"/>
      <c r="FJQ1224" s="14"/>
      <c r="FJR1224" s="14"/>
      <c r="FJS1224" s="14"/>
      <c r="FJT1224" s="14"/>
      <c r="FJU1224" s="14"/>
      <c r="FJV1224" s="14"/>
      <c r="FJW1224" s="14"/>
      <c r="FJX1224" s="14"/>
      <c r="FJY1224" s="14"/>
      <c r="FJZ1224" s="14"/>
      <c r="FKA1224" s="14"/>
      <c r="FKB1224" s="14"/>
      <c r="FKC1224" s="14"/>
      <c r="FKD1224" s="14"/>
      <c r="FKE1224" s="14"/>
      <c r="FKF1224" s="14"/>
      <c r="FKG1224" s="14"/>
      <c r="FKH1224" s="14"/>
      <c r="FKI1224" s="14"/>
      <c r="FKJ1224" s="14"/>
      <c r="FKK1224" s="14"/>
      <c r="FKL1224" s="14"/>
      <c r="FKM1224" s="14"/>
      <c r="FKN1224" s="14"/>
      <c r="FKO1224" s="14"/>
      <c r="FKP1224" s="14"/>
      <c r="FKQ1224" s="14"/>
      <c r="FKR1224" s="14"/>
      <c r="FKS1224" s="14"/>
      <c r="FKT1224" s="14"/>
      <c r="FKU1224" s="14"/>
      <c r="FKV1224" s="14"/>
      <c r="FKW1224" s="14"/>
      <c r="FKX1224" s="14"/>
      <c r="FKY1224" s="14"/>
      <c r="FKZ1224" s="14"/>
      <c r="FLA1224" s="14"/>
      <c r="FLB1224" s="14"/>
      <c r="FLC1224" s="14"/>
      <c r="FLD1224" s="14"/>
      <c r="FLE1224" s="14"/>
      <c r="FLF1224" s="14"/>
      <c r="FLG1224" s="14"/>
      <c r="FLH1224" s="14"/>
      <c r="FLI1224" s="14"/>
      <c r="FLJ1224" s="14"/>
      <c r="FLK1224" s="14"/>
      <c r="FLL1224" s="14"/>
      <c r="FLM1224" s="14"/>
      <c r="FLN1224" s="14"/>
      <c r="FLO1224" s="14"/>
      <c r="FLP1224" s="14"/>
      <c r="FLQ1224" s="14"/>
      <c r="FLR1224" s="14"/>
      <c r="FLS1224" s="14"/>
      <c r="FLT1224" s="14"/>
      <c r="FLU1224" s="14"/>
      <c r="FLV1224" s="14"/>
      <c r="FLW1224" s="14"/>
      <c r="FLX1224" s="14"/>
      <c r="FLY1224" s="14"/>
      <c r="FLZ1224" s="14"/>
      <c r="FMA1224" s="14"/>
      <c r="FMB1224" s="14"/>
      <c r="FMC1224" s="14"/>
      <c r="FMD1224" s="14"/>
      <c r="FME1224" s="14"/>
      <c r="FMF1224" s="14"/>
      <c r="FMG1224" s="14"/>
      <c r="FMH1224" s="14"/>
      <c r="FMI1224" s="14"/>
      <c r="FMJ1224" s="14"/>
      <c r="FMK1224" s="14"/>
      <c r="FML1224" s="14"/>
      <c r="FMM1224" s="14"/>
      <c r="FMN1224" s="14"/>
      <c r="FMO1224" s="14"/>
      <c r="FMP1224" s="14"/>
      <c r="FMQ1224" s="14"/>
      <c r="FMR1224" s="14"/>
      <c r="FMS1224" s="14"/>
      <c r="FMT1224" s="14"/>
      <c r="FMU1224" s="14"/>
      <c r="FMV1224" s="14"/>
      <c r="FMW1224" s="14"/>
      <c r="FMX1224" s="14"/>
      <c r="FMY1224" s="14"/>
      <c r="FMZ1224" s="14"/>
      <c r="FNA1224" s="14"/>
      <c r="FNB1224" s="14"/>
      <c r="FNC1224" s="14"/>
      <c r="FND1224" s="14"/>
      <c r="FNE1224" s="14"/>
      <c r="FNF1224" s="14"/>
      <c r="FNG1224" s="14"/>
      <c r="FNH1224" s="14"/>
      <c r="FNI1224" s="14"/>
      <c r="FNJ1224" s="14"/>
      <c r="FNK1224" s="14"/>
      <c r="FNL1224" s="14"/>
      <c r="FNM1224" s="14"/>
      <c r="FNN1224" s="14"/>
      <c r="FNO1224" s="14"/>
      <c r="FNP1224" s="14"/>
      <c r="FNQ1224" s="14"/>
      <c r="FNR1224" s="14"/>
      <c r="FNS1224" s="14"/>
      <c r="FNT1224" s="14"/>
      <c r="FNU1224" s="14"/>
      <c r="FNV1224" s="14"/>
      <c r="FNW1224" s="14"/>
      <c r="FNX1224" s="14"/>
      <c r="FNY1224" s="14"/>
      <c r="FNZ1224" s="14"/>
      <c r="FOA1224" s="14"/>
      <c r="FOB1224" s="14"/>
      <c r="FOC1224" s="14"/>
      <c r="FOD1224" s="14"/>
      <c r="FOE1224" s="14"/>
      <c r="FOF1224" s="14"/>
      <c r="FOG1224" s="14"/>
      <c r="FOH1224" s="14"/>
      <c r="FOI1224" s="14"/>
      <c r="FOJ1224" s="14"/>
      <c r="FOK1224" s="14"/>
      <c r="FOL1224" s="14"/>
      <c r="FOM1224" s="14"/>
      <c r="FON1224" s="14"/>
      <c r="FOO1224" s="14"/>
      <c r="FOP1224" s="14"/>
      <c r="FOQ1224" s="14"/>
      <c r="FOR1224" s="14"/>
      <c r="FOS1224" s="14"/>
      <c r="FOT1224" s="14"/>
      <c r="FOU1224" s="14"/>
      <c r="FOV1224" s="14"/>
      <c r="FOW1224" s="14"/>
      <c r="FOX1224" s="14"/>
      <c r="FOY1224" s="14"/>
      <c r="FOZ1224" s="14"/>
      <c r="FPA1224" s="14"/>
      <c r="FPB1224" s="14"/>
      <c r="FPC1224" s="14"/>
      <c r="FPD1224" s="14"/>
      <c r="FPE1224" s="14"/>
      <c r="FPF1224" s="14"/>
      <c r="FPG1224" s="14"/>
      <c r="FPH1224" s="14"/>
      <c r="FPI1224" s="14"/>
      <c r="FPJ1224" s="14"/>
      <c r="FPK1224" s="14"/>
      <c r="FPL1224" s="14"/>
      <c r="FPM1224" s="14"/>
      <c r="FPN1224" s="14"/>
      <c r="FPO1224" s="14"/>
      <c r="FPP1224" s="14"/>
      <c r="FPQ1224" s="14"/>
      <c r="FPR1224" s="14"/>
      <c r="FPS1224" s="14"/>
      <c r="FPT1224" s="14"/>
      <c r="FPU1224" s="14"/>
      <c r="FPV1224" s="14"/>
      <c r="FPW1224" s="14"/>
      <c r="FPX1224" s="14"/>
      <c r="FPY1224" s="14"/>
      <c r="FPZ1224" s="14"/>
      <c r="FQA1224" s="14"/>
      <c r="FQB1224" s="14"/>
      <c r="FQC1224" s="14"/>
      <c r="FQD1224" s="14"/>
      <c r="FQE1224" s="14"/>
      <c r="FQF1224" s="14"/>
      <c r="FQG1224" s="14"/>
      <c r="FQH1224" s="14"/>
      <c r="FQI1224" s="14"/>
      <c r="FQJ1224" s="14"/>
      <c r="FQK1224" s="14"/>
      <c r="FQL1224" s="14"/>
      <c r="FQM1224" s="14"/>
      <c r="FQN1224" s="14"/>
      <c r="FQO1224" s="14"/>
      <c r="FQP1224" s="14"/>
      <c r="FQQ1224" s="14"/>
      <c r="FQR1224" s="14"/>
      <c r="FQS1224" s="14"/>
      <c r="FQT1224" s="14"/>
      <c r="FQU1224" s="14"/>
      <c r="FQV1224" s="14"/>
      <c r="FQW1224" s="14"/>
      <c r="FQX1224" s="14"/>
      <c r="FQY1224" s="14"/>
      <c r="FQZ1224" s="14"/>
      <c r="FRA1224" s="14"/>
      <c r="FRB1224" s="14"/>
      <c r="FRC1224" s="14"/>
      <c r="FRD1224" s="14"/>
      <c r="FRE1224" s="14"/>
      <c r="FRF1224" s="14"/>
      <c r="FRG1224" s="14"/>
      <c r="FRH1224" s="14"/>
      <c r="FRI1224" s="14"/>
      <c r="FRJ1224" s="14"/>
      <c r="FRK1224" s="14"/>
      <c r="FRL1224" s="14"/>
      <c r="FRM1224" s="14"/>
      <c r="FRN1224" s="14"/>
      <c r="FRO1224" s="14"/>
      <c r="FRP1224" s="14"/>
      <c r="FRQ1224" s="14"/>
      <c r="FRR1224" s="14"/>
      <c r="FRS1224" s="14"/>
      <c r="FRT1224" s="14"/>
      <c r="FRU1224" s="14"/>
      <c r="FRV1224" s="14"/>
      <c r="FRW1224" s="14"/>
      <c r="FRX1224" s="14"/>
      <c r="FRY1224" s="14"/>
      <c r="FRZ1224" s="14"/>
      <c r="FSA1224" s="14"/>
      <c r="FSB1224" s="14"/>
      <c r="FSC1224" s="14"/>
      <c r="FSD1224" s="14"/>
      <c r="FSE1224" s="14"/>
      <c r="FSF1224" s="14"/>
      <c r="FSG1224" s="14"/>
      <c r="FSH1224" s="14"/>
      <c r="FSI1224" s="14"/>
      <c r="FSJ1224" s="14"/>
      <c r="FSK1224" s="14"/>
      <c r="FSL1224" s="14"/>
      <c r="FSM1224" s="14"/>
      <c r="FSN1224" s="14"/>
      <c r="FSO1224" s="14"/>
      <c r="FSP1224" s="14"/>
      <c r="FSQ1224" s="14"/>
      <c r="FSR1224" s="14"/>
      <c r="FSS1224" s="14"/>
      <c r="FST1224" s="14"/>
      <c r="FSU1224" s="14"/>
      <c r="FSV1224" s="14"/>
      <c r="FSW1224" s="14"/>
      <c r="FSX1224" s="14"/>
      <c r="FSY1224" s="14"/>
      <c r="FSZ1224" s="14"/>
      <c r="FTA1224" s="14"/>
      <c r="FTB1224" s="14"/>
      <c r="FTC1224" s="14"/>
      <c r="FTD1224" s="14"/>
      <c r="FTE1224" s="14"/>
      <c r="FTF1224" s="14"/>
      <c r="FTG1224" s="14"/>
      <c r="FTH1224" s="14"/>
      <c r="FTI1224" s="14"/>
      <c r="FTJ1224" s="14"/>
      <c r="FTK1224" s="14"/>
      <c r="FTL1224" s="14"/>
      <c r="FTM1224" s="14"/>
      <c r="FTN1224" s="14"/>
      <c r="FTO1224" s="14"/>
      <c r="FTP1224" s="14"/>
      <c r="FTQ1224" s="14"/>
      <c r="FTR1224" s="14"/>
      <c r="FTS1224" s="14"/>
      <c r="FTT1224" s="14"/>
      <c r="FTU1224" s="14"/>
      <c r="FTV1224" s="14"/>
      <c r="FTW1224" s="14"/>
      <c r="FTX1224" s="14"/>
      <c r="FTY1224" s="14"/>
      <c r="FTZ1224" s="14"/>
      <c r="FUA1224" s="14"/>
      <c r="FUB1224" s="14"/>
      <c r="FUC1224" s="14"/>
      <c r="FUD1224" s="14"/>
      <c r="FUE1224" s="14"/>
      <c r="FUF1224" s="14"/>
      <c r="FUG1224" s="14"/>
      <c r="FUH1224" s="14"/>
      <c r="FUI1224" s="14"/>
      <c r="FUJ1224" s="14"/>
      <c r="FUK1224" s="14"/>
      <c r="FUL1224" s="14"/>
      <c r="FUM1224" s="14"/>
      <c r="FUN1224" s="14"/>
      <c r="FUO1224" s="14"/>
      <c r="FUP1224" s="14"/>
      <c r="FUQ1224" s="14"/>
      <c r="FUR1224" s="14"/>
      <c r="FUS1224" s="14"/>
      <c r="FUT1224" s="14"/>
      <c r="FUU1224" s="14"/>
      <c r="FUV1224" s="14"/>
      <c r="FUW1224" s="14"/>
      <c r="FUX1224" s="14"/>
      <c r="FUY1224" s="14"/>
      <c r="FUZ1224" s="14"/>
      <c r="FVA1224" s="14"/>
      <c r="FVB1224" s="14"/>
      <c r="FVC1224" s="14"/>
      <c r="FVD1224" s="14"/>
      <c r="FVE1224" s="14"/>
      <c r="FVF1224" s="14"/>
      <c r="FVG1224" s="14"/>
      <c r="FVH1224" s="14"/>
      <c r="FVI1224" s="14"/>
      <c r="FVJ1224" s="14"/>
      <c r="FVK1224" s="14"/>
      <c r="FVL1224" s="14"/>
      <c r="FVM1224" s="14"/>
      <c r="FVN1224" s="14"/>
      <c r="FVO1224" s="14"/>
      <c r="FVP1224" s="14"/>
      <c r="FVQ1224" s="14"/>
      <c r="FVR1224" s="14"/>
      <c r="FVS1224" s="14"/>
      <c r="FVT1224" s="14"/>
      <c r="FVU1224" s="14"/>
      <c r="FVV1224" s="14"/>
      <c r="FVW1224" s="14"/>
      <c r="FVX1224" s="14"/>
      <c r="FVY1224" s="14"/>
      <c r="FVZ1224" s="14"/>
      <c r="FWA1224" s="14"/>
      <c r="FWB1224" s="14"/>
      <c r="FWC1224" s="14"/>
      <c r="FWD1224" s="14"/>
      <c r="FWE1224" s="14"/>
      <c r="FWF1224" s="14"/>
      <c r="FWG1224" s="14"/>
      <c r="FWH1224" s="14"/>
      <c r="FWI1224" s="14"/>
      <c r="FWJ1224" s="14"/>
      <c r="FWK1224" s="14"/>
      <c r="FWL1224" s="14"/>
      <c r="FWM1224" s="14"/>
      <c r="FWN1224" s="14"/>
      <c r="FWO1224" s="14"/>
      <c r="FWP1224" s="14"/>
      <c r="FWQ1224" s="14"/>
      <c r="FWR1224" s="14"/>
      <c r="FWS1224" s="14"/>
      <c r="FWT1224" s="14"/>
      <c r="FWU1224" s="14"/>
      <c r="FWV1224" s="14"/>
      <c r="FWW1224" s="14"/>
      <c r="FWX1224" s="14"/>
      <c r="FWY1224" s="14"/>
      <c r="FWZ1224" s="14"/>
      <c r="FXA1224" s="14"/>
      <c r="FXB1224" s="14"/>
      <c r="FXC1224" s="14"/>
      <c r="FXD1224" s="14"/>
      <c r="FXE1224" s="14"/>
      <c r="FXF1224" s="14"/>
      <c r="FXG1224" s="14"/>
      <c r="FXH1224" s="14"/>
      <c r="FXI1224" s="14"/>
      <c r="FXJ1224" s="14"/>
      <c r="FXK1224" s="14"/>
      <c r="FXL1224" s="14"/>
      <c r="FXM1224" s="14"/>
      <c r="FXN1224" s="14"/>
      <c r="FXO1224" s="14"/>
      <c r="FXP1224" s="14"/>
      <c r="FXQ1224" s="14"/>
      <c r="FXR1224" s="14"/>
      <c r="FXS1224" s="14"/>
      <c r="FXT1224" s="14"/>
      <c r="FXU1224" s="14"/>
      <c r="FXV1224" s="14"/>
      <c r="FXW1224" s="14"/>
      <c r="FXX1224" s="14"/>
      <c r="FXY1224" s="14"/>
      <c r="FXZ1224" s="14"/>
      <c r="FYA1224" s="14"/>
      <c r="FYB1224" s="14"/>
      <c r="FYC1224" s="14"/>
      <c r="FYD1224" s="14"/>
      <c r="FYE1224" s="14"/>
      <c r="FYF1224" s="14"/>
      <c r="FYG1224" s="14"/>
      <c r="FYH1224" s="14"/>
      <c r="FYI1224" s="14"/>
      <c r="FYJ1224" s="14"/>
      <c r="FYK1224" s="14"/>
      <c r="FYL1224" s="14"/>
      <c r="FYM1224" s="14"/>
      <c r="FYN1224" s="14"/>
      <c r="FYO1224" s="14"/>
      <c r="FYP1224" s="14"/>
      <c r="FYQ1224" s="14"/>
      <c r="FYR1224" s="14"/>
      <c r="FYS1224" s="14"/>
      <c r="FYT1224" s="14"/>
      <c r="FYU1224" s="14"/>
      <c r="FYV1224" s="14"/>
      <c r="FYW1224" s="14"/>
      <c r="FYX1224" s="14"/>
      <c r="FYY1224" s="14"/>
      <c r="FYZ1224" s="14"/>
      <c r="FZA1224" s="14"/>
      <c r="FZB1224" s="14"/>
      <c r="FZC1224" s="14"/>
      <c r="FZD1224" s="14"/>
      <c r="FZE1224" s="14"/>
      <c r="FZF1224" s="14"/>
      <c r="FZG1224" s="14"/>
      <c r="FZH1224" s="14"/>
      <c r="FZI1224" s="14"/>
      <c r="FZJ1224" s="14"/>
      <c r="FZK1224" s="14"/>
      <c r="FZL1224" s="14"/>
      <c r="FZM1224" s="14"/>
      <c r="FZN1224" s="14"/>
      <c r="FZO1224" s="14"/>
      <c r="FZP1224" s="14"/>
      <c r="FZQ1224" s="14"/>
      <c r="FZR1224" s="14"/>
      <c r="FZS1224" s="14"/>
      <c r="FZT1224" s="14"/>
      <c r="FZU1224" s="14"/>
      <c r="FZV1224" s="14"/>
      <c r="FZW1224" s="14"/>
      <c r="FZX1224" s="14"/>
      <c r="FZY1224" s="14"/>
      <c r="FZZ1224" s="14"/>
      <c r="GAA1224" s="14"/>
      <c r="GAB1224" s="14"/>
      <c r="GAC1224" s="14"/>
      <c r="GAD1224" s="14"/>
      <c r="GAE1224" s="14"/>
      <c r="GAF1224" s="14"/>
      <c r="GAG1224" s="14"/>
      <c r="GAH1224" s="14"/>
      <c r="GAI1224" s="14"/>
      <c r="GAJ1224" s="14"/>
      <c r="GAK1224" s="14"/>
      <c r="GAL1224" s="14"/>
      <c r="GAM1224" s="14"/>
      <c r="GAN1224" s="14"/>
      <c r="GAO1224" s="14"/>
      <c r="GAP1224" s="14"/>
      <c r="GAQ1224" s="14"/>
      <c r="GAR1224" s="14"/>
      <c r="GAS1224" s="14"/>
      <c r="GAT1224" s="14"/>
      <c r="GAU1224" s="14"/>
      <c r="GAV1224" s="14"/>
      <c r="GAW1224" s="14"/>
      <c r="GAX1224" s="14"/>
      <c r="GAY1224" s="14"/>
      <c r="GAZ1224" s="14"/>
      <c r="GBA1224" s="14"/>
      <c r="GBB1224" s="14"/>
      <c r="GBC1224" s="14"/>
      <c r="GBD1224" s="14"/>
      <c r="GBE1224" s="14"/>
      <c r="GBF1224" s="14"/>
      <c r="GBG1224" s="14"/>
      <c r="GBH1224" s="14"/>
      <c r="GBI1224" s="14"/>
      <c r="GBJ1224" s="14"/>
      <c r="GBK1224" s="14"/>
      <c r="GBL1224" s="14"/>
      <c r="GBM1224" s="14"/>
      <c r="GBN1224" s="14"/>
      <c r="GBO1224" s="14"/>
      <c r="GBP1224" s="14"/>
      <c r="GBQ1224" s="14"/>
      <c r="GBR1224" s="14"/>
      <c r="GBS1224" s="14"/>
      <c r="GBT1224" s="14"/>
      <c r="GBU1224" s="14"/>
      <c r="GBV1224" s="14"/>
      <c r="GBW1224" s="14"/>
      <c r="GBX1224" s="14"/>
      <c r="GBY1224" s="14"/>
      <c r="GBZ1224" s="14"/>
      <c r="GCA1224" s="14"/>
      <c r="GCB1224" s="14"/>
      <c r="GCC1224" s="14"/>
      <c r="GCD1224" s="14"/>
      <c r="GCE1224" s="14"/>
      <c r="GCF1224" s="14"/>
      <c r="GCG1224" s="14"/>
      <c r="GCH1224" s="14"/>
      <c r="GCI1224" s="14"/>
      <c r="GCJ1224" s="14"/>
      <c r="GCK1224" s="14"/>
      <c r="GCL1224" s="14"/>
      <c r="GCM1224" s="14"/>
      <c r="GCN1224" s="14"/>
      <c r="GCO1224" s="14"/>
      <c r="GCP1224" s="14"/>
      <c r="GCQ1224" s="14"/>
      <c r="GCR1224" s="14"/>
      <c r="GCS1224" s="14"/>
      <c r="GCT1224" s="14"/>
      <c r="GCU1224" s="14"/>
      <c r="GCV1224" s="14"/>
      <c r="GCW1224" s="14"/>
      <c r="GCX1224" s="14"/>
      <c r="GCY1224" s="14"/>
      <c r="GCZ1224" s="14"/>
      <c r="GDA1224" s="14"/>
      <c r="GDB1224" s="14"/>
      <c r="GDC1224" s="14"/>
      <c r="GDD1224" s="14"/>
      <c r="GDE1224" s="14"/>
      <c r="GDF1224" s="14"/>
      <c r="GDG1224" s="14"/>
      <c r="GDH1224" s="14"/>
      <c r="GDI1224" s="14"/>
      <c r="GDJ1224" s="14"/>
      <c r="GDK1224" s="14"/>
      <c r="GDL1224" s="14"/>
      <c r="GDM1224" s="14"/>
      <c r="GDN1224" s="14"/>
      <c r="GDO1224" s="14"/>
      <c r="GDP1224" s="14"/>
      <c r="GDQ1224" s="14"/>
      <c r="GDR1224" s="14"/>
      <c r="GDS1224" s="14"/>
      <c r="GDT1224" s="14"/>
      <c r="GDU1224" s="14"/>
      <c r="GDV1224" s="14"/>
      <c r="GDW1224" s="14"/>
      <c r="GDX1224" s="14"/>
      <c r="GDY1224" s="14"/>
      <c r="GDZ1224" s="14"/>
      <c r="GEA1224" s="14"/>
      <c r="GEB1224" s="14"/>
      <c r="GEC1224" s="14"/>
      <c r="GED1224" s="14"/>
      <c r="GEE1224" s="14"/>
      <c r="GEF1224" s="14"/>
      <c r="GEG1224" s="14"/>
      <c r="GEH1224" s="14"/>
      <c r="GEI1224" s="14"/>
      <c r="GEJ1224" s="14"/>
      <c r="GEK1224" s="14"/>
      <c r="GEL1224" s="14"/>
      <c r="GEM1224" s="14"/>
      <c r="GEN1224" s="14"/>
      <c r="GEO1224" s="14"/>
      <c r="GEP1224" s="14"/>
      <c r="GEQ1224" s="14"/>
      <c r="GER1224" s="14"/>
      <c r="GES1224" s="14"/>
      <c r="GET1224" s="14"/>
      <c r="GEU1224" s="14"/>
      <c r="GEV1224" s="14"/>
      <c r="GEW1224" s="14"/>
      <c r="GEX1224" s="14"/>
      <c r="GEY1224" s="14"/>
      <c r="GEZ1224" s="14"/>
      <c r="GFA1224" s="14"/>
      <c r="GFB1224" s="14"/>
      <c r="GFC1224" s="14"/>
      <c r="GFD1224" s="14"/>
      <c r="GFE1224" s="14"/>
      <c r="GFF1224" s="14"/>
      <c r="GFG1224" s="14"/>
      <c r="GFH1224" s="14"/>
      <c r="GFI1224" s="14"/>
      <c r="GFJ1224" s="14"/>
      <c r="GFK1224" s="14"/>
      <c r="GFL1224" s="14"/>
      <c r="GFM1224" s="14"/>
      <c r="GFN1224" s="14"/>
      <c r="GFO1224" s="14"/>
      <c r="GFP1224" s="14"/>
      <c r="GFQ1224" s="14"/>
      <c r="GFR1224" s="14"/>
      <c r="GFS1224" s="14"/>
      <c r="GFT1224" s="14"/>
      <c r="GFU1224" s="14"/>
      <c r="GFV1224" s="14"/>
      <c r="GFW1224" s="14"/>
      <c r="GFX1224" s="14"/>
      <c r="GFY1224" s="14"/>
      <c r="GFZ1224" s="14"/>
      <c r="GGA1224" s="14"/>
      <c r="GGB1224" s="14"/>
      <c r="GGC1224" s="14"/>
      <c r="GGD1224" s="14"/>
      <c r="GGE1224" s="14"/>
      <c r="GGF1224" s="14"/>
      <c r="GGG1224" s="14"/>
      <c r="GGH1224" s="14"/>
      <c r="GGI1224" s="14"/>
      <c r="GGJ1224" s="14"/>
      <c r="GGK1224" s="14"/>
      <c r="GGL1224" s="14"/>
      <c r="GGM1224" s="14"/>
      <c r="GGN1224" s="14"/>
      <c r="GGO1224" s="14"/>
      <c r="GGP1224" s="14"/>
      <c r="GGQ1224" s="14"/>
      <c r="GGR1224" s="14"/>
      <c r="GGS1224" s="14"/>
      <c r="GGT1224" s="14"/>
      <c r="GGU1224" s="14"/>
      <c r="GGV1224" s="14"/>
      <c r="GGW1224" s="14"/>
      <c r="GGX1224" s="14"/>
      <c r="GGY1224" s="14"/>
      <c r="GGZ1224" s="14"/>
      <c r="GHA1224" s="14"/>
      <c r="GHB1224" s="14"/>
      <c r="GHC1224" s="14"/>
      <c r="GHD1224" s="14"/>
      <c r="GHE1224" s="14"/>
      <c r="GHF1224" s="14"/>
      <c r="GHG1224" s="14"/>
      <c r="GHH1224" s="14"/>
      <c r="GHI1224" s="14"/>
      <c r="GHJ1224" s="14"/>
      <c r="GHK1224" s="14"/>
      <c r="GHL1224" s="14"/>
      <c r="GHM1224" s="14"/>
      <c r="GHN1224" s="14"/>
      <c r="GHO1224" s="14"/>
      <c r="GHP1224" s="14"/>
      <c r="GHQ1224" s="14"/>
      <c r="GHR1224" s="14"/>
      <c r="GHS1224" s="14"/>
      <c r="GHT1224" s="14"/>
      <c r="GHU1224" s="14"/>
      <c r="GHV1224" s="14"/>
      <c r="GHW1224" s="14"/>
      <c r="GHX1224" s="14"/>
      <c r="GHY1224" s="14"/>
      <c r="GHZ1224" s="14"/>
      <c r="GIA1224" s="14"/>
      <c r="GIB1224" s="14"/>
      <c r="GIC1224" s="14"/>
      <c r="GID1224" s="14"/>
      <c r="GIE1224" s="14"/>
      <c r="GIF1224" s="14"/>
      <c r="GIG1224" s="14"/>
      <c r="GIH1224" s="14"/>
      <c r="GII1224" s="14"/>
      <c r="GIJ1224" s="14"/>
      <c r="GIK1224" s="14"/>
      <c r="GIL1224" s="14"/>
      <c r="GIM1224" s="14"/>
      <c r="GIN1224" s="14"/>
      <c r="GIO1224" s="14"/>
      <c r="GIP1224" s="14"/>
      <c r="GIQ1224" s="14"/>
      <c r="GIR1224" s="14"/>
      <c r="GIS1224" s="14"/>
      <c r="GIT1224" s="14"/>
      <c r="GIU1224" s="14"/>
      <c r="GIV1224" s="14"/>
      <c r="GIW1224" s="14"/>
      <c r="GIX1224" s="14"/>
      <c r="GIY1224" s="14"/>
      <c r="GIZ1224" s="14"/>
      <c r="GJA1224" s="14"/>
      <c r="GJB1224" s="14"/>
      <c r="GJC1224" s="14"/>
      <c r="GJD1224" s="14"/>
      <c r="GJE1224" s="14"/>
      <c r="GJF1224" s="14"/>
      <c r="GJG1224" s="14"/>
      <c r="GJH1224" s="14"/>
      <c r="GJI1224" s="14"/>
      <c r="GJJ1224" s="14"/>
      <c r="GJK1224" s="14"/>
      <c r="GJL1224" s="14"/>
      <c r="GJM1224" s="14"/>
      <c r="GJN1224" s="14"/>
      <c r="GJO1224" s="14"/>
      <c r="GJP1224" s="14"/>
      <c r="GJQ1224" s="14"/>
      <c r="GJR1224" s="14"/>
      <c r="GJS1224" s="14"/>
      <c r="GJT1224" s="14"/>
      <c r="GJU1224" s="14"/>
      <c r="GJV1224" s="14"/>
      <c r="GJW1224" s="14"/>
      <c r="GJX1224" s="14"/>
      <c r="GJY1224" s="14"/>
      <c r="GJZ1224" s="14"/>
      <c r="GKA1224" s="14"/>
      <c r="GKB1224" s="14"/>
      <c r="GKC1224" s="14"/>
      <c r="GKD1224" s="14"/>
      <c r="GKE1224" s="14"/>
      <c r="GKF1224" s="14"/>
      <c r="GKG1224" s="14"/>
      <c r="GKH1224" s="14"/>
      <c r="GKI1224" s="14"/>
      <c r="GKJ1224" s="14"/>
      <c r="GKK1224" s="14"/>
      <c r="GKL1224" s="14"/>
      <c r="GKM1224" s="14"/>
      <c r="GKN1224" s="14"/>
      <c r="GKO1224" s="14"/>
      <c r="GKP1224" s="14"/>
      <c r="GKQ1224" s="14"/>
      <c r="GKR1224" s="14"/>
      <c r="GKS1224" s="14"/>
      <c r="GKT1224" s="14"/>
      <c r="GKU1224" s="14"/>
      <c r="GKV1224" s="14"/>
      <c r="GKW1224" s="14"/>
      <c r="GKX1224" s="14"/>
      <c r="GKY1224" s="14"/>
      <c r="GKZ1224" s="14"/>
      <c r="GLA1224" s="14"/>
      <c r="GLB1224" s="14"/>
      <c r="GLC1224" s="14"/>
      <c r="GLD1224" s="14"/>
      <c r="GLE1224" s="14"/>
      <c r="GLF1224" s="14"/>
      <c r="GLG1224" s="14"/>
      <c r="GLH1224" s="14"/>
      <c r="GLI1224" s="14"/>
      <c r="GLJ1224" s="14"/>
      <c r="GLK1224" s="14"/>
      <c r="GLL1224" s="14"/>
      <c r="GLM1224" s="14"/>
      <c r="GLN1224" s="14"/>
      <c r="GLO1224" s="14"/>
      <c r="GLP1224" s="14"/>
      <c r="GLQ1224" s="14"/>
      <c r="GLR1224" s="14"/>
      <c r="GLS1224" s="14"/>
      <c r="GLT1224" s="14"/>
      <c r="GLU1224" s="14"/>
      <c r="GLV1224" s="14"/>
      <c r="GLW1224" s="14"/>
      <c r="GLX1224" s="14"/>
      <c r="GLY1224" s="14"/>
      <c r="GLZ1224" s="14"/>
      <c r="GMA1224" s="14"/>
      <c r="GMB1224" s="14"/>
      <c r="GMC1224" s="14"/>
      <c r="GMD1224" s="14"/>
      <c r="GME1224" s="14"/>
      <c r="GMF1224" s="14"/>
      <c r="GMG1224" s="14"/>
      <c r="GMH1224" s="14"/>
      <c r="GMI1224" s="14"/>
      <c r="GMJ1224" s="14"/>
      <c r="GMK1224" s="14"/>
      <c r="GML1224" s="14"/>
      <c r="GMM1224" s="14"/>
      <c r="GMN1224" s="14"/>
      <c r="GMO1224" s="14"/>
      <c r="GMP1224" s="14"/>
      <c r="GMQ1224" s="14"/>
      <c r="GMR1224" s="14"/>
      <c r="GMS1224" s="14"/>
      <c r="GMT1224" s="14"/>
      <c r="GMU1224" s="14"/>
      <c r="GMV1224" s="14"/>
      <c r="GMW1224" s="14"/>
      <c r="GMX1224" s="14"/>
      <c r="GMY1224" s="14"/>
      <c r="GMZ1224" s="14"/>
      <c r="GNA1224" s="14"/>
      <c r="GNB1224" s="14"/>
      <c r="GNC1224" s="14"/>
      <c r="GND1224" s="14"/>
      <c r="GNE1224" s="14"/>
      <c r="GNF1224" s="14"/>
      <c r="GNG1224" s="14"/>
      <c r="GNH1224" s="14"/>
      <c r="GNI1224" s="14"/>
      <c r="GNJ1224" s="14"/>
      <c r="GNK1224" s="14"/>
      <c r="GNL1224" s="14"/>
      <c r="GNM1224" s="14"/>
      <c r="GNN1224" s="14"/>
      <c r="GNO1224" s="14"/>
      <c r="GNP1224" s="14"/>
      <c r="GNQ1224" s="14"/>
      <c r="GNR1224" s="14"/>
      <c r="GNS1224" s="14"/>
      <c r="GNT1224" s="14"/>
      <c r="GNU1224" s="14"/>
      <c r="GNV1224" s="14"/>
      <c r="GNW1224" s="14"/>
      <c r="GNX1224" s="14"/>
      <c r="GNY1224" s="14"/>
      <c r="GNZ1224" s="14"/>
      <c r="GOA1224" s="14"/>
      <c r="GOB1224" s="14"/>
      <c r="GOC1224" s="14"/>
      <c r="GOD1224" s="14"/>
      <c r="GOE1224" s="14"/>
      <c r="GOF1224" s="14"/>
      <c r="GOG1224" s="14"/>
      <c r="GOH1224" s="14"/>
      <c r="GOI1224" s="14"/>
      <c r="GOJ1224" s="14"/>
      <c r="GOK1224" s="14"/>
      <c r="GOL1224" s="14"/>
      <c r="GOM1224" s="14"/>
      <c r="GON1224" s="14"/>
      <c r="GOO1224" s="14"/>
      <c r="GOP1224" s="14"/>
      <c r="GOQ1224" s="14"/>
      <c r="GOR1224" s="14"/>
      <c r="GOS1224" s="14"/>
      <c r="GOT1224" s="14"/>
      <c r="GOU1224" s="14"/>
      <c r="GOV1224" s="14"/>
      <c r="GOW1224" s="14"/>
      <c r="GOX1224" s="14"/>
      <c r="GOY1224" s="14"/>
      <c r="GOZ1224" s="14"/>
      <c r="GPA1224" s="14"/>
      <c r="GPB1224" s="14"/>
      <c r="GPC1224" s="14"/>
      <c r="GPD1224" s="14"/>
      <c r="GPE1224" s="14"/>
      <c r="GPF1224" s="14"/>
      <c r="GPG1224" s="14"/>
      <c r="GPH1224" s="14"/>
      <c r="GPI1224" s="14"/>
      <c r="GPJ1224" s="14"/>
      <c r="GPK1224" s="14"/>
      <c r="GPL1224" s="14"/>
      <c r="GPM1224" s="14"/>
      <c r="GPN1224" s="14"/>
      <c r="GPO1224" s="14"/>
      <c r="GPP1224" s="14"/>
      <c r="GPQ1224" s="14"/>
      <c r="GPR1224" s="14"/>
      <c r="GPS1224" s="14"/>
      <c r="GPT1224" s="14"/>
      <c r="GPU1224" s="14"/>
      <c r="GPV1224" s="14"/>
      <c r="GPW1224" s="14"/>
      <c r="GPX1224" s="14"/>
      <c r="GPY1224" s="14"/>
      <c r="GPZ1224" s="14"/>
      <c r="GQA1224" s="14"/>
      <c r="GQB1224" s="14"/>
      <c r="GQC1224" s="14"/>
      <c r="GQD1224" s="14"/>
      <c r="GQE1224" s="14"/>
      <c r="GQF1224" s="14"/>
      <c r="GQG1224" s="14"/>
      <c r="GQH1224" s="14"/>
      <c r="GQI1224" s="14"/>
      <c r="GQJ1224" s="14"/>
      <c r="GQK1224" s="14"/>
      <c r="GQL1224" s="14"/>
      <c r="GQM1224" s="14"/>
      <c r="GQN1224" s="14"/>
      <c r="GQO1224" s="14"/>
      <c r="GQP1224" s="14"/>
      <c r="GQQ1224" s="14"/>
      <c r="GQR1224" s="14"/>
      <c r="GQS1224" s="14"/>
      <c r="GQT1224" s="14"/>
      <c r="GQU1224" s="14"/>
      <c r="GQV1224" s="14"/>
      <c r="GQW1224" s="14"/>
      <c r="GQX1224" s="14"/>
      <c r="GQY1224" s="14"/>
      <c r="GQZ1224" s="14"/>
      <c r="GRA1224" s="14"/>
      <c r="GRB1224" s="14"/>
      <c r="GRC1224" s="14"/>
      <c r="GRD1224" s="14"/>
      <c r="GRE1224" s="14"/>
      <c r="GRF1224" s="14"/>
      <c r="GRG1224" s="14"/>
      <c r="GRH1224" s="14"/>
      <c r="GRI1224" s="14"/>
      <c r="GRJ1224" s="14"/>
      <c r="GRK1224" s="14"/>
      <c r="GRL1224" s="14"/>
      <c r="GRM1224" s="14"/>
      <c r="GRN1224" s="14"/>
      <c r="GRO1224" s="14"/>
      <c r="GRP1224" s="14"/>
      <c r="GRQ1224" s="14"/>
      <c r="GRR1224" s="14"/>
      <c r="GRS1224" s="14"/>
      <c r="GRT1224" s="14"/>
      <c r="GRU1224" s="14"/>
      <c r="GRV1224" s="14"/>
      <c r="GRW1224" s="14"/>
      <c r="GRX1224" s="14"/>
      <c r="GRY1224" s="14"/>
      <c r="GRZ1224" s="14"/>
      <c r="GSA1224" s="14"/>
      <c r="GSB1224" s="14"/>
      <c r="GSC1224" s="14"/>
      <c r="GSD1224" s="14"/>
      <c r="GSE1224" s="14"/>
      <c r="GSF1224" s="14"/>
      <c r="GSG1224" s="14"/>
      <c r="GSH1224" s="14"/>
      <c r="GSI1224" s="14"/>
      <c r="GSJ1224" s="14"/>
      <c r="GSK1224" s="14"/>
      <c r="GSL1224" s="14"/>
      <c r="GSM1224" s="14"/>
      <c r="GSN1224" s="14"/>
      <c r="GSO1224" s="14"/>
      <c r="GSP1224" s="14"/>
      <c r="GSQ1224" s="14"/>
      <c r="GSR1224" s="14"/>
      <c r="GSS1224" s="14"/>
      <c r="GST1224" s="14"/>
      <c r="GSU1224" s="14"/>
      <c r="GSV1224" s="14"/>
      <c r="GSW1224" s="14"/>
      <c r="GSX1224" s="14"/>
      <c r="GSY1224" s="14"/>
      <c r="GSZ1224" s="14"/>
      <c r="GTA1224" s="14"/>
      <c r="GTB1224" s="14"/>
      <c r="GTC1224" s="14"/>
      <c r="GTD1224" s="14"/>
      <c r="GTE1224" s="14"/>
      <c r="GTF1224" s="14"/>
      <c r="GTG1224" s="14"/>
      <c r="GTH1224" s="14"/>
      <c r="GTI1224" s="14"/>
      <c r="GTJ1224" s="14"/>
      <c r="GTK1224" s="14"/>
      <c r="GTL1224" s="14"/>
      <c r="GTM1224" s="14"/>
      <c r="GTN1224" s="14"/>
      <c r="GTO1224" s="14"/>
      <c r="GTP1224" s="14"/>
      <c r="GTQ1224" s="14"/>
      <c r="GTR1224" s="14"/>
      <c r="GTS1224" s="14"/>
      <c r="GTT1224" s="14"/>
      <c r="GTU1224" s="14"/>
      <c r="GTV1224" s="14"/>
      <c r="GTW1224" s="14"/>
      <c r="GTX1224" s="14"/>
      <c r="GTY1224" s="14"/>
      <c r="GTZ1224" s="14"/>
      <c r="GUA1224" s="14"/>
      <c r="GUB1224" s="14"/>
      <c r="GUC1224" s="14"/>
      <c r="GUD1224" s="14"/>
      <c r="GUE1224" s="14"/>
      <c r="GUF1224" s="14"/>
      <c r="GUG1224" s="14"/>
      <c r="GUH1224" s="14"/>
      <c r="GUI1224" s="14"/>
      <c r="GUJ1224" s="14"/>
      <c r="GUK1224" s="14"/>
      <c r="GUL1224" s="14"/>
      <c r="GUM1224" s="14"/>
      <c r="GUN1224" s="14"/>
      <c r="GUO1224" s="14"/>
      <c r="GUP1224" s="14"/>
      <c r="GUQ1224" s="14"/>
      <c r="GUR1224" s="14"/>
      <c r="GUS1224" s="14"/>
      <c r="GUT1224" s="14"/>
      <c r="GUU1224" s="14"/>
      <c r="GUV1224" s="14"/>
      <c r="GUW1224" s="14"/>
      <c r="GUX1224" s="14"/>
      <c r="GUY1224" s="14"/>
      <c r="GUZ1224" s="14"/>
      <c r="GVA1224" s="14"/>
      <c r="GVB1224" s="14"/>
      <c r="GVC1224" s="14"/>
      <c r="GVD1224" s="14"/>
      <c r="GVE1224" s="14"/>
      <c r="GVF1224" s="14"/>
      <c r="GVG1224" s="14"/>
      <c r="GVH1224" s="14"/>
      <c r="GVI1224" s="14"/>
      <c r="GVJ1224" s="14"/>
      <c r="GVK1224" s="14"/>
      <c r="GVL1224" s="14"/>
      <c r="GVM1224" s="14"/>
      <c r="GVN1224" s="14"/>
      <c r="GVO1224" s="14"/>
      <c r="GVP1224" s="14"/>
      <c r="GVQ1224" s="14"/>
      <c r="GVR1224" s="14"/>
      <c r="GVS1224" s="14"/>
      <c r="GVT1224" s="14"/>
      <c r="GVU1224" s="14"/>
      <c r="GVV1224" s="14"/>
      <c r="GVW1224" s="14"/>
      <c r="GVX1224" s="14"/>
      <c r="GVY1224" s="14"/>
      <c r="GVZ1224" s="14"/>
      <c r="GWA1224" s="14"/>
      <c r="GWB1224" s="14"/>
      <c r="GWC1224" s="14"/>
      <c r="GWD1224" s="14"/>
      <c r="GWE1224" s="14"/>
      <c r="GWF1224" s="14"/>
      <c r="GWG1224" s="14"/>
      <c r="GWH1224" s="14"/>
      <c r="GWI1224" s="14"/>
      <c r="GWJ1224" s="14"/>
      <c r="GWK1224" s="14"/>
      <c r="GWL1224" s="14"/>
      <c r="GWM1224" s="14"/>
      <c r="GWN1224" s="14"/>
      <c r="GWO1224" s="14"/>
      <c r="GWP1224" s="14"/>
      <c r="GWQ1224" s="14"/>
      <c r="GWR1224" s="14"/>
      <c r="GWS1224" s="14"/>
      <c r="GWT1224" s="14"/>
      <c r="GWU1224" s="14"/>
      <c r="GWV1224" s="14"/>
      <c r="GWW1224" s="14"/>
      <c r="GWX1224" s="14"/>
      <c r="GWY1224" s="14"/>
      <c r="GWZ1224" s="14"/>
      <c r="GXA1224" s="14"/>
      <c r="GXB1224" s="14"/>
      <c r="GXC1224" s="14"/>
      <c r="GXD1224" s="14"/>
      <c r="GXE1224" s="14"/>
      <c r="GXF1224" s="14"/>
      <c r="GXG1224" s="14"/>
      <c r="GXH1224" s="14"/>
      <c r="GXI1224" s="14"/>
      <c r="GXJ1224" s="14"/>
      <c r="GXK1224" s="14"/>
      <c r="GXL1224" s="14"/>
      <c r="GXM1224" s="14"/>
      <c r="GXN1224" s="14"/>
      <c r="GXO1224" s="14"/>
      <c r="GXP1224" s="14"/>
      <c r="GXQ1224" s="14"/>
      <c r="GXR1224" s="14"/>
      <c r="GXS1224" s="14"/>
      <c r="GXT1224" s="14"/>
      <c r="GXU1224" s="14"/>
      <c r="GXV1224" s="14"/>
      <c r="GXW1224" s="14"/>
      <c r="GXX1224" s="14"/>
      <c r="GXY1224" s="14"/>
      <c r="GXZ1224" s="14"/>
      <c r="GYA1224" s="14"/>
      <c r="GYB1224" s="14"/>
      <c r="GYC1224" s="14"/>
      <c r="GYD1224" s="14"/>
      <c r="GYE1224" s="14"/>
      <c r="GYF1224" s="14"/>
      <c r="GYG1224" s="14"/>
      <c r="GYH1224" s="14"/>
      <c r="GYI1224" s="14"/>
      <c r="GYJ1224" s="14"/>
      <c r="GYK1224" s="14"/>
      <c r="GYL1224" s="14"/>
      <c r="GYM1224" s="14"/>
      <c r="GYN1224" s="14"/>
      <c r="GYO1224" s="14"/>
      <c r="GYP1224" s="14"/>
      <c r="GYQ1224" s="14"/>
      <c r="GYR1224" s="14"/>
      <c r="GYS1224" s="14"/>
      <c r="GYT1224" s="14"/>
      <c r="GYU1224" s="14"/>
      <c r="GYV1224" s="14"/>
      <c r="GYW1224" s="14"/>
      <c r="GYX1224" s="14"/>
      <c r="GYY1224" s="14"/>
      <c r="GYZ1224" s="14"/>
      <c r="GZA1224" s="14"/>
      <c r="GZB1224" s="14"/>
      <c r="GZC1224" s="14"/>
      <c r="GZD1224" s="14"/>
      <c r="GZE1224" s="14"/>
      <c r="GZF1224" s="14"/>
      <c r="GZG1224" s="14"/>
      <c r="GZH1224" s="14"/>
      <c r="GZI1224" s="14"/>
      <c r="GZJ1224" s="14"/>
      <c r="GZK1224" s="14"/>
      <c r="GZL1224" s="14"/>
      <c r="GZM1224" s="14"/>
      <c r="GZN1224" s="14"/>
      <c r="GZO1224" s="14"/>
      <c r="GZP1224" s="14"/>
      <c r="GZQ1224" s="14"/>
      <c r="GZR1224" s="14"/>
      <c r="GZS1224" s="14"/>
      <c r="GZT1224" s="14"/>
      <c r="GZU1224" s="14"/>
      <c r="GZV1224" s="14"/>
      <c r="GZW1224" s="14"/>
      <c r="GZX1224" s="14"/>
      <c r="GZY1224" s="14"/>
      <c r="GZZ1224" s="14"/>
      <c r="HAA1224" s="14"/>
      <c r="HAB1224" s="14"/>
      <c r="HAC1224" s="14"/>
      <c r="HAD1224" s="14"/>
      <c r="HAE1224" s="14"/>
      <c r="HAF1224" s="14"/>
      <c r="HAG1224" s="14"/>
      <c r="HAH1224" s="14"/>
      <c r="HAI1224" s="14"/>
      <c r="HAJ1224" s="14"/>
      <c r="HAK1224" s="14"/>
      <c r="HAL1224" s="14"/>
      <c r="HAM1224" s="14"/>
      <c r="HAN1224" s="14"/>
      <c r="HAO1224" s="14"/>
      <c r="HAP1224" s="14"/>
      <c r="HAQ1224" s="14"/>
      <c r="HAR1224" s="14"/>
      <c r="HAS1224" s="14"/>
      <c r="HAT1224" s="14"/>
      <c r="HAU1224" s="14"/>
      <c r="HAV1224" s="14"/>
      <c r="HAW1224" s="14"/>
      <c r="HAX1224" s="14"/>
      <c r="HAY1224" s="14"/>
      <c r="HAZ1224" s="14"/>
      <c r="HBA1224" s="14"/>
      <c r="HBB1224" s="14"/>
      <c r="HBC1224" s="14"/>
      <c r="HBD1224" s="14"/>
      <c r="HBE1224" s="14"/>
      <c r="HBF1224" s="14"/>
      <c r="HBG1224" s="14"/>
      <c r="HBH1224" s="14"/>
      <c r="HBI1224" s="14"/>
      <c r="HBJ1224" s="14"/>
      <c r="HBK1224" s="14"/>
      <c r="HBL1224" s="14"/>
      <c r="HBM1224" s="14"/>
      <c r="HBN1224" s="14"/>
      <c r="HBO1224" s="14"/>
      <c r="HBP1224" s="14"/>
      <c r="HBQ1224" s="14"/>
      <c r="HBR1224" s="14"/>
      <c r="HBS1224" s="14"/>
      <c r="HBT1224" s="14"/>
      <c r="HBU1224" s="14"/>
      <c r="HBV1224" s="14"/>
      <c r="HBW1224" s="14"/>
      <c r="HBX1224" s="14"/>
      <c r="HBY1224" s="14"/>
      <c r="HBZ1224" s="14"/>
      <c r="HCA1224" s="14"/>
      <c r="HCB1224" s="14"/>
      <c r="HCC1224" s="14"/>
      <c r="HCD1224" s="14"/>
      <c r="HCE1224" s="14"/>
      <c r="HCF1224" s="14"/>
      <c r="HCG1224" s="14"/>
      <c r="HCH1224" s="14"/>
      <c r="HCI1224" s="14"/>
      <c r="HCJ1224" s="14"/>
      <c r="HCK1224" s="14"/>
      <c r="HCL1224" s="14"/>
      <c r="HCM1224" s="14"/>
      <c r="HCN1224" s="14"/>
      <c r="HCO1224" s="14"/>
      <c r="HCP1224" s="14"/>
      <c r="HCQ1224" s="14"/>
      <c r="HCR1224" s="14"/>
      <c r="HCS1224" s="14"/>
      <c r="HCT1224" s="14"/>
      <c r="HCU1224" s="14"/>
      <c r="HCV1224" s="14"/>
      <c r="HCW1224" s="14"/>
      <c r="HCX1224" s="14"/>
      <c r="HCY1224" s="14"/>
      <c r="HCZ1224" s="14"/>
      <c r="HDA1224" s="14"/>
      <c r="HDB1224" s="14"/>
      <c r="HDC1224" s="14"/>
      <c r="HDD1224" s="14"/>
      <c r="HDE1224" s="14"/>
      <c r="HDF1224" s="14"/>
      <c r="HDG1224" s="14"/>
      <c r="HDH1224" s="14"/>
      <c r="HDI1224" s="14"/>
      <c r="HDJ1224" s="14"/>
      <c r="HDK1224" s="14"/>
      <c r="HDL1224" s="14"/>
      <c r="HDM1224" s="14"/>
      <c r="HDN1224" s="14"/>
      <c r="HDO1224" s="14"/>
      <c r="HDP1224" s="14"/>
      <c r="HDQ1224" s="14"/>
      <c r="HDR1224" s="14"/>
      <c r="HDS1224" s="14"/>
      <c r="HDT1224" s="14"/>
      <c r="HDU1224" s="14"/>
      <c r="HDV1224" s="14"/>
      <c r="HDW1224" s="14"/>
      <c r="HDX1224" s="14"/>
      <c r="HDY1224" s="14"/>
      <c r="HDZ1224" s="14"/>
      <c r="HEA1224" s="14"/>
      <c r="HEB1224" s="14"/>
      <c r="HEC1224" s="14"/>
      <c r="HED1224" s="14"/>
      <c r="HEE1224" s="14"/>
      <c r="HEF1224" s="14"/>
      <c r="HEG1224" s="14"/>
      <c r="HEH1224" s="14"/>
      <c r="HEI1224" s="14"/>
      <c r="HEJ1224" s="14"/>
      <c r="HEK1224" s="14"/>
      <c r="HEL1224" s="14"/>
      <c r="HEM1224" s="14"/>
      <c r="HEN1224" s="14"/>
      <c r="HEO1224" s="14"/>
      <c r="HEP1224" s="14"/>
      <c r="HEQ1224" s="14"/>
      <c r="HER1224" s="14"/>
      <c r="HES1224" s="14"/>
      <c r="HET1224" s="14"/>
      <c r="HEU1224" s="14"/>
      <c r="HEV1224" s="14"/>
      <c r="HEW1224" s="14"/>
      <c r="HEX1224" s="14"/>
      <c r="HEY1224" s="14"/>
      <c r="HEZ1224" s="14"/>
      <c r="HFA1224" s="14"/>
      <c r="HFB1224" s="14"/>
      <c r="HFC1224" s="14"/>
      <c r="HFD1224" s="14"/>
      <c r="HFE1224" s="14"/>
      <c r="HFF1224" s="14"/>
      <c r="HFG1224" s="14"/>
      <c r="HFH1224" s="14"/>
      <c r="HFI1224" s="14"/>
      <c r="HFJ1224" s="14"/>
      <c r="HFK1224" s="14"/>
      <c r="HFL1224" s="14"/>
      <c r="HFM1224" s="14"/>
      <c r="HFN1224" s="14"/>
      <c r="HFO1224" s="14"/>
      <c r="HFP1224" s="14"/>
      <c r="HFQ1224" s="14"/>
      <c r="HFR1224" s="14"/>
      <c r="HFS1224" s="14"/>
      <c r="HFT1224" s="14"/>
      <c r="HFU1224" s="14"/>
      <c r="HFV1224" s="14"/>
      <c r="HFW1224" s="14"/>
      <c r="HFX1224" s="14"/>
      <c r="HFY1224" s="14"/>
      <c r="HFZ1224" s="14"/>
      <c r="HGA1224" s="14"/>
      <c r="HGB1224" s="14"/>
      <c r="HGC1224" s="14"/>
      <c r="HGD1224" s="14"/>
      <c r="HGE1224" s="14"/>
      <c r="HGF1224" s="14"/>
      <c r="HGG1224" s="14"/>
      <c r="HGH1224" s="14"/>
      <c r="HGI1224" s="14"/>
      <c r="HGJ1224" s="14"/>
      <c r="HGK1224" s="14"/>
      <c r="HGL1224" s="14"/>
      <c r="HGM1224" s="14"/>
      <c r="HGN1224" s="14"/>
      <c r="HGO1224" s="14"/>
      <c r="HGP1224" s="14"/>
      <c r="HGQ1224" s="14"/>
      <c r="HGR1224" s="14"/>
      <c r="HGS1224" s="14"/>
      <c r="HGT1224" s="14"/>
      <c r="HGU1224" s="14"/>
      <c r="HGV1224" s="14"/>
      <c r="HGW1224" s="14"/>
      <c r="HGX1224" s="14"/>
      <c r="HGY1224" s="14"/>
      <c r="HGZ1224" s="14"/>
      <c r="HHA1224" s="14"/>
      <c r="HHB1224" s="14"/>
      <c r="HHC1224" s="14"/>
      <c r="HHD1224" s="14"/>
      <c r="HHE1224" s="14"/>
      <c r="HHF1224" s="14"/>
      <c r="HHG1224" s="14"/>
      <c r="HHH1224" s="14"/>
      <c r="HHI1224" s="14"/>
      <c r="HHJ1224" s="14"/>
      <c r="HHK1224" s="14"/>
      <c r="HHL1224" s="14"/>
      <c r="HHM1224" s="14"/>
      <c r="HHN1224" s="14"/>
      <c r="HHO1224" s="14"/>
      <c r="HHP1224" s="14"/>
      <c r="HHQ1224" s="14"/>
      <c r="HHR1224" s="14"/>
      <c r="HHS1224" s="14"/>
      <c r="HHT1224" s="14"/>
      <c r="HHU1224" s="14"/>
      <c r="HHV1224" s="14"/>
      <c r="HHW1224" s="14"/>
      <c r="HHX1224" s="14"/>
      <c r="HHY1224" s="14"/>
      <c r="HHZ1224" s="14"/>
      <c r="HIA1224" s="14"/>
      <c r="HIB1224" s="14"/>
      <c r="HIC1224" s="14"/>
      <c r="HID1224" s="14"/>
      <c r="HIE1224" s="14"/>
      <c r="HIF1224" s="14"/>
      <c r="HIG1224" s="14"/>
      <c r="HIH1224" s="14"/>
      <c r="HII1224" s="14"/>
      <c r="HIJ1224" s="14"/>
      <c r="HIK1224" s="14"/>
      <c r="HIL1224" s="14"/>
      <c r="HIM1224" s="14"/>
      <c r="HIN1224" s="14"/>
      <c r="HIO1224" s="14"/>
      <c r="HIP1224" s="14"/>
      <c r="HIQ1224" s="14"/>
      <c r="HIR1224" s="14"/>
      <c r="HIS1224" s="14"/>
      <c r="HIT1224" s="14"/>
      <c r="HIU1224" s="14"/>
      <c r="HIV1224" s="14"/>
      <c r="HIW1224" s="14"/>
      <c r="HIX1224" s="14"/>
      <c r="HIY1224" s="14"/>
      <c r="HIZ1224" s="14"/>
      <c r="HJA1224" s="14"/>
      <c r="HJB1224" s="14"/>
      <c r="HJC1224" s="14"/>
      <c r="HJD1224" s="14"/>
      <c r="HJE1224" s="14"/>
      <c r="HJF1224" s="14"/>
      <c r="HJG1224" s="14"/>
      <c r="HJH1224" s="14"/>
      <c r="HJI1224" s="14"/>
      <c r="HJJ1224" s="14"/>
      <c r="HJK1224" s="14"/>
      <c r="HJL1224" s="14"/>
      <c r="HJM1224" s="14"/>
      <c r="HJN1224" s="14"/>
      <c r="HJO1224" s="14"/>
      <c r="HJP1224" s="14"/>
      <c r="HJQ1224" s="14"/>
      <c r="HJR1224" s="14"/>
      <c r="HJS1224" s="14"/>
      <c r="HJT1224" s="14"/>
      <c r="HJU1224" s="14"/>
      <c r="HJV1224" s="14"/>
      <c r="HJW1224" s="14"/>
      <c r="HJX1224" s="14"/>
      <c r="HJY1224" s="14"/>
      <c r="HJZ1224" s="14"/>
      <c r="HKA1224" s="14"/>
      <c r="HKB1224" s="14"/>
      <c r="HKC1224" s="14"/>
      <c r="HKD1224" s="14"/>
      <c r="HKE1224" s="14"/>
      <c r="HKF1224" s="14"/>
      <c r="HKG1224" s="14"/>
      <c r="HKH1224" s="14"/>
      <c r="HKI1224" s="14"/>
      <c r="HKJ1224" s="14"/>
      <c r="HKK1224" s="14"/>
      <c r="HKL1224" s="14"/>
      <c r="HKM1224" s="14"/>
      <c r="HKN1224" s="14"/>
      <c r="HKO1224" s="14"/>
      <c r="HKP1224" s="14"/>
      <c r="HKQ1224" s="14"/>
      <c r="HKR1224" s="14"/>
      <c r="HKS1224" s="14"/>
      <c r="HKT1224" s="14"/>
      <c r="HKU1224" s="14"/>
      <c r="HKV1224" s="14"/>
      <c r="HKW1224" s="14"/>
      <c r="HKX1224" s="14"/>
      <c r="HKY1224" s="14"/>
      <c r="HKZ1224" s="14"/>
      <c r="HLA1224" s="14"/>
      <c r="HLB1224" s="14"/>
      <c r="HLC1224" s="14"/>
      <c r="HLD1224" s="14"/>
      <c r="HLE1224" s="14"/>
      <c r="HLF1224" s="14"/>
      <c r="HLG1224" s="14"/>
      <c r="HLH1224" s="14"/>
      <c r="HLI1224" s="14"/>
      <c r="HLJ1224" s="14"/>
      <c r="HLK1224" s="14"/>
      <c r="HLL1224" s="14"/>
      <c r="HLM1224" s="14"/>
      <c r="HLN1224" s="14"/>
      <c r="HLO1224" s="14"/>
      <c r="HLP1224" s="14"/>
      <c r="HLQ1224" s="14"/>
      <c r="HLR1224" s="14"/>
      <c r="HLS1224" s="14"/>
      <c r="HLT1224" s="14"/>
      <c r="HLU1224" s="14"/>
      <c r="HLV1224" s="14"/>
      <c r="HLW1224" s="14"/>
      <c r="HLX1224" s="14"/>
      <c r="HLY1224" s="14"/>
      <c r="HLZ1224" s="14"/>
      <c r="HMA1224" s="14"/>
      <c r="HMB1224" s="14"/>
      <c r="HMC1224" s="14"/>
      <c r="HMD1224" s="14"/>
      <c r="HME1224" s="14"/>
      <c r="HMF1224" s="14"/>
      <c r="HMG1224" s="14"/>
      <c r="HMH1224" s="14"/>
      <c r="HMI1224" s="14"/>
      <c r="HMJ1224" s="14"/>
      <c r="HMK1224" s="14"/>
      <c r="HML1224" s="14"/>
      <c r="HMM1224" s="14"/>
      <c r="HMN1224" s="14"/>
      <c r="HMO1224" s="14"/>
      <c r="HMP1224" s="14"/>
      <c r="HMQ1224" s="14"/>
      <c r="HMR1224" s="14"/>
      <c r="HMS1224" s="14"/>
      <c r="HMT1224" s="14"/>
      <c r="HMU1224" s="14"/>
      <c r="HMV1224" s="14"/>
      <c r="HMW1224" s="14"/>
      <c r="HMX1224" s="14"/>
      <c r="HMY1224" s="14"/>
      <c r="HMZ1224" s="14"/>
      <c r="HNA1224" s="14"/>
      <c r="HNB1224" s="14"/>
      <c r="HNC1224" s="14"/>
      <c r="HND1224" s="14"/>
      <c r="HNE1224" s="14"/>
      <c r="HNF1224" s="14"/>
      <c r="HNG1224" s="14"/>
      <c r="HNH1224" s="14"/>
      <c r="HNI1224" s="14"/>
      <c r="HNJ1224" s="14"/>
      <c r="HNK1224" s="14"/>
      <c r="HNL1224" s="14"/>
      <c r="HNM1224" s="14"/>
      <c r="HNN1224" s="14"/>
      <c r="HNO1224" s="14"/>
      <c r="HNP1224" s="14"/>
      <c r="HNQ1224" s="14"/>
      <c r="HNR1224" s="14"/>
      <c r="HNS1224" s="14"/>
      <c r="HNT1224" s="14"/>
      <c r="HNU1224" s="14"/>
      <c r="HNV1224" s="14"/>
      <c r="HNW1224" s="14"/>
      <c r="HNX1224" s="14"/>
      <c r="HNY1224" s="14"/>
      <c r="HNZ1224" s="14"/>
      <c r="HOA1224" s="14"/>
      <c r="HOB1224" s="14"/>
      <c r="HOC1224" s="14"/>
      <c r="HOD1224" s="14"/>
      <c r="HOE1224" s="14"/>
      <c r="HOF1224" s="14"/>
      <c r="HOG1224" s="14"/>
      <c r="HOH1224" s="14"/>
      <c r="HOI1224" s="14"/>
      <c r="HOJ1224" s="14"/>
      <c r="HOK1224" s="14"/>
      <c r="HOL1224" s="14"/>
      <c r="HOM1224" s="14"/>
      <c r="HON1224" s="14"/>
      <c r="HOO1224" s="14"/>
      <c r="HOP1224" s="14"/>
      <c r="HOQ1224" s="14"/>
      <c r="HOR1224" s="14"/>
      <c r="HOS1224" s="14"/>
      <c r="HOT1224" s="14"/>
      <c r="HOU1224" s="14"/>
      <c r="HOV1224" s="14"/>
      <c r="HOW1224" s="14"/>
      <c r="HOX1224" s="14"/>
      <c r="HOY1224" s="14"/>
      <c r="HOZ1224" s="14"/>
      <c r="HPA1224" s="14"/>
      <c r="HPB1224" s="14"/>
      <c r="HPC1224" s="14"/>
      <c r="HPD1224" s="14"/>
      <c r="HPE1224" s="14"/>
      <c r="HPF1224" s="14"/>
      <c r="HPG1224" s="14"/>
      <c r="HPH1224" s="14"/>
      <c r="HPI1224" s="14"/>
      <c r="HPJ1224" s="14"/>
      <c r="HPK1224" s="14"/>
      <c r="HPL1224" s="14"/>
      <c r="HPM1224" s="14"/>
      <c r="HPN1224" s="14"/>
      <c r="HPO1224" s="14"/>
      <c r="HPP1224" s="14"/>
      <c r="HPQ1224" s="14"/>
      <c r="HPR1224" s="14"/>
      <c r="HPS1224" s="14"/>
      <c r="HPT1224" s="14"/>
      <c r="HPU1224" s="14"/>
      <c r="HPV1224" s="14"/>
      <c r="HPW1224" s="14"/>
      <c r="HPX1224" s="14"/>
      <c r="HPY1224" s="14"/>
      <c r="HPZ1224" s="14"/>
      <c r="HQA1224" s="14"/>
      <c r="HQB1224" s="14"/>
      <c r="HQC1224" s="14"/>
      <c r="HQD1224" s="14"/>
      <c r="HQE1224" s="14"/>
      <c r="HQF1224" s="14"/>
      <c r="HQG1224" s="14"/>
      <c r="HQH1224" s="14"/>
      <c r="HQI1224" s="14"/>
      <c r="HQJ1224" s="14"/>
      <c r="HQK1224" s="14"/>
      <c r="HQL1224" s="14"/>
      <c r="HQM1224" s="14"/>
      <c r="HQN1224" s="14"/>
      <c r="HQO1224" s="14"/>
      <c r="HQP1224" s="14"/>
      <c r="HQQ1224" s="14"/>
      <c r="HQR1224" s="14"/>
      <c r="HQS1224" s="14"/>
      <c r="HQT1224" s="14"/>
      <c r="HQU1224" s="14"/>
      <c r="HQV1224" s="14"/>
      <c r="HQW1224" s="14"/>
      <c r="HQX1224" s="14"/>
      <c r="HQY1224" s="14"/>
      <c r="HQZ1224" s="14"/>
      <c r="HRA1224" s="14"/>
      <c r="HRB1224" s="14"/>
      <c r="HRC1224" s="14"/>
      <c r="HRD1224" s="14"/>
      <c r="HRE1224" s="14"/>
      <c r="HRF1224" s="14"/>
      <c r="HRG1224" s="14"/>
      <c r="HRH1224" s="14"/>
      <c r="HRI1224" s="14"/>
      <c r="HRJ1224" s="14"/>
      <c r="HRK1224" s="14"/>
      <c r="HRL1224" s="14"/>
      <c r="HRM1224" s="14"/>
      <c r="HRN1224" s="14"/>
      <c r="HRO1224" s="14"/>
      <c r="HRP1224" s="14"/>
      <c r="HRQ1224" s="14"/>
      <c r="HRR1224" s="14"/>
      <c r="HRS1224" s="14"/>
      <c r="HRT1224" s="14"/>
      <c r="HRU1224" s="14"/>
      <c r="HRV1224" s="14"/>
      <c r="HRW1224" s="14"/>
      <c r="HRX1224" s="14"/>
      <c r="HRY1224" s="14"/>
      <c r="HRZ1224" s="14"/>
      <c r="HSA1224" s="14"/>
      <c r="HSB1224" s="14"/>
      <c r="HSC1224" s="14"/>
      <c r="HSD1224" s="14"/>
      <c r="HSE1224" s="14"/>
      <c r="HSF1224" s="14"/>
      <c r="HSG1224" s="14"/>
      <c r="HSH1224" s="14"/>
      <c r="HSI1224" s="14"/>
      <c r="HSJ1224" s="14"/>
      <c r="HSK1224" s="14"/>
      <c r="HSL1224" s="14"/>
      <c r="HSM1224" s="14"/>
      <c r="HSN1224" s="14"/>
      <c r="HSO1224" s="14"/>
      <c r="HSP1224" s="14"/>
      <c r="HSQ1224" s="14"/>
      <c r="HSR1224" s="14"/>
      <c r="HSS1224" s="14"/>
      <c r="HST1224" s="14"/>
      <c r="HSU1224" s="14"/>
      <c r="HSV1224" s="14"/>
      <c r="HSW1224" s="14"/>
      <c r="HSX1224" s="14"/>
      <c r="HSY1224" s="14"/>
      <c r="HSZ1224" s="14"/>
      <c r="HTA1224" s="14"/>
      <c r="HTB1224" s="14"/>
      <c r="HTC1224" s="14"/>
      <c r="HTD1224" s="14"/>
      <c r="HTE1224" s="14"/>
      <c r="HTF1224" s="14"/>
      <c r="HTG1224" s="14"/>
      <c r="HTH1224" s="14"/>
      <c r="HTI1224" s="14"/>
      <c r="HTJ1224" s="14"/>
      <c r="HTK1224" s="14"/>
      <c r="HTL1224" s="14"/>
      <c r="HTM1224" s="14"/>
      <c r="HTN1224" s="14"/>
      <c r="HTO1224" s="14"/>
      <c r="HTP1224" s="14"/>
      <c r="HTQ1224" s="14"/>
      <c r="HTR1224" s="14"/>
      <c r="HTS1224" s="14"/>
      <c r="HTT1224" s="14"/>
      <c r="HTU1224" s="14"/>
      <c r="HTV1224" s="14"/>
      <c r="HTW1224" s="14"/>
      <c r="HTX1224" s="14"/>
      <c r="HTY1224" s="14"/>
      <c r="HTZ1224" s="14"/>
      <c r="HUA1224" s="14"/>
      <c r="HUB1224" s="14"/>
      <c r="HUC1224" s="14"/>
      <c r="HUD1224" s="14"/>
      <c r="HUE1224" s="14"/>
      <c r="HUF1224" s="14"/>
      <c r="HUG1224" s="14"/>
      <c r="HUH1224" s="14"/>
      <c r="HUI1224" s="14"/>
      <c r="HUJ1224" s="14"/>
      <c r="HUK1224" s="14"/>
      <c r="HUL1224" s="14"/>
      <c r="HUM1224" s="14"/>
      <c r="HUN1224" s="14"/>
      <c r="HUO1224" s="14"/>
      <c r="HUP1224" s="14"/>
      <c r="HUQ1224" s="14"/>
      <c r="HUR1224" s="14"/>
      <c r="HUS1224" s="14"/>
      <c r="HUT1224" s="14"/>
      <c r="HUU1224" s="14"/>
      <c r="HUV1224" s="14"/>
      <c r="HUW1224" s="14"/>
      <c r="HUX1224" s="14"/>
      <c r="HUY1224" s="14"/>
      <c r="HUZ1224" s="14"/>
      <c r="HVA1224" s="14"/>
      <c r="HVB1224" s="14"/>
      <c r="HVC1224" s="14"/>
      <c r="HVD1224" s="14"/>
      <c r="HVE1224" s="14"/>
      <c r="HVF1224" s="14"/>
      <c r="HVG1224" s="14"/>
      <c r="HVH1224" s="14"/>
      <c r="HVI1224" s="14"/>
      <c r="HVJ1224" s="14"/>
      <c r="HVK1224" s="14"/>
      <c r="HVL1224" s="14"/>
      <c r="HVM1224" s="14"/>
      <c r="HVN1224" s="14"/>
      <c r="HVO1224" s="14"/>
      <c r="HVP1224" s="14"/>
      <c r="HVQ1224" s="14"/>
      <c r="HVR1224" s="14"/>
      <c r="HVS1224" s="14"/>
      <c r="HVT1224" s="14"/>
      <c r="HVU1224" s="14"/>
      <c r="HVV1224" s="14"/>
      <c r="HVW1224" s="14"/>
      <c r="HVX1224" s="14"/>
      <c r="HVY1224" s="14"/>
      <c r="HVZ1224" s="14"/>
      <c r="HWA1224" s="14"/>
      <c r="HWB1224" s="14"/>
      <c r="HWC1224" s="14"/>
      <c r="HWD1224" s="14"/>
      <c r="HWE1224" s="14"/>
      <c r="HWF1224" s="14"/>
      <c r="HWG1224" s="14"/>
      <c r="HWH1224" s="14"/>
      <c r="HWI1224" s="14"/>
      <c r="HWJ1224" s="14"/>
      <c r="HWK1224" s="14"/>
      <c r="HWL1224" s="14"/>
      <c r="HWM1224" s="14"/>
      <c r="HWN1224" s="14"/>
      <c r="HWO1224" s="14"/>
      <c r="HWP1224" s="14"/>
      <c r="HWQ1224" s="14"/>
      <c r="HWR1224" s="14"/>
      <c r="HWS1224" s="14"/>
      <c r="HWT1224" s="14"/>
      <c r="HWU1224" s="14"/>
      <c r="HWV1224" s="14"/>
      <c r="HWW1224" s="14"/>
      <c r="HWX1224" s="14"/>
      <c r="HWY1224" s="14"/>
      <c r="HWZ1224" s="14"/>
      <c r="HXA1224" s="14"/>
      <c r="HXB1224" s="14"/>
      <c r="HXC1224" s="14"/>
      <c r="HXD1224" s="14"/>
      <c r="HXE1224" s="14"/>
      <c r="HXF1224" s="14"/>
      <c r="HXG1224" s="14"/>
      <c r="HXH1224" s="14"/>
      <c r="HXI1224" s="14"/>
      <c r="HXJ1224" s="14"/>
      <c r="HXK1224" s="14"/>
      <c r="HXL1224" s="14"/>
      <c r="HXM1224" s="14"/>
      <c r="HXN1224" s="14"/>
      <c r="HXO1224" s="14"/>
      <c r="HXP1224" s="14"/>
      <c r="HXQ1224" s="14"/>
      <c r="HXR1224" s="14"/>
      <c r="HXS1224" s="14"/>
      <c r="HXT1224" s="14"/>
      <c r="HXU1224" s="14"/>
      <c r="HXV1224" s="14"/>
      <c r="HXW1224" s="14"/>
      <c r="HXX1224" s="14"/>
      <c r="HXY1224" s="14"/>
      <c r="HXZ1224" s="14"/>
      <c r="HYA1224" s="14"/>
      <c r="HYB1224" s="14"/>
      <c r="HYC1224" s="14"/>
      <c r="HYD1224" s="14"/>
      <c r="HYE1224" s="14"/>
      <c r="HYF1224" s="14"/>
      <c r="HYG1224" s="14"/>
      <c r="HYH1224" s="14"/>
      <c r="HYI1224" s="14"/>
      <c r="HYJ1224" s="14"/>
      <c r="HYK1224" s="14"/>
      <c r="HYL1224" s="14"/>
      <c r="HYM1224" s="14"/>
      <c r="HYN1224" s="14"/>
      <c r="HYO1224" s="14"/>
      <c r="HYP1224" s="14"/>
      <c r="HYQ1224" s="14"/>
      <c r="HYR1224" s="14"/>
      <c r="HYS1224" s="14"/>
      <c r="HYT1224" s="14"/>
      <c r="HYU1224" s="14"/>
      <c r="HYV1224" s="14"/>
      <c r="HYW1224" s="14"/>
      <c r="HYX1224" s="14"/>
      <c r="HYY1224" s="14"/>
      <c r="HYZ1224" s="14"/>
      <c r="HZA1224" s="14"/>
      <c r="HZB1224" s="14"/>
      <c r="HZC1224" s="14"/>
      <c r="HZD1224" s="14"/>
      <c r="HZE1224" s="14"/>
      <c r="HZF1224" s="14"/>
      <c r="HZG1224" s="14"/>
      <c r="HZH1224" s="14"/>
      <c r="HZI1224" s="14"/>
      <c r="HZJ1224" s="14"/>
      <c r="HZK1224" s="14"/>
      <c r="HZL1224" s="14"/>
      <c r="HZM1224" s="14"/>
      <c r="HZN1224" s="14"/>
      <c r="HZO1224" s="14"/>
      <c r="HZP1224" s="14"/>
      <c r="HZQ1224" s="14"/>
      <c r="HZR1224" s="14"/>
      <c r="HZS1224" s="14"/>
      <c r="HZT1224" s="14"/>
      <c r="HZU1224" s="14"/>
      <c r="HZV1224" s="14"/>
      <c r="HZW1224" s="14"/>
      <c r="HZX1224" s="14"/>
      <c r="HZY1224" s="14"/>
      <c r="HZZ1224" s="14"/>
      <c r="IAA1224" s="14"/>
      <c r="IAB1224" s="14"/>
      <c r="IAC1224" s="14"/>
      <c r="IAD1224" s="14"/>
      <c r="IAE1224" s="14"/>
      <c r="IAF1224" s="14"/>
      <c r="IAG1224" s="14"/>
      <c r="IAH1224" s="14"/>
      <c r="IAI1224" s="14"/>
      <c r="IAJ1224" s="14"/>
      <c r="IAK1224" s="14"/>
      <c r="IAL1224" s="14"/>
      <c r="IAM1224" s="14"/>
      <c r="IAN1224" s="14"/>
      <c r="IAO1224" s="14"/>
      <c r="IAP1224" s="14"/>
      <c r="IAQ1224" s="14"/>
      <c r="IAR1224" s="14"/>
      <c r="IAS1224" s="14"/>
      <c r="IAT1224" s="14"/>
      <c r="IAU1224" s="14"/>
      <c r="IAV1224" s="14"/>
      <c r="IAW1224" s="14"/>
      <c r="IAX1224" s="14"/>
      <c r="IAY1224" s="14"/>
      <c r="IAZ1224" s="14"/>
      <c r="IBA1224" s="14"/>
      <c r="IBB1224" s="14"/>
      <c r="IBC1224" s="14"/>
      <c r="IBD1224" s="14"/>
      <c r="IBE1224" s="14"/>
      <c r="IBF1224" s="14"/>
      <c r="IBG1224" s="14"/>
      <c r="IBH1224" s="14"/>
      <c r="IBI1224" s="14"/>
      <c r="IBJ1224" s="14"/>
      <c r="IBK1224" s="14"/>
      <c r="IBL1224" s="14"/>
      <c r="IBM1224" s="14"/>
      <c r="IBN1224" s="14"/>
      <c r="IBO1224" s="14"/>
      <c r="IBP1224" s="14"/>
      <c r="IBQ1224" s="14"/>
      <c r="IBR1224" s="14"/>
      <c r="IBS1224" s="14"/>
      <c r="IBT1224" s="14"/>
      <c r="IBU1224" s="14"/>
      <c r="IBV1224" s="14"/>
      <c r="IBW1224" s="14"/>
      <c r="IBX1224" s="14"/>
      <c r="IBY1224" s="14"/>
      <c r="IBZ1224" s="14"/>
      <c r="ICA1224" s="14"/>
      <c r="ICB1224" s="14"/>
      <c r="ICC1224" s="14"/>
      <c r="ICD1224" s="14"/>
      <c r="ICE1224" s="14"/>
      <c r="ICF1224" s="14"/>
      <c r="ICG1224" s="14"/>
      <c r="ICH1224" s="14"/>
      <c r="ICI1224" s="14"/>
      <c r="ICJ1224" s="14"/>
      <c r="ICK1224" s="14"/>
      <c r="ICL1224" s="14"/>
      <c r="ICM1224" s="14"/>
      <c r="ICN1224" s="14"/>
      <c r="ICO1224" s="14"/>
      <c r="ICP1224" s="14"/>
      <c r="ICQ1224" s="14"/>
      <c r="ICR1224" s="14"/>
      <c r="ICS1224" s="14"/>
      <c r="ICT1224" s="14"/>
      <c r="ICU1224" s="14"/>
      <c r="ICV1224" s="14"/>
      <c r="ICW1224" s="14"/>
      <c r="ICX1224" s="14"/>
      <c r="ICY1224" s="14"/>
      <c r="ICZ1224" s="14"/>
      <c r="IDA1224" s="14"/>
      <c r="IDB1224" s="14"/>
      <c r="IDC1224" s="14"/>
      <c r="IDD1224" s="14"/>
      <c r="IDE1224" s="14"/>
      <c r="IDF1224" s="14"/>
      <c r="IDG1224" s="14"/>
      <c r="IDH1224" s="14"/>
      <c r="IDI1224" s="14"/>
      <c r="IDJ1224" s="14"/>
      <c r="IDK1224" s="14"/>
      <c r="IDL1224" s="14"/>
      <c r="IDM1224" s="14"/>
      <c r="IDN1224" s="14"/>
      <c r="IDO1224" s="14"/>
      <c r="IDP1224" s="14"/>
      <c r="IDQ1224" s="14"/>
      <c r="IDR1224" s="14"/>
      <c r="IDS1224" s="14"/>
      <c r="IDT1224" s="14"/>
      <c r="IDU1224" s="14"/>
      <c r="IDV1224" s="14"/>
      <c r="IDW1224" s="14"/>
      <c r="IDX1224" s="14"/>
      <c r="IDY1224" s="14"/>
      <c r="IDZ1224" s="14"/>
      <c r="IEA1224" s="14"/>
      <c r="IEB1224" s="14"/>
      <c r="IEC1224" s="14"/>
      <c r="IED1224" s="14"/>
      <c r="IEE1224" s="14"/>
      <c r="IEF1224" s="14"/>
      <c r="IEG1224" s="14"/>
      <c r="IEH1224" s="14"/>
      <c r="IEI1224" s="14"/>
      <c r="IEJ1224" s="14"/>
      <c r="IEK1224" s="14"/>
      <c r="IEL1224" s="14"/>
      <c r="IEM1224" s="14"/>
      <c r="IEN1224" s="14"/>
      <c r="IEO1224" s="14"/>
      <c r="IEP1224" s="14"/>
      <c r="IEQ1224" s="14"/>
      <c r="IER1224" s="14"/>
      <c r="IES1224" s="14"/>
      <c r="IET1224" s="14"/>
      <c r="IEU1224" s="14"/>
      <c r="IEV1224" s="14"/>
      <c r="IEW1224" s="14"/>
      <c r="IEX1224" s="14"/>
      <c r="IEY1224" s="14"/>
      <c r="IEZ1224" s="14"/>
      <c r="IFA1224" s="14"/>
      <c r="IFB1224" s="14"/>
      <c r="IFC1224" s="14"/>
      <c r="IFD1224" s="14"/>
      <c r="IFE1224" s="14"/>
      <c r="IFF1224" s="14"/>
      <c r="IFG1224" s="14"/>
      <c r="IFH1224" s="14"/>
      <c r="IFI1224" s="14"/>
      <c r="IFJ1224" s="14"/>
      <c r="IFK1224" s="14"/>
      <c r="IFL1224" s="14"/>
      <c r="IFM1224" s="14"/>
      <c r="IFN1224" s="14"/>
      <c r="IFO1224" s="14"/>
      <c r="IFP1224" s="14"/>
      <c r="IFQ1224" s="14"/>
      <c r="IFR1224" s="14"/>
      <c r="IFS1224" s="14"/>
      <c r="IFT1224" s="14"/>
      <c r="IFU1224" s="14"/>
      <c r="IFV1224" s="14"/>
      <c r="IFW1224" s="14"/>
      <c r="IFX1224" s="14"/>
      <c r="IFY1224" s="14"/>
      <c r="IFZ1224" s="14"/>
      <c r="IGA1224" s="14"/>
      <c r="IGB1224" s="14"/>
      <c r="IGC1224" s="14"/>
      <c r="IGD1224" s="14"/>
      <c r="IGE1224" s="14"/>
      <c r="IGF1224" s="14"/>
      <c r="IGG1224" s="14"/>
      <c r="IGH1224" s="14"/>
      <c r="IGI1224" s="14"/>
      <c r="IGJ1224" s="14"/>
      <c r="IGK1224" s="14"/>
      <c r="IGL1224" s="14"/>
      <c r="IGM1224" s="14"/>
      <c r="IGN1224" s="14"/>
      <c r="IGO1224" s="14"/>
      <c r="IGP1224" s="14"/>
      <c r="IGQ1224" s="14"/>
      <c r="IGR1224" s="14"/>
      <c r="IGS1224" s="14"/>
      <c r="IGT1224" s="14"/>
      <c r="IGU1224" s="14"/>
      <c r="IGV1224" s="14"/>
      <c r="IGW1224" s="14"/>
      <c r="IGX1224" s="14"/>
      <c r="IGY1224" s="14"/>
      <c r="IGZ1224" s="14"/>
      <c r="IHA1224" s="14"/>
      <c r="IHB1224" s="14"/>
      <c r="IHC1224" s="14"/>
      <c r="IHD1224" s="14"/>
      <c r="IHE1224" s="14"/>
      <c r="IHF1224" s="14"/>
      <c r="IHG1224" s="14"/>
      <c r="IHH1224" s="14"/>
      <c r="IHI1224" s="14"/>
      <c r="IHJ1224" s="14"/>
      <c r="IHK1224" s="14"/>
      <c r="IHL1224" s="14"/>
      <c r="IHM1224" s="14"/>
      <c r="IHN1224" s="14"/>
      <c r="IHO1224" s="14"/>
      <c r="IHP1224" s="14"/>
      <c r="IHQ1224" s="14"/>
      <c r="IHR1224" s="14"/>
      <c r="IHS1224" s="14"/>
      <c r="IHT1224" s="14"/>
      <c r="IHU1224" s="14"/>
      <c r="IHV1224" s="14"/>
      <c r="IHW1224" s="14"/>
      <c r="IHX1224" s="14"/>
      <c r="IHY1224" s="14"/>
      <c r="IHZ1224" s="14"/>
      <c r="IIA1224" s="14"/>
      <c r="IIB1224" s="14"/>
      <c r="IIC1224" s="14"/>
      <c r="IID1224" s="14"/>
      <c r="IIE1224" s="14"/>
      <c r="IIF1224" s="14"/>
      <c r="IIG1224" s="14"/>
      <c r="IIH1224" s="14"/>
      <c r="III1224" s="14"/>
      <c r="IIJ1224" s="14"/>
      <c r="IIK1224" s="14"/>
      <c r="IIL1224" s="14"/>
      <c r="IIM1224" s="14"/>
      <c r="IIN1224" s="14"/>
      <c r="IIO1224" s="14"/>
      <c r="IIP1224" s="14"/>
      <c r="IIQ1224" s="14"/>
      <c r="IIR1224" s="14"/>
      <c r="IIS1224" s="14"/>
      <c r="IIT1224" s="14"/>
      <c r="IIU1224" s="14"/>
      <c r="IIV1224" s="14"/>
      <c r="IIW1224" s="14"/>
      <c r="IIX1224" s="14"/>
      <c r="IIY1224" s="14"/>
      <c r="IIZ1224" s="14"/>
      <c r="IJA1224" s="14"/>
      <c r="IJB1224" s="14"/>
      <c r="IJC1224" s="14"/>
      <c r="IJD1224" s="14"/>
      <c r="IJE1224" s="14"/>
      <c r="IJF1224" s="14"/>
      <c r="IJG1224" s="14"/>
      <c r="IJH1224" s="14"/>
      <c r="IJI1224" s="14"/>
      <c r="IJJ1224" s="14"/>
      <c r="IJK1224" s="14"/>
      <c r="IJL1224" s="14"/>
      <c r="IJM1224" s="14"/>
      <c r="IJN1224" s="14"/>
      <c r="IJO1224" s="14"/>
      <c r="IJP1224" s="14"/>
      <c r="IJQ1224" s="14"/>
      <c r="IJR1224" s="14"/>
      <c r="IJS1224" s="14"/>
      <c r="IJT1224" s="14"/>
      <c r="IJU1224" s="14"/>
      <c r="IJV1224" s="14"/>
      <c r="IJW1224" s="14"/>
      <c r="IJX1224" s="14"/>
      <c r="IJY1224" s="14"/>
      <c r="IJZ1224" s="14"/>
      <c r="IKA1224" s="14"/>
      <c r="IKB1224" s="14"/>
      <c r="IKC1224" s="14"/>
      <c r="IKD1224" s="14"/>
      <c r="IKE1224" s="14"/>
      <c r="IKF1224" s="14"/>
      <c r="IKG1224" s="14"/>
      <c r="IKH1224" s="14"/>
      <c r="IKI1224" s="14"/>
      <c r="IKJ1224" s="14"/>
      <c r="IKK1224" s="14"/>
      <c r="IKL1224" s="14"/>
      <c r="IKM1224" s="14"/>
      <c r="IKN1224" s="14"/>
      <c r="IKO1224" s="14"/>
      <c r="IKP1224" s="14"/>
      <c r="IKQ1224" s="14"/>
      <c r="IKR1224" s="14"/>
      <c r="IKS1224" s="14"/>
      <c r="IKT1224" s="14"/>
      <c r="IKU1224" s="14"/>
      <c r="IKV1224" s="14"/>
      <c r="IKW1224" s="14"/>
      <c r="IKX1224" s="14"/>
      <c r="IKY1224" s="14"/>
      <c r="IKZ1224" s="14"/>
      <c r="ILA1224" s="14"/>
      <c r="ILB1224" s="14"/>
      <c r="ILC1224" s="14"/>
      <c r="ILD1224" s="14"/>
      <c r="ILE1224" s="14"/>
      <c r="ILF1224" s="14"/>
      <c r="ILG1224" s="14"/>
      <c r="ILH1224" s="14"/>
      <c r="ILI1224" s="14"/>
      <c r="ILJ1224" s="14"/>
      <c r="ILK1224" s="14"/>
      <c r="ILL1224" s="14"/>
      <c r="ILM1224" s="14"/>
      <c r="ILN1224" s="14"/>
      <c r="ILO1224" s="14"/>
      <c r="ILP1224" s="14"/>
      <c r="ILQ1224" s="14"/>
      <c r="ILR1224" s="14"/>
      <c r="ILS1224" s="14"/>
      <c r="ILT1224" s="14"/>
      <c r="ILU1224" s="14"/>
      <c r="ILV1224" s="14"/>
      <c r="ILW1224" s="14"/>
      <c r="ILX1224" s="14"/>
      <c r="ILY1224" s="14"/>
      <c r="ILZ1224" s="14"/>
      <c r="IMA1224" s="14"/>
      <c r="IMB1224" s="14"/>
      <c r="IMC1224" s="14"/>
      <c r="IMD1224" s="14"/>
      <c r="IME1224" s="14"/>
      <c r="IMF1224" s="14"/>
      <c r="IMG1224" s="14"/>
      <c r="IMH1224" s="14"/>
      <c r="IMI1224" s="14"/>
      <c r="IMJ1224" s="14"/>
      <c r="IMK1224" s="14"/>
      <c r="IML1224" s="14"/>
      <c r="IMM1224" s="14"/>
      <c r="IMN1224" s="14"/>
      <c r="IMO1224" s="14"/>
      <c r="IMP1224" s="14"/>
      <c r="IMQ1224" s="14"/>
      <c r="IMR1224" s="14"/>
      <c r="IMS1224" s="14"/>
      <c r="IMT1224" s="14"/>
      <c r="IMU1224" s="14"/>
      <c r="IMV1224" s="14"/>
      <c r="IMW1224" s="14"/>
      <c r="IMX1224" s="14"/>
      <c r="IMY1224" s="14"/>
      <c r="IMZ1224" s="14"/>
      <c r="INA1224" s="14"/>
      <c r="INB1224" s="14"/>
      <c r="INC1224" s="14"/>
      <c r="IND1224" s="14"/>
      <c r="INE1224" s="14"/>
      <c r="INF1224" s="14"/>
      <c r="ING1224" s="14"/>
      <c r="INH1224" s="14"/>
      <c r="INI1224" s="14"/>
      <c r="INJ1224" s="14"/>
      <c r="INK1224" s="14"/>
      <c r="INL1224" s="14"/>
      <c r="INM1224" s="14"/>
      <c r="INN1224" s="14"/>
      <c r="INO1224" s="14"/>
      <c r="INP1224" s="14"/>
      <c r="INQ1224" s="14"/>
      <c r="INR1224" s="14"/>
      <c r="INS1224" s="14"/>
      <c r="INT1224" s="14"/>
      <c r="INU1224" s="14"/>
      <c r="INV1224" s="14"/>
      <c r="INW1224" s="14"/>
      <c r="INX1224" s="14"/>
      <c r="INY1224" s="14"/>
      <c r="INZ1224" s="14"/>
      <c r="IOA1224" s="14"/>
      <c r="IOB1224" s="14"/>
      <c r="IOC1224" s="14"/>
      <c r="IOD1224" s="14"/>
      <c r="IOE1224" s="14"/>
      <c r="IOF1224" s="14"/>
      <c r="IOG1224" s="14"/>
      <c r="IOH1224" s="14"/>
      <c r="IOI1224" s="14"/>
      <c r="IOJ1224" s="14"/>
      <c r="IOK1224" s="14"/>
      <c r="IOL1224" s="14"/>
      <c r="IOM1224" s="14"/>
      <c r="ION1224" s="14"/>
      <c r="IOO1224" s="14"/>
      <c r="IOP1224" s="14"/>
      <c r="IOQ1224" s="14"/>
      <c r="IOR1224" s="14"/>
      <c r="IOS1224" s="14"/>
      <c r="IOT1224" s="14"/>
      <c r="IOU1224" s="14"/>
      <c r="IOV1224" s="14"/>
      <c r="IOW1224" s="14"/>
      <c r="IOX1224" s="14"/>
      <c r="IOY1224" s="14"/>
      <c r="IOZ1224" s="14"/>
      <c r="IPA1224" s="14"/>
      <c r="IPB1224" s="14"/>
      <c r="IPC1224" s="14"/>
      <c r="IPD1224" s="14"/>
      <c r="IPE1224" s="14"/>
      <c r="IPF1224" s="14"/>
      <c r="IPG1224" s="14"/>
      <c r="IPH1224" s="14"/>
      <c r="IPI1224" s="14"/>
      <c r="IPJ1224" s="14"/>
      <c r="IPK1224" s="14"/>
      <c r="IPL1224" s="14"/>
      <c r="IPM1224" s="14"/>
      <c r="IPN1224" s="14"/>
      <c r="IPO1224" s="14"/>
      <c r="IPP1224" s="14"/>
      <c r="IPQ1224" s="14"/>
      <c r="IPR1224" s="14"/>
      <c r="IPS1224" s="14"/>
      <c r="IPT1224" s="14"/>
      <c r="IPU1224" s="14"/>
      <c r="IPV1224" s="14"/>
      <c r="IPW1224" s="14"/>
      <c r="IPX1224" s="14"/>
      <c r="IPY1224" s="14"/>
      <c r="IPZ1224" s="14"/>
      <c r="IQA1224" s="14"/>
      <c r="IQB1224" s="14"/>
      <c r="IQC1224" s="14"/>
      <c r="IQD1224" s="14"/>
      <c r="IQE1224" s="14"/>
      <c r="IQF1224" s="14"/>
      <c r="IQG1224" s="14"/>
      <c r="IQH1224" s="14"/>
      <c r="IQI1224" s="14"/>
      <c r="IQJ1224" s="14"/>
      <c r="IQK1224" s="14"/>
      <c r="IQL1224" s="14"/>
      <c r="IQM1224" s="14"/>
      <c r="IQN1224" s="14"/>
      <c r="IQO1224" s="14"/>
      <c r="IQP1224" s="14"/>
      <c r="IQQ1224" s="14"/>
      <c r="IQR1224" s="14"/>
      <c r="IQS1224" s="14"/>
      <c r="IQT1224" s="14"/>
      <c r="IQU1224" s="14"/>
      <c r="IQV1224" s="14"/>
      <c r="IQW1224" s="14"/>
      <c r="IQX1224" s="14"/>
      <c r="IQY1224" s="14"/>
      <c r="IQZ1224" s="14"/>
      <c r="IRA1224" s="14"/>
      <c r="IRB1224" s="14"/>
      <c r="IRC1224" s="14"/>
      <c r="IRD1224" s="14"/>
      <c r="IRE1224" s="14"/>
      <c r="IRF1224" s="14"/>
      <c r="IRG1224" s="14"/>
      <c r="IRH1224" s="14"/>
      <c r="IRI1224" s="14"/>
      <c r="IRJ1224" s="14"/>
      <c r="IRK1224" s="14"/>
      <c r="IRL1224" s="14"/>
      <c r="IRM1224" s="14"/>
      <c r="IRN1224" s="14"/>
      <c r="IRO1224" s="14"/>
      <c r="IRP1224" s="14"/>
      <c r="IRQ1224" s="14"/>
      <c r="IRR1224" s="14"/>
      <c r="IRS1224" s="14"/>
      <c r="IRT1224" s="14"/>
      <c r="IRU1224" s="14"/>
      <c r="IRV1224" s="14"/>
      <c r="IRW1224" s="14"/>
      <c r="IRX1224" s="14"/>
      <c r="IRY1224" s="14"/>
      <c r="IRZ1224" s="14"/>
      <c r="ISA1224" s="14"/>
      <c r="ISB1224" s="14"/>
      <c r="ISC1224" s="14"/>
      <c r="ISD1224" s="14"/>
      <c r="ISE1224" s="14"/>
      <c r="ISF1224" s="14"/>
      <c r="ISG1224" s="14"/>
      <c r="ISH1224" s="14"/>
      <c r="ISI1224" s="14"/>
      <c r="ISJ1224" s="14"/>
      <c r="ISK1224" s="14"/>
      <c r="ISL1224" s="14"/>
      <c r="ISM1224" s="14"/>
      <c r="ISN1224" s="14"/>
      <c r="ISO1224" s="14"/>
      <c r="ISP1224" s="14"/>
      <c r="ISQ1224" s="14"/>
      <c r="ISR1224" s="14"/>
      <c r="ISS1224" s="14"/>
      <c r="IST1224" s="14"/>
      <c r="ISU1224" s="14"/>
      <c r="ISV1224" s="14"/>
      <c r="ISW1224" s="14"/>
      <c r="ISX1224" s="14"/>
      <c r="ISY1224" s="14"/>
      <c r="ISZ1224" s="14"/>
      <c r="ITA1224" s="14"/>
      <c r="ITB1224" s="14"/>
      <c r="ITC1224" s="14"/>
      <c r="ITD1224" s="14"/>
      <c r="ITE1224" s="14"/>
      <c r="ITF1224" s="14"/>
      <c r="ITG1224" s="14"/>
      <c r="ITH1224" s="14"/>
      <c r="ITI1224" s="14"/>
      <c r="ITJ1224" s="14"/>
      <c r="ITK1224" s="14"/>
      <c r="ITL1224" s="14"/>
      <c r="ITM1224" s="14"/>
      <c r="ITN1224" s="14"/>
      <c r="ITO1224" s="14"/>
      <c r="ITP1224" s="14"/>
      <c r="ITQ1224" s="14"/>
      <c r="ITR1224" s="14"/>
      <c r="ITS1224" s="14"/>
      <c r="ITT1224" s="14"/>
      <c r="ITU1224" s="14"/>
      <c r="ITV1224" s="14"/>
      <c r="ITW1224" s="14"/>
      <c r="ITX1224" s="14"/>
      <c r="ITY1224" s="14"/>
      <c r="ITZ1224" s="14"/>
      <c r="IUA1224" s="14"/>
      <c r="IUB1224" s="14"/>
      <c r="IUC1224" s="14"/>
      <c r="IUD1224" s="14"/>
      <c r="IUE1224" s="14"/>
      <c r="IUF1224" s="14"/>
      <c r="IUG1224" s="14"/>
      <c r="IUH1224" s="14"/>
      <c r="IUI1224" s="14"/>
      <c r="IUJ1224" s="14"/>
      <c r="IUK1224" s="14"/>
      <c r="IUL1224" s="14"/>
      <c r="IUM1224" s="14"/>
      <c r="IUN1224" s="14"/>
      <c r="IUO1224" s="14"/>
      <c r="IUP1224" s="14"/>
      <c r="IUQ1224" s="14"/>
      <c r="IUR1224" s="14"/>
      <c r="IUS1224" s="14"/>
      <c r="IUT1224" s="14"/>
      <c r="IUU1224" s="14"/>
      <c r="IUV1224" s="14"/>
      <c r="IUW1224" s="14"/>
      <c r="IUX1224" s="14"/>
      <c r="IUY1224" s="14"/>
      <c r="IUZ1224" s="14"/>
      <c r="IVA1224" s="14"/>
      <c r="IVB1224" s="14"/>
      <c r="IVC1224" s="14"/>
      <c r="IVD1224" s="14"/>
      <c r="IVE1224" s="14"/>
      <c r="IVF1224" s="14"/>
      <c r="IVG1224" s="14"/>
      <c r="IVH1224" s="14"/>
      <c r="IVI1224" s="14"/>
      <c r="IVJ1224" s="14"/>
      <c r="IVK1224" s="14"/>
      <c r="IVL1224" s="14"/>
      <c r="IVM1224" s="14"/>
      <c r="IVN1224" s="14"/>
      <c r="IVO1224" s="14"/>
      <c r="IVP1224" s="14"/>
      <c r="IVQ1224" s="14"/>
      <c r="IVR1224" s="14"/>
      <c r="IVS1224" s="14"/>
      <c r="IVT1224" s="14"/>
      <c r="IVU1224" s="14"/>
      <c r="IVV1224" s="14"/>
      <c r="IVW1224" s="14"/>
      <c r="IVX1224" s="14"/>
      <c r="IVY1224" s="14"/>
      <c r="IVZ1224" s="14"/>
      <c r="IWA1224" s="14"/>
      <c r="IWB1224" s="14"/>
      <c r="IWC1224" s="14"/>
      <c r="IWD1224" s="14"/>
      <c r="IWE1224" s="14"/>
      <c r="IWF1224" s="14"/>
      <c r="IWG1224" s="14"/>
      <c r="IWH1224" s="14"/>
      <c r="IWI1224" s="14"/>
      <c r="IWJ1224" s="14"/>
      <c r="IWK1224" s="14"/>
      <c r="IWL1224" s="14"/>
      <c r="IWM1224" s="14"/>
      <c r="IWN1224" s="14"/>
      <c r="IWO1224" s="14"/>
      <c r="IWP1224" s="14"/>
      <c r="IWQ1224" s="14"/>
      <c r="IWR1224" s="14"/>
      <c r="IWS1224" s="14"/>
      <c r="IWT1224" s="14"/>
      <c r="IWU1224" s="14"/>
      <c r="IWV1224" s="14"/>
      <c r="IWW1224" s="14"/>
      <c r="IWX1224" s="14"/>
      <c r="IWY1224" s="14"/>
      <c r="IWZ1224" s="14"/>
      <c r="IXA1224" s="14"/>
      <c r="IXB1224" s="14"/>
      <c r="IXC1224" s="14"/>
      <c r="IXD1224" s="14"/>
      <c r="IXE1224" s="14"/>
      <c r="IXF1224" s="14"/>
      <c r="IXG1224" s="14"/>
      <c r="IXH1224" s="14"/>
      <c r="IXI1224" s="14"/>
      <c r="IXJ1224" s="14"/>
      <c r="IXK1224" s="14"/>
      <c r="IXL1224" s="14"/>
      <c r="IXM1224" s="14"/>
      <c r="IXN1224" s="14"/>
      <c r="IXO1224" s="14"/>
      <c r="IXP1224" s="14"/>
      <c r="IXQ1224" s="14"/>
      <c r="IXR1224" s="14"/>
      <c r="IXS1224" s="14"/>
      <c r="IXT1224" s="14"/>
      <c r="IXU1224" s="14"/>
      <c r="IXV1224" s="14"/>
      <c r="IXW1224" s="14"/>
      <c r="IXX1224" s="14"/>
      <c r="IXY1224" s="14"/>
      <c r="IXZ1224" s="14"/>
      <c r="IYA1224" s="14"/>
      <c r="IYB1224" s="14"/>
      <c r="IYC1224" s="14"/>
      <c r="IYD1224" s="14"/>
      <c r="IYE1224" s="14"/>
      <c r="IYF1224" s="14"/>
      <c r="IYG1224" s="14"/>
      <c r="IYH1224" s="14"/>
      <c r="IYI1224" s="14"/>
      <c r="IYJ1224" s="14"/>
      <c r="IYK1224" s="14"/>
      <c r="IYL1224" s="14"/>
      <c r="IYM1224" s="14"/>
      <c r="IYN1224" s="14"/>
      <c r="IYO1224" s="14"/>
      <c r="IYP1224" s="14"/>
      <c r="IYQ1224" s="14"/>
      <c r="IYR1224" s="14"/>
      <c r="IYS1224" s="14"/>
      <c r="IYT1224" s="14"/>
      <c r="IYU1224" s="14"/>
      <c r="IYV1224" s="14"/>
      <c r="IYW1224" s="14"/>
      <c r="IYX1224" s="14"/>
      <c r="IYY1224" s="14"/>
      <c r="IYZ1224" s="14"/>
      <c r="IZA1224" s="14"/>
      <c r="IZB1224" s="14"/>
      <c r="IZC1224" s="14"/>
      <c r="IZD1224" s="14"/>
      <c r="IZE1224" s="14"/>
      <c r="IZF1224" s="14"/>
      <c r="IZG1224" s="14"/>
      <c r="IZH1224" s="14"/>
      <c r="IZI1224" s="14"/>
      <c r="IZJ1224" s="14"/>
      <c r="IZK1224" s="14"/>
      <c r="IZL1224" s="14"/>
      <c r="IZM1224" s="14"/>
      <c r="IZN1224" s="14"/>
      <c r="IZO1224" s="14"/>
      <c r="IZP1224" s="14"/>
      <c r="IZQ1224" s="14"/>
      <c r="IZR1224" s="14"/>
      <c r="IZS1224" s="14"/>
      <c r="IZT1224" s="14"/>
      <c r="IZU1224" s="14"/>
      <c r="IZV1224" s="14"/>
      <c r="IZW1224" s="14"/>
      <c r="IZX1224" s="14"/>
      <c r="IZY1224" s="14"/>
      <c r="IZZ1224" s="14"/>
      <c r="JAA1224" s="14"/>
      <c r="JAB1224" s="14"/>
      <c r="JAC1224" s="14"/>
      <c r="JAD1224" s="14"/>
      <c r="JAE1224" s="14"/>
      <c r="JAF1224" s="14"/>
      <c r="JAG1224" s="14"/>
      <c r="JAH1224" s="14"/>
      <c r="JAI1224" s="14"/>
      <c r="JAJ1224" s="14"/>
      <c r="JAK1224" s="14"/>
      <c r="JAL1224" s="14"/>
      <c r="JAM1224" s="14"/>
      <c r="JAN1224" s="14"/>
      <c r="JAO1224" s="14"/>
      <c r="JAP1224" s="14"/>
      <c r="JAQ1224" s="14"/>
      <c r="JAR1224" s="14"/>
      <c r="JAS1224" s="14"/>
      <c r="JAT1224" s="14"/>
      <c r="JAU1224" s="14"/>
      <c r="JAV1224" s="14"/>
      <c r="JAW1224" s="14"/>
      <c r="JAX1224" s="14"/>
      <c r="JAY1224" s="14"/>
      <c r="JAZ1224" s="14"/>
      <c r="JBA1224" s="14"/>
      <c r="JBB1224" s="14"/>
      <c r="JBC1224" s="14"/>
      <c r="JBD1224" s="14"/>
      <c r="JBE1224" s="14"/>
      <c r="JBF1224" s="14"/>
      <c r="JBG1224" s="14"/>
      <c r="JBH1224" s="14"/>
      <c r="JBI1224" s="14"/>
      <c r="JBJ1224" s="14"/>
      <c r="JBK1224" s="14"/>
      <c r="JBL1224" s="14"/>
      <c r="JBM1224" s="14"/>
      <c r="JBN1224" s="14"/>
      <c r="JBO1224" s="14"/>
      <c r="JBP1224" s="14"/>
      <c r="JBQ1224" s="14"/>
      <c r="JBR1224" s="14"/>
      <c r="JBS1224" s="14"/>
      <c r="JBT1224" s="14"/>
      <c r="JBU1224" s="14"/>
      <c r="JBV1224" s="14"/>
      <c r="JBW1224" s="14"/>
      <c r="JBX1224" s="14"/>
      <c r="JBY1224" s="14"/>
      <c r="JBZ1224" s="14"/>
      <c r="JCA1224" s="14"/>
      <c r="JCB1224" s="14"/>
      <c r="JCC1224" s="14"/>
      <c r="JCD1224" s="14"/>
      <c r="JCE1224" s="14"/>
      <c r="JCF1224" s="14"/>
      <c r="JCG1224" s="14"/>
      <c r="JCH1224" s="14"/>
      <c r="JCI1224" s="14"/>
      <c r="JCJ1224" s="14"/>
      <c r="JCK1224" s="14"/>
      <c r="JCL1224" s="14"/>
      <c r="JCM1224" s="14"/>
      <c r="JCN1224" s="14"/>
      <c r="JCO1224" s="14"/>
      <c r="JCP1224" s="14"/>
      <c r="JCQ1224" s="14"/>
      <c r="JCR1224" s="14"/>
      <c r="JCS1224" s="14"/>
      <c r="JCT1224" s="14"/>
      <c r="JCU1224" s="14"/>
      <c r="JCV1224" s="14"/>
      <c r="JCW1224" s="14"/>
      <c r="JCX1224" s="14"/>
      <c r="JCY1224" s="14"/>
      <c r="JCZ1224" s="14"/>
      <c r="JDA1224" s="14"/>
      <c r="JDB1224" s="14"/>
      <c r="JDC1224" s="14"/>
      <c r="JDD1224" s="14"/>
      <c r="JDE1224" s="14"/>
      <c r="JDF1224" s="14"/>
      <c r="JDG1224" s="14"/>
      <c r="JDH1224" s="14"/>
      <c r="JDI1224" s="14"/>
      <c r="JDJ1224" s="14"/>
      <c r="JDK1224" s="14"/>
      <c r="JDL1224" s="14"/>
      <c r="JDM1224" s="14"/>
      <c r="JDN1224" s="14"/>
      <c r="JDO1224" s="14"/>
      <c r="JDP1224" s="14"/>
      <c r="JDQ1224" s="14"/>
      <c r="JDR1224" s="14"/>
      <c r="JDS1224" s="14"/>
      <c r="JDT1224" s="14"/>
      <c r="JDU1224" s="14"/>
      <c r="JDV1224" s="14"/>
      <c r="JDW1224" s="14"/>
      <c r="JDX1224" s="14"/>
      <c r="JDY1224" s="14"/>
      <c r="JDZ1224" s="14"/>
      <c r="JEA1224" s="14"/>
      <c r="JEB1224" s="14"/>
      <c r="JEC1224" s="14"/>
      <c r="JED1224" s="14"/>
      <c r="JEE1224" s="14"/>
      <c r="JEF1224" s="14"/>
      <c r="JEG1224" s="14"/>
      <c r="JEH1224" s="14"/>
      <c r="JEI1224" s="14"/>
      <c r="JEJ1224" s="14"/>
      <c r="JEK1224" s="14"/>
      <c r="JEL1224" s="14"/>
      <c r="JEM1224" s="14"/>
      <c r="JEN1224" s="14"/>
      <c r="JEO1224" s="14"/>
      <c r="JEP1224" s="14"/>
      <c r="JEQ1224" s="14"/>
      <c r="JER1224" s="14"/>
      <c r="JES1224" s="14"/>
      <c r="JET1224" s="14"/>
      <c r="JEU1224" s="14"/>
      <c r="JEV1224" s="14"/>
      <c r="JEW1224" s="14"/>
      <c r="JEX1224" s="14"/>
      <c r="JEY1224" s="14"/>
      <c r="JEZ1224" s="14"/>
      <c r="JFA1224" s="14"/>
      <c r="JFB1224" s="14"/>
      <c r="JFC1224" s="14"/>
      <c r="JFD1224" s="14"/>
      <c r="JFE1224" s="14"/>
      <c r="JFF1224" s="14"/>
      <c r="JFG1224" s="14"/>
      <c r="JFH1224" s="14"/>
      <c r="JFI1224" s="14"/>
      <c r="JFJ1224" s="14"/>
      <c r="JFK1224" s="14"/>
      <c r="JFL1224" s="14"/>
      <c r="JFM1224" s="14"/>
      <c r="JFN1224" s="14"/>
      <c r="JFO1224" s="14"/>
      <c r="JFP1224" s="14"/>
      <c r="JFQ1224" s="14"/>
      <c r="JFR1224" s="14"/>
      <c r="JFS1224" s="14"/>
      <c r="JFT1224" s="14"/>
      <c r="JFU1224" s="14"/>
      <c r="JFV1224" s="14"/>
      <c r="JFW1224" s="14"/>
      <c r="JFX1224" s="14"/>
      <c r="JFY1224" s="14"/>
      <c r="JFZ1224" s="14"/>
      <c r="JGA1224" s="14"/>
      <c r="JGB1224" s="14"/>
      <c r="JGC1224" s="14"/>
      <c r="JGD1224" s="14"/>
      <c r="JGE1224" s="14"/>
      <c r="JGF1224" s="14"/>
      <c r="JGG1224" s="14"/>
      <c r="JGH1224" s="14"/>
      <c r="JGI1224" s="14"/>
      <c r="JGJ1224" s="14"/>
      <c r="JGK1224" s="14"/>
      <c r="JGL1224" s="14"/>
      <c r="JGM1224" s="14"/>
      <c r="JGN1224" s="14"/>
      <c r="JGO1224" s="14"/>
      <c r="JGP1224" s="14"/>
      <c r="JGQ1224" s="14"/>
      <c r="JGR1224" s="14"/>
      <c r="JGS1224" s="14"/>
      <c r="JGT1224" s="14"/>
      <c r="JGU1224" s="14"/>
      <c r="JGV1224" s="14"/>
      <c r="JGW1224" s="14"/>
      <c r="JGX1224" s="14"/>
      <c r="JGY1224" s="14"/>
      <c r="JGZ1224" s="14"/>
      <c r="JHA1224" s="14"/>
      <c r="JHB1224" s="14"/>
      <c r="JHC1224" s="14"/>
      <c r="JHD1224" s="14"/>
      <c r="JHE1224" s="14"/>
      <c r="JHF1224" s="14"/>
      <c r="JHG1224" s="14"/>
      <c r="JHH1224" s="14"/>
      <c r="JHI1224" s="14"/>
      <c r="JHJ1224" s="14"/>
      <c r="JHK1224" s="14"/>
      <c r="JHL1224" s="14"/>
      <c r="JHM1224" s="14"/>
      <c r="JHN1224" s="14"/>
      <c r="JHO1224" s="14"/>
      <c r="JHP1224" s="14"/>
      <c r="JHQ1224" s="14"/>
      <c r="JHR1224" s="14"/>
      <c r="JHS1224" s="14"/>
      <c r="JHT1224" s="14"/>
      <c r="JHU1224" s="14"/>
      <c r="JHV1224" s="14"/>
      <c r="JHW1224" s="14"/>
      <c r="JHX1224" s="14"/>
      <c r="JHY1224" s="14"/>
      <c r="JHZ1224" s="14"/>
      <c r="JIA1224" s="14"/>
      <c r="JIB1224" s="14"/>
      <c r="JIC1224" s="14"/>
      <c r="JID1224" s="14"/>
      <c r="JIE1224" s="14"/>
      <c r="JIF1224" s="14"/>
      <c r="JIG1224" s="14"/>
      <c r="JIH1224" s="14"/>
      <c r="JII1224" s="14"/>
      <c r="JIJ1224" s="14"/>
      <c r="JIK1224" s="14"/>
      <c r="JIL1224" s="14"/>
      <c r="JIM1224" s="14"/>
      <c r="JIN1224" s="14"/>
      <c r="JIO1224" s="14"/>
      <c r="JIP1224" s="14"/>
      <c r="JIQ1224" s="14"/>
      <c r="JIR1224" s="14"/>
      <c r="JIS1224" s="14"/>
      <c r="JIT1224" s="14"/>
      <c r="JIU1224" s="14"/>
      <c r="JIV1224" s="14"/>
      <c r="JIW1224" s="14"/>
      <c r="JIX1224" s="14"/>
      <c r="JIY1224" s="14"/>
      <c r="JIZ1224" s="14"/>
      <c r="JJA1224" s="14"/>
      <c r="JJB1224" s="14"/>
      <c r="JJC1224" s="14"/>
      <c r="JJD1224" s="14"/>
      <c r="JJE1224" s="14"/>
      <c r="JJF1224" s="14"/>
      <c r="JJG1224" s="14"/>
      <c r="JJH1224" s="14"/>
      <c r="JJI1224" s="14"/>
      <c r="JJJ1224" s="14"/>
      <c r="JJK1224" s="14"/>
      <c r="JJL1224" s="14"/>
      <c r="JJM1224" s="14"/>
      <c r="JJN1224" s="14"/>
      <c r="JJO1224" s="14"/>
      <c r="JJP1224" s="14"/>
      <c r="JJQ1224" s="14"/>
      <c r="JJR1224" s="14"/>
      <c r="JJS1224" s="14"/>
      <c r="JJT1224" s="14"/>
      <c r="JJU1224" s="14"/>
      <c r="JJV1224" s="14"/>
      <c r="JJW1224" s="14"/>
      <c r="JJX1224" s="14"/>
      <c r="JJY1224" s="14"/>
      <c r="JJZ1224" s="14"/>
      <c r="JKA1224" s="14"/>
      <c r="JKB1224" s="14"/>
      <c r="JKC1224" s="14"/>
      <c r="JKD1224" s="14"/>
      <c r="JKE1224" s="14"/>
      <c r="JKF1224" s="14"/>
      <c r="JKG1224" s="14"/>
      <c r="JKH1224" s="14"/>
      <c r="JKI1224" s="14"/>
      <c r="JKJ1224" s="14"/>
      <c r="JKK1224" s="14"/>
      <c r="JKL1224" s="14"/>
      <c r="JKM1224" s="14"/>
      <c r="JKN1224" s="14"/>
      <c r="JKO1224" s="14"/>
      <c r="JKP1224" s="14"/>
      <c r="JKQ1224" s="14"/>
      <c r="JKR1224" s="14"/>
      <c r="JKS1224" s="14"/>
      <c r="JKT1224" s="14"/>
      <c r="JKU1224" s="14"/>
      <c r="JKV1224" s="14"/>
      <c r="JKW1224" s="14"/>
      <c r="JKX1224" s="14"/>
      <c r="JKY1224" s="14"/>
      <c r="JKZ1224" s="14"/>
      <c r="JLA1224" s="14"/>
      <c r="JLB1224" s="14"/>
      <c r="JLC1224" s="14"/>
      <c r="JLD1224" s="14"/>
      <c r="JLE1224" s="14"/>
      <c r="JLF1224" s="14"/>
      <c r="JLG1224" s="14"/>
      <c r="JLH1224" s="14"/>
      <c r="JLI1224" s="14"/>
      <c r="JLJ1224" s="14"/>
      <c r="JLK1224" s="14"/>
      <c r="JLL1224" s="14"/>
      <c r="JLM1224" s="14"/>
      <c r="JLN1224" s="14"/>
      <c r="JLO1224" s="14"/>
      <c r="JLP1224" s="14"/>
      <c r="JLQ1224" s="14"/>
      <c r="JLR1224" s="14"/>
      <c r="JLS1224" s="14"/>
      <c r="JLT1224" s="14"/>
      <c r="JLU1224" s="14"/>
      <c r="JLV1224" s="14"/>
      <c r="JLW1224" s="14"/>
      <c r="JLX1224" s="14"/>
      <c r="JLY1224" s="14"/>
      <c r="JLZ1224" s="14"/>
      <c r="JMA1224" s="14"/>
      <c r="JMB1224" s="14"/>
      <c r="JMC1224" s="14"/>
      <c r="JMD1224" s="14"/>
      <c r="JME1224" s="14"/>
      <c r="JMF1224" s="14"/>
      <c r="JMG1224" s="14"/>
      <c r="JMH1224" s="14"/>
      <c r="JMI1224" s="14"/>
      <c r="JMJ1224" s="14"/>
      <c r="JMK1224" s="14"/>
      <c r="JML1224" s="14"/>
      <c r="JMM1224" s="14"/>
      <c r="JMN1224" s="14"/>
      <c r="JMO1224" s="14"/>
      <c r="JMP1224" s="14"/>
      <c r="JMQ1224" s="14"/>
      <c r="JMR1224" s="14"/>
      <c r="JMS1224" s="14"/>
      <c r="JMT1224" s="14"/>
      <c r="JMU1224" s="14"/>
      <c r="JMV1224" s="14"/>
      <c r="JMW1224" s="14"/>
      <c r="JMX1224" s="14"/>
      <c r="JMY1224" s="14"/>
      <c r="JMZ1224" s="14"/>
      <c r="JNA1224" s="14"/>
      <c r="JNB1224" s="14"/>
      <c r="JNC1224" s="14"/>
      <c r="JND1224" s="14"/>
      <c r="JNE1224" s="14"/>
      <c r="JNF1224" s="14"/>
      <c r="JNG1224" s="14"/>
      <c r="JNH1224" s="14"/>
      <c r="JNI1224" s="14"/>
      <c r="JNJ1224" s="14"/>
      <c r="JNK1224" s="14"/>
      <c r="JNL1224" s="14"/>
      <c r="JNM1224" s="14"/>
      <c r="JNN1224" s="14"/>
      <c r="JNO1224" s="14"/>
      <c r="JNP1224" s="14"/>
      <c r="JNQ1224" s="14"/>
      <c r="JNR1224" s="14"/>
      <c r="JNS1224" s="14"/>
      <c r="JNT1224" s="14"/>
      <c r="JNU1224" s="14"/>
      <c r="JNV1224" s="14"/>
      <c r="JNW1224" s="14"/>
      <c r="JNX1224" s="14"/>
      <c r="JNY1224" s="14"/>
      <c r="JNZ1224" s="14"/>
      <c r="JOA1224" s="14"/>
      <c r="JOB1224" s="14"/>
      <c r="JOC1224" s="14"/>
      <c r="JOD1224" s="14"/>
      <c r="JOE1224" s="14"/>
      <c r="JOF1224" s="14"/>
      <c r="JOG1224" s="14"/>
      <c r="JOH1224" s="14"/>
      <c r="JOI1224" s="14"/>
      <c r="JOJ1224" s="14"/>
      <c r="JOK1224" s="14"/>
      <c r="JOL1224" s="14"/>
      <c r="JOM1224" s="14"/>
      <c r="JON1224" s="14"/>
      <c r="JOO1224" s="14"/>
      <c r="JOP1224" s="14"/>
      <c r="JOQ1224" s="14"/>
      <c r="JOR1224" s="14"/>
      <c r="JOS1224" s="14"/>
      <c r="JOT1224" s="14"/>
      <c r="JOU1224" s="14"/>
      <c r="JOV1224" s="14"/>
      <c r="JOW1224" s="14"/>
      <c r="JOX1224" s="14"/>
      <c r="JOY1224" s="14"/>
      <c r="JOZ1224" s="14"/>
      <c r="JPA1224" s="14"/>
      <c r="JPB1224" s="14"/>
      <c r="JPC1224" s="14"/>
      <c r="JPD1224" s="14"/>
      <c r="JPE1224" s="14"/>
      <c r="JPF1224" s="14"/>
      <c r="JPG1224" s="14"/>
      <c r="JPH1224" s="14"/>
      <c r="JPI1224" s="14"/>
      <c r="JPJ1224" s="14"/>
      <c r="JPK1224" s="14"/>
      <c r="JPL1224" s="14"/>
      <c r="JPM1224" s="14"/>
      <c r="JPN1224" s="14"/>
      <c r="JPO1224" s="14"/>
      <c r="JPP1224" s="14"/>
      <c r="JPQ1224" s="14"/>
      <c r="JPR1224" s="14"/>
      <c r="JPS1224" s="14"/>
      <c r="JPT1224" s="14"/>
      <c r="JPU1224" s="14"/>
      <c r="JPV1224" s="14"/>
      <c r="JPW1224" s="14"/>
      <c r="JPX1224" s="14"/>
      <c r="JPY1224" s="14"/>
      <c r="JPZ1224" s="14"/>
      <c r="JQA1224" s="14"/>
      <c r="JQB1224" s="14"/>
      <c r="JQC1224" s="14"/>
      <c r="JQD1224" s="14"/>
      <c r="JQE1224" s="14"/>
      <c r="JQF1224" s="14"/>
      <c r="JQG1224" s="14"/>
      <c r="JQH1224" s="14"/>
      <c r="JQI1224" s="14"/>
      <c r="JQJ1224" s="14"/>
      <c r="JQK1224" s="14"/>
      <c r="JQL1224" s="14"/>
      <c r="JQM1224" s="14"/>
      <c r="JQN1224" s="14"/>
      <c r="JQO1224" s="14"/>
      <c r="JQP1224" s="14"/>
      <c r="JQQ1224" s="14"/>
      <c r="JQR1224" s="14"/>
      <c r="JQS1224" s="14"/>
      <c r="JQT1224" s="14"/>
      <c r="JQU1224" s="14"/>
      <c r="JQV1224" s="14"/>
      <c r="JQW1224" s="14"/>
      <c r="JQX1224" s="14"/>
      <c r="JQY1224" s="14"/>
      <c r="JQZ1224" s="14"/>
      <c r="JRA1224" s="14"/>
      <c r="JRB1224" s="14"/>
      <c r="JRC1224" s="14"/>
      <c r="JRD1224" s="14"/>
      <c r="JRE1224" s="14"/>
      <c r="JRF1224" s="14"/>
      <c r="JRG1224" s="14"/>
      <c r="JRH1224" s="14"/>
      <c r="JRI1224" s="14"/>
      <c r="JRJ1224" s="14"/>
      <c r="JRK1224" s="14"/>
      <c r="JRL1224" s="14"/>
      <c r="JRM1224" s="14"/>
      <c r="JRN1224" s="14"/>
      <c r="JRO1224" s="14"/>
      <c r="JRP1224" s="14"/>
      <c r="JRQ1224" s="14"/>
      <c r="JRR1224" s="14"/>
      <c r="JRS1224" s="14"/>
      <c r="JRT1224" s="14"/>
      <c r="JRU1224" s="14"/>
      <c r="JRV1224" s="14"/>
      <c r="JRW1224" s="14"/>
      <c r="JRX1224" s="14"/>
      <c r="JRY1224" s="14"/>
      <c r="JRZ1224" s="14"/>
      <c r="JSA1224" s="14"/>
      <c r="JSB1224" s="14"/>
      <c r="JSC1224" s="14"/>
      <c r="JSD1224" s="14"/>
      <c r="JSE1224" s="14"/>
      <c r="JSF1224" s="14"/>
      <c r="JSG1224" s="14"/>
      <c r="JSH1224" s="14"/>
      <c r="JSI1224" s="14"/>
      <c r="JSJ1224" s="14"/>
      <c r="JSK1224" s="14"/>
      <c r="JSL1224" s="14"/>
      <c r="JSM1224" s="14"/>
      <c r="JSN1224" s="14"/>
      <c r="JSO1224" s="14"/>
      <c r="JSP1224" s="14"/>
      <c r="JSQ1224" s="14"/>
      <c r="JSR1224" s="14"/>
      <c r="JSS1224" s="14"/>
      <c r="JST1224" s="14"/>
      <c r="JSU1224" s="14"/>
      <c r="JSV1224" s="14"/>
      <c r="JSW1224" s="14"/>
      <c r="JSX1224" s="14"/>
      <c r="JSY1224" s="14"/>
      <c r="JSZ1224" s="14"/>
      <c r="JTA1224" s="14"/>
      <c r="JTB1224" s="14"/>
      <c r="JTC1224" s="14"/>
      <c r="JTD1224" s="14"/>
      <c r="JTE1224" s="14"/>
      <c r="JTF1224" s="14"/>
      <c r="JTG1224" s="14"/>
      <c r="JTH1224" s="14"/>
      <c r="JTI1224" s="14"/>
      <c r="JTJ1224" s="14"/>
      <c r="JTK1224" s="14"/>
      <c r="JTL1224" s="14"/>
      <c r="JTM1224" s="14"/>
      <c r="JTN1224" s="14"/>
      <c r="JTO1224" s="14"/>
      <c r="JTP1224" s="14"/>
      <c r="JTQ1224" s="14"/>
      <c r="JTR1224" s="14"/>
      <c r="JTS1224" s="14"/>
      <c r="JTT1224" s="14"/>
      <c r="JTU1224" s="14"/>
      <c r="JTV1224" s="14"/>
      <c r="JTW1224" s="14"/>
      <c r="JTX1224" s="14"/>
      <c r="JTY1224" s="14"/>
      <c r="JTZ1224" s="14"/>
      <c r="JUA1224" s="14"/>
      <c r="JUB1224" s="14"/>
      <c r="JUC1224" s="14"/>
      <c r="JUD1224" s="14"/>
      <c r="JUE1224" s="14"/>
      <c r="JUF1224" s="14"/>
      <c r="JUG1224" s="14"/>
      <c r="JUH1224" s="14"/>
      <c r="JUI1224" s="14"/>
      <c r="JUJ1224" s="14"/>
      <c r="JUK1224" s="14"/>
      <c r="JUL1224" s="14"/>
      <c r="JUM1224" s="14"/>
      <c r="JUN1224" s="14"/>
      <c r="JUO1224" s="14"/>
      <c r="JUP1224" s="14"/>
      <c r="JUQ1224" s="14"/>
      <c r="JUR1224" s="14"/>
      <c r="JUS1224" s="14"/>
      <c r="JUT1224" s="14"/>
      <c r="JUU1224" s="14"/>
      <c r="JUV1224" s="14"/>
      <c r="JUW1224" s="14"/>
      <c r="JUX1224" s="14"/>
      <c r="JUY1224" s="14"/>
      <c r="JUZ1224" s="14"/>
      <c r="JVA1224" s="14"/>
      <c r="JVB1224" s="14"/>
      <c r="JVC1224" s="14"/>
      <c r="JVD1224" s="14"/>
      <c r="JVE1224" s="14"/>
      <c r="JVF1224" s="14"/>
      <c r="JVG1224" s="14"/>
      <c r="JVH1224" s="14"/>
      <c r="JVI1224" s="14"/>
      <c r="JVJ1224" s="14"/>
      <c r="JVK1224" s="14"/>
      <c r="JVL1224" s="14"/>
      <c r="JVM1224" s="14"/>
      <c r="JVN1224" s="14"/>
      <c r="JVO1224" s="14"/>
      <c r="JVP1224" s="14"/>
      <c r="JVQ1224" s="14"/>
      <c r="JVR1224" s="14"/>
      <c r="JVS1224" s="14"/>
      <c r="JVT1224" s="14"/>
      <c r="JVU1224" s="14"/>
      <c r="JVV1224" s="14"/>
      <c r="JVW1224" s="14"/>
      <c r="JVX1224" s="14"/>
      <c r="JVY1224" s="14"/>
      <c r="JVZ1224" s="14"/>
      <c r="JWA1224" s="14"/>
      <c r="JWB1224" s="14"/>
      <c r="JWC1224" s="14"/>
      <c r="JWD1224" s="14"/>
      <c r="JWE1224" s="14"/>
      <c r="JWF1224" s="14"/>
      <c r="JWG1224" s="14"/>
      <c r="JWH1224" s="14"/>
      <c r="JWI1224" s="14"/>
      <c r="JWJ1224" s="14"/>
      <c r="JWK1224" s="14"/>
      <c r="JWL1224" s="14"/>
      <c r="JWM1224" s="14"/>
      <c r="JWN1224" s="14"/>
      <c r="JWO1224" s="14"/>
      <c r="JWP1224" s="14"/>
      <c r="JWQ1224" s="14"/>
      <c r="JWR1224" s="14"/>
      <c r="JWS1224" s="14"/>
      <c r="JWT1224" s="14"/>
      <c r="JWU1224" s="14"/>
      <c r="JWV1224" s="14"/>
      <c r="JWW1224" s="14"/>
      <c r="JWX1224" s="14"/>
      <c r="JWY1224" s="14"/>
      <c r="JWZ1224" s="14"/>
      <c r="JXA1224" s="14"/>
      <c r="JXB1224" s="14"/>
      <c r="JXC1224" s="14"/>
      <c r="JXD1224" s="14"/>
      <c r="JXE1224" s="14"/>
      <c r="JXF1224" s="14"/>
      <c r="JXG1224" s="14"/>
      <c r="JXH1224" s="14"/>
      <c r="JXI1224" s="14"/>
      <c r="JXJ1224" s="14"/>
      <c r="JXK1224" s="14"/>
      <c r="JXL1224" s="14"/>
      <c r="JXM1224" s="14"/>
      <c r="JXN1224" s="14"/>
      <c r="JXO1224" s="14"/>
      <c r="JXP1224" s="14"/>
      <c r="JXQ1224" s="14"/>
      <c r="JXR1224" s="14"/>
      <c r="JXS1224" s="14"/>
      <c r="JXT1224" s="14"/>
      <c r="JXU1224" s="14"/>
      <c r="JXV1224" s="14"/>
      <c r="JXW1224" s="14"/>
      <c r="JXX1224" s="14"/>
      <c r="JXY1224" s="14"/>
      <c r="JXZ1224" s="14"/>
      <c r="JYA1224" s="14"/>
      <c r="JYB1224" s="14"/>
      <c r="JYC1224" s="14"/>
      <c r="JYD1224" s="14"/>
      <c r="JYE1224" s="14"/>
      <c r="JYF1224" s="14"/>
      <c r="JYG1224" s="14"/>
      <c r="JYH1224" s="14"/>
      <c r="JYI1224" s="14"/>
      <c r="JYJ1224" s="14"/>
      <c r="JYK1224" s="14"/>
      <c r="JYL1224" s="14"/>
      <c r="JYM1224" s="14"/>
      <c r="JYN1224" s="14"/>
      <c r="JYO1224" s="14"/>
      <c r="JYP1224" s="14"/>
      <c r="JYQ1224" s="14"/>
      <c r="JYR1224" s="14"/>
      <c r="JYS1224" s="14"/>
      <c r="JYT1224" s="14"/>
      <c r="JYU1224" s="14"/>
      <c r="JYV1224" s="14"/>
      <c r="JYW1224" s="14"/>
      <c r="JYX1224" s="14"/>
      <c r="JYY1224" s="14"/>
      <c r="JYZ1224" s="14"/>
      <c r="JZA1224" s="14"/>
      <c r="JZB1224" s="14"/>
      <c r="JZC1224" s="14"/>
      <c r="JZD1224" s="14"/>
      <c r="JZE1224" s="14"/>
      <c r="JZF1224" s="14"/>
      <c r="JZG1224" s="14"/>
      <c r="JZH1224" s="14"/>
      <c r="JZI1224" s="14"/>
      <c r="JZJ1224" s="14"/>
      <c r="JZK1224" s="14"/>
      <c r="JZL1224" s="14"/>
      <c r="JZM1224" s="14"/>
      <c r="JZN1224" s="14"/>
      <c r="JZO1224" s="14"/>
      <c r="JZP1224" s="14"/>
      <c r="JZQ1224" s="14"/>
      <c r="JZR1224" s="14"/>
      <c r="JZS1224" s="14"/>
      <c r="JZT1224" s="14"/>
      <c r="JZU1224" s="14"/>
      <c r="JZV1224" s="14"/>
      <c r="JZW1224" s="14"/>
      <c r="JZX1224" s="14"/>
      <c r="JZY1224" s="14"/>
      <c r="JZZ1224" s="14"/>
      <c r="KAA1224" s="14"/>
      <c r="KAB1224" s="14"/>
      <c r="KAC1224" s="14"/>
      <c r="KAD1224" s="14"/>
      <c r="KAE1224" s="14"/>
      <c r="KAF1224" s="14"/>
      <c r="KAG1224" s="14"/>
      <c r="KAH1224" s="14"/>
      <c r="KAI1224" s="14"/>
      <c r="KAJ1224" s="14"/>
      <c r="KAK1224" s="14"/>
      <c r="KAL1224" s="14"/>
      <c r="KAM1224" s="14"/>
      <c r="KAN1224" s="14"/>
      <c r="KAO1224" s="14"/>
      <c r="KAP1224" s="14"/>
      <c r="KAQ1224" s="14"/>
      <c r="KAR1224" s="14"/>
      <c r="KAS1224" s="14"/>
      <c r="KAT1224" s="14"/>
      <c r="KAU1224" s="14"/>
      <c r="KAV1224" s="14"/>
      <c r="KAW1224" s="14"/>
      <c r="KAX1224" s="14"/>
      <c r="KAY1224" s="14"/>
      <c r="KAZ1224" s="14"/>
      <c r="KBA1224" s="14"/>
      <c r="KBB1224" s="14"/>
      <c r="KBC1224" s="14"/>
      <c r="KBD1224" s="14"/>
      <c r="KBE1224" s="14"/>
      <c r="KBF1224" s="14"/>
      <c r="KBG1224" s="14"/>
      <c r="KBH1224" s="14"/>
      <c r="KBI1224" s="14"/>
      <c r="KBJ1224" s="14"/>
      <c r="KBK1224" s="14"/>
      <c r="KBL1224" s="14"/>
      <c r="KBM1224" s="14"/>
      <c r="KBN1224" s="14"/>
      <c r="KBO1224" s="14"/>
      <c r="KBP1224" s="14"/>
      <c r="KBQ1224" s="14"/>
      <c r="KBR1224" s="14"/>
      <c r="KBS1224" s="14"/>
      <c r="KBT1224" s="14"/>
      <c r="KBU1224" s="14"/>
      <c r="KBV1224" s="14"/>
      <c r="KBW1224" s="14"/>
      <c r="KBX1224" s="14"/>
      <c r="KBY1224" s="14"/>
      <c r="KBZ1224" s="14"/>
      <c r="KCA1224" s="14"/>
      <c r="KCB1224" s="14"/>
      <c r="KCC1224" s="14"/>
      <c r="KCD1224" s="14"/>
      <c r="KCE1224" s="14"/>
      <c r="KCF1224" s="14"/>
      <c r="KCG1224" s="14"/>
      <c r="KCH1224" s="14"/>
      <c r="KCI1224" s="14"/>
      <c r="KCJ1224" s="14"/>
      <c r="KCK1224" s="14"/>
      <c r="KCL1224" s="14"/>
      <c r="KCM1224" s="14"/>
      <c r="KCN1224" s="14"/>
      <c r="KCO1224" s="14"/>
      <c r="KCP1224" s="14"/>
      <c r="KCQ1224" s="14"/>
      <c r="KCR1224" s="14"/>
      <c r="KCS1224" s="14"/>
      <c r="KCT1224" s="14"/>
      <c r="KCU1224" s="14"/>
      <c r="KCV1224" s="14"/>
      <c r="KCW1224" s="14"/>
      <c r="KCX1224" s="14"/>
      <c r="KCY1224" s="14"/>
      <c r="KCZ1224" s="14"/>
      <c r="KDA1224" s="14"/>
      <c r="KDB1224" s="14"/>
      <c r="KDC1224" s="14"/>
      <c r="KDD1224" s="14"/>
      <c r="KDE1224" s="14"/>
      <c r="KDF1224" s="14"/>
      <c r="KDG1224" s="14"/>
      <c r="KDH1224" s="14"/>
      <c r="KDI1224" s="14"/>
      <c r="KDJ1224" s="14"/>
      <c r="KDK1224" s="14"/>
      <c r="KDL1224" s="14"/>
      <c r="KDM1224" s="14"/>
      <c r="KDN1224" s="14"/>
      <c r="KDO1224" s="14"/>
      <c r="KDP1224" s="14"/>
      <c r="KDQ1224" s="14"/>
      <c r="KDR1224" s="14"/>
      <c r="KDS1224" s="14"/>
      <c r="KDT1224" s="14"/>
      <c r="KDU1224" s="14"/>
      <c r="KDV1224" s="14"/>
      <c r="KDW1224" s="14"/>
      <c r="KDX1224" s="14"/>
      <c r="KDY1224" s="14"/>
      <c r="KDZ1224" s="14"/>
      <c r="KEA1224" s="14"/>
      <c r="KEB1224" s="14"/>
      <c r="KEC1224" s="14"/>
      <c r="KED1224" s="14"/>
      <c r="KEE1224" s="14"/>
      <c r="KEF1224" s="14"/>
      <c r="KEG1224" s="14"/>
      <c r="KEH1224" s="14"/>
      <c r="KEI1224" s="14"/>
      <c r="KEJ1224" s="14"/>
      <c r="KEK1224" s="14"/>
      <c r="KEL1224" s="14"/>
      <c r="KEM1224" s="14"/>
      <c r="KEN1224" s="14"/>
      <c r="KEO1224" s="14"/>
      <c r="KEP1224" s="14"/>
      <c r="KEQ1224" s="14"/>
      <c r="KER1224" s="14"/>
      <c r="KES1224" s="14"/>
      <c r="KET1224" s="14"/>
      <c r="KEU1224" s="14"/>
      <c r="KEV1224" s="14"/>
      <c r="KEW1224" s="14"/>
      <c r="KEX1224" s="14"/>
      <c r="KEY1224" s="14"/>
      <c r="KEZ1224" s="14"/>
      <c r="KFA1224" s="14"/>
      <c r="KFB1224" s="14"/>
      <c r="KFC1224" s="14"/>
      <c r="KFD1224" s="14"/>
      <c r="KFE1224" s="14"/>
      <c r="KFF1224" s="14"/>
      <c r="KFG1224" s="14"/>
      <c r="KFH1224" s="14"/>
      <c r="KFI1224" s="14"/>
      <c r="KFJ1224" s="14"/>
      <c r="KFK1224" s="14"/>
      <c r="KFL1224" s="14"/>
      <c r="KFM1224" s="14"/>
      <c r="KFN1224" s="14"/>
      <c r="KFO1224" s="14"/>
      <c r="KFP1224" s="14"/>
      <c r="KFQ1224" s="14"/>
      <c r="KFR1224" s="14"/>
      <c r="KFS1224" s="14"/>
      <c r="KFT1224" s="14"/>
      <c r="KFU1224" s="14"/>
      <c r="KFV1224" s="14"/>
      <c r="KFW1224" s="14"/>
      <c r="KFX1224" s="14"/>
      <c r="KFY1224" s="14"/>
      <c r="KFZ1224" s="14"/>
      <c r="KGA1224" s="14"/>
      <c r="KGB1224" s="14"/>
      <c r="KGC1224" s="14"/>
      <c r="KGD1224" s="14"/>
      <c r="KGE1224" s="14"/>
      <c r="KGF1224" s="14"/>
      <c r="KGG1224" s="14"/>
      <c r="KGH1224" s="14"/>
      <c r="KGI1224" s="14"/>
      <c r="KGJ1224" s="14"/>
      <c r="KGK1224" s="14"/>
      <c r="KGL1224" s="14"/>
      <c r="KGM1224" s="14"/>
      <c r="KGN1224" s="14"/>
      <c r="KGO1224" s="14"/>
      <c r="KGP1224" s="14"/>
      <c r="KGQ1224" s="14"/>
      <c r="KGR1224" s="14"/>
      <c r="KGS1224" s="14"/>
      <c r="KGT1224" s="14"/>
      <c r="KGU1224" s="14"/>
      <c r="KGV1224" s="14"/>
      <c r="KGW1224" s="14"/>
      <c r="KGX1224" s="14"/>
      <c r="KGY1224" s="14"/>
      <c r="KGZ1224" s="14"/>
      <c r="KHA1224" s="14"/>
      <c r="KHB1224" s="14"/>
      <c r="KHC1224" s="14"/>
      <c r="KHD1224" s="14"/>
      <c r="KHE1224" s="14"/>
      <c r="KHF1224" s="14"/>
      <c r="KHG1224" s="14"/>
      <c r="KHH1224" s="14"/>
      <c r="KHI1224" s="14"/>
      <c r="KHJ1224" s="14"/>
      <c r="KHK1224" s="14"/>
      <c r="KHL1224" s="14"/>
      <c r="KHM1224" s="14"/>
      <c r="KHN1224" s="14"/>
      <c r="KHO1224" s="14"/>
      <c r="KHP1224" s="14"/>
      <c r="KHQ1224" s="14"/>
      <c r="KHR1224" s="14"/>
      <c r="KHS1224" s="14"/>
      <c r="KHT1224" s="14"/>
      <c r="KHU1224" s="14"/>
      <c r="KHV1224" s="14"/>
      <c r="KHW1224" s="14"/>
      <c r="KHX1224" s="14"/>
      <c r="KHY1224" s="14"/>
      <c r="KHZ1224" s="14"/>
      <c r="KIA1224" s="14"/>
      <c r="KIB1224" s="14"/>
      <c r="KIC1224" s="14"/>
      <c r="KID1224" s="14"/>
      <c r="KIE1224" s="14"/>
      <c r="KIF1224" s="14"/>
      <c r="KIG1224" s="14"/>
      <c r="KIH1224" s="14"/>
      <c r="KII1224" s="14"/>
      <c r="KIJ1224" s="14"/>
      <c r="KIK1224" s="14"/>
      <c r="KIL1224" s="14"/>
      <c r="KIM1224" s="14"/>
      <c r="KIN1224" s="14"/>
      <c r="KIO1224" s="14"/>
      <c r="KIP1224" s="14"/>
      <c r="KIQ1224" s="14"/>
      <c r="KIR1224" s="14"/>
      <c r="KIS1224" s="14"/>
      <c r="KIT1224" s="14"/>
      <c r="KIU1224" s="14"/>
      <c r="KIV1224" s="14"/>
      <c r="KIW1224" s="14"/>
      <c r="KIX1224" s="14"/>
      <c r="KIY1224" s="14"/>
      <c r="KIZ1224" s="14"/>
      <c r="KJA1224" s="14"/>
      <c r="KJB1224" s="14"/>
      <c r="KJC1224" s="14"/>
      <c r="KJD1224" s="14"/>
      <c r="KJE1224" s="14"/>
      <c r="KJF1224" s="14"/>
      <c r="KJG1224" s="14"/>
      <c r="KJH1224" s="14"/>
      <c r="KJI1224" s="14"/>
      <c r="KJJ1224" s="14"/>
      <c r="KJK1224" s="14"/>
      <c r="KJL1224" s="14"/>
      <c r="KJM1224" s="14"/>
      <c r="KJN1224" s="14"/>
      <c r="KJO1224" s="14"/>
      <c r="KJP1224" s="14"/>
      <c r="KJQ1224" s="14"/>
      <c r="KJR1224" s="14"/>
      <c r="KJS1224" s="14"/>
      <c r="KJT1224" s="14"/>
      <c r="KJU1224" s="14"/>
      <c r="KJV1224" s="14"/>
      <c r="KJW1224" s="14"/>
      <c r="KJX1224" s="14"/>
      <c r="KJY1224" s="14"/>
      <c r="KJZ1224" s="14"/>
      <c r="KKA1224" s="14"/>
      <c r="KKB1224" s="14"/>
      <c r="KKC1224" s="14"/>
      <c r="KKD1224" s="14"/>
      <c r="KKE1224" s="14"/>
      <c r="KKF1224" s="14"/>
      <c r="KKG1224" s="14"/>
      <c r="KKH1224" s="14"/>
      <c r="KKI1224" s="14"/>
      <c r="KKJ1224" s="14"/>
      <c r="KKK1224" s="14"/>
      <c r="KKL1224" s="14"/>
      <c r="KKM1224" s="14"/>
      <c r="KKN1224" s="14"/>
      <c r="KKO1224" s="14"/>
      <c r="KKP1224" s="14"/>
      <c r="KKQ1224" s="14"/>
      <c r="KKR1224" s="14"/>
      <c r="KKS1224" s="14"/>
      <c r="KKT1224" s="14"/>
      <c r="KKU1224" s="14"/>
      <c r="KKV1224" s="14"/>
      <c r="KKW1224" s="14"/>
      <c r="KKX1224" s="14"/>
      <c r="KKY1224" s="14"/>
      <c r="KKZ1224" s="14"/>
      <c r="KLA1224" s="14"/>
      <c r="KLB1224" s="14"/>
      <c r="KLC1224" s="14"/>
      <c r="KLD1224" s="14"/>
      <c r="KLE1224" s="14"/>
      <c r="KLF1224" s="14"/>
      <c r="KLG1224" s="14"/>
      <c r="KLH1224" s="14"/>
      <c r="KLI1224" s="14"/>
      <c r="KLJ1224" s="14"/>
      <c r="KLK1224" s="14"/>
      <c r="KLL1224" s="14"/>
      <c r="KLM1224" s="14"/>
      <c r="KLN1224" s="14"/>
      <c r="KLO1224" s="14"/>
      <c r="KLP1224" s="14"/>
      <c r="KLQ1224" s="14"/>
      <c r="KLR1224" s="14"/>
      <c r="KLS1224" s="14"/>
      <c r="KLT1224" s="14"/>
      <c r="KLU1224" s="14"/>
      <c r="KLV1224" s="14"/>
      <c r="KLW1224" s="14"/>
      <c r="KLX1224" s="14"/>
      <c r="KLY1224" s="14"/>
      <c r="KLZ1224" s="14"/>
      <c r="KMA1224" s="14"/>
      <c r="KMB1224" s="14"/>
      <c r="KMC1224" s="14"/>
      <c r="KMD1224" s="14"/>
      <c r="KME1224" s="14"/>
      <c r="KMF1224" s="14"/>
      <c r="KMG1224" s="14"/>
      <c r="KMH1224" s="14"/>
      <c r="KMI1224" s="14"/>
      <c r="KMJ1224" s="14"/>
      <c r="KMK1224" s="14"/>
      <c r="KML1224" s="14"/>
      <c r="KMM1224" s="14"/>
      <c r="KMN1224" s="14"/>
      <c r="KMO1224" s="14"/>
      <c r="KMP1224" s="14"/>
      <c r="KMQ1224" s="14"/>
      <c r="KMR1224" s="14"/>
      <c r="KMS1224" s="14"/>
      <c r="KMT1224" s="14"/>
      <c r="KMU1224" s="14"/>
      <c r="KMV1224" s="14"/>
      <c r="KMW1224" s="14"/>
      <c r="KMX1224" s="14"/>
      <c r="KMY1224" s="14"/>
      <c r="KMZ1224" s="14"/>
      <c r="KNA1224" s="14"/>
      <c r="KNB1224" s="14"/>
      <c r="KNC1224" s="14"/>
      <c r="KND1224" s="14"/>
      <c r="KNE1224" s="14"/>
      <c r="KNF1224" s="14"/>
      <c r="KNG1224" s="14"/>
      <c r="KNH1224" s="14"/>
      <c r="KNI1224" s="14"/>
      <c r="KNJ1224" s="14"/>
      <c r="KNK1224" s="14"/>
      <c r="KNL1224" s="14"/>
      <c r="KNM1224" s="14"/>
      <c r="KNN1224" s="14"/>
      <c r="KNO1224" s="14"/>
      <c r="KNP1224" s="14"/>
      <c r="KNQ1224" s="14"/>
      <c r="KNR1224" s="14"/>
      <c r="KNS1224" s="14"/>
      <c r="KNT1224" s="14"/>
      <c r="KNU1224" s="14"/>
      <c r="KNV1224" s="14"/>
      <c r="KNW1224" s="14"/>
      <c r="KNX1224" s="14"/>
      <c r="KNY1224" s="14"/>
      <c r="KNZ1224" s="14"/>
      <c r="KOA1224" s="14"/>
      <c r="KOB1224" s="14"/>
      <c r="KOC1224" s="14"/>
      <c r="KOD1224" s="14"/>
      <c r="KOE1224" s="14"/>
      <c r="KOF1224" s="14"/>
      <c r="KOG1224" s="14"/>
      <c r="KOH1224" s="14"/>
      <c r="KOI1224" s="14"/>
      <c r="KOJ1224" s="14"/>
      <c r="KOK1224" s="14"/>
      <c r="KOL1224" s="14"/>
      <c r="KOM1224" s="14"/>
      <c r="KON1224" s="14"/>
      <c r="KOO1224" s="14"/>
      <c r="KOP1224" s="14"/>
      <c r="KOQ1224" s="14"/>
      <c r="KOR1224" s="14"/>
      <c r="KOS1224" s="14"/>
      <c r="KOT1224" s="14"/>
      <c r="KOU1224" s="14"/>
      <c r="KOV1224" s="14"/>
      <c r="KOW1224" s="14"/>
      <c r="KOX1224" s="14"/>
      <c r="KOY1224" s="14"/>
      <c r="KOZ1224" s="14"/>
      <c r="KPA1224" s="14"/>
      <c r="KPB1224" s="14"/>
      <c r="KPC1224" s="14"/>
      <c r="KPD1224" s="14"/>
      <c r="KPE1224" s="14"/>
      <c r="KPF1224" s="14"/>
      <c r="KPG1224" s="14"/>
      <c r="KPH1224" s="14"/>
      <c r="KPI1224" s="14"/>
      <c r="KPJ1224" s="14"/>
      <c r="KPK1224" s="14"/>
      <c r="KPL1224" s="14"/>
      <c r="KPM1224" s="14"/>
      <c r="KPN1224" s="14"/>
      <c r="KPO1224" s="14"/>
      <c r="KPP1224" s="14"/>
      <c r="KPQ1224" s="14"/>
      <c r="KPR1224" s="14"/>
      <c r="KPS1224" s="14"/>
      <c r="KPT1224" s="14"/>
      <c r="KPU1224" s="14"/>
      <c r="KPV1224" s="14"/>
      <c r="KPW1224" s="14"/>
      <c r="KPX1224" s="14"/>
      <c r="KPY1224" s="14"/>
      <c r="KPZ1224" s="14"/>
      <c r="KQA1224" s="14"/>
      <c r="KQB1224" s="14"/>
      <c r="KQC1224" s="14"/>
      <c r="KQD1224" s="14"/>
      <c r="KQE1224" s="14"/>
      <c r="KQF1224" s="14"/>
      <c r="KQG1224" s="14"/>
      <c r="KQH1224" s="14"/>
      <c r="KQI1224" s="14"/>
      <c r="KQJ1224" s="14"/>
      <c r="KQK1224" s="14"/>
      <c r="KQL1224" s="14"/>
      <c r="KQM1224" s="14"/>
      <c r="KQN1224" s="14"/>
      <c r="KQO1224" s="14"/>
      <c r="KQP1224" s="14"/>
      <c r="KQQ1224" s="14"/>
      <c r="KQR1224" s="14"/>
      <c r="KQS1224" s="14"/>
      <c r="KQT1224" s="14"/>
      <c r="KQU1224" s="14"/>
      <c r="KQV1224" s="14"/>
      <c r="KQW1224" s="14"/>
      <c r="KQX1224" s="14"/>
      <c r="KQY1224" s="14"/>
      <c r="KQZ1224" s="14"/>
      <c r="KRA1224" s="14"/>
      <c r="KRB1224" s="14"/>
      <c r="KRC1224" s="14"/>
      <c r="KRD1224" s="14"/>
      <c r="KRE1224" s="14"/>
      <c r="KRF1224" s="14"/>
      <c r="KRG1224" s="14"/>
      <c r="KRH1224" s="14"/>
      <c r="KRI1224" s="14"/>
      <c r="KRJ1224" s="14"/>
      <c r="KRK1224" s="14"/>
      <c r="KRL1224" s="14"/>
      <c r="KRM1224" s="14"/>
      <c r="KRN1224" s="14"/>
      <c r="KRO1224" s="14"/>
      <c r="KRP1224" s="14"/>
      <c r="KRQ1224" s="14"/>
      <c r="KRR1224" s="14"/>
      <c r="KRS1224" s="14"/>
      <c r="KRT1224" s="14"/>
      <c r="KRU1224" s="14"/>
      <c r="KRV1224" s="14"/>
      <c r="KRW1224" s="14"/>
      <c r="KRX1224" s="14"/>
      <c r="KRY1224" s="14"/>
      <c r="KRZ1224" s="14"/>
      <c r="KSA1224" s="14"/>
      <c r="KSB1224" s="14"/>
      <c r="KSC1224" s="14"/>
      <c r="KSD1224" s="14"/>
      <c r="KSE1224" s="14"/>
      <c r="KSF1224" s="14"/>
      <c r="KSG1224" s="14"/>
      <c r="KSH1224" s="14"/>
      <c r="KSI1224" s="14"/>
      <c r="KSJ1224" s="14"/>
      <c r="KSK1224" s="14"/>
      <c r="KSL1224" s="14"/>
      <c r="KSM1224" s="14"/>
      <c r="KSN1224" s="14"/>
      <c r="KSO1224" s="14"/>
      <c r="KSP1224" s="14"/>
      <c r="KSQ1224" s="14"/>
      <c r="KSR1224" s="14"/>
      <c r="KSS1224" s="14"/>
      <c r="KST1224" s="14"/>
      <c r="KSU1224" s="14"/>
      <c r="KSV1224" s="14"/>
      <c r="KSW1224" s="14"/>
      <c r="KSX1224" s="14"/>
      <c r="KSY1224" s="14"/>
      <c r="KSZ1224" s="14"/>
      <c r="KTA1224" s="14"/>
      <c r="KTB1224" s="14"/>
      <c r="KTC1224" s="14"/>
      <c r="KTD1224" s="14"/>
      <c r="KTE1224" s="14"/>
      <c r="KTF1224" s="14"/>
      <c r="KTG1224" s="14"/>
      <c r="KTH1224" s="14"/>
      <c r="KTI1224" s="14"/>
      <c r="KTJ1224" s="14"/>
      <c r="KTK1224" s="14"/>
      <c r="KTL1224" s="14"/>
      <c r="KTM1224" s="14"/>
      <c r="KTN1224" s="14"/>
      <c r="KTO1224" s="14"/>
      <c r="KTP1224" s="14"/>
      <c r="KTQ1224" s="14"/>
      <c r="KTR1224" s="14"/>
      <c r="KTS1224" s="14"/>
      <c r="KTT1224" s="14"/>
      <c r="KTU1224" s="14"/>
      <c r="KTV1224" s="14"/>
      <c r="KTW1224" s="14"/>
      <c r="KTX1224" s="14"/>
      <c r="KTY1224" s="14"/>
      <c r="KTZ1224" s="14"/>
      <c r="KUA1224" s="14"/>
      <c r="KUB1224" s="14"/>
      <c r="KUC1224" s="14"/>
      <c r="KUD1224" s="14"/>
      <c r="KUE1224" s="14"/>
      <c r="KUF1224" s="14"/>
      <c r="KUG1224" s="14"/>
      <c r="KUH1224" s="14"/>
      <c r="KUI1224" s="14"/>
      <c r="KUJ1224" s="14"/>
      <c r="KUK1224" s="14"/>
      <c r="KUL1224" s="14"/>
      <c r="KUM1224" s="14"/>
      <c r="KUN1224" s="14"/>
      <c r="KUO1224" s="14"/>
      <c r="KUP1224" s="14"/>
      <c r="KUQ1224" s="14"/>
      <c r="KUR1224" s="14"/>
      <c r="KUS1224" s="14"/>
      <c r="KUT1224" s="14"/>
      <c r="KUU1224" s="14"/>
      <c r="KUV1224" s="14"/>
      <c r="KUW1224" s="14"/>
      <c r="KUX1224" s="14"/>
      <c r="KUY1224" s="14"/>
      <c r="KUZ1224" s="14"/>
      <c r="KVA1224" s="14"/>
      <c r="KVB1224" s="14"/>
      <c r="KVC1224" s="14"/>
      <c r="KVD1224" s="14"/>
      <c r="KVE1224" s="14"/>
      <c r="KVF1224" s="14"/>
      <c r="KVG1224" s="14"/>
      <c r="KVH1224" s="14"/>
      <c r="KVI1224" s="14"/>
      <c r="KVJ1224" s="14"/>
      <c r="KVK1224" s="14"/>
      <c r="KVL1224" s="14"/>
      <c r="KVM1224" s="14"/>
      <c r="KVN1224" s="14"/>
      <c r="KVO1224" s="14"/>
      <c r="KVP1224" s="14"/>
      <c r="KVQ1224" s="14"/>
      <c r="KVR1224" s="14"/>
      <c r="KVS1224" s="14"/>
      <c r="KVT1224" s="14"/>
      <c r="KVU1224" s="14"/>
      <c r="KVV1224" s="14"/>
      <c r="KVW1224" s="14"/>
      <c r="KVX1224" s="14"/>
      <c r="KVY1224" s="14"/>
      <c r="KVZ1224" s="14"/>
      <c r="KWA1224" s="14"/>
      <c r="KWB1224" s="14"/>
      <c r="KWC1224" s="14"/>
      <c r="KWD1224" s="14"/>
      <c r="KWE1224" s="14"/>
      <c r="KWF1224" s="14"/>
      <c r="KWG1224" s="14"/>
      <c r="KWH1224" s="14"/>
      <c r="KWI1224" s="14"/>
      <c r="KWJ1224" s="14"/>
      <c r="KWK1224" s="14"/>
      <c r="KWL1224" s="14"/>
      <c r="KWM1224" s="14"/>
      <c r="KWN1224" s="14"/>
      <c r="KWO1224" s="14"/>
      <c r="KWP1224" s="14"/>
      <c r="KWQ1224" s="14"/>
      <c r="KWR1224" s="14"/>
      <c r="KWS1224" s="14"/>
      <c r="KWT1224" s="14"/>
      <c r="KWU1224" s="14"/>
      <c r="KWV1224" s="14"/>
      <c r="KWW1224" s="14"/>
      <c r="KWX1224" s="14"/>
      <c r="KWY1224" s="14"/>
      <c r="KWZ1224" s="14"/>
      <c r="KXA1224" s="14"/>
      <c r="KXB1224" s="14"/>
      <c r="KXC1224" s="14"/>
      <c r="KXD1224" s="14"/>
      <c r="KXE1224" s="14"/>
      <c r="KXF1224" s="14"/>
      <c r="KXG1224" s="14"/>
      <c r="KXH1224" s="14"/>
      <c r="KXI1224" s="14"/>
      <c r="KXJ1224" s="14"/>
      <c r="KXK1224" s="14"/>
      <c r="KXL1224" s="14"/>
      <c r="KXM1224" s="14"/>
      <c r="KXN1224" s="14"/>
      <c r="KXO1224" s="14"/>
      <c r="KXP1224" s="14"/>
      <c r="KXQ1224" s="14"/>
      <c r="KXR1224" s="14"/>
      <c r="KXS1224" s="14"/>
      <c r="KXT1224" s="14"/>
      <c r="KXU1224" s="14"/>
      <c r="KXV1224" s="14"/>
      <c r="KXW1224" s="14"/>
      <c r="KXX1224" s="14"/>
      <c r="KXY1224" s="14"/>
      <c r="KXZ1224" s="14"/>
      <c r="KYA1224" s="14"/>
      <c r="KYB1224" s="14"/>
      <c r="KYC1224" s="14"/>
      <c r="KYD1224" s="14"/>
      <c r="KYE1224" s="14"/>
      <c r="KYF1224" s="14"/>
      <c r="KYG1224" s="14"/>
      <c r="KYH1224" s="14"/>
      <c r="KYI1224" s="14"/>
      <c r="KYJ1224" s="14"/>
      <c r="KYK1224" s="14"/>
      <c r="KYL1224" s="14"/>
      <c r="KYM1224" s="14"/>
      <c r="KYN1224" s="14"/>
      <c r="KYO1224" s="14"/>
      <c r="KYP1224" s="14"/>
      <c r="KYQ1224" s="14"/>
      <c r="KYR1224" s="14"/>
      <c r="KYS1224" s="14"/>
      <c r="KYT1224" s="14"/>
      <c r="KYU1224" s="14"/>
      <c r="KYV1224" s="14"/>
      <c r="KYW1224" s="14"/>
      <c r="KYX1224" s="14"/>
      <c r="KYY1224" s="14"/>
      <c r="KYZ1224" s="14"/>
      <c r="KZA1224" s="14"/>
      <c r="KZB1224" s="14"/>
      <c r="KZC1224" s="14"/>
      <c r="KZD1224" s="14"/>
      <c r="KZE1224" s="14"/>
      <c r="KZF1224" s="14"/>
      <c r="KZG1224" s="14"/>
      <c r="KZH1224" s="14"/>
      <c r="KZI1224" s="14"/>
      <c r="KZJ1224" s="14"/>
      <c r="KZK1224" s="14"/>
      <c r="KZL1224" s="14"/>
      <c r="KZM1224" s="14"/>
      <c r="KZN1224" s="14"/>
      <c r="KZO1224" s="14"/>
      <c r="KZP1224" s="14"/>
      <c r="KZQ1224" s="14"/>
      <c r="KZR1224" s="14"/>
      <c r="KZS1224" s="14"/>
      <c r="KZT1224" s="14"/>
      <c r="KZU1224" s="14"/>
      <c r="KZV1224" s="14"/>
      <c r="KZW1224" s="14"/>
      <c r="KZX1224" s="14"/>
      <c r="KZY1224" s="14"/>
      <c r="KZZ1224" s="14"/>
      <c r="LAA1224" s="14"/>
      <c r="LAB1224" s="14"/>
      <c r="LAC1224" s="14"/>
      <c r="LAD1224" s="14"/>
      <c r="LAE1224" s="14"/>
      <c r="LAF1224" s="14"/>
      <c r="LAG1224" s="14"/>
      <c r="LAH1224" s="14"/>
      <c r="LAI1224" s="14"/>
      <c r="LAJ1224" s="14"/>
      <c r="LAK1224" s="14"/>
      <c r="LAL1224" s="14"/>
      <c r="LAM1224" s="14"/>
      <c r="LAN1224" s="14"/>
      <c r="LAO1224" s="14"/>
      <c r="LAP1224" s="14"/>
      <c r="LAQ1224" s="14"/>
      <c r="LAR1224" s="14"/>
      <c r="LAS1224" s="14"/>
      <c r="LAT1224" s="14"/>
      <c r="LAU1224" s="14"/>
      <c r="LAV1224" s="14"/>
      <c r="LAW1224" s="14"/>
      <c r="LAX1224" s="14"/>
      <c r="LAY1224" s="14"/>
      <c r="LAZ1224" s="14"/>
      <c r="LBA1224" s="14"/>
      <c r="LBB1224" s="14"/>
      <c r="LBC1224" s="14"/>
      <c r="LBD1224" s="14"/>
      <c r="LBE1224" s="14"/>
      <c r="LBF1224" s="14"/>
      <c r="LBG1224" s="14"/>
      <c r="LBH1224" s="14"/>
      <c r="LBI1224" s="14"/>
      <c r="LBJ1224" s="14"/>
      <c r="LBK1224" s="14"/>
      <c r="LBL1224" s="14"/>
      <c r="LBM1224" s="14"/>
      <c r="LBN1224" s="14"/>
      <c r="LBO1224" s="14"/>
      <c r="LBP1224" s="14"/>
      <c r="LBQ1224" s="14"/>
      <c r="LBR1224" s="14"/>
      <c r="LBS1224" s="14"/>
      <c r="LBT1224" s="14"/>
      <c r="LBU1224" s="14"/>
      <c r="LBV1224" s="14"/>
      <c r="LBW1224" s="14"/>
      <c r="LBX1224" s="14"/>
      <c r="LBY1224" s="14"/>
      <c r="LBZ1224" s="14"/>
      <c r="LCA1224" s="14"/>
      <c r="LCB1224" s="14"/>
      <c r="LCC1224" s="14"/>
      <c r="LCD1224" s="14"/>
      <c r="LCE1224" s="14"/>
      <c r="LCF1224" s="14"/>
      <c r="LCG1224" s="14"/>
      <c r="LCH1224" s="14"/>
      <c r="LCI1224" s="14"/>
      <c r="LCJ1224" s="14"/>
      <c r="LCK1224" s="14"/>
      <c r="LCL1224" s="14"/>
      <c r="LCM1224" s="14"/>
      <c r="LCN1224" s="14"/>
      <c r="LCO1224" s="14"/>
      <c r="LCP1224" s="14"/>
      <c r="LCQ1224" s="14"/>
      <c r="LCR1224" s="14"/>
      <c r="LCS1224" s="14"/>
      <c r="LCT1224" s="14"/>
      <c r="LCU1224" s="14"/>
      <c r="LCV1224" s="14"/>
      <c r="LCW1224" s="14"/>
      <c r="LCX1224" s="14"/>
      <c r="LCY1224" s="14"/>
      <c r="LCZ1224" s="14"/>
      <c r="LDA1224" s="14"/>
      <c r="LDB1224" s="14"/>
      <c r="LDC1224" s="14"/>
      <c r="LDD1224" s="14"/>
      <c r="LDE1224" s="14"/>
      <c r="LDF1224" s="14"/>
      <c r="LDG1224" s="14"/>
      <c r="LDH1224" s="14"/>
      <c r="LDI1224" s="14"/>
      <c r="LDJ1224" s="14"/>
      <c r="LDK1224" s="14"/>
      <c r="LDL1224" s="14"/>
      <c r="LDM1224" s="14"/>
      <c r="LDN1224" s="14"/>
      <c r="LDO1224" s="14"/>
      <c r="LDP1224" s="14"/>
      <c r="LDQ1224" s="14"/>
      <c r="LDR1224" s="14"/>
      <c r="LDS1224" s="14"/>
      <c r="LDT1224" s="14"/>
      <c r="LDU1224" s="14"/>
      <c r="LDV1224" s="14"/>
      <c r="LDW1224" s="14"/>
      <c r="LDX1224" s="14"/>
      <c r="LDY1224" s="14"/>
      <c r="LDZ1224" s="14"/>
      <c r="LEA1224" s="14"/>
      <c r="LEB1224" s="14"/>
      <c r="LEC1224" s="14"/>
      <c r="LED1224" s="14"/>
      <c r="LEE1224" s="14"/>
      <c r="LEF1224" s="14"/>
      <c r="LEG1224" s="14"/>
      <c r="LEH1224" s="14"/>
      <c r="LEI1224" s="14"/>
      <c r="LEJ1224" s="14"/>
      <c r="LEK1224" s="14"/>
      <c r="LEL1224" s="14"/>
      <c r="LEM1224" s="14"/>
      <c r="LEN1224" s="14"/>
      <c r="LEO1224" s="14"/>
      <c r="LEP1224" s="14"/>
      <c r="LEQ1224" s="14"/>
      <c r="LER1224" s="14"/>
      <c r="LES1224" s="14"/>
      <c r="LET1224" s="14"/>
      <c r="LEU1224" s="14"/>
      <c r="LEV1224" s="14"/>
      <c r="LEW1224" s="14"/>
      <c r="LEX1224" s="14"/>
      <c r="LEY1224" s="14"/>
      <c r="LEZ1224" s="14"/>
      <c r="LFA1224" s="14"/>
      <c r="LFB1224" s="14"/>
      <c r="LFC1224" s="14"/>
      <c r="LFD1224" s="14"/>
      <c r="LFE1224" s="14"/>
      <c r="LFF1224" s="14"/>
      <c r="LFG1224" s="14"/>
      <c r="LFH1224" s="14"/>
      <c r="LFI1224" s="14"/>
      <c r="LFJ1224" s="14"/>
      <c r="LFK1224" s="14"/>
      <c r="LFL1224" s="14"/>
      <c r="LFM1224" s="14"/>
      <c r="LFN1224" s="14"/>
      <c r="LFO1224" s="14"/>
      <c r="LFP1224" s="14"/>
      <c r="LFQ1224" s="14"/>
      <c r="LFR1224" s="14"/>
      <c r="LFS1224" s="14"/>
      <c r="LFT1224" s="14"/>
      <c r="LFU1224" s="14"/>
      <c r="LFV1224" s="14"/>
      <c r="LFW1224" s="14"/>
      <c r="LFX1224" s="14"/>
      <c r="LFY1224" s="14"/>
      <c r="LFZ1224" s="14"/>
      <c r="LGA1224" s="14"/>
      <c r="LGB1224" s="14"/>
      <c r="LGC1224" s="14"/>
      <c r="LGD1224" s="14"/>
      <c r="LGE1224" s="14"/>
      <c r="LGF1224" s="14"/>
      <c r="LGG1224" s="14"/>
      <c r="LGH1224" s="14"/>
      <c r="LGI1224" s="14"/>
      <c r="LGJ1224" s="14"/>
      <c r="LGK1224" s="14"/>
      <c r="LGL1224" s="14"/>
      <c r="LGM1224" s="14"/>
      <c r="LGN1224" s="14"/>
      <c r="LGO1224" s="14"/>
      <c r="LGP1224" s="14"/>
      <c r="LGQ1224" s="14"/>
      <c r="LGR1224" s="14"/>
      <c r="LGS1224" s="14"/>
      <c r="LGT1224" s="14"/>
      <c r="LGU1224" s="14"/>
      <c r="LGV1224" s="14"/>
      <c r="LGW1224" s="14"/>
      <c r="LGX1224" s="14"/>
      <c r="LGY1224" s="14"/>
      <c r="LGZ1224" s="14"/>
      <c r="LHA1224" s="14"/>
      <c r="LHB1224" s="14"/>
      <c r="LHC1224" s="14"/>
      <c r="LHD1224" s="14"/>
      <c r="LHE1224" s="14"/>
      <c r="LHF1224" s="14"/>
      <c r="LHG1224" s="14"/>
      <c r="LHH1224" s="14"/>
      <c r="LHI1224" s="14"/>
      <c r="LHJ1224" s="14"/>
      <c r="LHK1224" s="14"/>
      <c r="LHL1224" s="14"/>
      <c r="LHM1224" s="14"/>
      <c r="LHN1224" s="14"/>
      <c r="LHO1224" s="14"/>
      <c r="LHP1224" s="14"/>
      <c r="LHQ1224" s="14"/>
      <c r="LHR1224" s="14"/>
      <c r="LHS1224" s="14"/>
      <c r="LHT1224" s="14"/>
      <c r="LHU1224" s="14"/>
      <c r="LHV1224" s="14"/>
      <c r="LHW1224" s="14"/>
      <c r="LHX1224" s="14"/>
      <c r="LHY1224" s="14"/>
      <c r="LHZ1224" s="14"/>
      <c r="LIA1224" s="14"/>
      <c r="LIB1224" s="14"/>
      <c r="LIC1224" s="14"/>
      <c r="LID1224" s="14"/>
      <c r="LIE1224" s="14"/>
      <c r="LIF1224" s="14"/>
      <c r="LIG1224" s="14"/>
      <c r="LIH1224" s="14"/>
      <c r="LII1224" s="14"/>
      <c r="LIJ1224" s="14"/>
      <c r="LIK1224" s="14"/>
      <c r="LIL1224" s="14"/>
      <c r="LIM1224" s="14"/>
      <c r="LIN1224" s="14"/>
      <c r="LIO1224" s="14"/>
      <c r="LIP1224" s="14"/>
      <c r="LIQ1224" s="14"/>
      <c r="LIR1224" s="14"/>
      <c r="LIS1224" s="14"/>
      <c r="LIT1224" s="14"/>
      <c r="LIU1224" s="14"/>
      <c r="LIV1224" s="14"/>
      <c r="LIW1224" s="14"/>
      <c r="LIX1224" s="14"/>
      <c r="LIY1224" s="14"/>
      <c r="LIZ1224" s="14"/>
      <c r="LJA1224" s="14"/>
      <c r="LJB1224" s="14"/>
      <c r="LJC1224" s="14"/>
      <c r="LJD1224" s="14"/>
      <c r="LJE1224" s="14"/>
      <c r="LJF1224" s="14"/>
      <c r="LJG1224" s="14"/>
      <c r="LJH1224" s="14"/>
      <c r="LJI1224" s="14"/>
      <c r="LJJ1224" s="14"/>
      <c r="LJK1224" s="14"/>
      <c r="LJL1224" s="14"/>
      <c r="LJM1224" s="14"/>
      <c r="LJN1224" s="14"/>
      <c r="LJO1224" s="14"/>
      <c r="LJP1224" s="14"/>
      <c r="LJQ1224" s="14"/>
      <c r="LJR1224" s="14"/>
      <c r="LJS1224" s="14"/>
      <c r="LJT1224" s="14"/>
      <c r="LJU1224" s="14"/>
      <c r="LJV1224" s="14"/>
      <c r="LJW1224" s="14"/>
      <c r="LJX1224" s="14"/>
      <c r="LJY1224" s="14"/>
      <c r="LJZ1224" s="14"/>
      <c r="LKA1224" s="14"/>
      <c r="LKB1224" s="14"/>
      <c r="LKC1224" s="14"/>
      <c r="LKD1224" s="14"/>
      <c r="LKE1224" s="14"/>
      <c r="LKF1224" s="14"/>
      <c r="LKG1224" s="14"/>
      <c r="LKH1224" s="14"/>
      <c r="LKI1224" s="14"/>
      <c r="LKJ1224" s="14"/>
      <c r="LKK1224" s="14"/>
      <c r="LKL1224" s="14"/>
      <c r="LKM1224" s="14"/>
      <c r="LKN1224" s="14"/>
      <c r="LKO1224" s="14"/>
      <c r="LKP1224" s="14"/>
      <c r="LKQ1224" s="14"/>
      <c r="LKR1224" s="14"/>
      <c r="LKS1224" s="14"/>
      <c r="LKT1224" s="14"/>
      <c r="LKU1224" s="14"/>
      <c r="LKV1224" s="14"/>
      <c r="LKW1224" s="14"/>
      <c r="LKX1224" s="14"/>
      <c r="LKY1224" s="14"/>
      <c r="LKZ1224" s="14"/>
      <c r="LLA1224" s="14"/>
      <c r="LLB1224" s="14"/>
      <c r="LLC1224" s="14"/>
      <c r="LLD1224" s="14"/>
      <c r="LLE1224" s="14"/>
      <c r="LLF1224" s="14"/>
      <c r="LLG1224" s="14"/>
      <c r="LLH1224" s="14"/>
      <c r="LLI1224" s="14"/>
      <c r="LLJ1224" s="14"/>
      <c r="LLK1224" s="14"/>
      <c r="LLL1224" s="14"/>
      <c r="LLM1224" s="14"/>
      <c r="LLN1224" s="14"/>
      <c r="LLO1224" s="14"/>
      <c r="LLP1224" s="14"/>
      <c r="LLQ1224" s="14"/>
      <c r="LLR1224" s="14"/>
      <c r="LLS1224" s="14"/>
      <c r="LLT1224" s="14"/>
      <c r="LLU1224" s="14"/>
      <c r="LLV1224" s="14"/>
      <c r="LLW1224" s="14"/>
      <c r="LLX1224" s="14"/>
      <c r="LLY1224" s="14"/>
      <c r="LLZ1224" s="14"/>
      <c r="LMA1224" s="14"/>
      <c r="LMB1224" s="14"/>
      <c r="LMC1224" s="14"/>
      <c r="LMD1224" s="14"/>
      <c r="LME1224" s="14"/>
      <c r="LMF1224" s="14"/>
      <c r="LMG1224" s="14"/>
      <c r="LMH1224" s="14"/>
      <c r="LMI1224" s="14"/>
      <c r="LMJ1224" s="14"/>
      <c r="LMK1224" s="14"/>
      <c r="LML1224" s="14"/>
      <c r="LMM1224" s="14"/>
      <c r="LMN1224" s="14"/>
      <c r="LMO1224" s="14"/>
      <c r="LMP1224" s="14"/>
      <c r="LMQ1224" s="14"/>
      <c r="LMR1224" s="14"/>
      <c r="LMS1224" s="14"/>
      <c r="LMT1224" s="14"/>
      <c r="LMU1224" s="14"/>
      <c r="LMV1224" s="14"/>
      <c r="LMW1224" s="14"/>
      <c r="LMX1224" s="14"/>
      <c r="LMY1224" s="14"/>
      <c r="LMZ1224" s="14"/>
      <c r="LNA1224" s="14"/>
      <c r="LNB1224" s="14"/>
      <c r="LNC1224" s="14"/>
      <c r="LND1224" s="14"/>
      <c r="LNE1224" s="14"/>
      <c r="LNF1224" s="14"/>
      <c r="LNG1224" s="14"/>
      <c r="LNH1224" s="14"/>
      <c r="LNI1224" s="14"/>
      <c r="LNJ1224" s="14"/>
      <c r="LNK1224" s="14"/>
      <c r="LNL1224" s="14"/>
      <c r="LNM1224" s="14"/>
      <c r="LNN1224" s="14"/>
      <c r="LNO1224" s="14"/>
      <c r="LNP1224" s="14"/>
      <c r="LNQ1224" s="14"/>
      <c r="LNR1224" s="14"/>
      <c r="LNS1224" s="14"/>
      <c r="LNT1224" s="14"/>
      <c r="LNU1224" s="14"/>
      <c r="LNV1224" s="14"/>
      <c r="LNW1224" s="14"/>
      <c r="LNX1224" s="14"/>
      <c r="LNY1224" s="14"/>
      <c r="LNZ1224" s="14"/>
      <c r="LOA1224" s="14"/>
      <c r="LOB1224" s="14"/>
      <c r="LOC1224" s="14"/>
      <c r="LOD1224" s="14"/>
      <c r="LOE1224" s="14"/>
      <c r="LOF1224" s="14"/>
      <c r="LOG1224" s="14"/>
      <c r="LOH1224" s="14"/>
      <c r="LOI1224" s="14"/>
      <c r="LOJ1224" s="14"/>
      <c r="LOK1224" s="14"/>
      <c r="LOL1224" s="14"/>
      <c r="LOM1224" s="14"/>
      <c r="LON1224" s="14"/>
      <c r="LOO1224" s="14"/>
      <c r="LOP1224" s="14"/>
      <c r="LOQ1224" s="14"/>
      <c r="LOR1224" s="14"/>
      <c r="LOS1224" s="14"/>
      <c r="LOT1224" s="14"/>
      <c r="LOU1224" s="14"/>
      <c r="LOV1224" s="14"/>
      <c r="LOW1224" s="14"/>
      <c r="LOX1224" s="14"/>
      <c r="LOY1224" s="14"/>
      <c r="LOZ1224" s="14"/>
      <c r="LPA1224" s="14"/>
      <c r="LPB1224" s="14"/>
      <c r="LPC1224" s="14"/>
      <c r="LPD1224" s="14"/>
      <c r="LPE1224" s="14"/>
      <c r="LPF1224" s="14"/>
      <c r="LPG1224" s="14"/>
      <c r="LPH1224" s="14"/>
      <c r="LPI1224" s="14"/>
      <c r="LPJ1224" s="14"/>
      <c r="LPK1224" s="14"/>
      <c r="LPL1224" s="14"/>
      <c r="LPM1224" s="14"/>
      <c r="LPN1224" s="14"/>
      <c r="LPO1224" s="14"/>
      <c r="LPP1224" s="14"/>
      <c r="LPQ1224" s="14"/>
      <c r="LPR1224" s="14"/>
      <c r="LPS1224" s="14"/>
      <c r="LPT1224" s="14"/>
      <c r="LPU1224" s="14"/>
      <c r="LPV1224" s="14"/>
      <c r="LPW1224" s="14"/>
      <c r="LPX1224" s="14"/>
      <c r="LPY1224" s="14"/>
      <c r="LPZ1224" s="14"/>
      <c r="LQA1224" s="14"/>
      <c r="LQB1224" s="14"/>
      <c r="LQC1224" s="14"/>
      <c r="LQD1224" s="14"/>
      <c r="LQE1224" s="14"/>
      <c r="LQF1224" s="14"/>
      <c r="LQG1224" s="14"/>
      <c r="LQH1224" s="14"/>
      <c r="LQI1224" s="14"/>
      <c r="LQJ1224" s="14"/>
      <c r="LQK1224" s="14"/>
      <c r="LQL1224" s="14"/>
      <c r="LQM1224" s="14"/>
      <c r="LQN1224" s="14"/>
      <c r="LQO1224" s="14"/>
      <c r="LQP1224" s="14"/>
      <c r="LQQ1224" s="14"/>
      <c r="LQR1224" s="14"/>
      <c r="LQS1224" s="14"/>
      <c r="LQT1224" s="14"/>
      <c r="LQU1224" s="14"/>
      <c r="LQV1224" s="14"/>
      <c r="LQW1224" s="14"/>
      <c r="LQX1224" s="14"/>
      <c r="LQY1224" s="14"/>
      <c r="LQZ1224" s="14"/>
      <c r="LRA1224" s="14"/>
      <c r="LRB1224" s="14"/>
      <c r="LRC1224" s="14"/>
      <c r="LRD1224" s="14"/>
      <c r="LRE1224" s="14"/>
      <c r="LRF1224" s="14"/>
      <c r="LRG1224" s="14"/>
      <c r="LRH1224" s="14"/>
      <c r="LRI1224" s="14"/>
      <c r="LRJ1224" s="14"/>
      <c r="LRK1224" s="14"/>
      <c r="LRL1224" s="14"/>
      <c r="LRM1224" s="14"/>
      <c r="LRN1224" s="14"/>
      <c r="LRO1224" s="14"/>
      <c r="LRP1224" s="14"/>
      <c r="LRQ1224" s="14"/>
      <c r="LRR1224" s="14"/>
      <c r="LRS1224" s="14"/>
      <c r="LRT1224" s="14"/>
      <c r="LRU1224" s="14"/>
      <c r="LRV1224" s="14"/>
      <c r="LRW1224" s="14"/>
      <c r="LRX1224" s="14"/>
      <c r="LRY1224" s="14"/>
      <c r="LRZ1224" s="14"/>
      <c r="LSA1224" s="14"/>
      <c r="LSB1224" s="14"/>
      <c r="LSC1224" s="14"/>
      <c r="LSD1224" s="14"/>
      <c r="LSE1224" s="14"/>
      <c r="LSF1224" s="14"/>
      <c r="LSG1224" s="14"/>
      <c r="LSH1224" s="14"/>
      <c r="LSI1224" s="14"/>
      <c r="LSJ1224" s="14"/>
      <c r="LSK1224" s="14"/>
      <c r="LSL1224" s="14"/>
      <c r="LSM1224" s="14"/>
      <c r="LSN1224" s="14"/>
      <c r="LSO1224" s="14"/>
      <c r="LSP1224" s="14"/>
      <c r="LSQ1224" s="14"/>
      <c r="LSR1224" s="14"/>
      <c r="LSS1224" s="14"/>
      <c r="LST1224" s="14"/>
      <c r="LSU1224" s="14"/>
      <c r="LSV1224" s="14"/>
      <c r="LSW1224" s="14"/>
      <c r="LSX1224" s="14"/>
      <c r="LSY1224" s="14"/>
      <c r="LSZ1224" s="14"/>
      <c r="LTA1224" s="14"/>
      <c r="LTB1224" s="14"/>
      <c r="LTC1224" s="14"/>
      <c r="LTD1224" s="14"/>
      <c r="LTE1224" s="14"/>
      <c r="LTF1224" s="14"/>
      <c r="LTG1224" s="14"/>
      <c r="LTH1224" s="14"/>
      <c r="LTI1224" s="14"/>
      <c r="LTJ1224" s="14"/>
      <c r="LTK1224" s="14"/>
      <c r="LTL1224" s="14"/>
      <c r="LTM1224" s="14"/>
      <c r="LTN1224" s="14"/>
      <c r="LTO1224" s="14"/>
      <c r="LTP1224" s="14"/>
      <c r="LTQ1224" s="14"/>
      <c r="LTR1224" s="14"/>
      <c r="LTS1224" s="14"/>
      <c r="LTT1224" s="14"/>
      <c r="LTU1224" s="14"/>
      <c r="LTV1224" s="14"/>
      <c r="LTW1224" s="14"/>
      <c r="LTX1224" s="14"/>
      <c r="LTY1224" s="14"/>
      <c r="LTZ1224" s="14"/>
      <c r="LUA1224" s="14"/>
      <c r="LUB1224" s="14"/>
      <c r="LUC1224" s="14"/>
      <c r="LUD1224" s="14"/>
      <c r="LUE1224" s="14"/>
      <c r="LUF1224" s="14"/>
      <c r="LUG1224" s="14"/>
      <c r="LUH1224" s="14"/>
      <c r="LUI1224" s="14"/>
      <c r="LUJ1224" s="14"/>
      <c r="LUK1224" s="14"/>
      <c r="LUL1224" s="14"/>
      <c r="LUM1224" s="14"/>
      <c r="LUN1224" s="14"/>
      <c r="LUO1224" s="14"/>
      <c r="LUP1224" s="14"/>
      <c r="LUQ1224" s="14"/>
      <c r="LUR1224" s="14"/>
      <c r="LUS1224" s="14"/>
      <c r="LUT1224" s="14"/>
      <c r="LUU1224" s="14"/>
      <c r="LUV1224" s="14"/>
      <c r="LUW1224" s="14"/>
      <c r="LUX1224" s="14"/>
      <c r="LUY1224" s="14"/>
      <c r="LUZ1224" s="14"/>
      <c r="LVA1224" s="14"/>
      <c r="LVB1224" s="14"/>
      <c r="LVC1224" s="14"/>
      <c r="LVD1224" s="14"/>
      <c r="LVE1224" s="14"/>
      <c r="LVF1224" s="14"/>
      <c r="LVG1224" s="14"/>
      <c r="LVH1224" s="14"/>
      <c r="LVI1224" s="14"/>
      <c r="LVJ1224" s="14"/>
      <c r="LVK1224" s="14"/>
      <c r="LVL1224" s="14"/>
      <c r="LVM1224" s="14"/>
      <c r="LVN1224" s="14"/>
      <c r="LVO1224" s="14"/>
      <c r="LVP1224" s="14"/>
      <c r="LVQ1224" s="14"/>
      <c r="LVR1224" s="14"/>
      <c r="LVS1224" s="14"/>
      <c r="LVT1224" s="14"/>
      <c r="LVU1224" s="14"/>
      <c r="LVV1224" s="14"/>
      <c r="LVW1224" s="14"/>
      <c r="LVX1224" s="14"/>
      <c r="LVY1224" s="14"/>
      <c r="LVZ1224" s="14"/>
      <c r="LWA1224" s="14"/>
      <c r="LWB1224" s="14"/>
      <c r="LWC1224" s="14"/>
      <c r="LWD1224" s="14"/>
      <c r="LWE1224" s="14"/>
      <c r="LWF1224" s="14"/>
      <c r="LWG1224" s="14"/>
      <c r="LWH1224" s="14"/>
      <c r="LWI1224" s="14"/>
      <c r="LWJ1224" s="14"/>
      <c r="LWK1224" s="14"/>
      <c r="LWL1224" s="14"/>
      <c r="LWM1224" s="14"/>
      <c r="LWN1224" s="14"/>
      <c r="LWO1224" s="14"/>
      <c r="LWP1224" s="14"/>
      <c r="LWQ1224" s="14"/>
      <c r="LWR1224" s="14"/>
      <c r="LWS1224" s="14"/>
      <c r="LWT1224" s="14"/>
      <c r="LWU1224" s="14"/>
      <c r="LWV1224" s="14"/>
      <c r="LWW1224" s="14"/>
      <c r="LWX1224" s="14"/>
      <c r="LWY1224" s="14"/>
      <c r="LWZ1224" s="14"/>
      <c r="LXA1224" s="14"/>
      <c r="LXB1224" s="14"/>
      <c r="LXC1224" s="14"/>
      <c r="LXD1224" s="14"/>
      <c r="LXE1224" s="14"/>
      <c r="LXF1224" s="14"/>
      <c r="LXG1224" s="14"/>
      <c r="LXH1224" s="14"/>
      <c r="LXI1224" s="14"/>
      <c r="LXJ1224" s="14"/>
      <c r="LXK1224" s="14"/>
      <c r="LXL1224" s="14"/>
      <c r="LXM1224" s="14"/>
      <c r="LXN1224" s="14"/>
      <c r="LXO1224" s="14"/>
      <c r="LXP1224" s="14"/>
      <c r="LXQ1224" s="14"/>
      <c r="LXR1224" s="14"/>
      <c r="LXS1224" s="14"/>
      <c r="LXT1224" s="14"/>
      <c r="LXU1224" s="14"/>
      <c r="LXV1224" s="14"/>
      <c r="LXW1224" s="14"/>
      <c r="LXX1224" s="14"/>
      <c r="LXY1224" s="14"/>
      <c r="LXZ1224" s="14"/>
      <c r="LYA1224" s="14"/>
      <c r="LYB1224" s="14"/>
      <c r="LYC1224" s="14"/>
      <c r="LYD1224" s="14"/>
      <c r="LYE1224" s="14"/>
      <c r="LYF1224" s="14"/>
      <c r="LYG1224" s="14"/>
      <c r="LYH1224" s="14"/>
      <c r="LYI1224" s="14"/>
      <c r="LYJ1224" s="14"/>
      <c r="LYK1224" s="14"/>
      <c r="LYL1224" s="14"/>
      <c r="LYM1224" s="14"/>
      <c r="LYN1224" s="14"/>
      <c r="LYO1224" s="14"/>
      <c r="LYP1224" s="14"/>
      <c r="LYQ1224" s="14"/>
      <c r="LYR1224" s="14"/>
      <c r="LYS1224" s="14"/>
      <c r="LYT1224" s="14"/>
      <c r="LYU1224" s="14"/>
      <c r="LYV1224" s="14"/>
      <c r="LYW1224" s="14"/>
      <c r="LYX1224" s="14"/>
      <c r="LYY1224" s="14"/>
      <c r="LYZ1224" s="14"/>
      <c r="LZA1224" s="14"/>
      <c r="LZB1224" s="14"/>
      <c r="LZC1224" s="14"/>
      <c r="LZD1224" s="14"/>
      <c r="LZE1224" s="14"/>
      <c r="LZF1224" s="14"/>
      <c r="LZG1224" s="14"/>
      <c r="LZH1224" s="14"/>
      <c r="LZI1224" s="14"/>
      <c r="LZJ1224" s="14"/>
      <c r="LZK1224" s="14"/>
      <c r="LZL1224" s="14"/>
      <c r="LZM1224" s="14"/>
      <c r="LZN1224" s="14"/>
      <c r="LZO1224" s="14"/>
      <c r="LZP1224" s="14"/>
      <c r="LZQ1224" s="14"/>
      <c r="LZR1224" s="14"/>
      <c r="LZS1224" s="14"/>
      <c r="LZT1224" s="14"/>
      <c r="LZU1224" s="14"/>
      <c r="LZV1224" s="14"/>
      <c r="LZW1224" s="14"/>
      <c r="LZX1224" s="14"/>
      <c r="LZY1224" s="14"/>
      <c r="LZZ1224" s="14"/>
      <c r="MAA1224" s="14"/>
      <c r="MAB1224" s="14"/>
      <c r="MAC1224" s="14"/>
      <c r="MAD1224" s="14"/>
      <c r="MAE1224" s="14"/>
      <c r="MAF1224" s="14"/>
      <c r="MAG1224" s="14"/>
      <c r="MAH1224" s="14"/>
      <c r="MAI1224" s="14"/>
      <c r="MAJ1224" s="14"/>
      <c r="MAK1224" s="14"/>
      <c r="MAL1224" s="14"/>
      <c r="MAM1224" s="14"/>
      <c r="MAN1224" s="14"/>
      <c r="MAO1224" s="14"/>
      <c r="MAP1224" s="14"/>
      <c r="MAQ1224" s="14"/>
      <c r="MAR1224" s="14"/>
      <c r="MAS1224" s="14"/>
      <c r="MAT1224" s="14"/>
      <c r="MAU1224" s="14"/>
      <c r="MAV1224" s="14"/>
      <c r="MAW1224" s="14"/>
      <c r="MAX1224" s="14"/>
      <c r="MAY1224" s="14"/>
      <c r="MAZ1224" s="14"/>
      <c r="MBA1224" s="14"/>
      <c r="MBB1224" s="14"/>
      <c r="MBC1224" s="14"/>
      <c r="MBD1224" s="14"/>
      <c r="MBE1224" s="14"/>
      <c r="MBF1224" s="14"/>
      <c r="MBG1224" s="14"/>
      <c r="MBH1224" s="14"/>
      <c r="MBI1224" s="14"/>
      <c r="MBJ1224" s="14"/>
      <c r="MBK1224" s="14"/>
      <c r="MBL1224" s="14"/>
      <c r="MBM1224" s="14"/>
      <c r="MBN1224" s="14"/>
      <c r="MBO1224" s="14"/>
      <c r="MBP1224" s="14"/>
      <c r="MBQ1224" s="14"/>
      <c r="MBR1224" s="14"/>
      <c r="MBS1224" s="14"/>
      <c r="MBT1224" s="14"/>
      <c r="MBU1224" s="14"/>
      <c r="MBV1224" s="14"/>
      <c r="MBW1224" s="14"/>
      <c r="MBX1224" s="14"/>
      <c r="MBY1224" s="14"/>
      <c r="MBZ1224" s="14"/>
      <c r="MCA1224" s="14"/>
      <c r="MCB1224" s="14"/>
      <c r="MCC1224" s="14"/>
      <c r="MCD1224" s="14"/>
      <c r="MCE1224" s="14"/>
      <c r="MCF1224" s="14"/>
      <c r="MCG1224" s="14"/>
      <c r="MCH1224" s="14"/>
      <c r="MCI1224" s="14"/>
      <c r="MCJ1224" s="14"/>
      <c r="MCK1224" s="14"/>
      <c r="MCL1224" s="14"/>
      <c r="MCM1224" s="14"/>
      <c r="MCN1224" s="14"/>
      <c r="MCO1224" s="14"/>
      <c r="MCP1224" s="14"/>
      <c r="MCQ1224" s="14"/>
      <c r="MCR1224" s="14"/>
      <c r="MCS1224" s="14"/>
      <c r="MCT1224" s="14"/>
      <c r="MCU1224" s="14"/>
      <c r="MCV1224" s="14"/>
      <c r="MCW1224" s="14"/>
      <c r="MCX1224" s="14"/>
      <c r="MCY1224" s="14"/>
      <c r="MCZ1224" s="14"/>
      <c r="MDA1224" s="14"/>
      <c r="MDB1224" s="14"/>
      <c r="MDC1224" s="14"/>
      <c r="MDD1224" s="14"/>
      <c r="MDE1224" s="14"/>
      <c r="MDF1224" s="14"/>
      <c r="MDG1224" s="14"/>
      <c r="MDH1224" s="14"/>
      <c r="MDI1224" s="14"/>
      <c r="MDJ1224" s="14"/>
      <c r="MDK1224" s="14"/>
      <c r="MDL1224" s="14"/>
      <c r="MDM1224" s="14"/>
      <c r="MDN1224" s="14"/>
      <c r="MDO1224" s="14"/>
      <c r="MDP1224" s="14"/>
      <c r="MDQ1224" s="14"/>
      <c r="MDR1224" s="14"/>
      <c r="MDS1224" s="14"/>
      <c r="MDT1224" s="14"/>
      <c r="MDU1224" s="14"/>
      <c r="MDV1224" s="14"/>
      <c r="MDW1224" s="14"/>
      <c r="MDX1224" s="14"/>
      <c r="MDY1224" s="14"/>
      <c r="MDZ1224" s="14"/>
      <c r="MEA1224" s="14"/>
      <c r="MEB1224" s="14"/>
      <c r="MEC1224" s="14"/>
      <c r="MED1224" s="14"/>
      <c r="MEE1224" s="14"/>
      <c r="MEF1224" s="14"/>
      <c r="MEG1224" s="14"/>
      <c r="MEH1224" s="14"/>
      <c r="MEI1224" s="14"/>
      <c r="MEJ1224" s="14"/>
      <c r="MEK1224" s="14"/>
      <c r="MEL1224" s="14"/>
      <c r="MEM1224" s="14"/>
      <c r="MEN1224" s="14"/>
      <c r="MEO1224" s="14"/>
      <c r="MEP1224" s="14"/>
      <c r="MEQ1224" s="14"/>
      <c r="MER1224" s="14"/>
      <c r="MES1224" s="14"/>
      <c r="MET1224" s="14"/>
      <c r="MEU1224" s="14"/>
      <c r="MEV1224" s="14"/>
      <c r="MEW1224" s="14"/>
      <c r="MEX1224" s="14"/>
      <c r="MEY1224" s="14"/>
      <c r="MEZ1224" s="14"/>
      <c r="MFA1224" s="14"/>
      <c r="MFB1224" s="14"/>
      <c r="MFC1224" s="14"/>
      <c r="MFD1224" s="14"/>
      <c r="MFE1224" s="14"/>
      <c r="MFF1224" s="14"/>
      <c r="MFG1224" s="14"/>
      <c r="MFH1224" s="14"/>
      <c r="MFI1224" s="14"/>
      <c r="MFJ1224" s="14"/>
      <c r="MFK1224" s="14"/>
      <c r="MFL1224" s="14"/>
      <c r="MFM1224" s="14"/>
      <c r="MFN1224" s="14"/>
      <c r="MFO1224" s="14"/>
      <c r="MFP1224" s="14"/>
      <c r="MFQ1224" s="14"/>
      <c r="MFR1224" s="14"/>
      <c r="MFS1224" s="14"/>
      <c r="MFT1224" s="14"/>
      <c r="MFU1224" s="14"/>
      <c r="MFV1224" s="14"/>
      <c r="MFW1224" s="14"/>
      <c r="MFX1224" s="14"/>
      <c r="MFY1224" s="14"/>
      <c r="MFZ1224" s="14"/>
      <c r="MGA1224" s="14"/>
      <c r="MGB1224" s="14"/>
      <c r="MGC1224" s="14"/>
      <c r="MGD1224" s="14"/>
      <c r="MGE1224" s="14"/>
      <c r="MGF1224" s="14"/>
      <c r="MGG1224" s="14"/>
      <c r="MGH1224" s="14"/>
      <c r="MGI1224" s="14"/>
      <c r="MGJ1224" s="14"/>
      <c r="MGK1224" s="14"/>
      <c r="MGL1224" s="14"/>
      <c r="MGM1224" s="14"/>
      <c r="MGN1224" s="14"/>
      <c r="MGO1224" s="14"/>
      <c r="MGP1224" s="14"/>
      <c r="MGQ1224" s="14"/>
      <c r="MGR1224" s="14"/>
      <c r="MGS1224" s="14"/>
      <c r="MGT1224" s="14"/>
      <c r="MGU1224" s="14"/>
      <c r="MGV1224" s="14"/>
      <c r="MGW1224" s="14"/>
      <c r="MGX1224" s="14"/>
      <c r="MGY1224" s="14"/>
      <c r="MGZ1224" s="14"/>
      <c r="MHA1224" s="14"/>
      <c r="MHB1224" s="14"/>
      <c r="MHC1224" s="14"/>
      <c r="MHD1224" s="14"/>
      <c r="MHE1224" s="14"/>
      <c r="MHF1224" s="14"/>
      <c r="MHG1224" s="14"/>
      <c r="MHH1224" s="14"/>
      <c r="MHI1224" s="14"/>
      <c r="MHJ1224" s="14"/>
      <c r="MHK1224" s="14"/>
      <c r="MHL1224" s="14"/>
      <c r="MHM1224" s="14"/>
      <c r="MHN1224" s="14"/>
      <c r="MHO1224" s="14"/>
      <c r="MHP1224" s="14"/>
      <c r="MHQ1224" s="14"/>
      <c r="MHR1224" s="14"/>
      <c r="MHS1224" s="14"/>
      <c r="MHT1224" s="14"/>
      <c r="MHU1224" s="14"/>
      <c r="MHV1224" s="14"/>
      <c r="MHW1224" s="14"/>
      <c r="MHX1224" s="14"/>
      <c r="MHY1224" s="14"/>
      <c r="MHZ1224" s="14"/>
      <c r="MIA1224" s="14"/>
      <c r="MIB1224" s="14"/>
      <c r="MIC1224" s="14"/>
      <c r="MID1224" s="14"/>
      <c r="MIE1224" s="14"/>
      <c r="MIF1224" s="14"/>
      <c r="MIG1224" s="14"/>
      <c r="MIH1224" s="14"/>
      <c r="MII1224" s="14"/>
      <c r="MIJ1224" s="14"/>
      <c r="MIK1224" s="14"/>
      <c r="MIL1224" s="14"/>
      <c r="MIM1224" s="14"/>
      <c r="MIN1224" s="14"/>
      <c r="MIO1224" s="14"/>
      <c r="MIP1224" s="14"/>
      <c r="MIQ1224" s="14"/>
      <c r="MIR1224" s="14"/>
      <c r="MIS1224" s="14"/>
      <c r="MIT1224" s="14"/>
      <c r="MIU1224" s="14"/>
      <c r="MIV1224" s="14"/>
      <c r="MIW1224" s="14"/>
      <c r="MIX1224" s="14"/>
      <c r="MIY1224" s="14"/>
      <c r="MIZ1224" s="14"/>
      <c r="MJA1224" s="14"/>
      <c r="MJB1224" s="14"/>
      <c r="MJC1224" s="14"/>
      <c r="MJD1224" s="14"/>
      <c r="MJE1224" s="14"/>
      <c r="MJF1224" s="14"/>
      <c r="MJG1224" s="14"/>
      <c r="MJH1224" s="14"/>
      <c r="MJI1224" s="14"/>
      <c r="MJJ1224" s="14"/>
      <c r="MJK1224" s="14"/>
      <c r="MJL1224" s="14"/>
      <c r="MJM1224" s="14"/>
      <c r="MJN1224" s="14"/>
      <c r="MJO1224" s="14"/>
      <c r="MJP1224" s="14"/>
      <c r="MJQ1224" s="14"/>
      <c r="MJR1224" s="14"/>
      <c r="MJS1224" s="14"/>
      <c r="MJT1224" s="14"/>
      <c r="MJU1224" s="14"/>
      <c r="MJV1224" s="14"/>
      <c r="MJW1224" s="14"/>
      <c r="MJX1224" s="14"/>
      <c r="MJY1224" s="14"/>
      <c r="MJZ1224" s="14"/>
      <c r="MKA1224" s="14"/>
      <c r="MKB1224" s="14"/>
      <c r="MKC1224" s="14"/>
      <c r="MKD1224" s="14"/>
      <c r="MKE1224" s="14"/>
      <c r="MKF1224" s="14"/>
      <c r="MKG1224" s="14"/>
      <c r="MKH1224" s="14"/>
      <c r="MKI1224" s="14"/>
      <c r="MKJ1224" s="14"/>
      <c r="MKK1224" s="14"/>
      <c r="MKL1224" s="14"/>
      <c r="MKM1224" s="14"/>
      <c r="MKN1224" s="14"/>
      <c r="MKO1224" s="14"/>
      <c r="MKP1224" s="14"/>
      <c r="MKQ1224" s="14"/>
      <c r="MKR1224" s="14"/>
      <c r="MKS1224" s="14"/>
      <c r="MKT1224" s="14"/>
      <c r="MKU1224" s="14"/>
      <c r="MKV1224" s="14"/>
      <c r="MKW1224" s="14"/>
      <c r="MKX1224" s="14"/>
      <c r="MKY1224" s="14"/>
      <c r="MKZ1224" s="14"/>
      <c r="MLA1224" s="14"/>
      <c r="MLB1224" s="14"/>
      <c r="MLC1224" s="14"/>
      <c r="MLD1224" s="14"/>
      <c r="MLE1224" s="14"/>
      <c r="MLF1224" s="14"/>
      <c r="MLG1224" s="14"/>
      <c r="MLH1224" s="14"/>
      <c r="MLI1224" s="14"/>
      <c r="MLJ1224" s="14"/>
      <c r="MLK1224" s="14"/>
      <c r="MLL1224" s="14"/>
      <c r="MLM1224" s="14"/>
      <c r="MLN1224" s="14"/>
      <c r="MLO1224" s="14"/>
      <c r="MLP1224" s="14"/>
      <c r="MLQ1224" s="14"/>
      <c r="MLR1224" s="14"/>
      <c r="MLS1224" s="14"/>
      <c r="MLT1224" s="14"/>
      <c r="MLU1224" s="14"/>
      <c r="MLV1224" s="14"/>
      <c r="MLW1224" s="14"/>
      <c r="MLX1224" s="14"/>
      <c r="MLY1224" s="14"/>
      <c r="MLZ1224" s="14"/>
      <c r="MMA1224" s="14"/>
      <c r="MMB1224" s="14"/>
      <c r="MMC1224" s="14"/>
      <c r="MMD1224" s="14"/>
      <c r="MME1224" s="14"/>
      <c r="MMF1224" s="14"/>
      <c r="MMG1224" s="14"/>
      <c r="MMH1224" s="14"/>
      <c r="MMI1224" s="14"/>
      <c r="MMJ1224" s="14"/>
      <c r="MMK1224" s="14"/>
      <c r="MML1224" s="14"/>
      <c r="MMM1224" s="14"/>
      <c r="MMN1224" s="14"/>
      <c r="MMO1224" s="14"/>
      <c r="MMP1224" s="14"/>
      <c r="MMQ1224" s="14"/>
      <c r="MMR1224" s="14"/>
      <c r="MMS1224" s="14"/>
      <c r="MMT1224" s="14"/>
      <c r="MMU1224" s="14"/>
      <c r="MMV1224" s="14"/>
      <c r="MMW1224" s="14"/>
      <c r="MMX1224" s="14"/>
      <c r="MMY1224" s="14"/>
      <c r="MMZ1224" s="14"/>
      <c r="MNA1224" s="14"/>
      <c r="MNB1224" s="14"/>
      <c r="MNC1224" s="14"/>
      <c r="MND1224" s="14"/>
      <c r="MNE1224" s="14"/>
      <c r="MNF1224" s="14"/>
      <c r="MNG1224" s="14"/>
      <c r="MNH1224" s="14"/>
      <c r="MNI1224" s="14"/>
      <c r="MNJ1224" s="14"/>
      <c r="MNK1224" s="14"/>
      <c r="MNL1224" s="14"/>
      <c r="MNM1224" s="14"/>
      <c r="MNN1224" s="14"/>
      <c r="MNO1224" s="14"/>
      <c r="MNP1224" s="14"/>
      <c r="MNQ1224" s="14"/>
      <c r="MNR1224" s="14"/>
      <c r="MNS1224" s="14"/>
      <c r="MNT1224" s="14"/>
      <c r="MNU1224" s="14"/>
      <c r="MNV1224" s="14"/>
      <c r="MNW1224" s="14"/>
      <c r="MNX1224" s="14"/>
      <c r="MNY1224" s="14"/>
      <c r="MNZ1224" s="14"/>
      <c r="MOA1224" s="14"/>
      <c r="MOB1224" s="14"/>
      <c r="MOC1224" s="14"/>
      <c r="MOD1224" s="14"/>
      <c r="MOE1224" s="14"/>
      <c r="MOF1224" s="14"/>
      <c r="MOG1224" s="14"/>
      <c r="MOH1224" s="14"/>
      <c r="MOI1224" s="14"/>
      <c r="MOJ1224" s="14"/>
      <c r="MOK1224" s="14"/>
      <c r="MOL1224" s="14"/>
      <c r="MOM1224" s="14"/>
      <c r="MON1224" s="14"/>
      <c r="MOO1224" s="14"/>
      <c r="MOP1224" s="14"/>
      <c r="MOQ1224" s="14"/>
      <c r="MOR1224" s="14"/>
      <c r="MOS1224" s="14"/>
      <c r="MOT1224" s="14"/>
      <c r="MOU1224" s="14"/>
      <c r="MOV1224" s="14"/>
      <c r="MOW1224" s="14"/>
      <c r="MOX1224" s="14"/>
      <c r="MOY1224" s="14"/>
      <c r="MOZ1224" s="14"/>
      <c r="MPA1224" s="14"/>
      <c r="MPB1224" s="14"/>
      <c r="MPC1224" s="14"/>
      <c r="MPD1224" s="14"/>
      <c r="MPE1224" s="14"/>
      <c r="MPF1224" s="14"/>
      <c r="MPG1224" s="14"/>
      <c r="MPH1224" s="14"/>
      <c r="MPI1224" s="14"/>
      <c r="MPJ1224" s="14"/>
      <c r="MPK1224" s="14"/>
      <c r="MPL1224" s="14"/>
      <c r="MPM1224" s="14"/>
      <c r="MPN1224" s="14"/>
      <c r="MPO1224" s="14"/>
      <c r="MPP1224" s="14"/>
      <c r="MPQ1224" s="14"/>
      <c r="MPR1224" s="14"/>
      <c r="MPS1224" s="14"/>
      <c r="MPT1224" s="14"/>
      <c r="MPU1224" s="14"/>
      <c r="MPV1224" s="14"/>
      <c r="MPW1224" s="14"/>
      <c r="MPX1224" s="14"/>
      <c r="MPY1224" s="14"/>
      <c r="MPZ1224" s="14"/>
      <c r="MQA1224" s="14"/>
      <c r="MQB1224" s="14"/>
      <c r="MQC1224" s="14"/>
      <c r="MQD1224" s="14"/>
      <c r="MQE1224" s="14"/>
      <c r="MQF1224" s="14"/>
      <c r="MQG1224" s="14"/>
      <c r="MQH1224" s="14"/>
      <c r="MQI1224" s="14"/>
      <c r="MQJ1224" s="14"/>
      <c r="MQK1224" s="14"/>
      <c r="MQL1224" s="14"/>
      <c r="MQM1224" s="14"/>
      <c r="MQN1224" s="14"/>
      <c r="MQO1224" s="14"/>
      <c r="MQP1224" s="14"/>
      <c r="MQQ1224" s="14"/>
      <c r="MQR1224" s="14"/>
      <c r="MQS1224" s="14"/>
      <c r="MQT1224" s="14"/>
      <c r="MQU1224" s="14"/>
      <c r="MQV1224" s="14"/>
      <c r="MQW1224" s="14"/>
      <c r="MQX1224" s="14"/>
      <c r="MQY1224" s="14"/>
      <c r="MQZ1224" s="14"/>
      <c r="MRA1224" s="14"/>
      <c r="MRB1224" s="14"/>
      <c r="MRC1224" s="14"/>
      <c r="MRD1224" s="14"/>
      <c r="MRE1224" s="14"/>
      <c r="MRF1224" s="14"/>
      <c r="MRG1224" s="14"/>
      <c r="MRH1224" s="14"/>
      <c r="MRI1224" s="14"/>
      <c r="MRJ1224" s="14"/>
      <c r="MRK1224" s="14"/>
      <c r="MRL1224" s="14"/>
      <c r="MRM1224" s="14"/>
      <c r="MRN1224" s="14"/>
      <c r="MRO1224" s="14"/>
      <c r="MRP1224" s="14"/>
      <c r="MRQ1224" s="14"/>
      <c r="MRR1224" s="14"/>
      <c r="MRS1224" s="14"/>
      <c r="MRT1224" s="14"/>
      <c r="MRU1224" s="14"/>
      <c r="MRV1224" s="14"/>
      <c r="MRW1224" s="14"/>
      <c r="MRX1224" s="14"/>
      <c r="MRY1224" s="14"/>
      <c r="MRZ1224" s="14"/>
      <c r="MSA1224" s="14"/>
      <c r="MSB1224" s="14"/>
      <c r="MSC1224" s="14"/>
      <c r="MSD1224" s="14"/>
      <c r="MSE1224" s="14"/>
      <c r="MSF1224" s="14"/>
      <c r="MSG1224" s="14"/>
      <c r="MSH1224" s="14"/>
      <c r="MSI1224" s="14"/>
      <c r="MSJ1224" s="14"/>
      <c r="MSK1224" s="14"/>
      <c r="MSL1224" s="14"/>
      <c r="MSM1224" s="14"/>
      <c r="MSN1224" s="14"/>
      <c r="MSO1224" s="14"/>
      <c r="MSP1224" s="14"/>
      <c r="MSQ1224" s="14"/>
      <c r="MSR1224" s="14"/>
      <c r="MSS1224" s="14"/>
      <c r="MST1224" s="14"/>
      <c r="MSU1224" s="14"/>
      <c r="MSV1224" s="14"/>
      <c r="MSW1224" s="14"/>
      <c r="MSX1224" s="14"/>
      <c r="MSY1224" s="14"/>
      <c r="MSZ1224" s="14"/>
      <c r="MTA1224" s="14"/>
      <c r="MTB1224" s="14"/>
      <c r="MTC1224" s="14"/>
      <c r="MTD1224" s="14"/>
      <c r="MTE1224" s="14"/>
      <c r="MTF1224" s="14"/>
      <c r="MTG1224" s="14"/>
      <c r="MTH1224" s="14"/>
      <c r="MTI1224" s="14"/>
      <c r="MTJ1224" s="14"/>
      <c r="MTK1224" s="14"/>
      <c r="MTL1224" s="14"/>
      <c r="MTM1224" s="14"/>
      <c r="MTN1224" s="14"/>
      <c r="MTO1224" s="14"/>
      <c r="MTP1224" s="14"/>
      <c r="MTQ1224" s="14"/>
      <c r="MTR1224" s="14"/>
      <c r="MTS1224" s="14"/>
      <c r="MTT1224" s="14"/>
      <c r="MTU1224" s="14"/>
      <c r="MTV1224" s="14"/>
      <c r="MTW1224" s="14"/>
      <c r="MTX1224" s="14"/>
      <c r="MTY1224" s="14"/>
      <c r="MTZ1224" s="14"/>
      <c r="MUA1224" s="14"/>
      <c r="MUB1224" s="14"/>
      <c r="MUC1224" s="14"/>
      <c r="MUD1224" s="14"/>
      <c r="MUE1224" s="14"/>
      <c r="MUF1224" s="14"/>
      <c r="MUG1224" s="14"/>
      <c r="MUH1224" s="14"/>
      <c r="MUI1224" s="14"/>
      <c r="MUJ1224" s="14"/>
      <c r="MUK1224" s="14"/>
      <c r="MUL1224" s="14"/>
      <c r="MUM1224" s="14"/>
      <c r="MUN1224" s="14"/>
      <c r="MUO1224" s="14"/>
      <c r="MUP1224" s="14"/>
      <c r="MUQ1224" s="14"/>
      <c r="MUR1224" s="14"/>
      <c r="MUS1224" s="14"/>
      <c r="MUT1224" s="14"/>
      <c r="MUU1224" s="14"/>
      <c r="MUV1224" s="14"/>
      <c r="MUW1224" s="14"/>
      <c r="MUX1224" s="14"/>
      <c r="MUY1224" s="14"/>
      <c r="MUZ1224" s="14"/>
      <c r="MVA1224" s="14"/>
      <c r="MVB1224" s="14"/>
      <c r="MVC1224" s="14"/>
      <c r="MVD1224" s="14"/>
      <c r="MVE1224" s="14"/>
      <c r="MVF1224" s="14"/>
      <c r="MVG1224" s="14"/>
      <c r="MVH1224" s="14"/>
      <c r="MVI1224" s="14"/>
      <c r="MVJ1224" s="14"/>
      <c r="MVK1224" s="14"/>
      <c r="MVL1224" s="14"/>
      <c r="MVM1224" s="14"/>
      <c r="MVN1224" s="14"/>
      <c r="MVO1224" s="14"/>
      <c r="MVP1224" s="14"/>
      <c r="MVQ1224" s="14"/>
      <c r="MVR1224" s="14"/>
      <c r="MVS1224" s="14"/>
      <c r="MVT1224" s="14"/>
      <c r="MVU1224" s="14"/>
      <c r="MVV1224" s="14"/>
      <c r="MVW1224" s="14"/>
      <c r="MVX1224" s="14"/>
      <c r="MVY1224" s="14"/>
      <c r="MVZ1224" s="14"/>
      <c r="MWA1224" s="14"/>
      <c r="MWB1224" s="14"/>
      <c r="MWC1224" s="14"/>
      <c r="MWD1224" s="14"/>
      <c r="MWE1224" s="14"/>
      <c r="MWF1224" s="14"/>
      <c r="MWG1224" s="14"/>
      <c r="MWH1224" s="14"/>
      <c r="MWI1224" s="14"/>
      <c r="MWJ1224" s="14"/>
      <c r="MWK1224" s="14"/>
      <c r="MWL1224" s="14"/>
      <c r="MWM1224" s="14"/>
      <c r="MWN1224" s="14"/>
      <c r="MWO1224" s="14"/>
      <c r="MWP1224" s="14"/>
      <c r="MWQ1224" s="14"/>
      <c r="MWR1224" s="14"/>
      <c r="MWS1224" s="14"/>
      <c r="MWT1224" s="14"/>
      <c r="MWU1224" s="14"/>
      <c r="MWV1224" s="14"/>
      <c r="MWW1224" s="14"/>
      <c r="MWX1224" s="14"/>
      <c r="MWY1224" s="14"/>
      <c r="MWZ1224" s="14"/>
      <c r="MXA1224" s="14"/>
      <c r="MXB1224" s="14"/>
      <c r="MXC1224" s="14"/>
      <c r="MXD1224" s="14"/>
      <c r="MXE1224" s="14"/>
      <c r="MXF1224" s="14"/>
      <c r="MXG1224" s="14"/>
      <c r="MXH1224" s="14"/>
      <c r="MXI1224" s="14"/>
      <c r="MXJ1224" s="14"/>
      <c r="MXK1224" s="14"/>
      <c r="MXL1224" s="14"/>
      <c r="MXM1224" s="14"/>
      <c r="MXN1224" s="14"/>
      <c r="MXO1224" s="14"/>
      <c r="MXP1224" s="14"/>
      <c r="MXQ1224" s="14"/>
      <c r="MXR1224" s="14"/>
      <c r="MXS1224" s="14"/>
      <c r="MXT1224" s="14"/>
      <c r="MXU1224" s="14"/>
      <c r="MXV1224" s="14"/>
      <c r="MXW1224" s="14"/>
      <c r="MXX1224" s="14"/>
      <c r="MXY1224" s="14"/>
      <c r="MXZ1224" s="14"/>
      <c r="MYA1224" s="14"/>
      <c r="MYB1224" s="14"/>
      <c r="MYC1224" s="14"/>
      <c r="MYD1224" s="14"/>
      <c r="MYE1224" s="14"/>
      <c r="MYF1224" s="14"/>
      <c r="MYG1224" s="14"/>
      <c r="MYH1224" s="14"/>
      <c r="MYI1224" s="14"/>
      <c r="MYJ1224" s="14"/>
      <c r="MYK1224" s="14"/>
      <c r="MYL1224" s="14"/>
      <c r="MYM1224" s="14"/>
      <c r="MYN1224" s="14"/>
      <c r="MYO1224" s="14"/>
      <c r="MYP1224" s="14"/>
      <c r="MYQ1224" s="14"/>
      <c r="MYR1224" s="14"/>
      <c r="MYS1224" s="14"/>
      <c r="MYT1224" s="14"/>
      <c r="MYU1224" s="14"/>
      <c r="MYV1224" s="14"/>
      <c r="MYW1224" s="14"/>
      <c r="MYX1224" s="14"/>
      <c r="MYY1224" s="14"/>
      <c r="MYZ1224" s="14"/>
      <c r="MZA1224" s="14"/>
      <c r="MZB1224" s="14"/>
      <c r="MZC1224" s="14"/>
      <c r="MZD1224" s="14"/>
      <c r="MZE1224" s="14"/>
      <c r="MZF1224" s="14"/>
      <c r="MZG1224" s="14"/>
      <c r="MZH1224" s="14"/>
      <c r="MZI1224" s="14"/>
      <c r="MZJ1224" s="14"/>
      <c r="MZK1224" s="14"/>
      <c r="MZL1224" s="14"/>
      <c r="MZM1224" s="14"/>
      <c r="MZN1224" s="14"/>
      <c r="MZO1224" s="14"/>
      <c r="MZP1224" s="14"/>
      <c r="MZQ1224" s="14"/>
      <c r="MZR1224" s="14"/>
      <c r="MZS1224" s="14"/>
      <c r="MZT1224" s="14"/>
      <c r="MZU1224" s="14"/>
      <c r="MZV1224" s="14"/>
      <c r="MZW1224" s="14"/>
      <c r="MZX1224" s="14"/>
      <c r="MZY1224" s="14"/>
      <c r="MZZ1224" s="14"/>
      <c r="NAA1224" s="14"/>
      <c r="NAB1224" s="14"/>
      <c r="NAC1224" s="14"/>
      <c r="NAD1224" s="14"/>
      <c r="NAE1224" s="14"/>
      <c r="NAF1224" s="14"/>
      <c r="NAG1224" s="14"/>
      <c r="NAH1224" s="14"/>
      <c r="NAI1224" s="14"/>
      <c r="NAJ1224" s="14"/>
      <c r="NAK1224" s="14"/>
      <c r="NAL1224" s="14"/>
      <c r="NAM1224" s="14"/>
      <c r="NAN1224" s="14"/>
      <c r="NAO1224" s="14"/>
      <c r="NAP1224" s="14"/>
      <c r="NAQ1224" s="14"/>
      <c r="NAR1224" s="14"/>
      <c r="NAS1224" s="14"/>
      <c r="NAT1224" s="14"/>
      <c r="NAU1224" s="14"/>
      <c r="NAV1224" s="14"/>
      <c r="NAW1224" s="14"/>
      <c r="NAX1224" s="14"/>
      <c r="NAY1224" s="14"/>
      <c r="NAZ1224" s="14"/>
      <c r="NBA1224" s="14"/>
      <c r="NBB1224" s="14"/>
      <c r="NBC1224" s="14"/>
      <c r="NBD1224" s="14"/>
      <c r="NBE1224" s="14"/>
      <c r="NBF1224" s="14"/>
      <c r="NBG1224" s="14"/>
      <c r="NBH1224" s="14"/>
      <c r="NBI1224" s="14"/>
      <c r="NBJ1224" s="14"/>
      <c r="NBK1224" s="14"/>
      <c r="NBL1224" s="14"/>
      <c r="NBM1224" s="14"/>
      <c r="NBN1224" s="14"/>
      <c r="NBO1224" s="14"/>
      <c r="NBP1224" s="14"/>
      <c r="NBQ1224" s="14"/>
      <c r="NBR1224" s="14"/>
      <c r="NBS1224" s="14"/>
      <c r="NBT1224" s="14"/>
      <c r="NBU1224" s="14"/>
      <c r="NBV1224" s="14"/>
      <c r="NBW1224" s="14"/>
      <c r="NBX1224" s="14"/>
      <c r="NBY1224" s="14"/>
      <c r="NBZ1224" s="14"/>
      <c r="NCA1224" s="14"/>
      <c r="NCB1224" s="14"/>
      <c r="NCC1224" s="14"/>
      <c r="NCD1224" s="14"/>
      <c r="NCE1224" s="14"/>
      <c r="NCF1224" s="14"/>
      <c r="NCG1224" s="14"/>
      <c r="NCH1224" s="14"/>
      <c r="NCI1224" s="14"/>
      <c r="NCJ1224" s="14"/>
      <c r="NCK1224" s="14"/>
      <c r="NCL1224" s="14"/>
      <c r="NCM1224" s="14"/>
      <c r="NCN1224" s="14"/>
      <c r="NCO1224" s="14"/>
      <c r="NCP1224" s="14"/>
      <c r="NCQ1224" s="14"/>
      <c r="NCR1224" s="14"/>
      <c r="NCS1224" s="14"/>
      <c r="NCT1224" s="14"/>
      <c r="NCU1224" s="14"/>
      <c r="NCV1224" s="14"/>
      <c r="NCW1224" s="14"/>
      <c r="NCX1224" s="14"/>
      <c r="NCY1224" s="14"/>
      <c r="NCZ1224" s="14"/>
      <c r="NDA1224" s="14"/>
      <c r="NDB1224" s="14"/>
      <c r="NDC1224" s="14"/>
      <c r="NDD1224" s="14"/>
      <c r="NDE1224" s="14"/>
      <c r="NDF1224" s="14"/>
      <c r="NDG1224" s="14"/>
      <c r="NDH1224" s="14"/>
      <c r="NDI1224" s="14"/>
      <c r="NDJ1224" s="14"/>
      <c r="NDK1224" s="14"/>
      <c r="NDL1224" s="14"/>
      <c r="NDM1224" s="14"/>
      <c r="NDN1224" s="14"/>
      <c r="NDO1224" s="14"/>
      <c r="NDP1224" s="14"/>
      <c r="NDQ1224" s="14"/>
      <c r="NDR1224" s="14"/>
      <c r="NDS1224" s="14"/>
      <c r="NDT1224" s="14"/>
      <c r="NDU1224" s="14"/>
      <c r="NDV1224" s="14"/>
      <c r="NDW1224" s="14"/>
      <c r="NDX1224" s="14"/>
      <c r="NDY1224" s="14"/>
      <c r="NDZ1224" s="14"/>
      <c r="NEA1224" s="14"/>
      <c r="NEB1224" s="14"/>
      <c r="NEC1224" s="14"/>
      <c r="NED1224" s="14"/>
      <c r="NEE1224" s="14"/>
      <c r="NEF1224" s="14"/>
      <c r="NEG1224" s="14"/>
      <c r="NEH1224" s="14"/>
      <c r="NEI1224" s="14"/>
      <c r="NEJ1224" s="14"/>
      <c r="NEK1224" s="14"/>
      <c r="NEL1224" s="14"/>
      <c r="NEM1224" s="14"/>
      <c r="NEN1224" s="14"/>
      <c r="NEO1224" s="14"/>
      <c r="NEP1224" s="14"/>
      <c r="NEQ1224" s="14"/>
      <c r="NER1224" s="14"/>
      <c r="NES1224" s="14"/>
      <c r="NET1224" s="14"/>
      <c r="NEU1224" s="14"/>
      <c r="NEV1224" s="14"/>
      <c r="NEW1224" s="14"/>
      <c r="NEX1224" s="14"/>
      <c r="NEY1224" s="14"/>
      <c r="NEZ1224" s="14"/>
      <c r="NFA1224" s="14"/>
      <c r="NFB1224" s="14"/>
      <c r="NFC1224" s="14"/>
      <c r="NFD1224" s="14"/>
      <c r="NFE1224" s="14"/>
      <c r="NFF1224" s="14"/>
      <c r="NFG1224" s="14"/>
      <c r="NFH1224" s="14"/>
      <c r="NFI1224" s="14"/>
      <c r="NFJ1224" s="14"/>
      <c r="NFK1224" s="14"/>
      <c r="NFL1224" s="14"/>
      <c r="NFM1224" s="14"/>
      <c r="NFN1224" s="14"/>
      <c r="NFO1224" s="14"/>
      <c r="NFP1224" s="14"/>
      <c r="NFQ1224" s="14"/>
      <c r="NFR1224" s="14"/>
      <c r="NFS1224" s="14"/>
      <c r="NFT1224" s="14"/>
      <c r="NFU1224" s="14"/>
      <c r="NFV1224" s="14"/>
      <c r="NFW1224" s="14"/>
      <c r="NFX1224" s="14"/>
      <c r="NFY1224" s="14"/>
      <c r="NFZ1224" s="14"/>
      <c r="NGA1224" s="14"/>
      <c r="NGB1224" s="14"/>
      <c r="NGC1224" s="14"/>
      <c r="NGD1224" s="14"/>
      <c r="NGE1224" s="14"/>
      <c r="NGF1224" s="14"/>
      <c r="NGG1224" s="14"/>
      <c r="NGH1224" s="14"/>
      <c r="NGI1224" s="14"/>
      <c r="NGJ1224" s="14"/>
      <c r="NGK1224" s="14"/>
      <c r="NGL1224" s="14"/>
      <c r="NGM1224" s="14"/>
      <c r="NGN1224" s="14"/>
      <c r="NGO1224" s="14"/>
      <c r="NGP1224" s="14"/>
      <c r="NGQ1224" s="14"/>
      <c r="NGR1224" s="14"/>
      <c r="NGS1224" s="14"/>
      <c r="NGT1224" s="14"/>
      <c r="NGU1224" s="14"/>
      <c r="NGV1224" s="14"/>
      <c r="NGW1224" s="14"/>
      <c r="NGX1224" s="14"/>
      <c r="NGY1224" s="14"/>
      <c r="NGZ1224" s="14"/>
      <c r="NHA1224" s="14"/>
      <c r="NHB1224" s="14"/>
      <c r="NHC1224" s="14"/>
      <c r="NHD1224" s="14"/>
      <c r="NHE1224" s="14"/>
      <c r="NHF1224" s="14"/>
      <c r="NHG1224" s="14"/>
      <c r="NHH1224" s="14"/>
      <c r="NHI1224" s="14"/>
      <c r="NHJ1224" s="14"/>
      <c r="NHK1224" s="14"/>
      <c r="NHL1224" s="14"/>
      <c r="NHM1224" s="14"/>
      <c r="NHN1224" s="14"/>
      <c r="NHO1224" s="14"/>
      <c r="NHP1224" s="14"/>
      <c r="NHQ1224" s="14"/>
      <c r="NHR1224" s="14"/>
      <c r="NHS1224" s="14"/>
      <c r="NHT1224" s="14"/>
      <c r="NHU1224" s="14"/>
      <c r="NHV1224" s="14"/>
      <c r="NHW1224" s="14"/>
      <c r="NHX1224" s="14"/>
      <c r="NHY1224" s="14"/>
      <c r="NHZ1224" s="14"/>
      <c r="NIA1224" s="14"/>
      <c r="NIB1224" s="14"/>
      <c r="NIC1224" s="14"/>
      <c r="NID1224" s="14"/>
      <c r="NIE1224" s="14"/>
      <c r="NIF1224" s="14"/>
      <c r="NIG1224" s="14"/>
      <c r="NIH1224" s="14"/>
      <c r="NII1224" s="14"/>
      <c r="NIJ1224" s="14"/>
      <c r="NIK1224" s="14"/>
      <c r="NIL1224" s="14"/>
      <c r="NIM1224" s="14"/>
      <c r="NIN1224" s="14"/>
      <c r="NIO1224" s="14"/>
      <c r="NIP1224" s="14"/>
      <c r="NIQ1224" s="14"/>
      <c r="NIR1224" s="14"/>
      <c r="NIS1224" s="14"/>
      <c r="NIT1224" s="14"/>
      <c r="NIU1224" s="14"/>
      <c r="NIV1224" s="14"/>
      <c r="NIW1224" s="14"/>
      <c r="NIX1224" s="14"/>
      <c r="NIY1224" s="14"/>
      <c r="NIZ1224" s="14"/>
      <c r="NJA1224" s="14"/>
      <c r="NJB1224" s="14"/>
      <c r="NJC1224" s="14"/>
      <c r="NJD1224" s="14"/>
      <c r="NJE1224" s="14"/>
      <c r="NJF1224" s="14"/>
      <c r="NJG1224" s="14"/>
      <c r="NJH1224" s="14"/>
      <c r="NJI1224" s="14"/>
      <c r="NJJ1224" s="14"/>
      <c r="NJK1224" s="14"/>
      <c r="NJL1224" s="14"/>
      <c r="NJM1224" s="14"/>
      <c r="NJN1224" s="14"/>
      <c r="NJO1224" s="14"/>
      <c r="NJP1224" s="14"/>
      <c r="NJQ1224" s="14"/>
      <c r="NJR1224" s="14"/>
      <c r="NJS1224" s="14"/>
      <c r="NJT1224" s="14"/>
      <c r="NJU1224" s="14"/>
      <c r="NJV1224" s="14"/>
      <c r="NJW1224" s="14"/>
      <c r="NJX1224" s="14"/>
      <c r="NJY1224" s="14"/>
      <c r="NJZ1224" s="14"/>
      <c r="NKA1224" s="14"/>
      <c r="NKB1224" s="14"/>
      <c r="NKC1224" s="14"/>
      <c r="NKD1224" s="14"/>
      <c r="NKE1224" s="14"/>
      <c r="NKF1224" s="14"/>
      <c r="NKG1224" s="14"/>
      <c r="NKH1224" s="14"/>
      <c r="NKI1224" s="14"/>
      <c r="NKJ1224" s="14"/>
      <c r="NKK1224" s="14"/>
      <c r="NKL1224" s="14"/>
      <c r="NKM1224" s="14"/>
      <c r="NKN1224" s="14"/>
      <c r="NKO1224" s="14"/>
      <c r="NKP1224" s="14"/>
      <c r="NKQ1224" s="14"/>
      <c r="NKR1224" s="14"/>
      <c r="NKS1224" s="14"/>
      <c r="NKT1224" s="14"/>
      <c r="NKU1224" s="14"/>
      <c r="NKV1224" s="14"/>
      <c r="NKW1224" s="14"/>
      <c r="NKX1224" s="14"/>
      <c r="NKY1224" s="14"/>
      <c r="NKZ1224" s="14"/>
      <c r="NLA1224" s="14"/>
      <c r="NLB1224" s="14"/>
      <c r="NLC1224" s="14"/>
      <c r="NLD1224" s="14"/>
      <c r="NLE1224" s="14"/>
      <c r="NLF1224" s="14"/>
      <c r="NLG1224" s="14"/>
      <c r="NLH1224" s="14"/>
      <c r="NLI1224" s="14"/>
      <c r="NLJ1224" s="14"/>
      <c r="NLK1224" s="14"/>
      <c r="NLL1224" s="14"/>
      <c r="NLM1224" s="14"/>
      <c r="NLN1224" s="14"/>
      <c r="NLO1224" s="14"/>
      <c r="NLP1224" s="14"/>
      <c r="NLQ1224" s="14"/>
      <c r="NLR1224" s="14"/>
      <c r="NLS1224" s="14"/>
      <c r="NLT1224" s="14"/>
      <c r="NLU1224" s="14"/>
      <c r="NLV1224" s="14"/>
      <c r="NLW1224" s="14"/>
      <c r="NLX1224" s="14"/>
      <c r="NLY1224" s="14"/>
      <c r="NLZ1224" s="14"/>
      <c r="NMA1224" s="14"/>
      <c r="NMB1224" s="14"/>
      <c r="NMC1224" s="14"/>
      <c r="NMD1224" s="14"/>
      <c r="NME1224" s="14"/>
      <c r="NMF1224" s="14"/>
      <c r="NMG1224" s="14"/>
      <c r="NMH1224" s="14"/>
      <c r="NMI1224" s="14"/>
      <c r="NMJ1224" s="14"/>
      <c r="NMK1224" s="14"/>
      <c r="NML1224" s="14"/>
      <c r="NMM1224" s="14"/>
      <c r="NMN1224" s="14"/>
      <c r="NMO1224" s="14"/>
      <c r="NMP1224" s="14"/>
      <c r="NMQ1224" s="14"/>
      <c r="NMR1224" s="14"/>
      <c r="NMS1224" s="14"/>
      <c r="NMT1224" s="14"/>
      <c r="NMU1224" s="14"/>
      <c r="NMV1224" s="14"/>
      <c r="NMW1224" s="14"/>
      <c r="NMX1224" s="14"/>
      <c r="NMY1224" s="14"/>
      <c r="NMZ1224" s="14"/>
      <c r="NNA1224" s="14"/>
      <c r="NNB1224" s="14"/>
      <c r="NNC1224" s="14"/>
      <c r="NND1224" s="14"/>
      <c r="NNE1224" s="14"/>
      <c r="NNF1224" s="14"/>
      <c r="NNG1224" s="14"/>
      <c r="NNH1224" s="14"/>
      <c r="NNI1224" s="14"/>
      <c r="NNJ1224" s="14"/>
      <c r="NNK1224" s="14"/>
      <c r="NNL1224" s="14"/>
      <c r="NNM1224" s="14"/>
      <c r="NNN1224" s="14"/>
      <c r="NNO1224" s="14"/>
      <c r="NNP1224" s="14"/>
      <c r="NNQ1224" s="14"/>
      <c r="NNR1224" s="14"/>
      <c r="NNS1224" s="14"/>
      <c r="NNT1224" s="14"/>
      <c r="NNU1224" s="14"/>
      <c r="NNV1224" s="14"/>
      <c r="NNW1224" s="14"/>
      <c r="NNX1224" s="14"/>
      <c r="NNY1224" s="14"/>
      <c r="NNZ1224" s="14"/>
      <c r="NOA1224" s="14"/>
      <c r="NOB1224" s="14"/>
      <c r="NOC1224" s="14"/>
      <c r="NOD1224" s="14"/>
      <c r="NOE1224" s="14"/>
      <c r="NOF1224" s="14"/>
      <c r="NOG1224" s="14"/>
      <c r="NOH1224" s="14"/>
      <c r="NOI1224" s="14"/>
      <c r="NOJ1224" s="14"/>
      <c r="NOK1224" s="14"/>
      <c r="NOL1224" s="14"/>
      <c r="NOM1224" s="14"/>
      <c r="NON1224" s="14"/>
      <c r="NOO1224" s="14"/>
      <c r="NOP1224" s="14"/>
      <c r="NOQ1224" s="14"/>
      <c r="NOR1224" s="14"/>
      <c r="NOS1224" s="14"/>
      <c r="NOT1224" s="14"/>
      <c r="NOU1224" s="14"/>
      <c r="NOV1224" s="14"/>
      <c r="NOW1224" s="14"/>
      <c r="NOX1224" s="14"/>
      <c r="NOY1224" s="14"/>
      <c r="NOZ1224" s="14"/>
      <c r="NPA1224" s="14"/>
      <c r="NPB1224" s="14"/>
      <c r="NPC1224" s="14"/>
      <c r="NPD1224" s="14"/>
      <c r="NPE1224" s="14"/>
      <c r="NPF1224" s="14"/>
      <c r="NPG1224" s="14"/>
      <c r="NPH1224" s="14"/>
      <c r="NPI1224" s="14"/>
      <c r="NPJ1224" s="14"/>
      <c r="NPK1224" s="14"/>
      <c r="NPL1224" s="14"/>
      <c r="NPM1224" s="14"/>
      <c r="NPN1224" s="14"/>
      <c r="NPO1224" s="14"/>
      <c r="NPP1224" s="14"/>
      <c r="NPQ1224" s="14"/>
      <c r="NPR1224" s="14"/>
      <c r="NPS1224" s="14"/>
      <c r="NPT1224" s="14"/>
      <c r="NPU1224" s="14"/>
      <c r="NPV1224" s="14"/>
      <c r="NPW1224" s="14"/>
      <c r="NPX1224" s="14"/>
      <c r="NPY1224" s="14"/>
      <c r="NPZ1224" s="14"/>
      <c r="NQA1224" s="14"/>
      <c r="NQB1224" s="14"/>
      <c r="NQC1224" s="14"/>
      <c r="NQD1224" s="14"/>
      <c r="NQE1224" s="14"/>
      <c r="NQF1224" s="14"/>
      <c r="NQG1224" s="14"/>
      <c r="NQH1224" s="14"/>
      <c r="NQI1224" s="14"/>
      <c r="NQJ1224" s="14"/>
      <c r="NQK1224" s="14"/>
      <c r="NQL1224" s="14"/>
      <c r="NQM1224" s="14"/>
      <c r="NQN1224" s="14"/>
      <c r="NQO1224" s="14"/>
      <c r="NQP1224" s="14"/>
      <c r="NQQ1224" s="14"/>
      <c r="NQR1224" s="14"/>
      <c r="NQS1224" s="14"/>
      <c r="NQT1224" s="14"/>
      <c r="NQU1224" s="14"/>
      <c r="NQV1224" s="14"/>
      <c r="NQW1224" s="14"/>
      <c r="NQX1224" s="14"/>
      <c r="NQY1224" s="14"/>
      <c r="NQZ1224" s="14"/>
      <c r="NRA1224" s="14"/>
      <c r="NRB1224" s="14"/>
      <c r="NRC1224" s="14"/>
      <c r="NRD1224" s="14"/>
      <c r="NRE1224" s="14"/>
      <c r="NRF1224" s="14"/>
      <c r="NRG1224" s="14"/>
      <c r="NRH1224" s="14"/>
      <c r="NRI1224" s="14"/>
      <c r="NRJ1224" s="14"/>
      <c r="NRK1224" s="14"/>
      <c r="NRL1224" s="14"/>
      <c r="NRM1224" s="14"/>
      <c r="NRN1224" s="14"/>
      <c r="NRO1224" s="14"/>
      <c r="NRP1224" s="14"/>
      <c r="NRQ1224" s="14"/>
      <c r="NRR1224" s="14"/>
      <c r="NRS1224" s="14"/>
      <c r="NRT1224" s="14"/>
      <c r="NRU1224" s="14"/>
      <c r="NRV1224" s="14"/>
      <c r="NRW1224" s="14"/>
      <c r="NRX1224" s="14"/>
      <c r="NRY1224" s="14"/>
      <c r="NRZ1224" s="14"/>
      <c r="NSA1224" s="14"/>
      <c r="NSB1224" s="14"/>
      <c r="NSC1224" s="14"/>
      <c r="NSD1224" s="14"/>
      <c r="NSE1224" s="14"/>
      <c r="NSF1224" s="14"/>
      <c r="NSG1224" s="14"/>
      <c r="NSH1224" s="14"/>
      <c r="NSI1224" s="14"/>
      <c r="NSJ1224" s="14"/>
      <c r="NSK1224" s="14"/>
      <c r="NSL1224" s="14"/>
      <c r="NSM1224" s="14"/>
      <c r="NSN1224" s="14"/>
      <c r="NSO1224" s="14"/>
      <c r="NSP1224" s="14"/>
      <c r="NSQ1224" s="14"/>
      <c r="NSR1224" s="14"/>
      <c r="NSS1224" s="14"/>
      <c r="NST1224" s="14"/>
      <c r="NSU1224" s="14"/>
      <c r="NSV1224" s="14"/>
      <c r="NSW1224" s="14"/>
      <c r="NSX1224" s="14"/>
      <c r="NSY1224" s="14"/>
      <c r="NSZ1224" s="14"/>
      <c r="NTA1224" s="14"/>
      <c r="NTB1224" s="14"/>
      <c r="NTC1224" s="14"/>
      <c r="NTD1224" s="14"/>
      <c r="NTE1224" s="14"/>
      <c r="NTF1224" s="14"/>
      <c r="NTG1224" s="14"/>
      <c r="NTH1224" s="14"/>
      <c r="NTI1224" s="14"/>
      <c r="NTJ1224" s="14"/>
      <c r="NTK1224" s="14"/>
      <c r="NTL1224" s="14"/>
      <c r="NTM1224" s="14"/>
      <c r="NTN1224" s="14"/>
      <c r="NTO1224" s="14"/>
      <c r="NTP1224" s="14"/>
      <c r="NTQ1224" s="14"/>
      <c r="NTR1224" s="14"/>
      <c r="NTS1224" s="14"/>
      <c r="NTT1224" s="14"/>
      <c r="NTU1224" s="14"/>
      <c r="NTV1224" s="14"/>
      <c r="NTW1224" s="14"/>
      <c r="NTX1224" s="14"/>
      <c r="NTY1224" s="14"/>
      <c r="NTZ1224" s="14"/>
      <c r="NUA1224" s="14"/>
      <c r="NUB1224" s="14"/>
      <c r="NUC1224" s="14"/>
      <c r="NUD1224" s="14"/>
      <c r="NUE1224" s="14"/>
      <c r="NUF1224" s="14"/>
      <c r="NUG1224" s="14"/>
      <c r="NUH1224" s="14"/>
      <c r="NUI1224" s="14"/>
      <c r="NUJ1224" s="14"/>
      <c r="NUK1224" s="14"/>
      <c r="NUL1224" s="14"/>
      <c r="NUM1224" s="14"/>
      <c r="NUN1224" s="14"/>
      <c r="NUO1224" s="14"/>
      <c r="NUP1224" s="14"/>
      <c r="NUQ1224" s="14"/>
      <c r="NUR1224" s="14"/>
      <c r="NUS1224" s="14"/>
      <c r="NUT1224" s="14"/>
      <c r="NUU1224" s="14"/>
      <c r="NUV1224" s="14"/>
      <c r="NUW1224" s="14"/>
      <c r="NUX1224" s="14"/>
      <c r="NUY1224" s="14"/>
      <c r="NUZ1224" s="14"/>
      <c r="NVA1224" s="14"/>
      <c r="NVB1224" s="14"/>
      <c r="NVC1224" s="14"/>
      <c r="NVD1224" s="14"/>
      <c r="NVE1224" s="14"/>
      <c r="NVF1224" s="14"/>
      <c r="NVG1224" s="14"/>
      <c r="NVH1224" s="14"/>
      <c r="NVI1224" s="14"/>
      <c r="NVJ1224" s="14"/>
      <c r="NVK1224" s="14"/>
      <c r="NVL1224" s="14"/>
      <c r="NVM1224" s="14"/>
      <c r="NVN1224" s="14"/>
      <c r="NVO1224" s="14"/>
      <c r="NVP1224" s="14"/>
      <c r="NVQ1224" s="14"/>
      <c r="NVR1224" s="14"/>
      <c r="NVS1224" s="14"/>
      <c r="NVT1224" s="14"/>
      <c r="NVU1224" s="14"/>
      <c r="NVV1224" s="14"/>
      <c r="NVW1224" s="14"/>
      <c r="NVX1224" s="14"/>
      <c r="NVY1224" s="14"/>
      <c r="NVZ1224" s="14"/>
      <c r="NWA1224" s="14"/>
      <c r="NWB1224" s="14"/>
      <c r="NWC1224" s="14"/>
      <c r="NWD1224" s="14"/>
      <c r="NWE1224" s="14"/>
      <c r="NWF1224" s="14"/>
      <c r="NWG1224" s="14"/>
      <c r="NWH1224" s="14"/>
      <c r="NWI1224" s="14"/>
      <c r="NWJ1224" s="14"/>
      <c r="NWK1224" s="14"/>
      <c r="NWL1224" s="14"/>
      <c r="NWM1224" s="14"/>
      <c r="NWN1224" s="14"/>
      <c r="NWO1224" s="14"/>
      <c r="NWP1224" s="14"/>
      <c r="NWQ1224" s="14"/>
      <c r="NWR1224" s="14"/>
      <c r="NWS1224" s="14"/>
      <c r="NWT1224" s="14"/>
      <c r="NWU1224" s="14"/>
      <c r="NWV1224" s="14"/>
      <c r="NWW1224" s="14"/>
      <c r="NWX1224" s="14"/>
      <c r="NWY1224" s="14"/>
      <c r="NWZ1224" s="14"/>
      <c r="NXA1224" s="14"/>
      <c r="NXB1224" s="14"/>
      <c r="NXC1224" s="14"/>
      <c r="NXD1224" s="14"/>
      <c r="NXE1224" s="14"/>
      <c r="NXF1224" s="14"/>
      <c r="NXG1224" s="14"/>
      <c r="NXH1224" s="14"/>
      <c r="NXI1224" s="14"/>
      <c r="NXJ1224" s="14"/>
      <c r="NXK1224" s="14"/>
      <c r="NXL1224" s="14"/>
      <c r="NXM1224" s="14"/>
      <c r="NXN1224" s="14"/>
      <c r="NXO1224" s="14"/>
      <c r="NXP1224" s="14"/>
      <c r="NXQ1224" s="14"/>
      <c r="NXR1224" s="14"/>
      <c r="NXS1224" s="14"/>
      <c r="NXT1224" s="14"/>
      <c r="NXU1224" s="14"/>
      <c r="NXV1224" s="14"/>
      <c r="NXW1224" s="14"/>
      <c r="NXX1224" s="14"/>
      <c r="NXY1224" s="14"/>
      <c r="NXZ1224" s="14"/>
      <c r="NYA1224" s="14"/>
      <c r="NYB1224" s="14"/>
      <c r="NYC1224" s="14"/>
      <c r="NYD1224" s="14"/>
      <c r="NYE1224" s="14"/>
      <c r="NYF1224" s="14"/>
      <c r="NYG1224" s="14"/>
      <c r="NYH1224" s="14"/>
      <c r="NYI1224" s="14"/>
      <c r="NYJ1224" s="14"/>
      <c r="NYK1224" s="14"/>
      <c r="NYL1224" s="14"/>
      <c r="NYM1224" s="14"/>
      <c r="NYN1224" s="14"/>
      <c r="NYO1224" s="14"/>
      <c r="NYP1224" s="14"/>
      <c r="NYQ1224" s="14"/>
      <c r="NYR1224" s="14"/>
      <c r="NYS1224" s="14"/>
      <c r="NYT1224" s="14"/>
      <c r="NYU1224" s="14"/>
      <c r="NYV1224" s="14"/>
      <c r="NYW1224" s="14"/>
      <c r="NYX1224" s="14"/>
      <c r="NYY1224" s="14"/>
      <c r="NYZ1224" s="14"/>
      <c r="NZA1224" s="14"/>
      <c r="NZB1224" s="14"/>
      <c r="NZC1224" s="14"/>
      <c r="NZD1224" s="14"/>
      <c r="NZE1224" s="14"/>
      <c r="NZF1224" s="14"/>
      <c r="NZG1224" s="14"/>
      <c r="NZH1224" s="14"/>
      <c r="NZI1224" s="14"/>
      <c r="NZJ1224" s="14"/>
      <c r="NZK1224" s="14"/>
      <c r="NZL1224" s="14"/>
      <c r="NZM1224" s="14"/>
      <c r="NZN1224" s="14"/>
      <c r="NZO1224" s="14"/>
      <c r="NZP1224" s="14"/>
      <c r="NZQ1224" s="14"/>
      <c r="NZR1224" s="14"/>
      <c r="NZS1224" s="14"/>
      <c r="NZT1224" s="14"/>
      <c r="NZU1224" s="14"/>
      <c r="NZV1224" s="14"/>
      <c r="NZW1224" s="14"/>
      <c r="NZX1224" s="14"/>
      <c r="NZY1224" s="14"/>
      <c r="NZZ1224" s="14"/>
      <c r="OAA1224" s="14"/>
      <c r="OAB1224" s="14"/>
      <c r="OAC1224" s="14"/>
      <c r="OAD1224" s="14"/>
      <c r="OAE1224" s="14"/>
      <c r="OAF1224" s="14"/>
      <c r="OAG1224" s="14"/>
      <c r="OAH1224" s="14"/>
      <c r="OAI1224" s="14"/>
      <c r="OAJ1224" s="14"/>
      <c r="OAK1224" s="14"/>
      <c r="OAL1224" s="14"/>
      <c r="OAM1224" s="14"/>
      <c r="OAN1224" s="14"/>
      <c r="OAO1224" s="14"/>
      <c r="OAP1224" s="14"/>
      <c r="OAQ1224" s="14"/>
      <c r="OAR1224" s="14"/>
      <c r="OAS1224" s="14"/>
      <c r="OAT1224" s="14"/>
      <c r="OAU1224" s="14"/>
      <c r="OAV1224" s="14"/>
      <c r="OAW1224" s="14"/>
      <c r="OAX1224" s="14"/>
      <c r="OAY1224" s="14"/>
      <c r="OAZ1224" s="14"/>
      <c r="OBA1224" s="14"/>
      <c r="OBB1224" s="14"/>
      <c r="OBC1224" s="14"/>
      <c r="OBD1224" s="14"/>
      <c r="OBE1224" s="14"/>
      <c r="OBF1224" s="14"/>
      <c r="OBG1224" s="14"/>
      <c r="OBH1224" s="14"/>
      <c r="OBI1224" s="14"/>
      <c r="OBJ1224" s="14"/>
      <c r="OBK1224" s="14"/>
      <c r="OBL1224" s="14"/>
      <c r="OBM1224" s="14"/>
      <c r="OBN1224" s="14"/>
      <c r="OBO1224" s="14"/>
      <c r="OBP1224" s="14"/>
      <c r="OBQ1224" s="14"/>
      <c r="OBR1224" s="14"/>
      <c r="OBS1224" s="14"/>
      <c r="OBT1224" s="14"/>
      <c r="OBU1224" s="14"/>
      <c r="OBV1224" s="14"/>
      <c r="OBW1224" s="14"/>
      <c r="OBX1224" s="14"/>
      <c r="OBY1224" s="14"/>
      <c r="OBZ1224" s="14"/>
      <c r="OCA1224" s="14"/>
      <c r="OCB1224" s="14"/>
      <c r="OCC1224" s="14"/>
      <c r="OCD1224" s="14"/>
      <c r="OCE1224" s="14"/>
      <c r="OCF1224" s="14"/>
      <c r="OCG1224" s="14"/>
      <c r="OCH1224" s="14"/>
      <c r="OCI1224" s="14"/>
      <c r="OCJ1224" s="14"/>
      <c r="OCK1224" s="14"/>
      <c r="OCL1224" s="14"/>
      <c r="OCM1224" s="14"/>
      <c r="OCN1224" s="14"/>
      <c r="OCO1224" s="14"/>
      <c r="OCP1224" s="14"/>
      <c r="OCQ1224" s="14"/>
      <c r="OCR1224" s="14"/>
      <c r="OCS1224" s="14"/>
      <c r="OCT1224" s="14"/>
      <c r="OCU1224" s="14"/>
      <c r="OCV1224" s="14"/>
      <c r="OCW1224" s="14"/>
      <c r="OCX1224" s="14"/>
      <c r="OCY1224" s="14"/>
      <c r="OCZ1224" s="14"/>
      <c r="ODA1224" s="14"/>
      <c r="ODB1224" s="14"/>
      <c r="ODC1224" s="14"/>
      <c r="ODD1224" s="14"/>
      <c r="ODE1224" s="14"/>
      <c r="ODF1224" s="14"/>
      <c r="ODG1224" s="14"/>
      <c r="ODH1224" s="14"/>
      <c r="ODI1224" s="14"/>
      <c r="ODJ1224" s="14"/>
      <c r="ODK1224" s="14"/>
      <c r="ODL1224" s="14"/>
      <c r="ODM1224" s="14"/>
      <c r="ODN1224" s="14"/>
      <c r="ODO1224" s="14"/>
      <c r="ODP1224" s="14"/>
      <c r="ODQ1224" s="14"/>
      <c r="ODR1224" s="14"/>
      <c r="ODS1224" s="14"/>
      <c r="ODT1224" s="14"/>
      <c r="ODU1224" s="14"/>
      <c r="ODV1224" s="14"/>
      <c r="ODW1224" s="14"/>
      <c r="ODX1224" s="14"/>
      <c r="ODY1224" s="14"/>
      <c r="ODZ1224" s="14"/>
      <c r="OEA1224" s="14"/>
      <c r="OEB1224" s="14"/>
      <c r="OEC1224" s="14"/>
      <c r="OED1224" s="14"/>
      <c r="OEE1224" s="14"/>
      <c r="OEF1224" s="14"/>
      <c r="OEG1224" s="14"/>
      <c r="OEH1224" s="14"/>
      <c r="OEI1224" s="14"/>
      <c r="OEJ1224" s="14"/>
      <c r="OEK1224" s="14"/>
      <c r="OEL1224" s="14"/>
      <c r="OEM1224" s="14"/>
      <c r="OEN1224" s="14"/>
      <c r="OEO1224" s="14"/>
      <c r="OEP1224" s="14"/>
      <c r="OEQ1224" s="14"/>
      <c r="OER1224" s="14"/>
      <c r="OES1224" s="14"/>
      <c r="OET1224" s="14"/>
      <c r="OEU1224" s="14"/>
      <c r="OEV1224" s="14"/>
      <c r="OEW1224" s="14"/>
      <c r="OEX1224" s="14"/>
      <c r="OEY1224" s="14"/>
      <c r="OEZ1224" s="14"/>
      <c r="OFA1224" s="14"/>
      <c r="OFB1224" s="14"/>
      <c r="OFC1224" s="14"/>
      <c r="OFD1224" s="14"/>
      <c r="OFE1224" s="14"/>
      <c r="OFF1224" s="14"/>
      <c r="OFG1224" s="14"/>
      <c r="OFH1224" s="14"/>
      <c r="OFI1224" s="14"/>
      <c r="OFJ1224" s="14"/>
      <c r="OFK1224" s="14"/>
      <c r="OFL1224" s="14"/>
      <c r="OFM1224" s="14"/>
      <c r="OFN1224" s="14"/>
      <c r="OFO1224" s="14"/>
      <c r="OFP1224" s="14"/>
      <c r="OFQ1224" s="14"/>
      <c r="OFR1224" s="14"/>
      <c r="OFS1224" s="14"/>
      <c r="OFT1224" s="14"/>
      <c r="OFU1224" s="14"/>
      <c r="OFV1224" s="14"/>
      <c r="OFW1224" s="14"/>
      <c r="OFX1224" s="14"/>
      <c r="OFY1224" s="14"/>
      <c r="OFZ1224" s="14"/>
      <c r="OGA1224" s="14"/>
      <c r="OGB1224" s="14"/>
      <c r="OGC1224" s="14"/>
      <c r="OGD1224" s="14"/>
      <c r="OGE1224" s="14"/>
      <c r="OGF1224" s="14"/>
      <c r="OGG1224" s="14"/>
      <c r="OGH1224" s="14"/>
      <c r="OGI1224" s="14"/>
      <c r="OGJ1224" s="14"/>
      <c r="OGK1224" s="14"/>
      <c r="OGL1224" s="14"/>
      <c r="OGM1224" s="14"/>
      <c r="OGN1224" s="14"/>
      <c r="OGO1224" s="14"/>
      <c r="OGP1224" s="14"/>
      <c r="OGQ1224" s="14"/>
      <c r="OGR1224" s="14"/>
      <c r="OGS1224" s="14"/>
      <c r="OGT1224" s="14"/>
      <c r="OGU1224" s="14"/>
      <c r="OGV1224" s="14"/>
      <c r="OGW1224" s="14"/>
      <c r="OGX1224" s="14"/>
      <c r="OGY1224" s="14"/>
      <c r="OGZ1224" s="14"/>
      <c r="OHA1224" s="14"/>
      <c r="OHB1224" s="14"/>
      <c r="OHC1224" s="14"/>
      <c r="OHD1224" s="14"/>
      <c r="OHE1224" s="14"/>
      <c r="OHF1224" s="14"/>
      <c r="OHG1224" s="14"/>
      <c r="OHH1224" s="14"/>
      <c r="OHI1224" s="14"/>
      <c r="OHJ1224" s="14"/>
      <c r="OHK1224" s="14"/>
      <c r="OHL1224" s="14"/>
      <c r="OHM1224" s="14"/>
      <c r="OHN1224" s="14"/>
      <c r="OHO1224" s="14"/>
      <c r="OHP1224" s="14"/>
      <c r="OHQ1224" s="14"/>
      <c r="OHR1224" s="14"/>
      <c r="OHS1224" s="14"/>
      <c r="OHT1224" s="14"/>
      <c r="OHU1224" s="14"/>
      <c r="OHV1224" s="14"/>
      <c r="OHW1224" s="14"/>
      <c r="OHX1224" s="14"/>
      <c r="OHY1224" s="14"/>
      <c r="OHZ1224" s="14"/>
      <c r="OIA1224" s="14"/>
      <c r="OIB1224" s="14"/>
      <c r="OIC1224" s="14"/>
      <c r="OID1224" s="14"/>
      <c r="OIE1224" s="14"/>
      <c r="OIF1224" s="14"/>
      <c r="OIG1224" s="14"/>
      <c r="OIH1224" s="14"/>
      <c r="OII1224" s="14"/>
      <c r="OIJ1224" s="14"/>
      <c r="OIK1224" s="14"/>
      <c r="OIL1224" s="14"/>
      <c r="OIM1224" s="14"/>
      <c r="OIN1224" s="14"/>
      <c r="OIO1224" s="14"/>
      <c r="OIP1224" s="14"/>
      <c r="OIQ1224" s="14"/>
      <c r="OIR1224" s="14"/>
      <c r="OIS1224" s="14"/>
      <c r="OIT1224" s="14"/>
      <c r="OIU1224" s="14"/>
      <c r="OIV1224" s="14"/>
      <c r="OIW1224" s="14"/>
      <c r="OIX1224" s="14"/>
      <c r="OIY1224" s="14"/>
      <c r="OIZ1224" s="14"/>
      <c r="OJA1224" s="14"/>
      <c r="OJB1224" s="14"/>
      <c r="OJC1224" s="14"/>
      <c r="OJD1224" s="14"/>
      <c r="OJE1224" s="14"/>
      <c r="OJF1224" s="14"/>
      <c r="OJG1224" s="14"/>
      <c r="OJH1224" s="14"/>
      <c r="OJI1224" s="14"/>
      <c r="OJJ1224" s="14"/>
      <c r="OJK1224" s="14"/>
      <c r="OJL1224" s="14"/>
      <c r="OJM1224" s="14"/>
      <c r="OJN1224" s="14"/>
      <c r="OJO1224" s="14"/>
      <c r="OJP1224" s="14"/>
      <c r="OJQ1224" s="14"/>
      <c r="OJR1224" s="14"/>
      <c r="OJS1224" s="14"/>
      <c r="OJT1224" s="14"/>
      <c r="OJU1224" s="14"/>
      <c r="OJV1224" s="14"/>
      <c r="OJW1224" s="14"/>
      <c r="OJX1224" s="14"/>
      <c r="OJY1224" s="14"/>
      <c r="OJZ1224" s="14"/>
      <c r="OKA1224" s="14"/>
      <c r="OKB1224" s="14"/>
      <c r="OKC1224" s="14"/>
      <c r="OKD1224" s="14"/>
      <c r="OKE1224" s="14"/>
      <c r="OKF1224" s="14"/>
      <c r="OKG1224" s="14"/>
      <c r="OKH1224" s="14"/>
      <c r="OKI1224" s="14"/>
      <c r="OKJ1224" s="14"/>
      <c r="OKK1224" s="14"/>
      <c r="OKL1224" s="14"/>
      <c r="OKM1224" s="14"/>
      <c r="OKN1224" s="14"/>
      <c r="OKO1224" s="14"/>
      <c r="OKP1224" s="14"/>
      <c r="OKQ1224" s="14"/>
      <c r="OKR1224" s="14"/>
      <c r="OKS1224" s="14"/>
      <c r="OKT1224" s="14"/>
      <c r="OKU1224" s="14"/>
      <c r="OKV1224" s="14"/>
      <c r="OKW1224" s="14"/>
      <c r="OKX1224" s="14"/>
      <c r="OKY1224" s="14"/>
      <c r="OKZ1224" s="14"/>
      <c r="OLA1224" s="14"/>
      <c r="OLB1224" s="14"/>
      <c r="OLC1224" s="14"/>
      <c r="OLD1224" s="14"/>
      <c r="OLE1224" s="14"/>
      <c r="OLF1224" s="14"/>
      <c r="OLG1224" s="14"/>
      <c r="OLH1224" s="14"/>
      <c r="OLI1224" s="14"/>
      <c r="OLJ1224" s="14"/>
      <c r="OLK1224" s="14"/>
      <c r="OLL1224" s="14"/>
      <c r="OLM1224" s="14"/>
      <c r="OLN1224" s="14"/>
      <c r="OLO1224" s="14"/>
      <c r="OLP1224" s="14"/>
      <c r="OLQ1224" s="14"/>
      <c r="OLR1224" s="14"/>
      <c r="OLS1224" s="14"/>
      <c r="OLT1224" s="14"/>
      <c r="OLU1224" s="14"/>
      <c r="OLV1224" s="14"/>
      <c r="OLW1224" s="14"/>
      <c r="OLX1224" s="14"/>
      <c r="OLY1224" s="14"/>
      <c r="OLZ1224" s="14"/>
      <c r="OMA1224" s="14"/>
      <c r="OMB1224" s="14"/>
      <c r="OMC1224" s="14"/>
      <c r="OMD1224" s="14"/>
      <c r="OME1224" s="14"/>
      <c r="OMF1224" s="14"/>
      <c r="OMG1224" s="14"/>
      <c r="OMH1224" s="14"/>
      <c r="OMI1224" s="14"/>
      <c r="OMJ1224" s="14"/>
      <c r="OMK1224" s="14"/>
      <c r="OML1224" s="14"/>
      <c r="OMM1224" s="14"/>
      <c r="OMN1224" s="14"/>
      <c r="OMO1224" s="14"/>
      <c r="OMP1224" s="14"/>
      <c r="OMQ1224" s="14"/>
      <c r="OMR1224" s="14"/>
      <c r="OMS1224" s="14"/>
      <c r="OMT1224" s="14"/>
      <c r="OMU1224" s="14"/>
      <c r="OMV1224" s="14"/>
      <c r="OMW1224" s="14"/>
      <c r="OMX1224" s="14"/>
      <c r="OMY1224" s="14"/>
      <c r="OMZ1224" s="14"/>
      <c r="ONA1224" s="14"/>
      <c r="ONB1224" s="14"/>
      <c r="ONC1224" s="14"/>
      <c r="OND1224" s="14"/>
      <c r="ONE1224" s="14"/>
      <c r="ONF1224" s="14"/>
      <c r="ONG1224" s="14"/>
      <c r="ONH1224" s="14"/>
      <c r="ONI1224" s="14"/>
      <c r="ONJ1224" s="14"/>
      <c r="ONK1224" s="14"/>
      <c r="ONL1224" s="14"/>
      <c r="ONM1224" s="14"/>
      <c r="ONN1224" s="14"/>
      <c r="ONO1224" s="14"/>
      <c r="ONP1224" s="14"/>
      <c r="ONQ1224" s="14"/>
      <c r="ONR1224" s="14"/>
      <c r="ONS1224" s="14"/>
      <c r="ONT1224" s="14"/>
      <c r="ONU1224" s="14"/>
      <c r="ONV1224" s="14"/>
      <c r="ONW1224" s="14"/>
      <c r="ONX1224" s="14"/>
      <c r="ONY1224" s="14"/>
      <c r="ONZ1224" s="14"/>
      <c r="OOA1224" s="14"/>
      <c r="OOB1224" s="14"/>
      <c r="OOC1224" s="14"/>
      <c r="OOD1224" s="14"/>
      <c r="OOE1224" s="14"/>
      <c r="OOF1224" s="14"/>
      <c r="OOG1224" s="14"/>
      <c r="OOH1224" s="14"/>
      <c r="OOI1224" s="14"/>
      <c r="OOJ1224" s="14"/>
      <c r="OOK1224" s="14"/>
      <c r="OOL1224" s="14"/>
      <c r="OOM1224" s="14"/>
      <c r="OON1224" s="14"/>
      <c r="OOO1224" s="14"/>
      <c r="OOP1224" s="14"/>
      <c r="OOQ1224" s="14"/>
      <c r="OOR1224" s="14"/>
      <c r="OOS1224" s="14"/>
      <c r="OOT1224" s="14"/>
      <c r="OOU1224" s="14"/>
      <c r="OOV1224" s="14"/>
      <c r="OOW1224" s="14"/>
      <c r="OOX1224" s="14"/>
      <c r="OOY1224" s="14"/>
      <c r="OOZ1224" s="14"/>
      <c r="OPA1224" s="14"/>
      <c r="OPB1224" s="14"/>
      <c r="OPC1224" s="14"/>
      <c r="OPD1224" s="14"/>
      <c r="OPE1224" s="14"/>
      <c r="OPF1224" s="14"/>
      <c r="OPG1224" s="14"/>
      <c r="OPH1224" s="14"/>
      <c r="OPI1224" s="14"/>
      <c r="OPJ1224" s="14"/>
      <c r="OPK1224" s="14"/>
      <c r="OPL1224" s="14"/>
      <c r="OPM1224" s="14"/>
      <c r="OPN1224" s="14"/>
      <c r="OPO1224" s="14"/>
      <c r="OPP1224" s="14"/>
      <c r="OPQ1224" s="14"/>
      <c r="OPR1224" s="14"/>
      <c r="OPS1224" s="14"/>
      <c r="OPT1224" s="14"/>
      <c r="OPU1224" s="14"/>
      <c r="OPV1224" s="14"/>
      <c r="OPW1224" s="14"/>
      <c r="OPX1224" s="14"/>
      <c r="OPY1224" s="14"/>
      <c r="OPZ1224" s="14"/>
      <c r="OQA1224" s="14"/>
      <c r="OQB1224" s="14"/>
      <c r="OQC1224" s="14"/>
      <c r="OQD1224" s="14"/>
      <c r="OQE1224" s="14"/>
      <c r="OQF1224" s="14"/>
      <c r="OQG1224" s="14"/>
      <c r="OQH1224" s="14"/>
      <c r="OQI1224" s="14"/>
      <c r="OQJ1224" s="14"/>
      <c r="OQK1224" s="14"/>
      <c r="OQL1224" s="14"/>
      <c r="OQM1224" s="14"/>
      <c r="OQN1224" s="14"/>
      <c r="OQO1224" s="14"/>
      <c r="OQP1224" s="14"/>
      <c r="OQQ1224" s="14"/>
      <c r="OQR1224" s="14"/>
      <c r="OQS1224" s="14"/>
      <c r="OQT1224" s="14"/>
      <c r="OQU1224" s="14"/>
      <c r="OQV1224" s="14"/>
      <c r="OQW1224" s="14"/>
      <c r="OQX1224" s="14"/>
      <c r="OQY1224" s="14"/>
      <c r="OQZ1224" s="14"/>
      <c r="ORA1224" s="14"/>
      <c r="ORB1224" s="14"/>
      <c r="ORC1224" s="14"/>
      <c r="ORD1224" s="14"/>
      <c r="ORE1224" s="14"/>
      <c r="ORF1224" s="14"/>
      <c r="ORG1224" s="14"/>
      <c r="ORH1224" s="14"/>
      <c r="ORI1224" s="14"/>
      <c r="ORJ1224" s="14"/>
      <c r="ORK1224" s="14"/>
      <c r="ORL1224" s="14"/>
      <c r="ORM1224" s="14"/>
      <c r="ORN1224" s="14"/>
      <c r="ORO1224" s="14"/>
      <c r="ORP1224" s="14"/>
      <c r="ORQ1224" s="14"/>
      <c r="ORR1224" s="14"/>
      <c r="ORS1224" s="14"/>
      <c r="ORT1224" s="14"/>
      <c r="ORU1224" s="14"/>
      <c r="ORV1224" s="14"/>
      <c r="ORW1224" s="14"/>
      <c r="ORX1224" s="14"/>
      <c r="ORY1224" s="14"/>
      <c r="ORZ1224" s="14"/>
      <c r="OSA1224" s="14"/>
      <c r="OSB1224" s="14"/>
      <c r="OSC1224" s="14"/>
      <c r="OSD1224" s="14"/>
      <c r="OSE1224" s="14"/>
      <c r="OSF1224" s="14"/>
      <c r="OSG1224" s="14"/>
      <c r="OSH1224" s="14"/>
      <c r="OSI1224" s="14"/>
      <c r="OSJ1224" s="14"/>
      <c r="OSK1224" s="14"/>
      <c r="OSL1224" s="14"/>
      <c r="OSM1224" s="14"/>
      <c r="OSN1224" s="14"/>
      <c r="OSO1224" s="14"/>
      <c r="OSP1224" s="14"/>
      <c r="OSQ1224" s="14"/>
      <c r="OSR1224" s="14"/>
      <c r="OSS1224" s="14"/>
      <c r="OST1224" s="14"/>
      <c r="OSU1224" s="14"/>
      <c r="OSV1224" s="14"/>
      <c r="OSW1224" s="14"/>
      <c r="OSX1224" s="14"/>
      <c r="OSY1224" s="14"/>
      <c r="OSZ1224" s="14"/>
      <c r="OTA1224" s="14"/>
      <c r="OTB1224" s="14"/>
      <c r="OTC1224" s="14"/>
      <c r="OTD1224" s="14"/>
      <c r="OTE1224" s="14"/>
      <c r="OTF1224" s="14"/>
      <c r="OTG1224" s="14"/>
      <c r="OTH1224" s="14"/>
      <c r="OTI1224" s="14"/>
      <c r="OTJ1224" s="14"/>
      <c r="OTK1224" s="14"/>
      <c r="OTL1224" s="14"/>
      <c r="OTM1224" s="14"/>
      <c r="OTN1224" s="14"/>
      <c r="OTO1224" s="14"/>
      <c r="OTP1224" s="14"/>
      <c r="OTQ1224" s="14"/>
      <c r="OTR1224" s="14"/>
      <c r="OTS1224" s="14"/>
      <c r="OTT1224" s="14"/>
      <c r="OTU1224" s="14"/>
      <c r="OTV1224" s="14"/>
      <c r="OTW1224" s="14"/>
      <c r="OTX1224" s="14"/>
      <c r="OTY1224" s="14"/>
      <c r="OTZ1224" s="14"/>
      <c r="OUA1224" s="14"/>
      <c r="OUB1224" s="14"/>
      <c r="OUC1224" s="14"/>
      <c r="OUD1224" s="14"/>
      <c r="OUE1224" s="14"/>
      <c r="OUF1224" s="14"/>
      <c r="OUG1224" s="14"/>
      <c r="OUH1224" s="14"/>
      <c r="OUI1224" s="14"/>
      <c r="OUJ1224" s="14"/>
      <c r="OUK1224" s="14"/>
      <c r="OUL1224" s="14"/>
      <c r="OUM1224" s="14"/>
      <c r="OUN1224" s="14"/>
      <c r="OUO1224" s="14"/>
      <c r="OUP1224" s="14"/>
      <c r="OUQ1224" s="14"/>
      <c r="OUR1224" s="14"/>
      <c r="OUS1224" s="14"/>
      <c r="OUT1224" s="14"/>
      <c r="OUU1224" s="14"/>
      <c r="OUV1224" s="14"/>
      <c r="OUW1224" s="14"/>
      <c r="OUX1224" s="14"/>
      <c r="OUY1224" s="14"/>
      <c r="OUZ1224" s="14"/>
      <c r="OVA1224" s="14"/>
      <c r="OVB1224" s="14"/>
      <c r="OVC1224" s="14"/>
      <c r="OVD1224" s="14"/>
      <c r="OVE1224" s="14"/>
      <c r="OVF1224" s="14"/>
      <c r="OVG1224" s="14"/>
      <c r="OVH1224" s="14"/>
      <c r="OVI1224" s="14"/>
      <c r="OVJ1224" s="14"/>
      <c r="OVK1224" s="14"/>
      <c r="OVL1224" s="14"/>
      <c r="OVM1224" s="14"/>
      <c r="OVN1224" s="14"/>
      <c r="OVO1224" s="14"/>
      <c r="OVP1224" s="14"/>
      <c r="OVQ1224" s="14"/>
      <c r="OVR1224" s="14"/>
      <c r="OVS1224" s="14"/>
      <c r="OVT1224" s="14"/>
      <c r="OVU1224" s="14"/>
      <c r="OVV1224" s="14"/>
      <c r="OVW1224" s="14"/>
      <c r="OVX1224" s="14"/>
      <c r="OVY1224" s="14"/>
      <c r="OVZ1224" s="14"/>
      <c r="OWA1224" s="14"/>
      <c r="OWB1224" s="14"/>
      <c r="OWC1224" s="14"/>
      <c r="OWD1224" s="14"/>
      <c r="OWE1224" s="14"/>
      <c r="OWF1224" s="14"/>
      <c r="OWG1224" s="14"/>
      <c r="OWH1224" s="14"/>
      <c r="OWI1224" s="14"/>
      <c r="OWJ1224" s="14"/>
      <c r="OWK1224" s="14"/>
      <c r="OWL1224" s="14"/>
      <c r="OWM1224" s="14"/>
      <c r="OWN1224" s="14"/>
      <c r="OWO1224" s="14"/>
      <c r="OWP1224" s="14"/>
      <c r="OWQ1224" s="14"/>
      <c r="OWR1224" s="14"/>
      <c r="OWS1224" s="14"/>
      <c r="OWT1224" s="14"/>
      <c r="OWU1224" s="14"/>
      <c r="OWV1224" s="14"/>
      <c r="OWW1224" s="14"/>
      <c r="OWX1224" s="14"/>
      <c r="OWY1224" s="14"/>
      <c r="OWZ1224" s="14"/>
      <c r="OXA1224" s="14"/>
      <c r="OXB1224" s="14"/>
      <c r="OXC1224" s="14"/>
      <c r="OXD1224" s="14"/>
      <c r="OXE1224" s="14"/>
      <c r="OXF1224" s="14"/>
      <c r="OXG1224" s="14"/>
      <c r="OXH1224" s="14"/>
      <c r="OXI1224" s="14"/>
      <c r="OXJ1224" s="14"/>
      <c r="OXK1224" s="14"/>
      <c r="OXL1224" s="14"/>
      <c r="OXM1224" s="14"/>
      <c r="OXN1224" s="14"/>
      <c r="OXO1224" s="14"/>
      <c r="OXP1224" s="14"/>
      <c r="OXQ1224" s="14"/>
      <c r="OXR1224" s="14"/>
      <c r="OXS1224" s="14"/>
      <c r="OXT1224" s="14"/>
      <c r="OXU1224" s="14"/>
      <c r="OXV1224" s="14"/>
      <c r="OXW1224" s="14"/>
      <c r="OXX1224" s="14"/>
      <c r="OXY1224" s="14"/>
      <c r="OXZ1224" s="14"/>
      <c r="OYA1224" s="14"/>
      <c r="OYB1224" s="14"/>
      <c r="OYC1224" s="14"/>
      <c r="OYD1224" s="14"/>
      <c r="OYE1224" s="14"/>
      <c r="OYF1224" s="14"/>
      <c r="OYG1224" s="14"/>
      <c r="OYH1224" s="14"/>
      <c r="OYI1224" s="14"/>
      <c r="OYJ1224" s="14"/>
      <c r="OYK1224" s="14"/>
      <c r="OYL1224" s="14"/>
      <c r="OYM1224" s="14"/>
      <c r="OYN1224" s="14"/>
      <c r="OYO1224" s="14"/>
      <c r="OYP1224" s="14"/>
      <c r="OYQ1224" s="14"/>
      <c r="OYR1224" s="14"/>
      <c r="OYS1224" s="14"/>
      <c r="OYT1224" s="14"/>
      <c r="OYU1224" s="14"/>
      <c r="OYV1224" s="14"/>
      <c r="OYW1224" s="14"/>
      <c r="OYX1224" s="14"/>
      <c r="OYY1224" s="14"/>
      <c r="OYZ1224" s="14"/>
      <c r="OZA1224" s="14"/>
      <c r="OZB1224" s="14"/>
      <c r="OZC1224" s="14"/>
      <c r="OZD1224" s="14"/>
      <c r="OZE1224" s="14"/>
      <c r="OZF1224" s="14"/>
      <c r="OZG1224" s="14"/>
      <c r="OZH1224" s="14"/>
      <c r="OZI1224" s="14"/>
      <c r="OZJ1224" s="14"/>
      <c r="OZK1224" s="14"/>
      <c r="OZL1224" s="14"/>
      <c r="OZM1224" s="14"/>
      <c r="OZN1224" s="14"/>
      <c r="OZO1224" s="14"/>
      <c r="OZP1224" s="14"/>
      <c r="OZQ1224" s="14"/>
      <c r="OZR1224" s="14"/>
      <c r="OZS1224" s="14"/>
      <c r="OZT1224" s="14"/>
      <c r="OZU1224" s="14"/>
      <c r="OZV1224" s="14"/>
      <c r="OZW1224" s="14"/>
      <c r="OZX1224" s="14"/>
      <c r="OZY1224" s="14"/>
      <c r="OZZ1224" s="14"/>
      <c r="PAA1224" s="14"/>
      <c r="PAB1224" s="14"/>
      <c r="PAC1224" s="14"/>
      <c r="PAD1224" s="14"/>
      <c r="PAE1224" s="14"/>
      <c r="PAF1224" s="14"/>
      <c r="PAG1224" s="14"/>
      <c r="PAH1224" s="14"/>
      <c r="PAI1224" s="14"/>
      <c r="PAJ1224" s="14"/>
      <c r="PAK1224" s="14"/>
      <c r="PAL1224" s="14"/>
      <c r="PAM1224" s="14"/>
      <c r="PAN1224" s="14"/>
      <c r="PAO1224" s="14"/>
      <c r="PAP1224" s="14"/>
      <c r="PAQ1224" s="14"/>
      <c r="PAR1224" s="14"/>
      <c r="PAS1224" s="14"/>
      <c r="PAT1224" s="14"/>
      <c r="PAU1224" s="14"/>
      <c r="PAV1224" s="14"/>
      <c r="PAW1224" s="14"/>
      <c r="PAX1224" s="14"/>
      <c r="PAY1224" s="14"/>
      <c r="PAZ1224" s="14"/>
      <c r="PBA1224" s="14"/>
      <c r="PBB1224" s="14"/>
      <c r="PBC1224" s="14"/>
      <c r="PBD1224" s="14"/>
      <c r="PBE1224" s="14"/>
      <c r="PBF1224" s="14"/>
      <c r="PBG1224" s="14"/>
      <c r="PBH1224" s="14"/>
      <c r="PBI1224" s="14"/>
      <c r="PBJ1224" s="14"/>
      <c r="PBK1224" s="14"/>
      <c r="PBL1224" s="14"/>
      <c r="PBM1224" s="14"/>
      <c r="PBN1224" s="14"/>
      <c r="PBO1224" s="14"/>
      <c r="PBP1224" s="14"/>
      <c r="PBQ1224" s="14"/>
      <c r="PBR1224" s="14"/>
      <c r="PBS1224" s="14"/>
      <c r="PBT1224" s="14"/>
      <c r="PBU1224" s="14"/>
      <c r="PBV1224" s="14"/>
      <c r="PBW1224" s="14"/>
      <c r="PBX1224" s="14"/>
      <c r="PBY1224" s="14"/>
      <c r="PBZ1224" s="14"/>
      <c r="PCA1224" s="14"/>
      <c r="PCB1224" s="14"/>
      <c r="PCC1224" s="14"/>
      <c r="PCD1224" s="14"/>
      <c r="PCE1224" s="14"/>
      <c r="PCF1224" s="14"/>
      <c r="PCG1224" s="14"/>
      <c r="PCH1224" s="14"/>
      <c r="PCI1224" s="14"/>
      <c r="PCJ1224" s="14"/>
      <c r="PCK1224" s="14"/>
      <c r="PCL1224" s="14"/>
      <c r="PCM1224" s="14"/>
      <c r="PCN1224" s="14"/>
      <c r="PCO1224" s="14"/>
      <c r="PCP1224" s="14"/>
      <c r="PCQ1224" s="14"/>
      <c r="PCR1224" s="14"/>
      <c r="PCS1224" s="14"/>
      <c r="PCT1224" s="14"/>
      <c r="PCU1224" s="14"/>
      <c r="PCV1224" s="14"/>
      <c r="PCW1224" s="14"/>
      <c r="PCX1224" s="14"/>
      <c r="PCY1224" s="14"/>
      <c r="PCZ1224" s="14"/>
      <c r="PDA1224" s="14"/>
      <c r="PDB1224" s="14"/>
      <c r="PDC1224" s="14"/>
      <c r="PDD1224" s="14"/>
      <c r="PDE1224" s="14"/>
      <c r="PDF1224" s="14"/>
      <c r="PDG1224" s="14"/>
      <c r="PDH1224" s="14"/>
      <c r="PDI1224" s="14"/>
      <c r="PDJ1224" s="14"/>
      <c r="PDK1224" s="14"/>
      <c r="PDL1224" s="14"/>
      <c r="PDM1224" s="14"/>
      <c r="PDN1224" s="14"/>
      <c r="PDO1224" s="14"/>
      <c r="PDP1224" s="14"/>
      <c r="PDQ1224" s="14"/>
      <c r="PDR1224" s="14"/>
      <c r="PDS1224" s="14"/>
      <c r="PDT1224" s="14"/>
      <c r="PDU1224" s="14"/>
      <c r="PDV1224" s="14"/>
      <c r="PDW1224" s="14"/>
      <c r="PDX1224" s="14"/>
      <c r="PDY1224" s="14"/>
      <c r="PDZ1224" s="14"/>
      <c r="PEA1224" s="14"/>
      <c r="PEB1224" s="14"/>
      <c r="PEC1224" s="14"/>
      <c r="PED1224" s="14"/>
      <c r="PEE1224" s="14"/>
      <c r="PEF1224" s="14"/>
      <c r="PEG1224" s="14"/>
      <c r="PEH1224" s="14"/>
      <c r="PEI1224" s="14"/>
      <c r="PEJ1224" s="14"/>
      <c r="PEK1224" s="14"/>
      <c r="PEL1224" s="14"/>
      <c r="PEM1224" s="14"/>
      <c r="PEN1224" s="14"/>
      <c r="PEO1224" s="14"/>
      <c r="PEP1224" s="14"/>
      <c r="PEQ1224" s="14"/>
      <c r="PER1224" s="14"/>
      <c r="PES1224" s="14"/>
      <c r="PET1224" s="14"/>
      <c r="PEU1224" s="14"/>
      <c r="PEV1224" s="14"/>
      <c r="PEW1224" s="14"/>
      <c r="PEX1224" s="14"/>
      <c r="PEY1224" s="14"/>
      <c r="PEZ1224" s="14"/>
      <c r="PFA1224" s="14"/>
      <c r="PFB1224" s="14"/>
      <c r="PFC1224" s="14"/>
      <c r="PFD1224" s="14"/>
      <c r="PFE1224" s="14"/>
      <c r="PFF1224" s="14"/>
      <c r="PFG1224" s="14"/>
      <c r="PFH1224" s="14"/>
      <c r="PFI1224" s="14"/>
      <c r="PFJ1224" s="14"/>
      <c r="PFK1224" s="14"/>
      <c r="PFL1224" s="14"/>
      <c r="PFM1224" s="14"/>
      <c r="PFN1224" s="14"/>
      <c r="PFO1224" s="14"/>
      <c r="PFP1224" s="14"/>
      <c r="PFQ1224" s="14"/>
      <c r="PFR1224" s="14"/>
      <c r="PFS1224" s="14"/>
      <c r="PFT1224" s="14"/>
      <c r="PFU1224" s="14"/>
      <c r="PFV1224" s="14"/>
      <c r="PFW1224" s="14"/>
      <c r="PFX1224" s="14"/>
      <c r="PFY1224" s="14"/>
      <c r="PFZ1224" s="14"/>
      <c r="PGA1224" s="14"/>
      <c r="PGB1224" s="14"/>
      <c r="PGC1224" s="14"/>
      <c r="PGD1224" s="14"/>
      <c r="PGE1224" s="14"/>
      <c r="PGF1224" s="14"/>
      <c r="PGG1224" s="14"/>
      <c r="PGH1224" s="14"/>
      <c r="PGI1224" s="14"/>
      <c r="PGJ1224" s="14"/>
      <c r="PGK1224" s="14"/>
      <c r="PGL1224" s="14"/>
      <c r="PGM1224" s="14"/>
      <c r="PGN1224" s="14"/>
      <c r="PGO1224" s="14"/>
      <c r="PGP1224" s="14"/>
      <c r="PGQ1224" s="14"/>
      <c r="PGR1224" s="14"/>
      <c r="PGS1224" s="14"/>
      <c r="PGT1224" s="14"/>
      <c r="PGU1224" s="14"/>
      <c r="PGV1224" s="14"/>
      <c r="PGW1224" s="14"/>
      <c r="PGX1224" s="14"/>
      <c r="PGY1224" s="14"/>
      <c r="PGZ1224" s="14"/>
      <c r="PHA1224" s="14"/>
      <c r="PHB1224" s="14"/>
      <c r="PHC1224" s="14"/>
      <c r="PHD1224" s="14"/>
      <c r="PHE1224" s="14"/>
      <c r="PHF1224" s="14"/>
      <c r="PHG1224" s="14"/>
      <c r="PHH1224" s="14"/>
      <c r="PHI1224" s="14"/>
      <c r="PHJ1224" s="14"/>
      <c r="PHK1224" s="14"/>
      <c r="PHL1224" s="14"/>
      <c r="PHM1224" s="14"/>
      <c r="PHN1224" s="14"/>
      <c r="PHO1224" s="14"/>
      <c r="PHP1224" s="14"/>
      <c r="PHQ1224" s="14"/>
      <c r="PHR1224" s="14"/>
      <c r="PHS1224" s="14"/>
      <c r="PHT1224" s="14"/>
      <c r="PHU1224" s="14"/>
      <c r="PHV1224" s="14"/>
      <c r="PHW1224" s="14"/>
      <c r="PHX1224" s="14"/>
      <c r="PHY1224" s="14"/>
      <c r="PHZ1224" s="14"/>
      <c r="PIA1224" s="14"/>
      <c r="PIB1224" s="14"/>
      <c r="PIC1224" s="14"/>
      <c r="PID1224" s="14"/>
      <c r="PIE1224" s="14"/>
      <c r="PIF1224" s="14"/>
      <c r="PIG1224" s="14"/>
      <c r="PIH1224" s="14"/>
      <c r="PII1224" s="14"/>
      <c r="PIJ1224" s="14"/>
      <c r="PIK1224" s="14"/>
      <c r="PIL1224" s="14"/>
      <c r="PIM1224" s="14"/>
      <c r="PIN1224" s="14"/>
      <c r="PIO1224" s="14"/>
      <c r="PIP1224" s="14"/>
      <c r="PIQ1224" s="14"/>
      <c r="PIR1224" s="14"/>
      <c r="PIS1224" s="14"/>
      <c r="PIT1224" s="14"/>
      <c r="PIU1224" s="14"/>
      <c r="PIV1224" s="14"/>
      <c r="PIW1224" s="14"/>
      <c r="PIX1224" s="14"/>
      <c r="PIY1224" s="14"/>
      <c r="PIZ1224" s="14"/>
      <c r="PJA1224" s="14"/>
      <c r="PJB1224" s="14"/>
      <c r="PJC1224" s="14"/>
      <c r="PJD1224" s="14"/>
      <c r="PJE1224" s="14"/>
      <c r="PJF1224" s="14"/>
      <c r="PJG1224" s="14"/>
      <c r="PJH1224" s="14"/>
      <c r="PJI1224" s="14"/>
      <c r="PJJ1224" s="14"/>
      <c r="PJK1224" s="14"/>
      <c r="PJL1224" s="14"/>
      <c r="PJM1224" s="14"/>
      <c r="PJN1224" s="14"/>
      <c r="PJO1224" s="14"/>
      <c r="PJP1224" s="14"/>
      <c r="PJQ1224" s="14"/>
      <c r="PJR1224" s="14"/>
      <c r="PJS1224" s="14"/>
      <c r="PJT1224" s="14"/>
      <c r="PJU1224" s="14"/>
      <c r="PJV1224" s="14"/>
      <c r="PJW1224" s="14"/>
      <c r="PJX1224" s="14"/>
      <c r="PJY1224" s="14"/>
      <c r="PJZ1224" s="14"/>
      <c r="PKA1224" s="14"/>
      <c r="PKB1224" s="14"/>
      <c r="PKC1224" s="14"/>
      <c r="PKD1224" s="14"/>
      <c r="PKE1224" s="14"/>
      <c r="PKF1224" s="14"/>
      <c r="PKG1224" s="14"/>
      <c r="PKH1224" s="14"/>
      <c r="PKI1224" s="14"/>
      <c r="PKJ1224" s="14"/>
      <c r="PKK1224" s="14"/>
      <c r="PKL1224" s="14"/>
      <c r="PKM1224" s="14"/>
      <c r="PKN1224" s="14"/>
      <c r="PKO1224" s="14"/>
      <c r="PKP1224" s="14"/>
      <c r="PKQ1224" s="14"/>
      <c r="PKR1224" s="14"/>
      <c r="PKS1224" s="14"/>
      <c r="PKT1224" s="14"/>
      <c r="PKU1224" s="14"/>
      <c r="PKV1224" s="14"/>
      <c r="PKW1224" s="14"/>
      <c r="PKX1224" s="14"/>
      <c r="PKY1224" s="14"/>
      <c r="PKZ1224" s="14"/>
      <c r="PLA1224" s="14"/>
      <c r="PLB1224" s="14"/>
      <c r="PLC1224" s="14"/>
      <c r="PLD1224" s="14"/>
      <c r="PLE1224" s="14"/>
      <c r="PLF1224" s="14"/>
      <c r="PLG1224" s="14"/>
      <c r="PLH1224" s="14"/>
      <c r="PLI1224" s="14"/>
      <c r="PLJ1224" s="14"/>
      <c r="PLK1224" s="14"/>
      <c r="PLL1224" s="14"/>
      <c r="PLM1224" s="14"/>
      <c r="PLN1224" s="14"/>
      <c r="PLO1224" s="14"/>
      <c r="PLP1224" s="14"/>
      <c r="PLQ1224" s="14"/>
      <c r="PLR1224" s="14"/>
      <c r="PLS1224" s="14"/>
      <c r="PLT1224" s="14"/>
      <c r="PLU1224" s="14"/>
      <c r="PLV1224" s="14"/>
      <c r="PLW1224" s="14"/>
      <c r="PLX1224" s="14"/>
      <c r="PLY1224" s="14"/>
      <c r="PLZ1224" s="14"/>
      <c r="PMA1224" s="14"/>
      <c r="PMB1224" s="14"/>
      <c r="PMC1224" s="14"/>
      <c r="PMD1224" s="14"/>
      <c r="PME1224" s="14"/>
      <c r="PMF1224" s="14"/>
      <c r="PMG1224" s="14"/>
      <c r="PMH1224" s="14"/>
      <c r="PMI1224" s="14"/>
      <c r="PMJ1224" s="14"/>
      <c r="PMK1224" s="14"/>
      <c r="PML1224" s="14"/>
      <c r="PMM1224" s="14"/>
      <c r="PMN1224" s="14"/>
      <c r="PMO1224" s="14"/>
      <c r="PMP1224" s="14"/>
      <c r="PMQ1224" s="14"/>
      <c r="PMR1224" s="14"/>
      <c r="PMS1224" s="14"/>
      <c r="PMT1224" s="14"/>
      <c r="PMU1224" s="14"/>
      <c r="PMV1224" s="14"/>
      <c r="PMW1224" s="14"/>
      <c r="PMX1224" s="14"/>
      <c r="PMY1224" s="14"/>
      <c r="PMZ1224" s="14"/>
      <c r="PNA1224" s="14"/>
      <c r="PNB1224" s="14"/>
      <c r="PNC1224" s="14"/>
      <c r="PND1224" s="14"/>
      <c r="PNE1224" s="14"/>
      <c r="PNF1224" s="14"/>
      <c r="PNG1224" s="14"/>
      <c r="PNH1224" s="14"/>
      <c r="PNI1224" s="14"/>
      <c r="PNJ1224" s="14"/>
      <c r="PNK1224" s="14"/>
      <c r="PNL1224" s="14"/>
      <c r="PNM1224" s="14"/>
      <c r="PNN1224" s="14"/>
      <c r="PNO1224" s="14"/>
      <c r="PNP1224" s="14"/>
      <c r="PNQ1224" s="14"/>
      <c r="PNR1224" s="14"/>
      <c r="PNS1224" s="14"/>
      <c r="PNT1224" s="14"/>
      <c r="PNU1224" s="14"/>
      <c r="PNV1224" s="14"/>
      <c r="PNW1224" s="14"/>
      <c r="PNX1224" s="14"/>
      <c r="PNY1224" s="14"/>
      <c r="PNZ1224" s="14"/>
      <c r="POA1224" s="14"/>
      <c r="POB1224" s="14"/>
      <c r="POC1224" s="14"/>
      <c r="POD1224" s="14"/>
      <c r="POE1224" s="14"/>
      <c r="POF1224" s="14"/>
      <c r="POG1224" s="14"/>
      <c r="POH1224" s="14"/>
      <c r="POI1224" s="14"/>
      <c r="POJ1224" s="14"/>
      <c r="POK1224" s="14"/>
      <c r="POL1224" s="14"/>
      <c r="POM1224" s="14"/>
      <c r="PON1224" s="14"/>
      <c r="POO1224" s="14"/>
      <c r="POP1224" s="14"/>
      <c r="POQ1224" s="14"/>
      <c r="POR1224" s="14"/>
      <c r="POS1224" s="14"/>
      <c r="POT1224" s="14"/>
      <c r="POU1224" s="14"/>
      <c r="POV1224" s="14"/>
      <c r="POW1224" s="14"/>
      <c r="POX1224" s="14"/>
      <c r="POY1224" s="14"/>
      <c r="POZ1224" s="14"/>
      <c r="PPA1224" s="14"/>
      <c r="PPB1224" s="14"/>
      <c r="PPC1224" s="14"/>
      <c r="PPD1224" s="14"/>
      <c r="PPE1224" s="14"/>
      <c r="PPF1224" s="14"/>
      <c r="PPG1224" s="14"/>
      <c r="PPH1224" s="14"/>
      <c r="PPI1224" s="14"/>
      <c r="PPJ1224" s="14"/>
      <c r="PPK1224" s="14"/>
      <c r="PPL1224" s="14"/>
      <c r="PPM1224" s="14"/>
      <c r="PPN1224" s="14"/>
      <c r="PPO1224" s="14"/>
      <c r="PPP1224" s="14"/>
      <c r="PPQ1224" s="14"/>
      <c r="PPR1224" s="14"/>
      <c r="PPS1224" s="14"/>
      <c r="PPT1224" s="14"/>
      <c r="PPU1224" s="14"/>
      <c r="PPV1224" s="14"/>
      <c r="PPW1224" s="14"/>
      <c r="PPX1224" s="14"/>
      <c r="PPY1224" s="14"/>
      <c r="PPZ1224" s="14"/>
      <c r="PQA1224" s="14"/>
      <c r="PQB1224" s="14"/>
      <c r="PQC1224" s="14"/>
      <c r="PQD1224" s="14"/>
      <c r="PQE1224" s="14"/>
      <c r="PQF1224" s="14"/>
      <c r="PQG1224" s="14"/>
      <c r="PQH1224" s="14"/>
      <c r="PQI1224" s="14"/>
      <c r="PQJ1224" s="14"/>
      <c r="PQK1224" s="14"/>
      <c r="PQL1224" s="14"/>
      <c r="PQM1224" s="14"/>
      <c r="PQN1224" s="14"/>
      <c r="PQO1224" s="14"/>
      <c r="PQP1224" s="14"/>
      <c r="PQQ1224" s="14"/>
      <c r="PQR1224" s="14"/>
      <c r="PQS1224" s="14"/>
      <c r="PQT1224" s="14"/>
      <c r="PQU1224" s="14"/>
      <c r="PQV1224" s="14"/>
      <c r="PQW1224" s="14"/>
      <c r="PQX1224" s="14"/>
      <c r="PQY1224" s="14"/>
      <c r="PQZ1224" s="14"/>
      <c r="PRA1224" s="14"/>
      <c r="PRB1224" s="14"/>
      <c r="PRC1224" s="14"/>
      <c r="PRD1224" s="14"/>
      <c r="PRE1224" s="14"/>
      <c r="PRF1224" s="14"/>
      <c r="PRG1224" s="14"/>
      <c r="PRH1224" s="14"/>
      <c r="PRI1224" s="14"/>
      <c r="PRJ1224" s="14"/>
      <c r="PRK1224" s="14"/>
      <c r="PRL1224" s="14"/>
      <c r="PRM1224" s="14"/>
      <c r="PRN1224" s="14"/>
      <c r="PRO1224" s="14"/>
      <c r="PRP1224" s="14"/>
      <c r="PRQ1224" s="14"/>
      <c r="PRR1224" s="14"/>
      <c r="PRS1224" s="14"/>
      <c r="PRT1224" s="14"/>
      <c r="PRU1224" s="14"/>
      <c r="PRV1224" s="14"/>
      <c r="PRW1224" s="14"/>
      <c r="PRX1224" s="14"/>
      <c r="PRY1224" s="14"/>
      <c r="PRZ1224" s="14"/>
      <c r="PSA1224" s="14"/>
      <c r="PSB1224" s="14"/>
      <c r="PSC1224" s="14"/>
      <c r="PSD1224" s="14"/>
      <c r="PSE1224" s="14"/>
      <c r="PSF1224" s="14"/>
      <c r="PSG1224" s="14"/>
      <c r="PSH1224" s="14"/>
      <c r="PSI1224" s="14"/>
      <c r="PSJ1224" s="14"/>
      <c r="PSK1224" s="14"/>
      <c r="PSL1224" s="14"/>
      <c r="PSM1224" s="14"/>
      <c r="PSN1224" s="14"/>
      <c r="PSO1224" s="14"/>
      <c r="PSP1224" s="14"/>
      <c r="PSQ1224" s="14"/>
      <c r="PSR1224" s="14"/>
      <c r="PSS1224" s="14"/>
      <c r="PST1224" s="14"/>
      <c r="PSU1224" s="14"/>
      <c r="PSV1224" s="14"/>
      <c r="PSW1224" s="14"/>
      <c r="PSX1224" s="14"/>
      <c r="PSY1224" s="14"/>
      <c r="PSZ1224" s="14"/>
      <c r="PTA1224" s="14"/>
      <c r="PTB1224" s="14"/>
      <c r="PTC1224" s="14"/>
      <c r="PTD1224" s="14"/>
      <c r="PTE1224" s="14"/>
      <c r="PTF1224" s="14"/>
      <c r="PTG1224" s="14"/>
      <c r="PTH1224" s="14"/>
      <c r="PTI1224" s="14"/>
      <c r="PTJ1224" s="14"/>
      <c r="PTK1224" s="14"/>
      <c r="PTL1224" s="14"/>
      <c r="PTM1224" s="14"/>
      <c r="PTN1224" s="14"/>
      <c r="PTO1224" s="14"/>
      <c r="PTP1224" s="14"/>
      <c r="PTQ1224" s="14"/>
      <c r="PTR1224" s="14"/>
      <c r="PTS1224" s="14"/>
      <c r="PTT1224" s="14"/>
      <c r="PTU1224" s="14"/>
      <c r="PTV1224" s="14"/>
      <c r="PTW1224" s="14"/>
      <c r="PTX1224" s="14"/>
      <c r="PTY1224" s="14"/>
      <c r="PTZ1224" s="14"/>
      <c r="PUA1224" s="14"/>
      <c r="PUB1224" s="14"/>
      <c r="PUC1224" s="14"/>
      <c r="PUD1224" s="14"/>
      <c r="PUE1224" s="14"/>
      <c r="PUF1224" s="14"/>
      <c r="PUG1224" s="14"/>
      <c r="PUH1224" s="14"/>
      <c r="PUI1224" s="14"/>
      <c r="PUJ1224" s="14"/>
      <c r="PUK1224" s="14"/>
      <c r="PUL1224" s="14"/>
      <c r="PUM1224" s="14"/>
      <c r="PUN1224" s="14"/>
      <c r="PUO1224" s="14"/>
      <c r="PUP1224" s="14"/>
      <c r="PUQ1224" s="14"/>
      <c r="PUR1224" s="14"/>
      <c r="PUS1224" s="14"/>
      <c r="PUT1224" s="14"/>
      <c r="PUU1224" s="14"/>
      <c r="PUV1224" s="14"/>
      <c r="PUW1224" s="14"/>
      <c r="PUX1224" s="14"/>
      <c r="PUY1224" s="14"/>
      <c r="PUZ1224" s="14"/>
      <c r="PVA1224" s="14"/>
      <c r="PVB1224" s="14"/>
      <c r="PVC1224" s="14"/>
      <c r="PVD1224" s="14"/>
      <c r="PVE1224" s="14"/>
      <c r="PVF1224" s="14"/>
      <c r="PVG1224" s="14"/>
      <c r="PVH1224" s="14"/>
      <c r="PVI1224" s="14"/>
      <c r="PVJ1224" s="14"/>
      <c r="PVK1224" s="14"/>
      <c r="PVL1224" s="14"/>
      <c r="PVM1224" s="14"/>
      <c r="PVN1224" s="14"/>
      <c r="PVO1224" s="14"/>
      <c r="PVP1224" s="14"/>
      <c r="PVQ1224" s="14"/>
      <c r="PVR1224" s="14"/>
      <c r="PVS1224" s="14"/>
      <c r="PVT1224" s="14"/>
      <c r="PVU1224" s="14"/>
      <c r="PVV1224" s="14"/>
      <c r="PVW1224" s="14"/>
      <c r="PVX1224" s="14"/>
      <c r="PVY1224" s="14"/>
      <c r="PVZ1224" s="14"/>
      <c r="PWA1224" s="14"/>
      <c r="PWB1224" s="14"/>
      <c r="PWC1224" s="14"/>
      <c r="PWD1224" s="14"/>
      <c r="PWE1224" s="14"/>
      <c r="PWF1224" s="14"/>
      <c r="PWG1224" s="14"/>
      <c r="PWH1224" s="14"/>
      <c r="PWI1224" s="14"/>
      <c r="PWJ1224" s="14"/>
      <c r="PWK1224" s="14"/>
      <c r="PWL1224" s="14"/>
      <c r="PWM1224" s="14"/>
      <c r="PWN1224" s="14"/>
      <c r="PWO1224" s="14"/>
      <c r="PWP1224" s="14"/>
      <c r="PWQ1224" s="14"/>
      <c r="PWR1224" s="14"/>
      <c r="PWS1224" s="14"/>
      <c r="PWT1224" s="14"/>
      <c r="PWU1224" s="14"/>
      <c r="PWV1224" s="14"/>
      <c r="PWW1224" s="14"/>
      <c r="PWX1224" s="14"/>
      <c r="PWY1224" s="14"/>
      <c r="PWZ1224" s="14"/>
      <c r="PXA1224" s="14"/>
      <c r="PXB1224" s="14"/>
      <c r="PXC1224" s="14"/>
      <c r="PXD1224" s="14"/>
      <c r="PXE1224" s="14"/>
      <c r="PXF1224" s="14"/>
      <c r="PXG1224" s="14"/>
      <c r="PXH1224" s="14"/>
      <c r="PXI1224" s="14"/>
      <c r="PXJ1224" s="14"/>
      <c r="PXK1224" s="14"/>
      <c r="PXL1224" s="14"/>
      <c r="PXM1224" s="14"/>
      <c r="PXN1224" s="14"/>
      <c r="PXO1224" s="14"/>
      <c r="PXP1224" s="14"/>
      <c r="PXQ1224" s="14"/>
      <c r="PXR1224" s="14"/>
      <c r="PXS1224" s="14"/>
      <c r="PXT1224" s="14"/>
      <c r="PXU1224" s="14"/>
      <c r="PXV1224" s="14"/>
      <c r="PXW1224" s="14"/>
      <c r="PXX1224" s="14"/>
      <c r="PXY1224" s="14"/>
      <c r="PXZ1224" s="14"/>
      <c r="PYA1224" s="14"/>
      <c r="PYB1224" s="14"/>
      <c r="PYC1224" s="14"/>
      <c r="PYD1224" s="14"/>
      <c r="PYE1224" s="14"/>
      <c r="PYF1224" s="14"/>
      <c r="PYG1224" s="14"/>
      <c r="PYH1224" s="14"/>
      <c r="PYI1224" s="14"/>
      <c r="PYJ1224" s="14"/>
      <c r="PYK1224" s="14"/>
      <c r="PYL1224" s="14"/>
      <c r="PYM1224" s="14"/>
      <c r="PYN1224" s="14"/>
      <c r="PYO1224" s="14"/>
      <c r="PYP1224" s="14"/>
      <c r="PYQ1224" s="14"/>
      <c r="PYR1224" s="14"/>
      <c r="PYS1224" s="14"/>
      <c r="PYT1224" s="14"/>
      <c r="PYU1224" s="14"/>
      <c r="PYV1224" s="14"/>
      <c r="PYW1224" s="14"/>
      <c r="PYX1224" s="14"/>
      <c r="PYY1224" s="14"/>
      <c r="PYZ1224" s="14"/>
      <c r="PZA1224" s="14"/>
      <c r="PZB1224" s="14"/>
      <c r="PZC1224" s="14"/>
      <c r="PZD1224" s="14"/>
      <c r="PZE1224" s="14"/>
      <c r="PZF1224" s="14"/>
      <c r="PZG1224" s="14"/>
      <c r="PZH1224" s="14"/>
      <c r="PZI1224" s="14"/>
      <c r="PZJ1224" s="14"/>
      <c r="PZK1224" s="14"/>
      <c r="PZL1224" s="14"/>
      <c r="PZM1224" s="14"/>
      <c r="PZN1224" s="14"/>
      <c r="PZO1224" s="14"/>
      <c r="PZP1224" s="14"/>
      <c r="PZQ1224" s="14"/>
      <c r="PZR1224" s="14"/>
      <c r="PZS1224" s="14"/>
      <c r="PZT1224" s="14"/>
      <c r="PZU1224" s="14"/>
      <c r="PZV1224" s="14"/>
      <c r="PZW1224" s="14"/>
      <c r="PZX1224" s="14"/>
      <c r="PZY1224" s="14"/>
      <c r="PZZ1224" s="14"/>
      <c r="QAA1224" s="14"/>
      <c r="QAB1224" s="14"/>
      <c r="QAC1224" s="14"/>
      <c r="QAD1224" s="14"/>
      <c r="QAE1224" s="14"/>
      <c r="QAF1224" s="14"/>
      <c r="QAG1224" s="14"/>
      <c r="QAH1224" s="14"/>
      <c r="QAI1224" s="14"/>
      <c r="QAJ1224" s="14"/>
      <c r="QAK1224" s="14"/>
      <c r="QAL1224" s="14"/>
      <c r="QAM1224" s="14"/>
      <c r="QAN1224" s="14"/>
      <c r="QAO1224" s="14"/>
      <c r="QAP1224" s="14"/>
      <c r="QAQ1224" s="14"/>
      <c r="QAR1224" s="14"/>
      <c r="QAS1224" s="14"/>
      <c r="QAT1224" s="14"/>
      <c r="QAU1224" s="14"/>
      <c r="QAV1224" s="14"/>
      <c r="QAW1224" s="14"/>
      <c r="QAX1224" s="14"/>
      <c r="QAY1224" s="14"/>
      <c r="QAZ1224" s="14"/>
      <c r="QBA1224" s="14"/>
      <c r="QBB1224" s="14"/>
      <c r="QBC1224" s="14"/>
      <c r="QBD1224" s="14"/>
      <c r="QBE1224" s="14"/>
      <c r="QBF1224" s="14"/>
      <c r="QBG1224" s="14"/>
      <c r="QBH1224" s="14"/>
      <c r="QBI1224" s="14"/>
      <c r="QBJ1224" s="14"/>
      <c r="QBK1224" s="14"/>
      <c r="QBL1224" s="14"/>
      <c r="QBM1224" s="14"/>
      <c r="QBN1224" s="14"/>
      <c r="QBO1224" s="14"/>
      <c r="QBP1224" s="14"/>
      <c r="QBQ1224" s="14"/>
      <c r="QBR1224" s="14"/>
      <c r="QBS1224" s="14"/>
      <c r="QBT1224" s="14"/>
      <c r="QBU1224" s="14"/>
      <c r="QBV1224" s="14"/>
      <c r="QBW1224" s="14"/>
      <c r="QBX1224" s="14"/>
      <c r="QBY1224" s="14"/>
      <c r="QBZ1224" s="14"/>
      <c r="QCA1224" s="14"/>
      <c r="QCB1224" s="14"/>
      <c r="QCC1224" s="14"/>
      <c r="QCD1224" s="14"/>
      <c r="QCE1224" s="14"/>
      <c r="QCF1224" s="14"/>
      <c r="QCG1224" s="14"/>
      <c r="QCH1224" s="14"/>
      <c r="QCI1224" s="14"/>
      <c r="QCJ1224" s="14"/>
      <c r="QCK1224" s="14"/>
      <c r="QCL1224" s="14"/>
      <c r="QCM1224" s="14"/>
      <c r="QCN1224" s="14"/>
      <c r="QCO1224" s="14"/>
      <c r="QCP1224" s="14"/>
      <c r="QCQ1224" s="14"/>
      <c r="QCR1224" s="14"/>
      <c r="QCS1224" s="14"/>
      <c r="QCT1224" s="14"/>
      <c r="QCU1224" s="14"/>
      <c r="QCV1224" s="14"/>
      <c r="QCW1224" s="14"/>
      <c r="QCX1224" s="14"/>
      <c r="QCY1224" s="14"/>
      <c r="QCZ1224" s="14"/>
      <c r="QDA1224" s="14"/>
      <c r="QDB1224" s="14"/>
      <c r="QDC1224" s="14"/>
      <c r="QDD1224" s="14"/>
      <c r="QDE1224" s="14"/>
      <c r="QDF1224" s="14"/>
      <c r="QDG1224" s="14"/>
      <c r="QDH1224" s="14"/>
      <c r="QDI1224" s="14"/>
      <c r="QDJ1224" s="14"/>
      <c r="QDK1224" s="14"/>
      <c r="QDL1224" s="14"/>
      <c r="QDM1224" s="14"/>
      <c r="QDN1224" s="14"/>
      <c r="QDO1224" s="14"/>
      <c r="QDP1224" s="14"/>
      <c r="QDQ1224" s="14"/>
      <c r="QDR1224" s="14"/>
      <c r="QDS1224" s="14"/>
      <c r="QDT1224" s="14"/>
      <c r="QDU1224" s="14"/>
      <c r="QDV1224" s="14"/>
      <c r="QDW1224" s="14"/>
      <c r="QDX1224" s="14"/>
      <c r="QDY1224" s="14"/>
      <c r="QDZ1224" s="14"/>
      <c r="QEA1224" s="14"/>
      <c r="QEB1224" s="14"/>
      <c r="QEC1224" s="14"/>
      <c r="QED1224" s="14"/>
      <c r="QEE1224" s="14"/>
      <c r="QEF1224" s="14"/>
      <c r="QEG1224" s="14"/>
      <c r="QEH1224" s="14"/>
      <c r="QEI1224" s="14"/>
      <c r="QEJ1224" s="14"/>
      <c r="QEK1224" s="14"/>
      <c r="QEL1224" s="14"/>
      <c r="QEM1224" s="14"/>
      <c r="QEN1224" s="14"/>
      <c r="QEO1224" s="14"/>
      <c r="QEP1224" s="14"/>
      <c r="QEQ1224" s="14"/>
      <c r="QER1224" s="14"/>
      <c r="QES1224" s="14"/>
      <c r="QET1224" s="14"/>
      <c r="QEU1224" s="14"/>
      <c r="QEV1224" s="14"/>
      <c r="QEW1224" s="14"/>
      <c r="QEX1224" s="14"/>
      <c r="QEY1224" s="14"/>
      <c r="QEZ1224" s="14"/>
      <c r="QFA1224" s="14"/>
      <c r="QFB1224" s="14"/>
      <c r="QFC1224" s="14"/>
      <c r="QFD1224" s="14"/>
      <c r="QFE1224" s="14"/>
      <c r="QFF1224" s="14"/>
      <c r="QFG1224" s="14"/>
      <c r="QFH1224" s="14"/>
      <c r="QFI1224" s="14"/>
      <c r="QFJ1224" s="14"/>
      <c r="QFK1224" s="14"/>
      <c r="QFL1224" s="14"/>
      <c r="QFM1224" s="14"/>
      <c r="QFN1224" s="14"/>
      <c r="QFO1224" s="14"/>
      <c r="QFP1224" s="14"/>
      <c r="QFQ1224" s="14"/>
      <c r="QFR1224" s="14"/>
      <c r="QFS1224" s="14"/>
      <c r="QFT1224" s="14"/>
      <c r="QFU1224" s="14"/>
      <c r="QFV1224" s="14"/>
      <c r="QFW1224" s="14"/>
      <c r="QFX1224" s="14"/>
      <c r="QFY1224" s="14"/>
      <c r="QFZ1224" s="14"/>
      <c r="QGA1224" s="14"/>
      <c r="QGB1224" s="14"/>
      <c r="QGC1224" s="14"/>
      <c r="QGD1224" s="14"/>
      <c r="QGE1224" s="14"/>
      <c r="QGF1224" s="14"/>
      <c r="QGG1224" s="14"/>
      <c r="QGH1224" s="14"/>
      <c r="QGI1224" s="14"/>
      <c r="QGJ1224" s="14"/>
      <c r="QGK1224" s="14"/>
      <c r="QGL1224" s="14"/>
      <c r="QGM1224" s="14"/>
      <c r="QGN1224" s="14"/>
      <c r="QGO1224" s="14"/>
      <c r="QGP1224" s="14"/>
      <c r="QGQ1224" s="14"/>
      <c r="QGR1224" s="14"/>
      <c r="QGS1224" s="14"/>
      <c r="QGT1224" s="14"/>
      <c r="QGU1224" s="14"/>
      <c r="QGV1224" s="14"/>
      <c r="QGW1224" s="14"/>
      <c r="QGX1224" s="14"/>
      <c r="QGY1224" s="14"/>
      <c r="QGZ1224" s="14"/>
      <c r="QHA1224" s="14"/>
      <c r="QHB1224" s="14"/>
      <c r="QHC1224" s="14"/>
      <c r="QHD1224" s="14"/>
      <c r="QHE1224" s="14"/>
      <c r="QHF1224" s="14"/>
      <c r="QHG1224" s="14"/>
      <c r="QHH1224" s="14"/>
      <c r="QHI1224" s="14"/>
      <c r="QHJ1224" s="14"/>
      <c r="QHK1224" s="14"/>
      <c r="QHL1224" s="14"/>
      <c r="QHM1224" s="14"/>
      <c r="QHN1224" s="14"/>
      <c r="QHO1224" s="14"/>
      <c r="QHP1224" s="14"/>
      <c r="QHQ1224" s="14"/>
      <c r="QHR1224" s="14"/>
      <c r="QHS1224" s="14"/>
      <c r="QHT1224" s="14"/>
      <c r="QHU1224" s="14"/>
      <c r="QHV1224" s="14"/>
      <c r="QHW1224" s="14"/>
      <c r="QHX1224" s="14"/>
      <c r="QHY1224" s="14"/>
      <c r="QHZ1224" s="14"/>
      <c r="QIA1224" s="14"/>
      <c r="QIB1224" s="14"/>
      <c r="QIC1224" s="14"/>
      <c r="QID1224" s="14"/>
      <c r="QIE1224" s="14"/>
      <c r="QIF1224" s="14"/>
      <c r="QIG1224" s="14"/>
      <c r="QIH1224" s="14"/>
      <c r="QII1224" s="14"/>
      <c r="QIJ1224" s="14"/>
      <c r="QIK1224" s="14"/>
      <c r="QIL1224" s="14"/>
      <c r="QIM1224" s="14"/>
      <c r="QIN1224" s="14"/>
      <c r="QIO1224" s="14"/>
      <c r="QIP1224" s="14"/>
      <c r="QIQ1224" s="14"/>
      <c r="QIR1224" s="14"/>
      <c r="QIS1224" s="14"/>
      <c r="QIT1224" s="14"/>
      <c r="QIU1224" s="14"/>
      <c r="QIV1224" s="14"/>
      <c r="QIW1224" s="14"/>
      <c r="QIX1224" s="14"/>
      <c r="QIY1224" s="14"/>
      <c r="QIZ1224" s="14"/>
      <c r="QJA1224" s="14"/>
      <c r="QJB1224" s="14"/>
      <c r="QJC1224" s="14"/>
      <c r="QJD1224" s="14"/>
      <c r="QJE1224" s="14"/>
      <c r="QJF1224" s="14"/>
      <c r="QJG1224" s="14"/>
      <c r="QJH1224" s="14"/>
      <c r="QJI1224" s="14"/>
      <c r="QJJ1224" s="14"/>
      <c r="QJK1224" s="14"/>
      <c r="QJL1224" s="14"/>
      <c r="QJM1224" s="14"/>
      <c r="QJN1224" s="14"/>
      <c r="QJO1224" s="14"/>
      <c r="QJP1224" s="14"/>
      <c r="QJQ1224" s="14"/>
      <c r="QJR1224" s="14"/>
      <c r="QJS1224" s="14"/>
      <c r="QJT1224" s="14"/>
      <c r="QJU1224" s="14"/>
      <c r="QJV1224" s="14"/>
      <c r="QJW1224" s="14"/>
      <c r="QJX1224" s="14"/>
      <c r="QJY1224" s="14"/>
      <c r="QJZ1224" s="14"/>
      <c r="QKA1224" s="14"/>
      <c r="QKB1224" s="14"/>
      <c r="QKC1224" s="14"/>
      <c r="QKD1224" s="14"/>
      <c r="QKE1224" s="14"/>
      <c r="QKF1224" s="14"/>
      <c r="QKG1224" s="14"/>
      <c r="QKH1224" s="14"/>
      <c r="QKI1224" s="14"/>
      <c r="QKJ1224" s="14"/>
      <c r="QKK1224" s="14"/>
      <c r="QKL1224" s="14"/>
      <c r="QKM1224" s="14"/>
      <c r="QKN1224" s="14"/>
      <c r="QKO1224" s="14"/>
      <c r="QKP1224" s="14"/>
      <c r="QKQ1224" s="14"/>
      <c r="QKR1224" s="14"/>
      <c r="QKS1224" s="14"/>
      <c r="QKT1224" s="14"/>
      <c r="QKU1224" s="14"/>
      <c r="QKV1224" s="14"/>
      <c r="QKW1224" s="14"/>
      <c r="QKX1224" s="14"/>
      <c r="QKY1224" s="14"/>
      <c r="QKZ1224" s="14"/>
      <c r="QLA1224" s="14"/>
      <c r="QLB1224" s="14"/>
      <c r="QLC1224" s="14"/>
      <c r="QLD1224" s="14"/>
      <c r="QLE1224" s="14"/>
      <c r="QLF1224" s="14"/>
      <c r="QLG1224" s="14"/>
      <c r="QLH1224" s="14"/>
      <c r="QLI1224" s="14"/>
      <c r="QLJ1224" s="14"/>
      <c r="QLK1224" s="14"/>
      <c r="QLL1224" s="14"/>
      <c r="QLM1224" s="14"/>
      <c r="QLN1224" s="14"/>
      <c r="QLO1224" s="14"/>
      <c r="QLP1224" s="14"/>
      <c r="QLQ1224" s="14"/>
      <c r="QLR1224" s="14"/>
      <c r="QLS1224" s="14"/>
      <c r="QLT1224" s="14"/>
      <c r="QLU1224" s="14"/>
      <c r="QLV1224" s="14"/>
      <c r="QLW1224" s="14"/>
      <c r="QLX1224" s="14"/>
      <c r="QLY1224" s="14"/>
      <c r="QLZ1224" s="14"/>
      <c r="QMA1224" s="14"/>
      <c r="QMB1224" s="14"/>
      <c r="QMC1224" s="14"/>
      <c r="QMD1224" s="14"/>
      <c r="QME1224" s="14"/>
      <c r="QMF1224" s="14"/>
      <c r="QMG1224" s="14"/>
      <c r="QMH1224" s="14"/>
      <c r="QMI1224" s="14"/>
      <c r="QMJ1224" s="14"/>
      <c r="QMK1224" s="14"/>
      <c r="QML1224" s="14"/>
      <c r="QMM1224" s="14"/>
      <c r="QMN1224" s="14"/>
      <c r="QMO1224" s="14"/>
      <c r="QMP1224" s="14"/>
      <c r="QMQ1224" s="14"/>
      <c r="QMR1224" s="14"/>
      <c r="QMS1224" s="14"/>
      <c r="QMT1224" s="14"/>
      <c r="QMU1224" s="14"/>
      <c r="QMV1224" s="14"/>
      <c r="QMW1224" s="14"/>
      <c r="QMX1224" s="14"/>
      <c r="QMY1224" s="14"/>
      <c r="QMZ1224" s="14"/>
      <c r="QNA1224" s="14"/>
      <c r="QNB1224" s="14"/>
      <c r="QNC1224" s="14"/>
      <c r="QND1224" s="14"/>
      <c r="QNE1224" s="14"/>
      <c r="QNF1224" s="14"/>
      <c r="QNG1224" s="14"/>
      <c r="QNH1224" s="14"/>
      <c r="QNI1224" s="14"/>
      <c r="QNJ1224" s="14"/>
      <c r="QNK1224" s="14"/>
      <c r="QNL1224" s="14"/>
      <c r="QNM1224" s="14"/>
      <c r="QNN1224" s="14"/>
      <c r="QNO1224" s="14"/>
      <c r="QNP1224" s="14"/>
      <c r="QNQ1224" s="14"/>
      <c r="QNR1224" s="14"/>
      <c r="QNS1224" s="14"/>
      <c r="QNT1224" s="14"/>
      <c r="QNU1224" s="14"/>
      <c r="QNV1224" s="14"/>
      <c r="QNW1224" s="14"/>
      <c r="QNX1224" s="14"/>
      <c r="QNY1224" s="14"/>
      <c r="QNZ1224" s="14"/>
      <c r="QOA1224" s="14"/>
      <c r="QOB1224" s="14"/>
      <c r="QOC1224" s="14"/>
      <c r="QOD1224" s="14"/>
      <c r="QOE1224" s="14"/>
      <c r="QOF1224" s="14"/>
      <c r="QOG1224" s="14"/>
      <c r="QOH1224" s="14"/>
      <c r="QOI1224" s="14"/>
      <c r="QOJ1224" s="14"/>
      <c r="QOK1224" s="14"/>
      <c r="QOL1224" s="14"/>
      <c r="QOM1224" s="14"/>
      <c r="QON1224" s="14"/>
      <c r="QOO1224" s="14"/>
      <c r="QOP1224" s="14"/>
      <c r="QOQ1224" s="14"/>
      <c r="QOR1224" s="14"/>
      <c r="QOS1224" s="14"/>
      <c r="QOT1224" s="14"/>
      <c r="QOU1224" s="14"/>
      <c r="QOV1224" s="14"/>
      <c r="QOW1224" s="14"/>
      <c r="QOX1224" s="14"/>
      <c r="QOY1224" s="14"/>
      <c r="QOZ1224" s="14"/>
      <c r="QPA1224" s="14"/>
      <c r="QPB1224" s="14"/>
      <c r="QPC1224" s="14"/>
      <c r="QPD1224" s="14"/>
      <c r="QPE1224" s="14"/>
      <c r="QPF1224" s="14"/>
      <c r="QPG1224" s="14"/>
      <c r="QPH1224" s="14"/>
      <c r="QPI1224" s="14"/>
      <c r="QPJ1224" s="14"/>
      <c r="QPK1224" s="14"/>
      <c r="QPL1224" s="14"/>
      <c r="QPM1224" s="14"/>
      <c r="QPN1224" s="14"/>
      <c r="QPO1224" s="14"/>
      <c r="QPP1224" s="14"/>
      <c r="QPQ1224" s="14"/>
      <c r="QPR1224" s="14"/>
      <c r="QPS1224" s="14"/>
      <c r="QPT1224" s="14"/>
      <c r="QPU1224" s="14"/>
      <c r="QPV1224" s="14"/>
      <c r="QPW1224" s="14"/>
      <c r="QPX1224" s="14"/>
      <c r="QPY1224" s="14"/>
      <c r="QPZ1224" s="14"/>
      <c r="QQA1224" s="14"/>
      <c r="QQB1224" s="14"/>
      <c r="QQC1224" s="14"/>
      <c r="QQD1224" s="14"/>
      <c r="QQE1224" s="14"/>
      <c r="QQF1224" s="14"/>
      <c r="QQG1224" s="14"/>
      <c r="QQH1224" s="14"/>
      <c r="QQI1224" s="14"/>
      <c r="QQJ1224" s="14"/>
      <c r="QQK1224" s="14"/>
      <c r="QQL1224" s="14"/>
      <c r="QQM1224" s="14"/>
      <c r="QQN1224" s="14"/>
      <c r="QQO1224" s="14"/>
      <c r="QQP1224" s="14"/>
      <c r="QQQ1224" s="14"/>
      <c r="QQR1224" s="14"/>
      <c r="QQS1224" s="14"/>
      <c r="QQT1224" s="14"/>
      <c r="QQU1224" s="14"/>
      <c r="QQV1224" s="14"/>
      <c r="QQW1224" s="14"/>
      <c r="QQX1224" s="14"/>
      <c r="QQY1224" s="14"/>
      <c r="QQZ1224" s="14"/>
      <c r="QRA1224" s="14"/>
      <c r="QRB1224" s="14"/>
      <c r="QRC1224" s="14"/>
      <c r="QRD1224" s="14"/>
      <c r="QRE1224" s="14"/>
      <c r="QRF1224" s="14"/>
      <c r="QRG1224" s="14"/>
      <c r="QRH1224" s="14"/>
      <c r="QRI1224" s="14"/>
      <c r="QRJ1224" s="14"/>
      <c r="QRK1224" s="14"/>
      <c r="QRL1224" s="14"/>
      <c r="QRM1224" s="14"/>
      <c r="QRN1224" s="14"/>
      <c r="QRO1224" s="14"/>
      <c r="QRP1224" s="14"/>
      <c r="QRQ1224" s="14"/>
      <c r="QRR1224" s="14"/>
      <c r="QRS1224" s="14"/>
      <c r="QRT1224" s="14"/>
      <c r="QRU1224" s="14"/>
      <c r="QRV1224" s="14"/>
      <c r="QRW1224" s="14"/>
      <c r="QRX1224" s="14"/>
      <c r="QRY1224" s="14"/>
      <c r="QRZ1224" s="14"/>
      <c r="QSA1224" s="14"/>
      <c r="QSB1224" s="14"/>
      <c r="QSC1224" s="14"/>
      <c r="QSD1224" s="14"/>
      <c r="QSE1224" s="14"/>
      <c r="QSF1224" s="14"/>
      <c r="QSG1224" s="14"/>
      <c r="QSH1224" s="14"/>
      <c r="QSI1224" s="14"/>
      <c r="QSJ1224" s="14"/>
      <c r="QSK1224" s="14"/>
      <c r="QSL1224" s="14"/>
      <c r="QSM1224" s="14"/>
      <c r="QSN1224" s="14"/>
      <c r="QSO1224" s="14"/>
      <c r="QSP1224" s="14"/>
      <c r="QSQ1224" s="14"/>
      <c r="QSR1224" s="14"/>
      <c r="QSS1224" s="14"/>
      <c r="QST1224" s="14"/>
      <c r="QSU1224" s="14"/>
      <c r="QSV1224" s="14"/>
      <c r="QSW1224" s="14"/>
      <c r="QSX1224" s="14"/>
      <c r="QSY1224" s="14"/>
      <c r="QSZ1224" s="14"/>
      <c r="QTA1224" s="14"/>
      <c r="QTB1224" s="14"/>
      <c r="QTC1224" s="14"/>
      <c r="QTD1224" s="14"/>
      <c r="QTE1224" s="14"/>
      <c r="QTF1224" s="14"/>
      <c r="QTG1224" s="14"/>
      <c r="QTH1224" s="14"/>
      <c r="QTI1224" s="14"/>
      <c r="QTJ1224" s="14"/>
      <c r="QTK1224" s="14"/>
      <c r="QTL1224" s="14"/>
      <c r="QTM1224" s="14"/>
      <c r="QTN1224" s="14"/>
      <c r="QTO1224" s="14"/>
      <c r="QTP1224" s="14"/>
      <c r="QTQ1224" s="14"/>
      <c r="QTR1224" s="14"/>
      <c r="QTS1224" s="14"/>
      <c r="QTT1224" s="14"/>
      <c r="QTU1224" s="14"/>
      <c r="QTV1224" s="14"/>
      <c r="QTW1224" s="14"/>
      <c r="QTX1224" s="14"/>
      <c r="QTY1224" s="14"/>
      <c r="QTZ1224" s="14"/>
      <c r="QUA1224" s="14"/>
      <c r="QUB1224" s="14"/>
      <c r="QUC1224" s="14"/>
      <c r="QUD1224" s="14"/>
      <c r="QUE1224" s="14"/>
      <c r="QUF1224" s="14"/>
      <c r="QUG1224" s="14"/>
      <c r="QUH1224" s="14"/>
      <c r="QUI1224" s="14"/>
      <c r="QUJ1224" s="14"/>
      <c r="QUK1224" s="14"/>
      <c r="QUL1224" s="14"/>
      <c r="QUM1224" s="14"/>
      <c r="QUN1224" s="14"/>
      <c r="QUO1224" s="14"/>
      <c r="QUP1224" s="14"/>
      <c r="QUQ1224" s="14"/>
      <c r="QUR1224" s="14"/>
      <c r="QUS1224" s="14"/>
      <c r="QUT1224" s="14"/>
      <c r="QUU1224" s="14"/>
      <c r="QUV1224" s="14"/>
      <c r="QUW1224" s="14"/>
      <c r="QUX1224" s="14"/>
      <c r="QUY1224" s="14"/>
      <c r="QUZ1224" s="14"/>
      <c r="QVA1224" s="14"/>
      <c r="QVB1224" s="14"/>
      <c r="QVC1224" s="14"/>
      <c r="QVD1224" s="14"/>
      <c r="QVE1224" s="14"/>
      <c r="QVF1224" s="14"/>
      <c r="QVG1224" s="14"/>
      <c r="QVH1224" s="14"/>
      <c r="QVI1224" s="14"/>
      <c r="QVJ1224" s="14"/>
      <c r="QVK1224" s="14"/>
      <c r="QVL1224" s="14"/>
      <c r="QVM1224" s="14"/>
      <c r="QVN1224" s="14"/>
      <c r="QVO1224" s="14"/>
      <c r="QVP1224" s="14"/>
      <c r="QVQ1224" s="14"/>
      <c r="QVR1224" s="14"/>
      <c r="QVS1224" s="14"/>
      <c r="QVT1224" s="14"/>
      <c r="QVU1224" s="14"/>
      <c r="QVV1224" s="14"/>
      <c r="QVW1224" s="14"/>
      <c r="QVX1224" s="14"/>
      <c r="QVY1224" s="14"/>
      <c r="QVZ1224" s="14"/>
      <c r="QWA1224" s="14"/>
      <c r="QWB1224" s="14"/>
      <c r="QWC1224" s="14"/>
      <c r="QWD1224" s="14"/>
      <c r="QWE1224" s="14"/>
      <c r="QWF1224" s="14"/>
      <c r="QWG1224" s="14"/>
      <c r="QWH1224" s="14"/>
      <c r="QWI1224" s="14"/>
      <c r="QWJ1224" s="14"/>
      <c r="QWK1224" s="14"/>
      <c r="QWL1224" s="14"/>
      <c r="QWM1224" s="14"/>
      <c r="QWN1224" s="14"/>
      <c r="QWO1224" s="14"/>
      <c r="QWP1224" s="14"/>
      <c r="QWQ1224" s="14"/>
      <c r="QWR1224" s="14"/>
      <c r="QWS1224" s="14"/>
      <c r="QWT1224" s="14"/>
      <c r="QWU1224" s="14"/>
      <c r="QWV1224" s="14"/>
      <c r="QWW1224" s="14"/>
      <c r="QWX1224" s="14"/>
      <c r="QWY1224" s="14"/>
      <c r="QWZ1224" s="14"/>
      <c r="QXA1224" s="14"/>
      <c r="QXB1224" s="14"/>
      <c r="QXC1224" s="14"/>
      <c r="QXD1224" s="14"/>
      <c r="QXE1224" s="14"/>
      <c r="QXF1224" s="14"/>
      <c r="QXG1224" s="14"/>
      <c r="QXH1224" s="14"/>
      <c r="QXI1224" s="14"/>
      <c r="QXJ1224" s="14"/>
      <c r="QXK1224" s="14"/>
      <c r="QXL1224" s="14"/>
      <c r="QXM1224" s="14"/>
      <c r="QXN1224" s="14"/>
      <c r="QXO1224" s="14"/>
      <c r="QXP1224" s="14"/>
      <c r="QXQ1224" s="14"/>
      <c r="QXR1224" s="14"/>
      <c r="QXS1224" s="14"/>
      <c r="QXT1224" s="14"/>
      <c r="QXU1224" s="14"/>
      <c r="QXV1224" s="14"/>
      <c r="QXW1224" s="14"/>
      <c r="QXX1224" s="14"/>
      <c r="QXY1224" s="14"/>
      <c r="QXZ1224" s="14"/>
      <c r="QYA1224" s="14"/>
      <c r="QYB1224" s="14"/>
      <c r="QYC1224" s="14"/>
      <c r="QYD1224" s="14"/>
      <c r="QYE1224" s="14"/>
      <c r="QYF1224" s="14"/>
      <c r="QYG1224" s="14"/>
      <c r="QYH1224" s="14"/>
      <c r="QYI1224" s="14"/>
      <c r="QYJ1224" s="14"/>
      <c r="QYK1224" s="14"/>
      <c r="QYL1224" s="14"/>
      <c r="QYM1224" s="14"/>
      <c r="QYN1224" s="14"/>
      <c r="QYO1224" s="14"/>
      <c r="QYP1224" s="14"/>
      <c r="QYQ1224" s="14"/>
      <c r="QYR1224" s="14"/>
      <c r="QYS1224" s="14"/>
      <c r="QYT1224" s="14"/>
      <c r="QYU1224" s="14"/>
      <c r="QYV1224" s="14"/>
      <c r="QYW1224" s="14"/>
      <c r="QYX1224" s="14"/>
      <c r="QYY1224" s="14"/>
      <c r="QYZ1224" s="14"/>
      <c r="QZA1224" s="14"/>
      <c r="QZB1224" s="14"/>
      <c r="QZC1224" s="14"/>
      <c r="QZD1224" s="14"/>
      <c r="QZE1224" s="14"/>
      <c r="QZF1224" s="14"/>
      <c r="QZG1224" s="14"/>
      <c r="QZH1224" s="14"/>
      <c r="QZI1224" s="14"/>
      <c r="QZJ1224" s="14"/>
      <c r="QZK1224" s="14"/>
      <c r="QZL1224" s="14"/>
      <c r="QZM1224" s="14"/>
      <c r="QZN1224" s="14"/>
      <c r="QZO1224" s="14"/>
      <c r="QZP1224" s="14"/>
      <c r="QZQ1224" s="14"/>
      <c r="QZR1224" s="14"/>
      <c r="QZS1224" s="14"/>
      <c r="QZT1224" s="14"/>
      <c r="QZU1224" s="14"/>
      <c r="QZV1224" s="14"/>
      <c r="QZW1224" s="14"/>
      <c r="QZX1224" s="14"/>
      <c r="QZY1224" s="14"/>
      <c r="QZZ1224" s="14"/>
      <c r="RAA1224" s="14"/>
      <c r="RAB1224" s="14"/>
      <c r="RAC1224" s="14"/>
      <c r="RAD1224" s="14"/>
      <c r="RAE1224" s="14"/>
      <c r="RAF1224" s="14"/>
      <c r="RAG1224" s="14"/>
      <c r="RAH1224" s="14"/>
      <c r="RAI1224" s="14"/>
      <c r="RAJ1224" s="14"/>
      <c r="RAK1224" s="14"/>
      <c r="RAL1224" s="14"/>
      <c r="RAM1224" s="14"/>
      <c r="RAN1224" s="14"/>
      <c r="RAO1224" s="14"/>
      <c r="RAP1224" s="14"/>
      <c r="RAQ1224" s="14"/>
      <c r="RAR1224" s="14"/>
      <c r="RAS1224" s="14"/>
      <c r="RAT1224" s="14"/>
      <c r="RAU1224" s="14"/>
      <c r="RAV1224" s="14"/>
      <c r="RAW1224" s="14"/>
      <c r="RAX1224" s="14"/>
      <c r="RAY1224" s="14"/>
      <c r="RAZ1224" s="14"/>
      <c r="RBA1224" s="14"/>
      <c r="RBB1224" s="14"/>
      <c r="RBC1224" s="14"/>
      <c r="RBD1224" s="14"/>
      <c r="RBE1224" s="14"/>
      <c r="RBF1224" s="14"/>
      <c r="RBG1224" s="14"/>
      <c r="RBH1224" s="14"/>
      <c r="RBI1224" s="14"/>
      <c r="RBJ1224" s="14"/>
      <c r="RBK1224" s="14"/>
      <c r="RBL1224" s="14"/>
      <c r="RBM1224" s="14"/>
      <c r="RBN1224" s="14"/>
      <c r="RBO1224" s="14"/>
      <c r="RBP1224" s="14"/>
      <c r="RBQ1224" s="14"/>
      <c r="RBR1224" s="14"/>
      <c r="RBS1224" s="14"/>
      <c r="RBT1224" s="14"/>
      <c r="RBU1224" s="14"/>
      <c r="RBV1224" s="14"/>
      <c r="RBW1224" s="14"/>
      <c r="RBX1224" s="14"/>
      <c r="RBY1224" s="14"/>
      <c r="RBZ1224" s="14"/>
      <c r="RCA1224" s="14"/>
      <c r="RCB1224" s="14"/>
      <c r="RCC1224" s="14"/>
      <c r="RCD1224" s="14"/>
      <c r="RCE1224" s="14"/>
      <c r="RCF1224" s="14"/>
      <c r="RCG1224" s="14"/>
      <c r="RCH1224" s="14"/>
      <c r="RCI1224" s="14"/>
      <c r="RCJ1224" s="14"/>
      <c r="RCK1224" s="14"/>
      <c r="RCL1224" s="14"/>
      <c r="RCM1224" s="14"/>
      <c r="RCN1224" s="14"/>
      <c r="RCO1224" s="14"/>
      <c r="RCP1224" s="14"/>
      <c r="RCQ1224" s="14"/>
      <c r="RCR1224" s="14"/>
      <c r="RCS1224" s="14"/>
      <c r="RCT1224" s="14"/>
      <c r="RCU1224" s="14"/>
      <c r="RCV1224" s="14"/>
      <c r="RCW1224" s="14"/>
      <c r="RCX1224" s="14"/>
      <c r="RCY1224" s="14"/>
      <c r="RCZ1224" s="14"/>
      <c r="RDA1224" s="14"/>
      <c r="RDB1224" s="14"/>
      <c r="RDC1224" s="14"/>
      <c r="RDD1224" s="14"/>
      <c r="RDE1224" s="14"/>
      <c r="RDF1224" s="14"/>
      <c r="RDG1224" s="14"/>
      <c r="RDH1224" s="14"/>
      <c r="RDI1224" s="14"/>
      <c r="RDJ1224" s="14"/>
      <c r="RDK1224" s="14"/>
      <c r="RDL1224" s="14"/>
      <c r="RDM1224" s="14"/>
      <c r="RDN1224" s="14"/>
      <c r="RDO1224" s="14"/>
      <c r="RDP1224" s="14"/>
      <c r="RDQ1224" s="14"/>
      <c r="RDR1224" s="14"/>
      <c r="RDS1224" s="14"/>
      <c r="RDT1224" s="14"/>
      <c r="RDU1224" s="14"/>
      <c r="RDV1224" s="14"/>
      <c r="RDW1224" s="14"/>
      <c r="RDX1224" s="14"/>
      <c r="RDY1224" s="14"/>
      <c r="RDZ1224" s="14"/>
      <c r="REA1224" s="14"/>
      <c r="REB1224" s="14"/>
      <c r="REC1224" s="14"/>
      <c r="RED1224" s="14"/>
      <c r="REE1224" s="14"/>
      <c r="REF1224" s="14"/>
      <c r="REG1224" s="14"/>
      <c r="REH1224" s="14"/>
      <c r="REI1224" s="14"/>
      <c r="REJ1224" s="14"/>
      <c r="REK1224" s="14"/>
      <c r="REL1224" s="14"/>
      <c r="REM1224" s="14"/>
      <c r="REN1224" s="14"/>
      <c r="REO1224" s="14"/>
      <c r="REP1224" s="14"/>
      <c r="REQ1224" s="14"/>
      <c r="RER1224" s="14"/>
      <c r="RES1224" s="14"/>
      <c r="RET1224" s="14"/>
      <c r="REU1224" s="14"/>
      <c r="REV1224" s="14"/>
      <c r="REW1224" s="14"/>
      <c r="REX1224" s="14"/>
      <c r="REY1224" s="14"/>
      <c r="REZ1224" s="14"/>
      <c r="RFA1224" s="14"/>
      <c r="RFB1224" s="14"/>
      <c r="RFC1224" s="14"/>
      <c r="RFD1224" s="14"/>
      <c r="RFE1224" s="14"/>
      <c r="RFF1224" s="14"/>
      <c r="RFG1224" s="14"/>
      <c r="RFH1224" s="14"/>
      <c r="RFI1224" s="14"/>
      <c r="RFJ1224" s="14"/>
      <c r="RFK1224" s="14"/>
      <c r="RFL1224" s="14"/>
      <c r="RFM1224" s="14"/>
      <c r="RFN1224" s="14"/>
      <c r="RFO1224" s="14"/>
      <c r="RFP1224" s="14"/>
      <c r="RFQ1224" s="14"/>
      <c r="RFR1224" s="14"/>
      <c r="RFS1224" s="14"/>
      <c r="RFT1224" s="14"/>
      <c r="RFU1224" s="14"/>
      <c r="RFV1224" s="14"/>
      <c r="RFW1224" s="14"/>
      <c r="RFX1224" s="14"/>
      <c r="RFY1224" s="14"/>
      <c r="RFZ1224" s="14"/>
      <c r="RGA1224" s="14"/>
      <c r="RGB1224" s="14"/>
      <c r="RGC1224" s="14"/>
      <c r="RGD1224" s="14"/>
      <c r="RGE1224" s="14"/>
      <c r="RGF1224" s="14"/>
      <c r="RGG1224" s="14"/>
      <c r="RGH1224" s="14"/>
      <c r="RGI1224" s="14"/>
      <c r="RGJ1224" s="14"/>
      <c r="RGK1224" s="14"/>
      <c r="RGL1224" s="14"/>
      <c r="RGM1224" s="14"/>
      <c r="RGN1224" s="14"/>
      <c r="RGO1224" s="14"/>
      <c r="RGP1224" s="14"/>
      <c r="RGQ1224" s="14"/>
      <c r="RGR1224" s="14"/>
      <c r="RGS1224" s="14"/>
      <c r="RGT1224" s="14"/>
      <c r="RGU1224" s="14"/>
      <c r="RGV1224" s="14"/>
      <c r="RGW1224" s="14"/>
      <c r="RGX1224" s="14"/>
      <c r="RGY1224" s="14"/>
      <c r="RGZ1224" s="14"/>
      <c r="RHA1224" s="14"/>
      <c r="RHB1224" s="14"/>
      <c r="RHC1224" s="14"/>
      <c r="RHD1224" s="14"/>
      <c r="RHE1224" s="14"/>
      <c r="RHF1224" s="14"/>
      <c r="RHG1224" s="14"/>
      <c r="RHH1224" s="14"/>
      <c r="RHI1224" s="14"/>
      <c r="RHJ1224" s="14"/>
      <c r="RHK1224" s="14"/>
      <c r="RHL1224" s="14"/>
      <c r="RHM1224" s="14"/>
      <c r="RHN1224" s="14"/>
      <c r="RHO1224" s="14"/>
      <c r="RHP1224" s="14"/>
      <c r="RHQ1224" s="14"/>
      <c r="RHR1224" s="14"/>
      <c r="RHS1224" s="14"/>
      <c r="RHT1224" s="14"/>
      <c r="RHU1224" s="14"/>
      <c r="RHV1224" s="14"/>
      <c r="RHW1224" s="14"/>
      <c r="RHX1224" s="14"/>
      <c r="RHY1224" s="14"/>
      <c r="RHZ1224" s="14"/>
      <c r="RIA1224" s="14"/>
      <c r="RIB1224" s="14"/>
      <c r="RIC1224" s="14"/>
      <c r="RID1224" s="14"/>
      <c r="RIE1224" s="14"/>
      <c r="RIF1224" s="14"/>
      <c r="RIG1224" s="14"/>
      <c r="RIH1224" s="14"/>
      <c r="RII1224" s="14"/>
      <c r="RIJ1224" s="14"/>
      <c r="RIK1224" s="14"/>
      <c r="RIL1224" s="14"/>
      <c r="RIM1224" s="14"/>
      <c r="RIN1224" s="14"/>
      <c r="RIO1224" s="14"/>
      <c r="RIP1224" s="14"/>
      <c r="RIQ1224" s="14"/>
      <c r="RIR1224" s="14"/>
      <c r="RIS1224" s="14"/>
      <c r="RIT1224" s="14"/>
      <c r="RIU1224" s="14"/>
      <c r="RIV1224" s="14"/>
      <c r="RIW1224" s="14"/>
      <c r="RIX1224" s="14"/>
      <c r="RIY1224" s="14"/>
      <c r="RIZ1224" s="14"/>
      <c r="RJA1224" s="14"/>
      <c r="RJB1224" s="14"/>
      <c r="RJC1224" s="14"/>
      <c r="RJD1224" s="14"/>
      <c r="RJE1224" s="14"/>
      <c r="RJF1224" s="14"/>
      <c r="RJG1224" s="14"/>
      <c r="RJH1224" s="14"/>
      <c r="RJI1224" s="14"/>
      <c r="RJJ1224" s="14"/>
      <c r="RJK1224" s="14"/>
      <c r="RJL1224" s="14"/>
      <c r="RJM1224" s="14"/>
      <c r="RJN1224" s="14"/>
      <c r="RJO1224" s="14"/>
      <c r="RJP1224" s="14"/>
      <c r="RJQ1224" s="14"/>
      <c r="RJR1224" s="14"/>
      <c r="RJS1224" s="14"/>
      <c r="RJT1224" s="14"/>
      <c r="RJU1224" s="14"/>
      <c r="RJV1224" s="14"/>
      <c r="RJW1224" s="14"/>
      <c r="RJX1224" s="14"/>
      <c r="RJY1224" s="14"/>
      <c r="RJZ1224" s="14"/>
      <c r="RKA1224" s="14"/>
      <c r="RKB1224" s="14"/>
      <c r="RKC1224" s="14"/>
      <c r="RKD1224" s="14"/>
      <c r="RKE1224" s="14"/>
      <c r="RKF1224" s="14"/>
      <c r="RKG1224" s="14"/>
      <c r="RKH1224" s="14"/>
      <c r="RKI1224" s="14"/>
      <c r="RKJ1224" s="14"/>
      <c r="RKK1224" s="14"/>
      <c r="RKL1224" s="14"/>
      <c r="RKM1224" s="14"/>
      <c r="RKN1224" s="14"/>
      <c r="RKO1224" s="14"/>
      <c r="RKP1224" s="14"/>
      <c r="RKQ1224" s="14"/>
      <c r="RKR1224" s="14"/>
      <c r="RKS1224" s="14"/>
      <c r="RKT1224" s="14"/>
      <c r="RKU1224" s="14"/>
      <c r="RKV1224" s="14"/>
      <c r="RKW1224" s="14"/>
      <c r="RKX1224" s="14"/>
      <c r="RKY1224" s="14"/>
      <c r="RKZ1224" s="14"/>
      <c r="RLA1224" s="14"/>
      <c r="RLB1224" s="14"/>
      <c r="RLC1224" s="14"/>
      <c r="RLD1224" s="14"/>
      <c r="RLE1224" s="14"/>
      <c r="RLF1224" s="14"/>
      <c r="RLG1224" s="14"/>
      <c r="RLH1224" s="14"/>
      <c r="RLI1224" s="14"/>
      <c r="RLJ1224" s="14"/>
      <c r="RLK1224" s="14"/>
      <c r="RLL1224" s="14"/>
      <c r="RLM1224" s="14"/>
      <c r="RLN1224" s="14"/>
      <c r="RLO1224" s="14"/>
      <c r="RLP1224" s="14"/>
      <c r="RLQ1224" s="14"/>
      <c r="RLR1224" s="14"/>
      <c r="RLS1224" s="14"/>
      <c r="RLT1224" s="14"/>
      <c r="RLU1224" s="14"/>
      <c r="RLV1224" s="14"/>
      <c r="RLW1224" s="14"/>
      <c r="RLX1224" s="14"/>
      <c r="RLY1224" s="14"/>
      <c r="RLZ1224" s="14"/>
      <c r="RMA1224" s="14"/>
      <c r="RMB1224" s="14"/>
      <c r="RMC1224" s="14"/>
      <c r="RMD1224" s="14"/>
      <c r="RME1224" s="14"/>
      <c r="RMF1224" s="14"/>
      <c r="RMG1224" s="14"/>
      <c r="RMH1224" s="14"/>
      <c r="RMI1224" s="14"/>
      <c r="RMJ1224" s="14"/>
      <c r="RMK1224" s="14"/>
      <c r="RML1224" s="14"/>
      <c r="RMM1224" s="14"/>
      <c r="RMN1224" s="14"/>
      <c r="RMO1224" s="14"/>
      <c r="RMP1224" s="14"/>
      <c r="RMQ1224" s="14"/>
      <c r="RMR1224" s="14"/>
      <c r="RMS1224" s="14"/>
      <c r="RMT1224" s="14"/>
      <c r="RMU1224" s="14"/>
      <c r="RMV1224" s="14"/>
      <c r="RMW1224" s="14"/>
      <c r="RMX1224" s="14"/>
      <c r="RMY1224" s="14"/>
      <c r="RMZ1224" s="14"/>
      <c r="RNA1224" s="14"/>
      <c r="RNB1224" s="14"/>
      <c r="RNC1224" s="14"/>
      <c r="RND1224" s="14"/>
      <c r="RNE1224" s="14"/>
      <c r="RNF1224" s="14"/>
      <c r="RNG1224" s="14"/>
      <c r="RNH1224" s="14"/>
      <c r="RNI1224" s="14"/>
      <c r="RNJ1224" s="14"/>
      <c r="RNK1224" s="14"/>
      <c r="RNL1224" s="14"/>
      <c r="RNM1224" s="14"/>
      <c r="RNN1224" s="14"/>
      <c r="RNO1224" s="14"/>
      <c r="RNP1224" s="14"/>
      <c r="RNQ1224" s="14"/>
      <c r="RNR1224" s="14"/>
      <c r="RNS1224" s="14"/>
      <c r="RNT1224" s="14"/>
      <c r="RNU1224" s="14"/>
      <c r="RNV1224" s="14"/>
      <c r="RNW1224" s="14"/>
      <c r="RNX1224" s="14"/>
      <c r="RNY1224" s="14"/>
      <c r="RNZ1224" s="14"/>
      <c r="ROA1224" s="14"/>
      <c r="ROB1224" s="14"/>
      <c r="ROC1224" s="14"/>
      <c r="ROD1224" s="14"/>
      <c r="ROE1224" s="14"/>
      <c r="ROF1224" s="14"/>
      <c r="ROG1224" s="14"/>
      <c r="ROH1224" s="14"/>
      <c r="ROI1224" s="14"/>
      <c r="ROJ1224" s="14"/>
      <c r="ROK1224" s="14"/>
      <c r="ROL1224" s="14"/>
      <c r="ROM1224" s="14"/>
      <c r="RON1224" s="14"/>
      <c r="ROO1224" s="14"/>
      <c r="ROP1224" s="14"/>
      <c r="ROQ1224" s="14"/>
      <c r="ROR1224" s="14"/>
      <c r="ROS1224" s="14"/>
      <c r="ROT1224" s="14"/>
      <c r="ROU1224" s="14"/>
      <c r="ROV1224" s="14"/>
      <c r="ROW1224" s="14"/>
      <c r="ROX1224" s="14"/>
      <c r="ROY1224" s="14"/>
      <c r="ROZ1224" s="14"/>
      <c r="RPA1224" s="14"/>
      <c r="RPB1224" s="14"/>
      <c r="RPC1224" s="14"/>
      <c r="RPD1224" s="14"/>
      <c r="RPE1224" s="14"/>
      <c r="RPF1224" s="14"/>
      <c r="RPG1224" s="14"/>
      <c r="RPH1224" s="14"/>
      <c r="RPI1224" s="14"/>
      <c r="RPJ1224" s="14"/>
      <c r="RPK1224" s="14"/>
      <c r="RPL1224" s="14"/>
      <c r="RPM1224" s="14"/>
      <c r="RPN1224" s="14"/>
      <c r="RPO1224" s="14"/>
      <c r="RPP1224" s="14"/>
      <c r="RPQ1224" s="14"/>
      <c r="RPR1224" s="14"/>
      <c r="RPS1224" s="14"/>
      <c r="RPT1224" s="14"/>
      <c r="RPU1224" s="14"/>
      <c r="RPV1224" s="14"/>
      <c r="RPW1224" s="14"/>
      <c r="RPX1224" s="14"/>
      <c r="RPY1224" s="14"/>
      <c r="RPZ1224" s="14"/>
      <c r="RQA1224" s="14"/>
      <c r="RQB1224" s="14"/>
      <c r="RQC1224" s="14"/>
      <c r="RQD1224" s="14"/>
      <c r="RQE1224" s="14"/>
      <c r="RQF1224" s="14"/>
      <c r="RQG1224" s="14"/>
      <c r="RQH1224" s="14"/>
      <c r="RQI1224" s="14"/>
      <c r="RQJ1224" s="14"/>
      <c r="RQK1224" s="14"/>
      <c r="RQL1224" s="14"/>
      <c r="RQM1224" s="14"/>
      <c r="RQN1224" s="14"/>
      <c r="RQO1224" s="14"/>
      <c r="RQP1224" s="14"/>
      <c r="RQQ1224" s="14"/>
      <c r="RQR1224" s="14"/>
      <c r="RQS1224" s="14"/>
      <c r="RQT1224" s="14"/>
      <c r="RQU1224" s="14"/>
      <c r="RQV1224" s="14"/>
      <c r="RQW1224" s="14"/>
      <c r="RQX1224" s="14"/>
      <c r="RQY1224" s="14"/>
      <c r="RQZ1224" s="14"/>
      <c r="RRA1224" s="14"/>
      <c r="RRB1224" s="14"/>
      <c r="RRC1224" s="14"/>
      <c r="RRD1224" s="14"/>
      <c r="RRE1224" s="14"/>
      <c r="RRF1224" s="14"/>
      <c r="RRG1224" s="14"/>
      <c r="RRH1224" s="14"/>
      <c r="RRI1224" s="14"/>
      <c r="RRJ1224" s="14"/>
      <c r="RRK1224" s="14"/>
      <c r="RRL1224" s="14"/>
      <c r="RRM1224" s="14"/>
      <c r="RRN1224" s="14"/>
      <c r="RRO1224" s="14"/>
      <c r="RRP1224" s="14"/>
      <c r="RRQ1224" s="14"/>
      <c r="RRR1224" s="14"/>
      <c r="RRS1224" s="14"/>
      <c r="RRT1224" s="14"/>
      <c r="RRU1224" s="14"/>
      <c r="RRV1224" s="14"/>
      <c r="RRW1224" s="14"/>
      <c r="RRX1224" s="14"/>
      <c r="RRY1224" s="14"/>
      <c r="RRZ1224" s="14"/>
      <c r="RSA1224" s="14"/>
      <c r="RSB1224" s="14"/>
      <c r="RSC1224" s="14"/>
      <c r="RSD1224" s="14"/>
      <c r="RSE1224" s="14"/>
      <c r="RSF1224" s="14"/>
      <c r="RSG1224" s="14"/>
      <c r="RSH1224" s="14"/>
      <c r="RSI1224" s="14"/>
      <c r="RSJ1224" s="14"/>
      <c r="RSK1224" s="14"/>
      <c r="RSL1224" s="14"/>
      <c r="RSM1224" s="14"/>
      <c r="RSN1224" s="14"/>
      <c r="RSO1224" s="14"/>
      <c r="RSP1224" s="14"/>
      <c r="RSQ1224" s="14"/>
      <c r="RSR1224" s="14"/>
      <c r="RSS1224" s="14"/>
      <c r="RST1224" s="14"/>
      <c r="RSU1224" s="14"/>
      <c r="RSV1224" s="14"/>
      <c r="RSW1224" s="14"/>
      <c r="RSX1224" s="14"/>
      <c r="RSY1224" s="14"/>
      <c r="RSZ1224" s="14"/>
      <c r="RTA1224" s="14"/>
      <c r="RTB1224" s="14"/>
      <c r="RTC1224" s="14"/>
      <c r="RTD1224" s="14"/>
      <c r="RTE1224" s="14"/>
      <c r="RTF1224" s="14"/>
      <c r="RTG1224" s="14"/>
      <c r="RTH1224" s="14"/>
      <c r="RTI1224" s="14"/>
      <c r="RTJ1224" s="14"/>
      <c r="RTK1224" s="14"/>
      <c r="RTL1224" s="14"/>
      <c r="RTM1224" s="14"/>
      <c r="RTN1224" s="14"/>
      <c r="RTO1224" s="14"/>
      <c r="RTP1224" s="14"/>
      <c r="RTQ1224" s="14"/>
      <c r="RTR1224" s="14"/>
      <c r="RTS1224" s="14"/>
      <c r="RTT1224" s="14"/>
      <c r="RTU1224" s="14"/>
      <c r="RTV1224" s="14"/>
      <c r="RTW1224" s="14"/>
      <c r="RTX1224" s="14"/>
      <c r="RTY1224" s="14"/>
      <c r="RTZ1224" s="14"/>
      <c r="RUA1224" s="14"/>
      <c r="RUB1224" s="14"/>
      <c r="RUC1224" s="14"/>
      <c r="RUD1224" s="14"/>
      <c r="RUE1224" s="14"/>
      <c r="RUF1224" s="14"/>
      <c r="RUG1224" s="14"/>
      <c r="RUH1224" s="14"/>
      <c r="RUI1224" s="14"/>
      <c r="RUJ1224" s="14"/>
      <c r="RUK1224" s="14"/>
      <c r="RUL1224" s="14"/>
      <c r="RUM1224" s="14"/>
      <c r="RUN1224" s="14"/>
      <c r="RUO1224" s="14"/>
      <c r="RUP1224" s="14"/>
      <c r="RUQ1224" s="14"/>
      <c r="RUR1224" s="14"/>
      <c r="RUS1224" s="14"/>
      <c r="RUT1224" s="14"/>
      <c r="RUU1224" s="14"/>
      <c r="RUV1224" s="14"/>
      <c r="RUW1224" s="14"/>
      <c r="RUX1224" s="14"/>
      <c r="RUY1224" s="14"/>
      <c r="RUZ1224" s="14"/>
      <c r="RVA1224" s="14"/>
      <c r="RVB1224" s="14"/>
      <c r="RVC1224" s="14"/>
      <c r="RVD1224" s="14"/>
      <c r="RVE1224" s="14"/>
      <c r="RVF1224" s="14"/>
      <c r="RVG1224" s="14"/>
      <c r="RVH1224" s="14"/>
      <c r="RVI1224" s="14"/>
      <c r="RVJ1224" s="14"/>
      <c r="RVK1224" s="14"/>
      <c r="RVL1224" s="14"/>
      <c r="RVM1224" s="14"/>
      <c r="RVN1224" s="14"/>
      <c r="RVO1224" s="14"/>
      <c r="RVP1224" s="14"/>
      <c r="RVQ1224" s="14"/>
      <c r="RVR1224" s="14"/>
      <c r="RVS1224" s="14"/>
      <c r="RVT1224" s="14"/>
      <c r="RVU1224" s="14"/>
      <c r="RVV1224" s="14"/>
      <c r="RVW1224" s="14"/>
      <c r="RVX1224" s="14"/>
      <c r="RVY1224" s="14"/>
      <c r="RVZ1224" s="14"/>
      <c r="RWA1224" s="14"/>
      <c r="RWB1224" s="14"/>
      <c r="RWC1224" s="14"/>
      <c r="RWD1224" s="14"/>
      <c r="RWE1224" s="14"/>
      <c r="RWF1224" s="14"/>
      <c r="RWG1224" s="14"/>
      <c r="RWH1224" s="14"/>
      <c r="RWI1224" s="14"/>
      <c r="RWJ1224" s="14"/>
      <c r="RWK1224" s="14"/>
      <c r="RWL1224" s="14"/>
      <c r="RWM1224" s="14"/>
      <c r="RWN1224" s="14"/>
      <c r="RWO1224" s="14"/>
      <c r="RWP1224" s="14"/>
      <c r="RWQ1224" s="14"/>
      <c r="RWR1224" s="14"/>
      <c r="RWS1224" s="14"/>
      <c r="RWT1224" s="14"/>
      <c r="RWU1224" s="14"/>
      <c r="RWV1224" s="14"/>
      <c r="RWW1224" s="14"/>
      <c r="RWX1224" s="14"/>
      <c r="RWY1224" s="14"/>
      <c r="RWZ1224" s="14"/>
      <c r="RXA1224" s="14"/>
      <c r="RXB1224" s="14"/>
      <c r="RXC1224" s="14"/>
      <c r="RXD1224" s="14"/>
      <c r="RXE1224" s="14"/>
      <c r="RXF1224" s="14"/>
      <c r="RXG1224" s="14"/>
      <c r="RXH1224" s="14"/>
      <c r="RXI1224" s="14"/>
      <c r="RXJ1224" s="14"/>
      <c r="RXK1224" s="14"/>
      <c r="RXL1224" s="14"/>
      <c r="RXM1224" s="14"/>
      <c r="RXN1224" s="14"/>
      <c r="RXO1224" s="14"/>
      <c r="RXP1224" s="14"/>
      <c r="RXQ1224" s="14"/>
      <c r="RXR1224" s="14"/>
      <c r="RXS1224" s="14"/>
      <c r="RXT1224" s="14"/>
      <c r="RXU1224" s="14"/>
      <c r="RXV1224" s="14"/>
      <c r="RXW1224" s="14"/>
      <c r="RXX1224" s="14"/>
      <c r="RXY1224" s="14"/>
      <c r="RXZ1224" s="14"/>
      <c r="RYA1224" s="14"/>
      <c r="RYB1224" s="14"/>
      <c r="RYC1224" s="14"/>
      <c r="RYD1224" s="14"/>
      <c r="RYE1224" s="14"/>
      <c r="RYF1224" s="14"/>
      <c r="RYG1224" s="14"/>
      <c r="RYH1224" s="14"/>
      <c r="RYI1224" s="14"/>
      <c r="RYJ1224" s="14"/>
      <c r="RYK1224" s="14"/>
      <c r="RYL1224" s="14"/>
      <c r="RYM1224" s="14"/>
      <c r="RYN1224" s="14"/>
      <c r="RYO1224" s="14"/>
      <c r="RYP1224" s="14"/>
      <c r="RYQ1224" s="14"/>
      <c r="RYR1224" s="14"/>
      <c r="RYS1224" s="14"/>
      <c r="RYT1224" s="14"/>
      <c r="RYU1224" s="14"/>
      <c r="RYV1224" s="14"/>
      <c r="RYW1224" s="14"/>
      <c r="RYX1224" s="14"/>
      <c r="RYY1224" s="14"/>
      <c r="RYZ1224" s="14"/>
      <c r="RZA1224" s="14"/>
      <c r="RZB1224" s="14"/>
      <c r="RZC1224" s="14"/>
      <c r="RZD1224" s="14"/>
      <c r="RZE1224" s="14"/>
      <c r="RZF1224" s="14"/>
      <c r="RZG1224" s="14"/>
      <c r="RZH1224" s="14"/>
      <c r="RZI1224" s="14"/>
      <c r="RZJ1224" s="14"/>
      <c r="RZK1224" s="14"/>
      <c r="RZL1224" s="14"/>
      <c r="RZM1224" s="14"/>
      <c r="RZN1224" s="14"/>
      <c r="RZO1224" s="14"/>
      <c r="RZP1224" s="14"/>
      <c r="RZQ1224" s="14"/>
      <c r="RZR1224" s="14"/>
      <c r="RZS1224" s="14"/>
      <c r="RZT1224" s="14"/>
      <c r="RZU1224" s="14"/>
      <c r="RZV1224" s="14"/>
      <c r="RZW1224" s="14"/>
      <c r="RZX1224" s="14"/>
      <c r="RZY1224" s="14"/>
      <c r="RZZ1224" s="14"/>
      <c r="SAA1224" s="14"/>
      <c r="SAB1224" s="14"/>
      <c r="SAC1224" s="14"/>
      <c r="SAD1224" s="14"/>
      <c r="SAE1224" s="14"/>
      <c r="SAF1224" s="14"/>
      <c r="SAG1224" s="14"/>
      <c r="SAH1224" s="14"/>
      <c r="SAI1224" s="14"/>
      <c r="SAJ1224" s="14"/>
      <c r="SAK1224" s="14"/>
      <c r="SAL1224" s="14"/>
      <c r="SAM1224" s="14"/>
      <c r="SAN1224" s="14"/>
      <c r="SAO1224" s="14"/>
      <c r="SAP1224" s="14"/>
      <c r="SAQ1224" s="14"/>
      <c r="SAR1224" s="14"/>
      <c r="SAS1224" s="14"/>
      <c r="SAT1224" s="14"/>
      <c r="SAU1224" s="14"/>
      <c r="SAV1224" s="14"/>
      <c r="SAW1224" s="14"/>
      <c r="SAX1224" s="14"/>
      <c r="SAY1224" s="14"/>
      <c r="SAZ1224" s="14"/>
      <c r="SBA1224" s="14"/>
      <c r="SBB1224" s="14"/>
      <c r="SBC1224" s="14"/>
      <c r="SBD1224" s="14"/>
      <c r="SBE1224" s="14"/>
      <c r="SBF1224" s="14"/>
      <c r="SBG1224" s="14"/>
      <c r="SBH1224" s="14"/>
      <c r="SBI1224" s="14"/>
      <c r="SBJ1224" s="14"/>
      <c r="SBK1224" s="14"/>
      <c r="SBL1224" s="14"/>
      <c r="SBM1224" s="14"/>
      <c r="SBN1224" s="14"/>
      <c r="SBO1224" s="14"/>
      <c r="SBP1224" s="14"/>
      <c r="SBQ1224" s="14"/>
      <c r="SBR1224" s="14"/>
      <c r="SBS1224" s="14"/>
      <c r="SBT1224" s="14"/>
      <c r="SBU1224" s="14"/>
      <c r="SBV1224" s="14"/>
      <c r="SBW1224" s="14"/>
      <c r="SBX1224" s="14"/>
      <c r="SBY1224" s="14"/>
      <c r="SBZ1224" s="14"/>
      <c r="SCA1224" s="14"/>
      <c r="SCB1224" s="14"/>
      <c r="SCC1224" s="14"/>
      <c r="SCD1224" s="14"/>
      <c r="SCE1224" s="14"/>
      <c r="SCF1224" s="14"/>
      <c r="SCG1224" s="14"/>
      <c r="SCH1224" s="14"/>
      <c r="SCI1224" s="14"/>
      <c r="SCJ1224" s="14"/>
      <c r="SCK1224" s="14"/>
      <c r="SCL1224" s="14"/>
      <c r="SCM1224" s="14"/>
      <c r="SCN1224" s="14"/>
      <c r="SCO1224" s="14"/>
      <c r="SCP1224" s="14"/>
      <c r="SCQ1224" s="14"/>
      <c r="SCR1224" s="14"/>
      <c r="SCS1224" s="14"/>
      <c r="SCT1224" s="14"/>
      <c r="SCU1224" s="14"/>
      <c r="SCV1224" s="14"/>
      <c r="SCW1224" s="14"/>
      <c r="SCX1224" s="14"/>
      <c r="SCY1224" s="14"/>
      <c r="SCZ1224" s="14"/>
      <c r="SDA1224" s="14"/>
      <c r="SDB1224" s="14"/>
      <c r="SDC1224" s="14"/>
      <c r="SDD1224" s="14"/>
      <c r="SDE1224" s="14"/>
      <c r="SDF1224" s="14"/>
      <c r="SDG1224" s="14"/>
      <c r="SDH1224" s="14"/>
      <c r="SDI1224" s="14"/>
      <c r="SDJ1224" s="14"/>
      <c r="SDK1224" s="14"/>
      <c r="SDL1224" s="14"/>
      <c r="SDM1224" s="14"/>
      <c r="SDN1224" s="14"/>
      <c r="SDO1224" s="14"/>
      <c r="SDP1224" s="14"/>
      <c r="SDQ1224" s="14"/>
      <c r="SDR1224" s="14"/>
      <c r="SDS1224" s="14"/>
      <c r="SDT1224" s="14"/>
      <c r="SDU1224" s="14"/>
      <c r="SDV1224" s="14"/>
      <c r="SDW1224" s="14"/>
      <c r="SDX1224" s="14"/>
      <c r="SDY1224" s="14"/>
      <c r="SDZ1224" s="14"/>
      <c r="SEA1224" s="14"/>
      <c r="SEB1224" s="14"/>
      <c r="SEC1224" s="14"/>
      <c r="SED1224" s="14"/>
      <c r="SEE1224" s="14"/>
      <c r="SEF1224" s="14"/>
      <c r="SEG1224" s="14"/>
      <c r="SEH1224" s="14"/>
      <c r="SEI1224" s="14"/>
      <c r="SEJ1224" s="14"/>
      <c r="SEK1224" s="14"/>
      <c r="SEL1224" s="14"/>
      <c r="SEM1224" s="14"/>
      <c r="SEN1224" s="14"/>
      <c r="SEO1224" s="14"/>
      <c r="SEP1224" s="14"/>
      <c r="SEQ1224" s="14"/>
      <c r="SER1224" s="14"/>
      <c r="SES1224" s="14"/>
      <c r="SET1224" s="14"/>
      <c r="SEU1224" s="14"/>
      <c r="SEV1224" s="14"/>
      <c r="SEW1224" s="14"/>
      <c r="SEX1224" s="14"/>
      <c r="SEY1224" s="14"/>
      <c r="SEZ1224" s="14"/>
      <c r="SFA1224" s="14"/>
      <c r="SFB1224" s="14"/>
      <c r="SFC1224" s="14"/>
      <c r="SFD1224" s="14"/>
      <c r="SFE1224" s="14"/>
      <c r="SFF1224" s="14"/>
      <c r="SFG1224" s="14"/>
      <c r="SFH1224" s="14"/>
      <c r="SFI1224" s="14"/>
      <c r="SFJ1224" s="14"/>
      <c r="SFK1224" s="14"/>
      <c r="SFL1224" s="14"/>
      <c r="SFM1224" s="14"/>
      <c r="SFN1224" s="14"/>
      <c r="SFO1224" s="14"/>
      <c r="SFP1224" s="14"/>
      <c r="SFQ1224" s="14"/>
      <c r="SFR1224" s="14"/>
      <c r="SFS1224" s="14"/>
      <c r="SFT1224" s="14"/>
      <c r="SFU1224" s="14"/>
      <c r="SFV1224" s="14"/>
      <c r="SFW1224" s="14"/>
      <c r="SFX1224" s="14"/>
      <c r="SFY1224" s="14"/>
      <c r="SFZ1224" s="14"/>
      <c r="SGA1224" s="14"/>
      <c r="SGB1224" s="14"/>
      <c r="SGC1224" s="14"/>
      <c r="SGD1224" s="14"/>
      <c r="SGE1224" s="14"/>
      <c r="SGF1224" s="14"/>
      <c r="SGG1224" s="14"/>
      <c r="SGH1224" s="14"/>
      <c r="SGI1224" s="14"/>
      <c r="SGJ1224" s="14"/>
      <c r="SGK1224" s="14"/>
      <c r="SGL1224" s="14"/>
      <c r="SGM1224" s="14"/>
      <c r="SGN1224" s="14"/>
      <c r="SGO1224" s="14"/>
      <c r="SGP1224" s="14"/>
      <c r="SGQ1224" s="14"/>
      <c r="SGR1224" s="14"/>
      <c r="SGS1224" s="14"/>
      <c r="SGT1224" s="14"/>
      <c r="SGU1224" s="14"/>
      <c r="SGV1224" s="14"/>
      <c r="SGW1224" s="14"/>
      <c r="SGX1224" s="14"/>
      <c r="SGY1224" s="14"/>
      <c r="SGZ1224" s="14"/>
      <c r="SHA1224" s="14"/>
      <c r="SHB1224" s="14"/>
      <c r="SHC1224" s="14"/>
      <c r="SHD1224" s="14"/>
      <c r="SHE1224" s="14"/>
      <c r="SHF1224" s="14"/>
      <c r="SHG1224" s="14"/>
      <c r="SHH1224" s="14"/>
      <c r="SHI1224" s="14"/>
      <c r="SHJ1224" s="14"/>
      <c r="SHK1224" s="14"/>
      <c r="SHL1224" s="14"/>
      <c r="SHM1224" s="14"/>
      <c r="SHN1224" s="14"/>
      <c r="SHO1224" s="14"/>
      <c r="SHP1224" s="14"/>
      <c r="SHQ1224" s="14"/>
      <c r="SHR1224" s="14"/>
      <c r="SHS1224" s="14"/>
      <c r="SHT1224" s="14"/>
      <c r="SHU1224" s="14"/>
      <c r="SHV1224" s="14"/>
      <c r="SHW1224" s="14"/>
      <c r="SHX1224" s="14"/>
      <c r="SHY1224" s="14"/>
      <c r="SHZ1224" s="14"/>
      <c r="SIA1224" s="14"/>
      <c r="SIB1224" s="14"/>
      <c r="SIC1224" s="14"/>
      <c r="SID1224" s="14"/>
      <c r="SIE1224" s="14"/>
      <c r="SIF1224" s="14"/>
      <c r="SIG1224" s="14"/>
      <c r="SIH1224" s="14"/>
      <c r="SII1224" s="14"/>
      <c r="SIJ1224" s="14"/>
      <c r="SIK1224" s="14"/>
      <c r="SIL1224" s="14"/>
      <c r="SIM1224" s="14"/>
      <c r="SIN1224" s="14"/>
      <c r="SIO1224" s="14"/>
      <c r="SIP1224" s="14"/>
      <c r="SIQ1224" s="14"/>
      <c r="SIR1224" s="14"/>
      <c r="SIS1224" s="14"/>
      <c r="SIT1224" s="14"/>
      <c r="SIU1224" s="14"/>
      <c r="SIV1224" s="14"/>
      <c r="SIW1224" s="14"/>
      <c r="SIX1224" s="14"/>
      <c r="SIY1224" s="14"/>
      <c r="SIZ1224" s="14"/>
      <c r="SJA1224" s="14"/>
      <c r="SJB1224" s="14"/>
      <c r="SJC1224" s="14"/>
      <c r="SJD1224" s="14"/>
      <c r="SJE1224" s="14"/>
      <c r="SJF1224" s="14"/>
      <c r="SJG1224" s="14"/>
      <c r="SJH1224" s="14"/>
      <c r="SJI1224" s="14"/>
      <c r="SJJ1224" s="14"/>
      <c r="SJK1224" s="14"/>
      <c r="SJL1224" s="14"/>
      <c r="SJM1224" s="14"/>
      <c r="SJN1224" s="14"/>
      <c r="SJO1224" s="14"/>
      <c r="SJP1224" s="14"/>
      <c r="SJQ1224" s="14"/>
      <c r="SJR1224" s="14"/>
      <c r="SJS1224" s="14"/>
      <c r="SJT1224" s="14"/>
      <c r="SJU1224" s="14"/>
      <c r="SJV1224" s="14"/>
      <c r="SJW1224" s="14"/>
      <c r="SJX1224" s="14"/>
      <c r="SJY1224" s="14"/>
      <c r="SJZ1224" s="14"/>
      <c r="SKA1224" s="14"/>
      <c r="SKB1224" s="14"/>
      <c r="SKC1224" s="14"/>
      <c r="SKD1224" s="14"/>
      <c r="SKE1224" s="14"/>
      <c r="SKF1224" s="14"/>
      <c r="SKG1224" s="14"/>
      <c r="SKH1224" s="14"/>
      <c r="SKI1224" s="14"/>
      <c r="SKJ1224" s="14"/>
      <c r="SKK1224" s="14"/>
      <c r="SKL1224" s="14"/>
      <c r="SKM1224" s="14"/>
      <c r="SKN1224" s="14"/>
      <c r="SKO1224" s="14"/>
      <c r="SKP1224" s="14"/>
      <c r="SKQ1224" s="14"/>
      <c r="SKR1224" s="14"/>
      <c r="SKS1224" s="14"/>
      <c r="SKT1224" s="14"/>
      <c r="SKU1224" s="14"/>
      <c r="SKV1224" s="14"/>
      <c r="SKW1224" s="14"/>
      <c r="SKX1224" s="14"/>
      <c r="SKY1224" s="14"/>
      <c r="SKZ1224" s="14"/>
      <c r="SLA1224" s="14"/>
      <c r="SLB1224" s="14"/>
      <c r="SLC1224" s="14"/>
      <c r="SLD1224" s="14"/>
      <c r="SLE1224" s="14"/>
      <c r="SLF1224" s="14"/>
      <c r="SLG1224" s="14"/>
      <c r="SLH1224" s="14"/>
      <c r="SLI1224" s="14"/>
      <c r="SLJ1224" s="14"/>
      <c r="SLK1224" s="14"/>
      <c r="SLL1224" s="14"/>
      <c r="SLM1224" s="14"/>
      <c r="SLN1224" s="14"/>
      <c r="SLO1224" s="14"/>
      <c r="SLP1224" s="14"/>
      <c r="SLQ1224" s="14"/>
      <c r="SLR1224" s="14"/>
      <c r="SLS1224" s="14"/>
      <c r="SLT1224" s="14"/>
      <c r="SLU1224" s="14"/>
      <c r="SLV1224" s="14"/>
      <c r="SLW1224" s="14"/>
      <c r="SLX1224" s="14"/>
      <c r="SLY1224" s="14"/>
      <c r="SLZ1224" s="14"/>
      <c r="SMA1224" s="14"/>
      <c r="SMB1224" s="14"/>
      <c r="SMC1224" s="14"/>
      <c r="SMD1224" s="14"/>
      <c r="SME1224" s="14"/>
      <c r="SMF1224" s="14"/>
      <c r="SMG1224" s="14"/>
      <c r="SMH1224" s="14"/>
      <c r="SMI1224" s="14"/>
      <c r="SMJ1224" s="14"/>
      <c r="SMK1224" s="14"/>
      <c r="SML1224" s="14"/>
      <c r="SMM1224" s="14"/>
      <c r="SMN1224" s="14"/>
      <c r="SMO1224" s="14"/>
      <c r="SMP1224" s="14"/>
      <c r="SMQ1224" s="14"/>
      <c r="SMR1224" s="14"/>
      <c r="SMS1224" s="14"/>
      <c r="SMT1224" s="14"/>
      <c r="SMU1224" s="14"/>
      <c r="SMV1224" s="14"/>
      <c r="SMW1224" s="14"/>
      <c r="SMX1224" s="14"/>
      <c r="SMY1224" s="14"/>
      <c r="SMZ1224" s="14"/>
      <c r="SNA1224" s="14"/>
      <c r="SNB1224" s="14"/>
      <c r="SNC1224" s="14"/>
      <c r="SND1224" s="14"/>
      <c r="SNE1224" s="14"/>
      <c r="SNF1224" s="14"/>
      <c r="SNG1224" s="14"/>
      <c r="SNH1224" s="14"/>
      <c r="SNI1224" s="14"/>
      <c r="SNJ1224" s="14"/>
      <c r="SNK1224" s="14"/>
      <c r="SNL1224" s="14"/>
      <c r="SNM1224" s="14"/>
      <c r="SNN1224" s="14"/>
      <c r="SNO1224" s="14"/>
      <c r="SNP1224" s="14"/>
      <c r="SNQ1224" s="14"/>
      <c r="SNR1224" s="14"/>
      <c r="SNS1224" s="14"/>
      <c r="SNT1224" s="14"/>
      <c r="SNU1224" s="14"/>
      <c r="SNV1224" s="14"/>
      <c r="SNW1224" s="14"/>
      <c r="SNX1224" s="14"/>
      <c r="SNY1224" s="14"/>
      <c r="SNZ1224" s="14"/>
      <c r="SOA1224" s="14"/>
      <c r="SOB1224" s="14"/>
      <c r="SOC1224" s="14"/>
      <c r="SOD1224" s="14"/>
      <c r="SOE1224" s="14"/>
      <c r="SOF1224" s="14"/>
      <c r="SOG1224" s="14"/>
      <c r="SOH1224" s="14"/>
      <c r="SOI1224" s="14"/>
      <c r="SOJ1224" s="14"/>
      <c r="SOK1224" s="14"/>
      <c r="SOL1224" s="14"/>
      <c r="SOM1224" s="14"/>
      <c r="SON1224" s="14"/>
      <c r="SOO1224" s="14"/>
      <c r="SOP1224" s="14"/>
      <c r="SOQ1224" s="14"/>
      <c r="SOR1224" s="14"/>
      <c r="SOS1224" s="14"/>
      <c r="SOT1224" s="14"/>
      <c r="SOU1224" s="14"/>
      <c r="SOV1224" s="14"/>
      <c r="SOW1224" s="14"/>
      <c r="SOX1224" s="14"/>
      <c r="SOY1224" s="14"/>
      <c r="SOZ1224" s="14"/>
      <c r="SPA1224" s="14"/>
      <c r="SPB1224" s="14"/>
      <c r="SPC1224" s="14"/>
      <c r="SPD1224" s="14"/>
      <c r="SPE1224" s="14"/>
      <c r="SPF1224" s="14"/>
      <c r="SPG1224" s="14"/>
      <c r="SPH1224" s="14"/>
      <c r="SPI1224" s="14"/>
      <c r="SPJ1224" s="14"/>
      <c r="SPK1224" s="14"/>
      <c r="SPL1224" s="14"/>
      <c r="SPM1224" s="14"/>
      <c r="SPN1224" s="14"/>
      <c r="SPO1224" s="14"/>
      <c r="SPP1224" s="14"/>
      <c r="SPQ1224" s="14"/>
      <c r="SPR1224" s="14"/>
      <c r="SPS1224" s="14"/>
      <c r="SPT1224" s="14"/>
      <c r="SPU1224" s="14"/>
      <c r="SPV1224" s="14"/>
      <c r="SPW1224" s="14"/>
      <c r="SPX1224" s="14"/>
      <c r="SPY1224" s="14"/>
      <c r="SPZ1224" s="14"/>
      <c r="SQA1224" s="14"/>
      <c r="SQB1224" s="14"/>
      <c r="SQC1224" s="14"/>
      <c r="SQD1224" s="14"/>
      <c r="SQE1224" s="14"/>
      <c r="SQF1224" s="14"/>
      <c r="SQG1224" s="14"/>
      <c r="SQH1224" s="14"/>
      <c r="SQI1224" s="14"/>
      <c r="SQJ1224" s="14"/>
      <c r="SQK1224" s="14"/>
      <c r="SQL1224" s="14"/>
      <c r="SQM1224" s="14"/>
      <c r="SQN1224" s="14"/>
      <c r="SQO1224" s="14"/>
      <c r="SQP1224" s="14"/>
      <c r="SQQ1224" s="14"/>
      <c r="SQR1224" s="14"/>
      <c r="SQS1224" s="14"/>
      <c r="SQT1224" s="14"/>
      <c r="SQU1224" s="14"/>
      <c r="SQV1224" s="14"/>
      <c r="SQW1224" s="14"/>
      <c r="SQX1224" s="14"/>
      <c r="SQY1224" s="14"/>
      <c r="SQZ1224" s="14"/>
      <c r="SRA1224" s="14"/>
      <c r="SRB1224" s="14"/>
      <c r="SRC1224" s="14"/>
      <c r="SRD1224" s="14"/>
      <c r="SRE1224" s="14"/>
      <c r="SRF1224" s="14"/>
      <c r="SRG1224" s="14"/>
      <c r="SRH1224" s="14"/>
      <c r="SRI1224" s="14"/>
      <c r="SRJ1224" s="14"/>
      <c r="SRK1224" s="14"/>
      <c r="SRL1224" s="14"/>
      <c r="SRM1224" s="14"/>
      <c r="SRN1224" s="14"/>
      <c r="SRO1224" s="14"/>
      <c r="SRP1224" s="14"/>
      <c r="SRQ1224" s="14"/>
      <c r="SRR1224" s="14"/>
      <c r="SRS1224" s="14"/>
      <c r="SRT1224" s="14"/>
      <c r="SRU1224" s="14"/>
      <c r="SRV1224" s="14"/>
      <c r="SRW1224" s="14"/>
      <c r="SRX1224" s="14"/>
      <c r="SRY1224" s="14"/>
      <c r="SRZ1224" s="14"/>
      <c r="SSA1224" s="14"/>
      <c r="SSB1224" s="14"/>
      <c r="SSC1224" s="14"/>
      <c r="SSD1224" s="14"/>
      <c r="SSE1224" s="14"/>
      <c r="SSF1224" s="14"/>
      <c r="SSG1224" s="14"/>
      <c r="SSH1224" s="14"/>
      <c r="SSI1224" s="14"/>
      <c r="SSJ1224" s="14"/>
      <c r="SSK1224" s="14"/>
      <c r="SSL1224" s="14"/>
      <c r="SSM1224" s="14"/>
      <c r="SSN1224" s="14"/>
      <c r="SSO1224" s="14"/>
      <c r="SSP1224" s="14"/>
      <c r="SSQ1224" s="14"/>
      <c r="SSR1224" s="14"/>
      <c r="SSS1224" s="14"/>
      <c r="SST1224" s="14"/>
      <c r="SSU1224" s="14"/>
      <c r="SSV1224" s="14"/>
      <c r="SSW1224" s="14"/>
      <c r="SSX1224" s="14"/>
      <c r="SSY1224" s="14"/>
      <c r="SSZ1224" s="14"/>
      <c r="STA1224" s="14"/>
      <c r="STB1224" s="14"/>
      <c r="STC1224" s="14"/>
      <c r="STD1224" s="14"/>
      <c r="STE1224" s="14"/>
      <c r="STF1224" s="14"/>
      <c r="STG1224" s="14"/>
      <c r="STH1224" s="14"/>
      <c r="STI1224" s="14"/>
      <c r="STJ1224" s="14"/>
      <c r="STK1224" s="14"/>
      <c r="STL1224" s="14"/>
      <c r="STM1224" s="14"/>
      <c r="STN1224" s="14"/>
      <c r="STO1224" s="14"/>
      <c r="STP1224" s="14"/>
      <c r="STQ1224" s="14"/>
      <c r="STR1224" s="14"/>
      <c r="STS1224" s="14"/>
      <c r="STT1224" s="14"/>
      <c r="STU1224" s="14"/>
      <c r="STV1224" s="14"/>
      <c r="STW1224" s="14"/>
      <c r="STX1224" s="14"/>
      <c r="STY1224" s="14"/>
      <c r="STZ1224" s="14"/>
      <c r="SUA1224" s="14"/>
      <c r="SUB1224" s="14"/>
      <c r="SUC1224" s="14"/>
      <c r="SUD1224" s="14"/>
      <c r="SUE1224" s="14"/>
      <c r="SUF1224" s="14"/>
      <c r="SUG1224" s="14"/>
      <c r="SUH1224" s="14"/>
      <c r="SUI1224" s="14"/>
      <c r="SUJ1224" s="14"/>
      <c r="SUK1224" s="14"/>
      <c r="SUL1224" s="14"/>
      <c r="SUM1224" s="14"/>
      <c r="SUN1224" s="14"/>
      <c r="SUO1224" s="14"/>
      <c r="SUP1224" s="14"/>
      <c r="SUQ1224" s="14"/>
      <c r="SUR1224" s="14"/>
      <c r="SUS1224" s="14"/>
      <c r="SUT1224" s="14"/>
      <c r="SUU1224" s="14"/>
      <c r="SUV1224" s="14"/>
      <c r="SUW1224" s="14"/>
      <c r="SUX1224" s="14"/>
      <c r="SUY1224" s="14"/>
      <c r="SUZ1224" s="14"/>
      <c r="SVA1224" s="14"/>
      <c r="SVB1224" s="14"/>
      <c r="SVC1224" s="14"/>
      <c r="SVD1224" s="14"/>
      <c r="SVE1224" s="14"/>
      <c r="SVF1224" s="14"/>
      <c r="SVG1224" s="14"/>
      <c r="SVH1224" s="14"/>
      <c r="SVI1224" s="14"/>
      <c r="SVJ1224" s="14"/>
      <c r="SVK1224" s="14"/>
      <c r="SVL1224" s="14"/>
      <c r="SVM1224" s="14"/>
      <c r="SVN1224" s="14"/>
      <c r="SVO1224" s="14"/>
      <c r="SVP1224" s="14"/>
      <c r="SVQ1224" s="14"/>
      <c r="SVR1224" s="14"/>
      <c r="SVS1224" s="14"/>
      <c r="SVT1224" s="14"/>
      <c r="SVU1224" s="14"/>
      <c r="SVV1224" s="14"/>
      <c r="SVW1224" s="14"/>
      <c r="SVX1224" s="14"/>
      <c r="SVY1224" s="14"/>
      <c r="SVZ1224" s="14"/>
      <c r="SWA1224" s="14"/>
      <c r="SWB1224" s="14"/>
      <c r="SWC1224" s="14"/>
      <c r="SWD1224" s="14"/>
      <c r="SWE1224" s="14"/>
      <c r="SWF1224" s="14"/>
      <c r="SWG1224" s="14"/>
      <c r="SWH1224" s="14"/>
      <c r="SWI1224" s="14"/>
      <c r="SWJ1224" s="14"/>
      <c r="SWK1224" s="14"/>
      <c r="SWL1224" s="14"/>
      <c r="SWM1224" s="14"/>
      <c r="SWN1224" s="14"/>
      <c r="SWO1224" s="14"/>
      <c r="SWP1224" s="14"/>
      <c r="SWQ1224" s="14"/>
      <c r="SWR1224" s="14"/>
      <c r="SWS1224" s="14"/>
      <c r="SWT1224" s="14"/>
      <c r="SWU1224" s="14"/>
      <c r="SWV1224" s="14"/>
      <c r="SWW1224" s="14"/>
      <c r="SWX1224" s="14"/>
      <c r="SWY1224" s="14"/>
      <c r="SWZ1224" s="14"/>
      <c r="SXA1224" s="14"/>
      <c r="SXB1224" s="14"/>
      <c r="SXC1224" s="14"/>
      <c r="SXD1224" s="14"/>
      <c r="SXE1224" s="14"/>
      <c r="SXF1224" s="14"/>
      <c r="SXG1224" s="14"/>
      <c r="SXH1224" s="14"/>
      <c r="SXI1224" s="14"/>
      <c r="SXJ1224" s="14"/>
      <c r="SXK1224" s="14"/>
      <c r="SXL1224" s="14"/>
      <c r="SXM1224" s="14"/>
      <c r="SXN1224" s="14"/>
      <c r="SXO1224" s="14"/>
      <c r="SXP1224" s="14"/>
      <c r="SXQ1224" s="14"/>
      <c r="SXR1224" s="14"/>
      <c r="SXS1224" s="14"/>
      <c r="SXT1224" s="14"/>
      <c r="SXU1224" s="14"/>
      <c r="SXV1224" s="14"/>
      <c r="SXW1224" s="14"/>
      <c r="SXX1224" s="14"/>
      <c r="SXY1224" s="14"/>
      <c r="SXZ1224" s="14"/>
      <c r="SYA1224" s="14"/>
      <c r="SYB1224" s="14"/>
      <c r="SYC1224" s="14"/>
      <c r="SYD1224" s="14"/>
      <c r="SYE1224" s="14"/>
      <c r="SYF1224" s="14"/>
      <c r="SYG1224" s="14"/>
      <c r="SYH1224" s="14"/>
      <c r="SYI1224" s="14"/>
      <c r="SYJ1224" s="14"/>
      <c r="SYK1224" s="14"/>
      <c r="SYL1224" s="14"/>
      <c r="SYM1224" s="14"/>
      <c r="SYN1224" s="14"/>
      <c r="SYO1224" s="14"/>
      <c r="SYP1224" s="14"/>
      <c r="SYQ1224" s="14"/>
      <c r="SYR1224" s="14"/>
      <c r="SYS1224" s="14"/>
      <c r="SYT1224" s="14"/>
      <c r="SYU1224" s="14"/>
      <c r="SYV1224" s="14"/>
      <c r="SYW1224" s="14"/>
      <c r="SYX1224" s="14"/>
      <c r="SYY1224" s="14"/>
      <c r="SYZ1224" s="14"/>
      <c r="SZA1224" s="14"/>
      <c r="SZB1224" s="14"/>
      <c r="SZC1224" s="14"/>
      <c r="SZD1224" s="14"/>
      <c r="SZE1224" s="14"/>
      <c r="SZF1224" s="14"/>
      <c r="SZG1224" s="14"/>
      <c r="SZH1224" s="14"/>
      <c r="SZI1224" s="14"/>
      <c r="SZJ1224" s="14"/>
      <c r="SZK1224" s="14"/>
      <c r="SZL1224" s="14"/>
      <c r="SZM1224" s="14"/>
      <c r="SZN1224" s="14"/>
      <c r="SZO1224" s="14"/>
      <c r="SZP1224" s="14"/>
      <c r="SZQ1224" s="14"/>
      <c r="SZR1224" s="14"/>
      <c r="SZS1224" s="14"/>
      <c r="SZT1224" s="14"/>
      <c r="SZU1224" s="14"/>
      <c r="SZV1224" s="14"/>
      <c r="SZW1224" s="14"/>
      <c r="SZX1224" s="14"/>
      <c r="SZY1224" s="14"/>
      <c r="SZZ1224" s="14"/>
      <c r="TAA1224" s="14"/>
      <c r="TAB1224" s="14"/>
      <c r="TAC1224" s="14"/>
      <c r="TAD1224" s="14"/>
      <c r="TAE1224" s="14"/>
      <c r="TAF1224" s="14"/>
      <c r="TAG1224" s="14"/>
      <c r="TAH1224" s="14"/>
      <c r="TAI1224" s="14"/>
      <c r="TAJ1224" s="14"/>
      <c r="TAK1224" s="14"/>
      <c r="TAL1224" s="14"/>
      <c r="TAM1224" s="14"/>
      <c r="TAN1224" s="14"/>
      <c r="TAO1224" s="14"/>
      <c r="TAP1224" s="14"/>
      <c r="TAQ1224" s="14"/>
      <c r="TAR1224" s="14"/>
      <c r="TAS1224" s="14"/>
      <c r="TAT1224" s="14"/>
      <c r="TAU1224" s="14"/>
      <c r="TAV1224" s="14"/>
      <c r="TAW1224" s="14"/>
      <c r="TAX1224" s="14"/>
      <c r="TAY1224" s="14"/>
      <c r="TAZ1224" s="14"/>
      <c r="TBA1224" s="14"/>
      <c r="TBB1224" s="14"/>
      <c r="TBC1224" s="14"/>
      <c r="TBD1224" s="14"/>
      <c r="TBE1224" s="14"/>
      <c r="TBF1224" s="14"/>
      <c r="TBG1224" s="14"/>
      <c r="TBH1224" s="14"/>
      <c r="TBI1224" s="14"/>
      <c r="TBJ1224" s="14"/>
      <c r="TBK1224" s="14"/>
      <c r="TBL1224" s="14"/>
      <c r="TBM1224" s="14"/>
      <c r="TBN1224" s="14"/>
      <c r="TBO1224" s="14"/>
      <c r="TBP1224" s="14"/>
      <c r="TBQ1224" s="14"/>
      <c r="TBR1224" s="14"/>
      <c r="TBS1224" s="14"/>
      <c r="TBT1224" s="14"/>
      <c r="TBU1224" s="14"/>
      <c r="TBV1224" s="14"/>
      <c r="TBW1224" s="14"/>
      <c r="TBX1224" s="14"/>
      <c r="TBY1224" s="14"/>
      <c r="TBZ1224" s="14"/>
      <c r="TCA1224" s="14"/>
      <c r="TCB1224" s="14"/>
      <c r="TCC1224" s="14"/>
      <c r="TCD1224" s="14"/>
      <c r="TCE1224" s="14"/>
      <c r="TCF1224" s="14"/>
      <c r="TCG1224" s="14"/>
      <c r="TCH1224" s="14"/>
      <c r="TCI1224" s="14"/>
      <c r="TCJ1224" s="14"/>
      <c r="TCK1224" s="14"/>
      <c r="TCL1224" s="14"/>
      <c r="TCM1224" s="14"/>
      <c r="TCN1224" s="14"/>
      <c r="TCO1224" s="14"/>
      <c r="TCP1224" s="14"/>
      <c r="TCQ1224" s="14"/>
      <c r="TCR1224" s="14"/>
      <c r="TCS1224" s="14"/>
      <c r="TCT1224" s="14"/>
      <c r="TCU1224" s="14"/>
      <c r="TCV1224" s="14"/>
      <c r="TCW1224" s="14"/>
      <c r="TCX1224" s="14"/>
      <c r="TCY1224" s="14"/>
      <c r="TCZ1224" s="14"/>
      <c r="TDA1224" s="14"/>
      <c r="TDB1224" s="14"/>
      <c r="TDC1224" s="14"/>
      <c r="TDD1224" s="14"/>
      <c r="TDE1224" s="14"/>
      <c r="TDF1224" s="14"/>
      <c r="TDG1224" s="14"/>
      <c r="TDH1224" s="14"/>
      <c r="TDI1224" s="14"/>
      <c r="TDJ1224" s="14"/>
      <c r="TDK1224" s="14"/>
      <c r="TDL1224" s="14"/>
      <c r="TDM1224" s="14"/>
      <c r="TDN1224" s="14"/>
      <c r="TDO1224" s="14"/>
      <c r="TDP1224" s="14"/>
      <c r="TDQ1224" s="14"/>
      <c r="TDR1224" s="14"/>
      <c r="TDS1224" s="14"/>
      <c r="TDT1224" s="14"/>
      <c r="TDU1224" s="14"/>
      <c r="TDV1224" s="14"/>
      <c r="TDW1224" s="14"/>
      <c r="TDX1224" s="14"/>
      <c r="TDY1224" s="14"/>
      <c r="TDZ1224" s="14"/>
      <c r="TEA1224" s="14"/>
      <c r="TEB1224" s="14"/>
      <c r="TEC1224" s="14"/>
      <c r="TED1224" s="14"/>
      <c r="TEE1224" s="14"/>
      <c r="TEF1224" s="14"/>
      <c r="TEG1224" s="14"/>
      <c r="TEH1224" s="14"/>
      <c r="TEI1224" s="14"/>
      <c r="TEJ1224" s="14"/>
      <c r="TEK1224" s="14"/>
      <c r="TEL1224" s="14"/>
      <c r="TEM1224" s="14"/>
      <c r="TEN1224" s="14"/>
      <c r="TEO1224" s="14"/>
      <c r="TEP1224" s="14"/>
      <c r="TEQ1224" s="14"/>
      <c r="TER1224" s="14"/>
      <c r="TES1224" s="14"/>
      <c r="TET1224" s="14"/>
      <c r="TEU1224" s="14"/>
      <c r="TEV1224" s="14"/>
      <c r="TEW1224" s="14"/>
      <c r="TEX1224" s="14"/>
      <c r="TEY1224" s="14"/>
      <c r="TEZ1224" s="14"/>
      <c r="TFA1224" s="14"/>
      <c r="TFB1224" s="14"/>
      <c r="TFC1224" s="14"/>
      <c r="TFD1224" s="14"/>
      <c r="TFE1224" s="14"/>
      <c r="TFF1224" s="14"/>
      <c r="TFG1224" s="14"/>
      <c r="TFH1224" s="14"/>
      <c r="TFI1224" s="14"/>
      <c r="TFJ1224" s="14"/>
      <c r="TFK1224" s="14"/>
      <c r="TFL1224" s="14"/>
      <c r="TFM1224" s="14"/>
      <c r="TFN1224" s="14"/>
      <c r="TFO1224" s="14"/>
      <c r="TFP1224" s="14"/>
      <c r="TFQ1224" s="14"/>
      <c r="TFR1224" s="14"/>
      <c r="TFS1224" s="14"/>
      <c r="TFT1224" s="14"/>
      <c r="TFU1224" s="14"/>
      <c r="TFV1224" s="14"/>
      <c r="TFW1224" s="14"/>
      <c r="TFX1224" s="14"/>
      <c r="TFY1224" s="14"/>
      <c r="TFZ1224" s="14"/>
      <c r="TGA1224" s="14"/>
      <c r="TGB1224" s="14"/>
      <c r="TGC1224" s="14"/>
      <c r="TGD1224" s="14"/>
      <c r="TGE1224" s="14"/>
      <c r="TGF1224" s="14"/>
      <c r="TGG1224" s="14"/>
      <c r="TGH1224" s="14"/>
      <c r="TGI1224" s="14"/>
      <c r="TGJ1224" s="14"/>
      <c r="TGK1224" s="14"/>
      <c r="TGL1224" s="14"/>
      <c r="TGM1224" s="14"/>
      <c r="TGN1224" s="14"/>
      <c r="TGO1224" s="14"/>
      <c r="TGP1224" s="14"/>
      <c r="TGQ1224" s="14"/>
      <c r="TGR1224" s="14"/>
      <c r="TGS1224" s="14"/>
      <c r="TGT1224" s="14"/>
      <c r="TGU1224" s="14"/>
      <c r="TGV1224" s="14"/>
      <c r="TGW1224" s="14"/>
      <c r="TGX1224" s="14"/>
      <c r="TGY1224" s="14"/>
      <c r="TGZ1224" s="14"/>
      <c r="THA1224" s="14"/>
      <c r="THB1224" s="14"/>
      <c r="THC1224" s="14"/>
      <c r="THD1224" s="14"/>
      <c r="THE1224" s="14"/>
      <c r="THF1224" s="14"/>
      <c r="THG1224" s="14"/>
      <c r="THH1224" s="14"/>
      <c r="THI1224" s="14"/>
      <c r="THJ1224" s="14"/>
      <c r="THK1224" s="14"/>
      <c r="THL1224" s="14"/>
      <c r="THM1224" s="14"/>
      <c r="THN1224" s="14"/>
      <c r="THO1224" s="14"/>
      <c r="THP1224" s="14"/>
      <c r="THQ1224" s="14"/>
      <c r="THR1224" s="14"/>
      <c r="THS1224" s="14"/>
      <c r="THT1224" s="14"/>
      <c r="THU1224" s="14"/>
      <c r="THV1224" s="14"/>
      <c r="THW1224" s="14"/>
      <c r="THX1224" s="14"/>
      <c r="THY1224" s="14"/>
      <c r="THZ1224" s="14"/>
      <c r="TIA1224" s="14"/>
      <c r="TIB1224" s="14"/>
      <c r="TIC1224" s="14"/>
      <c r="TID1224" s="14"/>
      <c r="TIE1224" s="14"/>
      <c r="TIF1224" s="14"/>
      <c r="TIG1224" s="14"/>
      <c r="TIH1224" s="14"/>
      <c r="TII1224" s="14"/>
      <c r="TIJ1224" s="14"/>
      <c r="TIK1224" s="14"/>
      <c r="TIL1224" s="14"/>
      <c r="TIM1224" s="14"/>
      <c r="TIN1224" s="14"/>
      <c r="TIO1224" s="14"/>
      <c r="TIP1224" s="14"/>
      <c r="TIQ1224" s="14"/>
      <c r="TIR1224" s="14"/>
      <c r="TIS1224" s="14"/>
      <c r="TIT1224" s="14"/>
      <c r="TIU1224" s="14"/>
      <c r="TIV1224" s="14"/>
      <c r="TIW1224" s="14"/>
      <c r="TIX1224" s="14"/>
      <c r="TIY1224" s="14"/>
      <c r="TIZ1224" s="14"/>
      <c r="TJA1224" s="14"/>
      <c r="TJB1224" s="14"/>
      <c r="TJC1224" s="14"/>
      <c r="TJD1224" s="14"/>
      <c r="TJE1224" s="14"/>
      <c r="TJF1224" s="14"/>
      <c r="TJG1224" s="14"/>
      <c r="TJH1224" s="14"/>
      <c r="TJI1224" s="14"/>
      <c r="TJJ1224" s="14"/>
      <c r="TJK1224" s="14"/>
      <c r="TJL1224" s="14"/>
      <c r="TJM1224" s="14"/>
      <c r="TJN1224" s="14"/>
      <c r="TJO1224" s="14"/>
      <c r="TJP1224" s="14"/>
      <c r="TJQ1224" s="14"/>
      <c r="TJR1224" s="14"/>
      <c r="TJS1224" s="14"/>
      <c r="TJT1224" s="14"/>
      <c r="TJU1224" s="14"/>
      <c r="TJV1224" s="14"/>
      <c r="TJW1224" s="14"/>
      <c r="TJX1224" s="14"/>
      <c r="TJY1224" s="14"/>
      <c r="TJZ1224" s="14"/>
      <c r="TKA1224" s="14"/>
      <c r="TKB1224" s="14"/>
      <c r="TKC1224" s="14"/>
      <c r="TKD1224" s="14"/>
      <c r="TKE1224" s="14"/>
      <c r="TKF1224" s="14"/>
      <c r="TKG1224" s="14"/>
      <c r="TKH1224" s="14"/>
      <c r="TKI1224" s="14"/>
      <c r="TKJ1224" s="14"/>
      <c r="TKK1224" s="14"/>
      <c r="TKL1224" s="14"/>
      <c r="TKM1224" s="14"/>
      <c r="TKN1224" s="14"/>
      <c r="TKO1224" s="14"/>
      <c r="TKP1224" s="14"/>
      <c r="TKQ1224" s="14"/>
      <c r="TKR1224" s="14"/>
      <c r="TKS1224" s="14"/>
      <c r="TKT1224" s="14"/>
      <c r="TKU1224" s="14"/>
      <c r="TKV1224" s="14"/>
      <c r="TKW1224" s="14"/>
      <c r="TKX1224" s="14"/>
      <c r="TKY1224" s="14"/>
      <c r="TKZ1224" s="14"/>
      <c r="TLA1224" s="14"/>
      <c r="TLB1224" s="14"/>
      <c r="TLC1224" s="14"/>
      <c r="TLD1224" s="14"/>
      <c r="TLE1224" s="14"/>
      <c r="TLF1224" s="14"/>
      <c r="TLG1224" s="14"/>
      <c r="TLH1224" s="14"/>
      <c r="TLI1224" s="14"/>
      <c r="TLJ1224" s="14"/>
      <c r="TLK1224" s="14"/>
      <c r="TLL1224" s="14"/>
      <c r="TLM1224" s="14"/>
      <c r="TLN1224" s="14"/>
      <c r="TLO1224" s="14"/>
      <c r="TLP1224" s="14"/>
      <c r="TLQ1224" s="14"/>
      <c r="TLR1224" s="14"/>
      <c r="TLS1224" s="14"/>
      <c r="TLT1224" s="14"/>
      <c r="TLU1224" s="14"/>
      <c r="TLV1224" s="14"/>
      <c r="TLW1224" s="14"/>
      <c r="TLX1224" s="14"/>
      <c r="TLY1224" s="14"/>
      <c r="TLZ1224" s="14"/>
      <c r="TMA1224" s="14"/>
      <c r="TMB1224" s="14"/>
      <c r="TMC1224" s="14"/>
      <c r="TMD1224" s="14"/>
      <c r="TME1224" s="14"/>
      <c r="TMF1224" s="14"/>
      <c r="TMG1224" s="14"/>
      <c r="TMH1224" s="14"/>
      <c r="TMI1224" s="14"/>
      <c r="TMJ1224" s="14"/>
      <c r="TMK1224" s="14"/>
      <c r="TML1224" s="14"/>
      <c r="TMM1224" s="14"/>
      <c r="TMN1224" s="14"/>
      <c r="TMO1224" s="14"/>
      <c r="TMP1224" s="14"/>
      <c r="TMQ1224" s="14"/>
      <c r="TMR1224" s="14"/>
      <c r="TMS1224" s="14"/>
      <c r="TMT1224" s="14"/>
      <c r="TMU1224" s="14"/>
      <c r="TMV1224" s="14"/>
      <c r="TMW1224" s="14"/>
      <c r="TMX1224" s="14"/>
      <c r="TMY1224" s="14"/>
      <c r="TMZ1224" s="14"/>
      <c r="TNA1224" s="14"/>
      <c r="TNB1224" s="14"/>
      <c r="TNC1224" s="14"/>
      <c r="TND1224" s="14"/>
      <c r="TNE1224" s="14"/>
      <c r="TNF1224" s="14"/>
      <c r="TNG1224" s="14"/>
      <c r="TNH1224" s="14"/>
      <c r="TNI1224" s="14"/>
      <c r="TNJ1224" s="14"/>
      <c r="TNK1224" s="14"/>
      <c r="TNL1224" s="14"/>
      <c r="TNM1224" s="14"/>
      <c r="TNN1224" s="14"/>
      <c r="TNO1224" s="14"/>
      <c r="TNP1224" s="14"/>
      <c r="TNQ1224" s="14"/>
      <c r="TNR1224" s="14"/>
      <c r="TNS1224" s="14"/>
      <c r="TNT1224" s="14"/>
      <c r="TNU1224" s="14"/>
      <c r="TNV1224" s="14"/>
      <c r="TNW1224" s="14"/>
      <c r="TNX1224" s="14"/>
      <c r="TNY1224" s="14"/>
      <c r="TNZ1224" s="14"/>
      <c r="TOA1224" s="14"/>
      <c r="TOB1224" s="14"/>
      <c r="TOC1224" s="14"/>
      <c r="TOD1224" s="14"/>
      <c r="TOE1224" s="14"/>
      <c r="TOF1224" s="14"/>
      <c r="TOG1224" s="14"/>
      <c r="TOH1224" s="14"/>
      <c r="TOI1224" s="14"/>
      <c r="TOJ1224" s="14"/>
      <c r="TOK1224" s="14"/>
      <c r="TOL1224" s="14"/>
      <c r="TOM1224" s="14"/>
      <c r="TON1224" s="14"/>
      <c r="TOO1224" s="14"/>
      <c r="TOP1224" s="14"/>
      <c r="TOQ1224" s="14"/>
      <c r="TOR1224" s="14"/>
      <c r="TOS1224" s="14"/>
      <c r="TOT1224" s="14"/>
      <c r="TOU1224" s="14"/>
      <c r="TOV1224" s="14"/>
      <c r="TOW1224" s="14"/>
      <c r="TOX1224" s="14"/>
      <c r="TOY1224" s="14"/>
      <c r="TOZ1224" s="14"/>
      <c r="TPA1224" s="14"/>
      <c r="TPB1224" s="14"/>
      <c r="TPC1224" s="14"/>
      <c r="TPD1224" s="14"/>
      <c r="TPE1224" s="14"/>
      <c r="TPF1224" s="14"/>
      <c r="TPG1224" s="14"/>
      <c r="TPH1224" s="14"/>
      <c r="TPI1224" s="14"/>
      <c r="TPJ1224" s="14"/>
      <c r="TPK1224" s="14"/>
      <c r="TPL1224" s="14"/>
      <c r="TPM1224" s="14"/>
      <c r="TPN1224" s="14"/>
      <c r="TPO1224" s="14"/>
      <c r="TPP1224" s="14"/>
      <c r="TPQ1224" s="14"/>
      <c r="TPR1224" s="14"/>
      <c r="TPS1224" s="14"/>
      <c r="TPT1224" s="14"/>
      <c r="TPU1224" s="14"/>
      <c r="TPV1224" s="14"/>
      <c r="TPW1224" s="14"/>
      <c r="TPX1224" s="14"/>
      <c r="TPY1224" s="14"/>
      <c r="TPZ1224" s="14"/>
      <c r="TQA1224" s="14"/>
      <c r="TQB1224" s="14"/>
      <c r="TQC1224" s="14"/>
      <c r="TQD1224" s="14"/>
      <c r="TQE1224" s="14"/>
      <c r="TQF1224" s="14"/>
      <c r="TQG1224" s="14"/>
      <c r="TQH1224" s="14"/>
      <c r="TQI1224" s="14"/>
      <c r="TQJ1224" s="14"/>
      <c r="TQK1224" s="14"/>
      <c r="TQL1224" s="14"/>
      <c r="TQM1224" s="14"/>
      <c r="TQN1224" s="14"/>
      <c r="TQO1224" s="14"/>
      <c r="TQP1224" s="14"/>
      <c r="TQQ1224" s="14"/>
      <c r="TQR1224" s="14"/>
      <c r="TQS1224" s="14"/>
      <c r="TQT1224" s="14"/>
      <c r="TQU1224" s="14"/>
      <c r="TQV1224" s="14"/>
      <c r="TQW1224" s="14"/>
      <c r="TQX1224" s="14"/>
      <c r="TQY1224" s="14"/>
      <c r="TQZ1224" s="14"/>
      <c r="TRA1224" s="14"/>
      <c r="TRB1224" s="14"/>
      <c r="TRC1224" s="14"/>
      <c r="TRD1224" s="14"/>
      <c r="TRE1224" s="14"/>
      <c r="TRF1224" s="14"/>
      <c r="TRG1224" s="14"/>
      <c r="TRH1224" s="14"/>
      <c r="TRI1224" s="14"/>
      <c r="TRJ1224" s="14"/>
      <c r="TRK1224" s="14"/>
      <c r="TRL1224" s="14"/>
      <c r="TRM1224" s="14"/>
      <c r="TRN1224" s="14"/>
      <c r="TRO1224" s="14"/>
      <c r="TRP1224" s="14"/>
      <c r="TRQ1224" s="14"/>
      <c r="TRR1224" s="14"/>
      <c r="TRS1224" s="14"/>
      <c r="TRT1224" s="14"/>
      <c r="TRU1224" s="14"/>
      <c r="TRV1224" s="14"/>
      <c r="TRW1224" s="14"/>
      <c r="TRX1224" s="14"/>
      <c r="TRY1224" s="14"/>
      <c r="TRZ1224" s="14"/>
      <c r="TSA1224" s="14"/>
      <c r="TSB1224" s="14"/>
      <c r="TSC1224" s="14"/>
      <c r="TSD1224" s="14"/>
      <c r="TSE1224" s="14"/>
      <c r="TSF1224" s="14"/>
      <c r="TSG1224" s="14"/>
      <c r="TSH1224" s="14"/>
      <c r="TSI1224" s="14"/>
      <c r="TSJ1224" s="14"/>
      <c r="TSK1224" s="14"/>
      <c r="TSL1224" s="14"/>
      <c r="TSM1224" s="14"/>
      <c r="TSN1224" s="14"/>
      <c r="TSO1224" s="14"/>
      <c r="TSP1224" s="14"/>
      <c r="TSQ1224" s="14"/>
      <c r="TSR1224" s="14"/>
      <c r="TSS1224" s="14"/>
      <c r="TST1224" s="14"/>
      <c r="TSU1224" s="14"/>
      <c r="TSV1224" s="14"/>
      <c r="TSW1224" s="14"/>
      <c r="TSX1224" s="14"/>
      <c r="TSY1224" s="14"/>
      <c r="TSZ1224" s="14"/>
      <c r="TTA1224" s="14"/>
      <c r="TTB1224" s="14"/>
      <c r="TTC1224" s="14"/>
      <c r="TTD1224" s="14"/>
      <c r="TTE1224" s="14"/>
      <c r="TTF1224" s="14"/>
      <c r="TTG1224" s="14"/>
      <c r="TTH1224" s="14"/>
      <c r="TTI1224" s="14"/>
      <c r="TTJ1224" s="14"/>
      <c r="TTK1224" s="14"/>
      <c r="TTL1224" s="14"/>
      <c r="TTM1224" s="14"/>
      <c r="TTN1224" s="14"/>
      <c r="TTO1224" s="14"/>
      <c r="TTP1224" s="14"/>
      <c r="TTQ1224" s="14"/>
      <c r="TTR1224" s="14"/>
      <c r="TTS1224" s="14"/>
      <c r="TTT1224" s="14"/>
      <c r="TTU1224" s="14"/>
      <c r="TTV1224" s="14"/>
      <c r="TTW1224" s="14"/>
      <c r="TTX1224" s="14"/>
      <c r="TTY1224" s="14"/>
      <c r="TTZ1224" s="14"/>
      <c r="TUA1224" s="14"/>
      <c r="TUB1224" s="14"/>
      <c r="TUC1224" s="14"/>
      <c r="TUD1224" s="14"/>
      <c r="TUE1224" s="14"/>
      <c r="TUF1224" s="14"/>
      <c r="TUG1224" s="14"/>
      <c r="TUH1224" s="14"/>
      <c r="TUI1224" s="14"/>
      <c r="TUJ1224" s="14"/>
      <c r="TUK1224" s="14"/>
      <c r="TUL1224" s="14"/>
      <c r="TUM1224" s="14"/>
      <c r="TUN1224" s="14"/>
      <c r="TUO1224" s="14"/>
      <c r="TUP1224" s="14"/>
      <c r="TUQ1224" s="14"/>
      <c r="TUR1224" s="14"/>
      <c r="TUS1224" s="14"/>
      <c r="TUT1224" s="14"/>
      <c r="TUU1224" s="14"/>
      <c r="TUV1224" s="14"/>
      <c r="TUW1224" s="14"/>
      <c r="TUX1224" s="14"/>
      <c r="TUY1224" s="14"/>
      <c r="TUZ1224" s="14"/>
      <c r="TVA1224" s="14"/>
      <c r="TVB1224" s="14"/>
      <c r="TVC1224" s="14"/>
      <c r="TVD1224" s="14"/>
      <c r="TVE1224" s="14"/>
      <c r="TVF1224" s="14"/>
      <c r="TVG1224" s="14"/>
      <c r="TVH1224" s="14"/>
      <c r="TVI1224" s="14"/>
      <c r="TVJ1224" s="14"/>
      <c r="TVK1224" s="14"/>
      <c r="TVL1224" s="14"/>
      <c r="TVM1224" s="14"/>
      <c r="TVN1224" s="14"/>
      <c r="TVO1224" s="14"/>
      <c r="TVP1224" s="14"/>
      <c r="TVQ1224" s="14"/>
      <c r="TVR1224" s="14"/>
      <c r="TVS1224" s="14"/>
      <c r="TVT1224" s="14"/>
      <c r="TVU1224" s="14"/>
      <c r="TVV1224" s="14"/>
      <c r="TVW1224" s="14"/>
      <c r="TVX1224" s="14"/>
      <c r="TVY1224" s="14"/>
      <c r="TVZ1224" s="14"/>
      <c r="TWA1224" s="14"/>
      <c r="TWB1224" s="14"/>
      <c r="TWC1224" s="14"/>
      <c r="TWD1224" s="14"/>
      <c r="TWE1224" s="14"/>
      <c r="TWF1224" s="14"/>
      <c r="TWG1224" s="14"/>
      <c r="TWH1224" s="14"/>
      <c r="TWI1224" s="14"/>
      <c r="TWJ1224" s="14"/>
      <c r="TWK1224" s="14"/>
      <c r="TWL1224" s="14"/>
      <c r="TWM1224" s="14"/>
      <c r="TWN1224" s="14"/>
      <c r="TWO1224" s="14"/>
      <c r="TWP1224" s="14"/>
      <c r="TWQ1224" s="14"/>
      <c r="TWR1224" s="14"/>
      <c r="TWS1224" s="14"/>
      <c r="TWT1224" s="14"/>
      <c r="TWU1224" s="14"/>
      <c r="TWV1224" s="14"/>
      <c r="TWW1224" s="14"/>
      <c r="TWX1224" s="14"/>
      <c r="TWY1224" s="14"/>
      <c r="TWZ1224" s="14"/>
      <c r="TXA1224" s="14"/>
      <c r="TXB1224" s="14"/>
      <c r="TXC1224" s="14"/>
      <c r="TXD1224" s="14"/>
      <c r="TXE1224" s="14"/>
      <c r="TXF1224" s="14"/>
      <c r="TXG1224" s="14"/>
      <c r="TXH1224" s="14"/>
      <c r="TXI1224" s="14"/>
      <c r="TXJ1224" s="14"/>
      <c r="TXK1224" s="14"/>
      <c r="TXL1224" s="14"/>
      <c r="TXM1224" s="14"/>
      <c r="TXN1224" s="14"/>
      <c r="TXO1224" s="14"/>
      <c r="TXP1224" s="14"/>
      <c r="TXQ1224" s="14"/>
      <c r="TXR1224" s="14"/>
      <c r="TXS1224" s="14"/>
      <c r="TXT1224" s="14"/>
      <c r="TXU1224" s="14"/>
      <c r="TXV1224" s="14"/>
      <c r="TXW1224" s="14"/>
      <c r="TXX1224" s="14"/>
      <c r="TXY1224" s="14"/>
      <c r="TXZ1224" s="14"/>
      <c r="TYA1224" s="14"/>
      <c r="TYB1224" s="14"/>
      <c r="TYC1224" s="14"/>
      <c r="TYD1224" s="14"/>
      <c r="TYE1224" s="14"/>
      <c r="TYF1224" s="14"/>
      <c r="TYG1224" s="14"/>
      <c r="TYH1224" s="14"/>
      <c r="TYI1224" s="14"/>
      <c r="TYJ1224" s="14"/>
      <c r="TYK1224" s="14"/>
      <c r="TYL1224" s="14"/>
      <c r="TYM1224" s="14"/>
      <c r="TYN1224" s="14"/>
      <c r="TYO1224" s="14"/>
      <c r="TYP1224" s="14"/>
      <c r="TYQ1224" s="14"/>
      <c r="TYR1224" s="14"/>
      <c r="TYS1224" s="14"/>
      <c r="TYT1224" s="14"/>
      <c r="TYU1224" s="14"/>
      <c r="TYV1224" s="14"/>
      <c r="TYW1224" s="14"/>
      <c r="TYX1224" s="14"/>
      <c r="TYY1224" s="14"/>
      <c r="TYZ1224" s="14"/>
      <c r="TZA1224" s="14"/>
      <c r="TZB1224" s="14"/>
      <c r="TZC1224" s="14"/>
      <c r="TZD1224" s="14"/>
      <c r="TZE1224" s="14"/>
      <c r="TZF1224" s="14"/>
      <c r="TZG1224" s="14"/>
      <c r="TZH1224" s="14"/>
      <c r="TZI1224" s="14"/>
      <c r="TZJ1224" s="14"/>
      <c r="TZK1224" s="14"/>
      <c r="TZL1224" s="14"/>
      <c r="TZM1224" s="14"/>
      <c r="TZN1224" s="14"/>
      <c r="TZO1224" s="14"/>
      <c r="TZP1224" s="14"/>
      <c r="TZQ1224" s="14"/>
      <c r="TZR1224" s="14"/>
      <c r="TZS1224" s="14"/>
      <c r="TZT1224" s="14"/>
      <c r="TZU1224" s="14"/>
      <c r="TZV1224" s="14"/>
      <c r="TZW1224" s="14"/>
      <c r="TZX1224" s="14"/>
      <c r="TZY1224" s="14"/>
      <c r="TZZ1224" s="14"/>
      <c r="UAA1224" s="14"/>
      <c r="UAB1224" s="14"/>
      <c r="UAC1224" s="14"/>
      <c r="UAD1224" s="14"/>
      <c r="UAE1224" s="14"/>
      <c r="UAF1224" s="14"/>
      <c r="UAG1224" s="14"/>
      <c r="UAH1224" s="14"/>
      <c r="UAI1224" s="14"/>
      <c r="UAJ1224" s="14"/>
      <c r="UAK1224" s="14"/>
      <c r="UAL1224" s="14"/>
      <c r="UAM1224" s="14"/>
      <c r="UAN1224" s="14"/>
      <c r="UAO1224" s="14"/>
      <c r="UAP1224" s="14"/>
      <c r="UAQ1224" s="14"/>
      <c r="UAR1224" s="14"/>
      <c r="UAS1224" s="14"/>
      <c r="UAT1224" s="14"/>
      <c r="UAU1224" s="14"/>
      <c r="UAV1224" s="14"/>
      <c r="UAW1224" s="14"/>
      <c r="UAX1224" s="14"/>
      <c r="UAY1224" s="14"/>
      <c r="UAZ1224" s="14"/>
      <c r="UBA1224" s="14"/>
      <c r="UBB1224" s="14"/>
      <c r="UBC1224" s="14"/>
      <c r="UBD1224" s="14"/>
      <c r="UBE1224" s="14"/>
      <c r="UBF1224" s="14"/>
      <c r="UBG1224" s="14"/>
      <c r="UBH1224" s="14"/>
      <c r="UBI1224" s="14"/>
      <c r="UBJ1224" s="14"/>
      <c r="UBK1224" s="14"/>
      <c r="UBL1224" s="14"/>
      <c r="UBM1224" s="14"/>
      <c r="UBN1224" s="14"/>
      <c r="UBO1224" s="14"/>
      <c r="UBP1224" s="14"/>
      <c r="UBQ1224" s="14"/>
      <c r="UBR1224" s="14"/>
      <c r="UBS1224" s="14"/>
      <c r="UBT1224" s="14"/>
      <c r="UBU1224" s="14"/>
      <c r="UBV1224" s="14"/>
      <c r="UBW1224" s="14"/>
      <c r="UBX1224" s="14"/>
      <c r="UBY1224" s="14"/>
      <c r="UBZ1224" s="14"/>
      <c r="UCA1224" s="14"/>
      <c r="UCB1224" s="14"/>
      <c r="UCC1224" s="14"/>
      <c r="UCD1224" s="14"/>
      <c r="UCE1224" s="14"/>
      <c r="UCF1224" s="14"/>
      <c r="UCG1224" s="14"/>
      <c r="UCH1224" s="14"/>
      <c r="UCI1224" s="14"/>
      <c r="UCJ1224" s="14"/>
      <c r="UCK1224" s="14"/>
      <c r="UCL1224" s="14"/>
      <c r="UCM1224" s="14"/>
      <c r="UCN1224" s="14"/>
      <c r="UCO1224" s="14"/>
      <c r="UCP1224" s="14"/>
      <c r="UCQ1224" s="14"/>
      <c r="UCR1224" s="14"/>
      <c r="UCS1224" s="14"/>
      <c r="UCT1224" s="14"/>
      <c r="UCU1224" s="14"/>
      <c r="UCV1224" s="14"/>
      <c r="UCW1224" s="14"/>
      <c r="UCX1224" s="14"/>
      <c r="UCY1224" s="14"/>
      <c r="UCZ1224" s="14"/>
      <c r="UDA1224" s="14"/>
      <c r="UDB1224" s="14"/>
      <c r="UDC1224" s="14"/>
      <c r="UDD1224" s="14"/>
      <c r="UDE1224" s="14"/>
      <c r="UDF1224" s="14"/>
      <c r="UDG1224" s="14"/>
      <c r="UDH1224" s="14"/>
      <c r="UDI1224" s="14"/>
      <c r="UDJ1224" s="14"/>
      <c r="UDK1224" s="14"/>
      <c r="UDL1224" s="14"/>
      <c r="UDM1224" s="14"/>
      <c r="UDN1224" s="14"/>
      <c r="UDO1224" s="14"/>
      <c r="UDP1224" s="14"/>
      <c r="UDQ1224" s="14"/>
      <c r="UDR1224" s="14"/>
      <c r="UDS1224" s="14"/>
      <c r="UDT1224" s="14"/>
      <c r="UDU1224" s="14"/>
      <c r="UDV1224" s="14"/>
      <c r="UDW1224" s="14"/>
      <c r="UDX1224" s="14"/>
      <c r="UDY1224" s="14"/>
      <c r="UDZ1224" s="14"/>
      <c r="UEA1224" s="14"/>
      <c r="UEB1224" s="14"/>
      <c r="UEC1224" s="14"/>
      <c r="UED1224" s="14"/>
      <c r="UEE1224" s="14"/>
      <c r="UEF1224" s="14"/>
      <c r="UEG1224" s="14"/>
      <c r="UEH1224" s="14"/>
      <c r="UEI1224" s="14"/>
      <c r="UEJ1224" s="14"/>
      <c r="UEK1224" s="14"/>
      <c r="UEL1224" s="14"/>
      <c r="UEM1224" s="14"/>
      <c r="UEN1224" s="14"/>
      <c r="UEO1224" s="14"/>
      <c r="UEP1224" s="14"/>
      <c r="UEQ1224" s="14"/>
      <c r="UER1224" s="14"/>
      <c r="UES1224" s="14"/>
      <c r="UET1224" s="14"/>
      <c r="UEU1224" s="14"/>
      <c r="UEV1224" s="14"/>
      <c r="UEW1224" s="14"/>
      <c r="UEX1224" s="14"/>
      <c r="UEY1224" s="14"/>
      <c r="UEZ1224" s="14"/>
      <c r="UFA1224" s="14"/>
      <c r="UFB1224" s="14"/>
      <c r="UFC1224" s="14"/>
      <c r="UFD1224" s="14"/>
      <c r="UFE1224" s="14"/>
      <c r="UFF1224" s="14"/>
      <c r="UFG1224" s="14"/>
      <c r="UFH1224" s="14"/>
      <c r="UFI1224" s="14"/>
      <c r="UFJ1224" s="14"/>
      <c r="UFK1224" s="14"/>
      <c r="UFL1224" s="14"/>
      <c r="UFM1224" s="14"/>
      <c r="UFN1224" s="14"/>
      <c r="UFO1224" s="14"/>
      <c r="UFP1224" s="14"/>
      <c r="UFQ1224" s="14"/>
      <c r="UFR1224" s="14"/>
      <c r="UFS1224" s="14"/>
      <c r="UFT1224" s="14"/>
      <c r="UFU1224" s="14"/>
      <c r="UFV1224" s="14"/>
      <c r="UFW1224" s="14"/>
      <c r="UFX1224" s="14"/>
      <c r="UFY1224" s="14"/>
      <c r="UFZ1224" s="14"/>
      <c r="UGA1224" s="14"/>
      <c r="UGB1224" s="14"/>
      <c r="UGC1224" s="14"/>
      <c r="UGD1224" s="14"/>
      <c r="UGE1224" s="14"/>
      <c r="UGF1224" s="14"/>
      <c r="UGG1224" s="14"/>
      <c r="UGH1224" s="14"/>
      <c r="UGI1224" s="14"/>
      <c r="UGJ1224" s="14"/>
      <c r="UGK1224" s="14"/>
      <c r="UGL1224" s="14"/>
      <c r="UGM1224" s="14"/>
      <c r="UGN1224" s="14"/>
      <c r="UGO1224" s="14"/>
      <c r="UGP1224" s="14"/>
      <c r="UGQ1224" s="14"/>
      <c r="UGR1224" s="14"/>
      <c r="UGS1224" s="14"/>
      <c r="UGT1224" s="14"/>
      <c r="UGU1224" s="14"/>
      <c r="UGV1224" s="14"/>
      <c r="UGW1224" s="14"/>
      <c r="UGX1224" s="14"/>
      <c r="UGY1224" s="14"/>
      <c r="UGZ1224" s="14"/>
      <c r="UHA1224" s="14"/>
      <c r="UHB1224" s="14"/>
      <c r="UHC1224" s="14"/>
      <c r="UHD1224" s="14"/>
      <c r="UHE1224" s="14"/>
      <c r="UHF1224" s="14"/>
      <c r="UHG1224" s="14"/>
      <c r="UHH1224" s="14"/>
      <c r="UHI1224" s="14"/>
      <c r="UHJ1224" s="14"/>
      <c r="UHK1224" s="14"/>
      <c r="UHL1224" s="14"/>
      <c r="UHM1224" s="14"/>
      <c r="UHN1224" s="14"/>
      <c r="UHO1224" s="14"/>
      <c r="UHP1224" s="14"/>
      <c r="UHQ1224" s="14"/>
      <c r="UHR1224" s="14"/>
      <c r="UHS1224" s="14"/>
      <c r="UHT1224" s="14"/>
      <c r="UHU1224" s="14"/>
      <c r="UHV1224" s="14"/>
      <c r="UHW1224" s="14"/>
      <c r="UHX1224" s="14"/>
      <c r="UHY1224" s="14"/>
      <c r="UHZ1224" s="14"/>
      <c r="UIA1224" s="14"/>
      <c r="UIB1224" s="14"/>
      <c r="UIC1224" s="14"/>
      <c r="UID1224" s="14"/>
      <c r="UIE1224" s="14"/>
      <c r="UIF1224" s="14"/>
      <c r="UIG1224" s="14"/>
      <c r="UIH1224" s="14"/>
      <c r="UII1224" s="14"/>
      <c r="UIJ1224" s="14"/>
      <c r="UIK1224" s="14"/>
      <c r="UIL1224" s="14"/>
      <c r="UIM1224" s="14"/>
      <c r="UIN1224" s="14"/>
      <c r="UIO1224" s="14"/>
      <c r="UIP1224" s="14"/>
      <c r="UIQ1224" s="14"/>
      <c r="UIR1224" s="14"/>
      <c r="UIS1224" s="14"/>
      <c r="UIT1224" s="14"/>
      <c r="UIU1224" s="14"/>
      <c r="UIV1224" s="14"/>
      <c r="UIW1224" s="14"/>
      <c r="UIX1224" s="14"/>
      <c r="UIY1224" s="14"/>
      <c r="UIZ1224" s="14"/>
      <c r="UJA1224" s="14"/>
      <c r="UJB1224" s="14"/>
      <c r="UJC1224" s="14"/>
      <c r="UJD1224" s="14"/>
      <c r="UJE1224" s="14"/>
      <c r="UJF1224" s="14"/>
      <c r="UJG1224" s="14"/>
      <c r="UJH1224" s="14"/>
      <c r="UJI1224" s="14"/>
      <c r="UJJ1224" s="14"/>
      <c r="UJK1224" s="14"/>
      <c r="UJL1224" s="14"/>
      <c r="UJM1224" s="14"/>
      <c r="UJN1224" s="14"/>
      <c r="UJO1224" s="14"/>
      <c r="UJP1224" s="14"/>
      <c r="UJQ1224" s="14"/>
      <c r="UJR1224" s="14"/>
      <c r="UJS1224" s="14"/>
      <c r="UJT1224" s="14"/>
      <c r="UJU1224" s="14"/>
      <c r="UJV1224" s="14"/>
      <c r="UJW1224" s="14"/>
      <c r="UJX1224" s="14"/>
      <c r="UJY1224" s="14"/>
      <c r="UJZ1224" s="14"/>
      <c r="UKA1224" s="14"/>
      <c r="UKB1224" s="14"/>
      <c r="UKC1224" s="14"/>
      <c r="UKD1224" s="14"/>
      <c r="UKE1224" s="14"/>
      <c r="UKF1224" s="14"/>
      <c r="UKG1224" s="14"/>
      <c r="UKH1224" s="14"/>
      <c r="UKI1224" s="14"/>
      <c r="UKJ1224" s="14"/>
      <c r="UKK1224" s="14"/>
      <c r="UKL1224" s="14"/>
      <c r="UKM1224" s="14"/>
      <c r="UKN1224" s="14"/>
      <c r="UKO1224" s="14"/>
      <c r="UKP1224" s="14"/>
      <c r="UKQ1224" s="14"/>
      <c r="UKR1224" s="14"/>
      <c r="UKS1224" s="14"/>
      <c r="UKT1224" s="14"/>
      <c r="UKU1224" s="14"/>
      <c r="UKV1224" s="14"/>
      <c r="UKW1224" s="14"/>
      <c r="UKX1224" s="14"/>
      <c r="UKY1224" s="14"/>
      <c r="UKZ1224" s="14"/>
      <c r="ULA1224" s="14"/>
      <c r="ULB1224" s="14"/>
      <c r="ULC1224" s="14"/>
      <c r="ULD1224" s="14"/>
      <c r="ULE1224" s="14"/>
      <c r="ULF1224" s="14"/>
      <c r="ULG1224" s="14"/>
      <c r="ULH1224" s="14"/>
      <c r="ULI1224" s="14"/>
      <c r="ULJ1224" s="14"/>
      <c r="ULK1224" s="14"/>
      <c r="ULL1224" s="14"/>
      <c r="ULM1224" s="14"/>
      <c r="ULN1224" s="14"/>
      <c r="ULO1224" s="14"/>
      <c r="ULP1224" s="14"/>
      <c r="ULQ1224" s="14"/>
      <c r="ULR1224" s="14"/>
      <c r="ULS1224" s="14"/>
      <c r="ULT1224" s="14"/>
      <c r="ULU1224" s="14"/>
      <c r="ULV1224" s="14"/>
      <c r="ULW1224" s="14"/>
      <c r="ULX1224" s="14"/>
      <c r="ULY1224" s="14"/>
      <c r="ULZ1224" s="14"/>
      <c r="UMA1224" s="14"/>
      <c r="UMB1224" s="14"/>
      <c r="UMC1224" s="14"/>
      <c r="UMD1224" s="14"/>
      <c r="UME1224" s="14"/>
      <c r="UMF1224" s="14"/>
      <c r="UMG1224" s="14"/>
      <c r="UMH1224" s="14"/>
      <c r="UMI1224" s="14"/>
      <c r="UMJ1224" s="14"/>
      <c r="UMK1224" s="14"/>
      <c r="UML1224" s="14"/>
      <c r="UMM1224" s="14"/>
      <c r="UMN1224" s="14"/>
      <c r="UMO1224" s="14"/>
      <c r="UMP1224" s="14"/>
      <c r="UMQ1224" s="14"/>
      <c r="UMR1224" s="14"/>
      <c r="UMS1224" s="14"/>
      <c r="UMT1224" s="14"/>
      <c r="UMU1224" s="14"/>
      <c r="UMV1224" s="14"/>
      <c r="UMW1224" s="14"/>
      <c r="UMX1224" s="14"/>
      <c r="UMY1224" s="14"/>
      <c r="UMZ1224" s="14"/>
      <c r="UNA1224" s="14"/>
      <c r="UNB1224" s="14"/>
      <c r="UNC1224" s="14"/>
      <c r="UND1224" s="14"/>
      <c r="UNE1224" s="14"/>
      <c r="UNF1224" s="14"/>
      <c r="UNG1224" s="14"/>
      <c r="UNH1224" s="14"/>
      <c r="UNI1224" s="14"/>
      <c r="UNJ1224" s="14"/>
      <c r="UNK1224" s="14"/>
      <c r="UNL1224" s="14"/>
      <c r="UNM1224" s="14"/>
      <c r="UNN1224" s="14"/>
      <c r="UNO1224" s="14"/>
      <c r="UNP1224" s="14"/>
      <c r="UNQ1224" s="14"/>
      <c r="UNR1224" s="14"/>
      <c r="UNS1224" s="14"/>
      <c r="UNT1224" s="14"/>
      <c r="UNU1224" s="14"/>
      <c r="UNV1224" s="14"/>
      <c r="UNW1224" s="14"/>
      <c r="UNX1224" s="14"/>
      <c r="UNY1224" s="14"/>
      <c r="UNZ1224" s="14"/>
      <c r="UOA1224" s="14"/>
      <c r="UOB1224" s="14"/>
      <c r="UOC1224" s="14"/>
      <c r="UOD1224" s="14"/>
      <c r="UOE1224" s="14"/>
      <c r="UOF1224" s="14"/>
      <c r="UOG1224" s="14"/>
      <c r="UOH1224" s="14"/>
      <c r="UOI1224" s="14"/>
      <c r="UOJ1224" s="14"/>
      <c r="UOK1224" s="14"/>
      <c r="UOL1224" s="14"/>
      <c r="UOM1224" s="14"/>
      <c r="UON1224" s="14"/>
      <c r="UOO1224" s="14"/>
      <c r="UOP1224" s="14"/>
      <c r="UOQ1224" s="14"/>
      <c r="UOR1224" s="14"/>
      <c r="UOS1224" s="14"/>
      <c r="UOT1224" s="14"/>
      <c r="UOU1224" s="14"/>
      <c r="UOV1224" s="14"/>
      <c r="UOW1224" s="14"/>
      <c r="UOX1224" s="14"/>
      <c r="UOY1224" s="14"/>
      <c r="UOZ1224" s="14"/>
      <c r="UPA1224" s="14"/>
      <c r="UPB1224" s="14"/>
      <c r="UPC1224" s="14"/>
      <c r="UPD1224" s="14"/>
      <c r="UPE1224" s="14"/>
      <c r="UPF1224" s="14"/>
      <c r="UPG1224" s="14"/>
      <c r="UPH1224" s="14"/>
      <c r="UPI1224" s="14"/>
      <c r="UPJ1224" s="14"/>
      <c r="UPK1224" s="14"/>
      <c r="UPL1224" s="14"/>
      <c r="UPM1224" s="14"/>
      <c r="UPN1224" s="14"/>
      <c r="UPO1224" s="14"/>
      <c r="UPP1224" s="14"/>
      <c r="UPQ1224" s="14"/>
      <c r="UPR1224" s="14"/>
      <c r="UPS1224" s="14"/>
      <c r="UPT1224" s="14"/>
      <c r="UPU1224" s="14"/>
      <c r="UPV1224" s="14"/>
      <c r="UPW1224" s="14"/>
      <c r="UPX1224" s="14"/>
      <c r="UPY1224" s="14"/>
      <c r="UPZ1224" s="14"/>
      <c r="UQA1224" s="14"/>
      <c r="UQB1224" s="14"/>
      <c r="UQC1224" s="14"/>
      <c r="UQD1224" s="14"/>
      <c r="UQE1224" s="14"/>
      <c r="UQF1224" s="14"/>
      <c r="UQG1224" s="14"/>
      <c r="UQH1224" s="14"/>
      <c r="UQI1224" s="14"/>
      <c r="UQJ1224" s="14"/>
      <c r="UQK1224" s="14"/>
      <c r="UQL1224" s="14"/>
      <c r="UQM1224" s="14"/>
      <c r="UQN1224" s="14"/>
      <c r="UQO1224" s="14"/>
      <c r="UQP1224" s="14"/>
      <c r="UQQ1224" s="14"/>
      <c r="UQR1224" s="14"/>
      <c r="UQS1224" s="14"/>
      <c r="UQT1224" s="14"/>
      <c r="UQU1224" s="14"/>
      <c r="UQV1224" s="14"/>
      <c r="UQW1224" s="14"/>
      <c r="UQX1224" s="14"/>
      <c r="UQY1224" s="14"/>
      <c r="UQZ1224" s="14"/>
      <c r="URA1224" s="14"/>
      <c r="URB1224" s="14"/>
      <c r="URC1224" s="14"/>
      <c r="URD1224" s="14"/>
      <c r="URE1224" s="14"/>
      <c r="URF1224" s="14"/>
      <c r="URG1224" s="14"/>
      <c r="URH1224" s="14"/>
      <c r="URI1224" s="14"/>
      <c r="URJ1224" s="14"/>
      <c r="URK1224" s="14"/>
      <c r="URL1224" s="14"/>
      <c r="URM1224" s="14"/>
      <c r="URN1224" s="14"/>
      <c r="URO1224" s="14"/>
      <c r="URP1224" s="14"/>
      <c r="URQ1224" s="14"/>
      <c r="URR1224" s="14"/>
      <c r="URS1224" s="14"/>
      <c r="URT1224" s="14"/>
      <c r="URU1224" s="14"/>
      <c r="URV1224" s="14"/>
      <c r="URW1224" s="14"/>
      <c r="URX1224" s="14"/>
      <c r="URY1224" s="14"/>
      <c r="URZ1224" s="14"/>
      <c r="USA1224" s="14"/>
      <c r="USB1224" s="14"/>
      <c r="USC1224" s="14"/>
      <c r="USD1224" s="14"/>
      <c r="USE1224" s="14"/>
      <c r="USF1224" s="14"/>
      <c r="USG1224" s="14"/>
      <c r="USH1224" s="14"/>
      <c r="USI1224" s="14"/>
      <c r="USJ1224" s="14"/>
      <c r="USK1224" s="14"/>
      <c r="USL1224" s="14"/>
      <c r="USM1224" s="14"/>
      <c r="USN1224" s="14"/>
      <c r="USO1224" s="14"/>
      <c r="USP1224" s="14"/>
      <c r="USQ1224" s="14"/>
      <c r="USR1224" s="14"/>
      <c r="USS1224" s="14"/>
      <c r="UST1224" s="14"/>
      <c r="USU1224" s="14"/>
      <c r="USV1224" s="14"/>
      <c r="USW1224" s="14"/>
      <c r="USX1224" s="14"/>
      <c r="USY1224" s="14"/>
      <c r="USZ1224" s="14"/>
      <c r="UTA1224" s="14"/>
      <c r="UTB1224" s="14"/>
      <c r="UTC1224" s="14"/>
      <c r="UTD1224" s="14"/>
      <c r="UTE1224" s="14"/>
      <c r="UTF1224" s="14"/>
      <c r="UTG1224" s="14"/>
      <c r="UTH1224" s="14"/>
      <c r="UTI1224" s="14"/>
      <c r="UTJ1224" s="14"/>
      <c r="UTK1224" s="14"/>
      <c r="UTL1224" s="14"/>
      <c r="UTM1224" s="14"/>
      <c r="UTN1224" s="14"/>
      <c r="UTO1224" s="14"/>
      <c r="UTP1224" s="14"/>
      <c r="UTQ1224" s="14"/>
      <c r="UTR1224" s="14"/>
      <c r="UTS1224" s="14"/>
      <c r="UTT1224" s="14"/>
      <c r="UTU1224" s="14"/>
      <c r="UTV1224" s="14"/>
      <c r="UTW1224" s="14"/>
      <c r="UTX1224" s="14"/>
      <c r="UTY1224" s="14"/>
      <c r="UTZ1224" s="14"/>
      <c r="UUA1224" s="14"/>
      <c r="UUB1224" s="14"/>
      <c r="UUC1224" s="14"/>
      <c r="UUD1224" s="14"/>
      <c r="UUE1224" s="14"/>
      <c r="UUF1224" s="14"/>
      <c r="UUG1224" s="14"/>
      <c r="UUH1224" s="14"/>
      <c r="UUI1224" s="14"/>
      <c r="UUJ1224" s="14"/>
      <c r="UUK1224" s="14"/>
      <c r="UUL1224" s="14"/>
      <c r="UUM1224" s="14"/>
      <c r="UUN1224" s="14"/>
      <c r="UUO1224" s="14"/>
      <c r="UUP1224" s="14"/>
      <c r="UUQ1224" s="14"/>
      <c r="UUR1224" s="14"/>
      <c r="UUS1224" s="14"/>
      <c r="UUT1224" s="14"/>
      <c r="UUU1224" s="14"/>
      <c r="UUV1224" s="14"/>
      <c r="UUW1224" s="14"/>
      <c r="UUX1224" s="14"/>
      <c r="UUY1224" s="14"/>
      <c r="UUZ1224" s="14"/>
      <c r="UVA1224" s="14"/>
      <c r="UVB1224" s="14"/>
      <c r="UVC1224" s="14"/>
      <c r="UVD1224" s="14"/>
      <c r="UVE1224" s="14"/>
      <c r="UVF1224" s="14"/>
      <c r="UVG1224" s="14"/>
      <c r="UVH1224" s="14"/>
      <c r="UVI1224" s="14"/>
      <c r="UVJ1224" s="14"/>
      <c r="UVK1224" s="14"/>
      <c r="UVL1224" s="14"/>
      <c r="UVM1224" s="14"/>
      <c r="UVN1224" s="14"/>
      <c r="UVO1224" s="14"/>
      <c r="UVP1224" s="14"/>
      <c r="UVQ1224" s="14"/>
      <c r="UVR1224" s="14"/>
      <c r="UVS1224" s="14"/>
      <c r="UVT1224" s="14"/>
      <c r="UVU1224" s="14"/>
      <c r="UVV1224" s="14"/>
      <c r="UVW1224" s="14"/>
      <c r="UVX1224" s="14"/>
      <c r="UVY1224" s="14"/>
      <c r="UVZ1224" s="14"/>
      <c r="UWA1224" s="14"/>
      <c r="UWB1224" s="14"/>
      <c r="UWC1224" s="14"/>
      <c r="UWD1224" s="14"/>
      <c r="UWE1224" s="14"/>
      <c r="UWF1224" s="14"/>
      <c r="UWG1224" s="14"/>
      <c r="UWH1224" s="14"/>
      <c r="UWI1224" s="14"/>
      <c r="UWJ1224" s="14"/>
      <c r="UWK1224" s="14"/>
      <c r="UWL1224" s="14"/>
      <c r="UWM1224" s="14"/>
      <c r="UWN1224" s="14"/>
      <c r="UWO1224" s="14"/>
      <c r="UWP1224" s="14"/>
      <c r="UWQ1224" s="14"/>
      <c r="UWR1224" s="14"/>
      <c r="UWS1224" s="14"/>
      <c r="UWT1224" s="14"/>
      <c r="UWU1224" s="14"/>
      <c r="UWV1224" s="14"/>
      <c r="UWW1224" s="14"/>
      <c r="UWX1224" s="14"/>
      <c r="UWY1224" s="14"/>
      <c r="UWZ1224" s="14"/>
      <c r="UXA1224" s="14"/>
      <c r="UXB1224" s="14"/>
      <c r="UXC1224" s="14"/>
      <c r="UXD1224" s="14"/>
      <c r="UXE1224" s="14"/>
      <c r="UXF1224" s="14"/>
      <c r="UXG1224" s="14"/>
      <c r="UXH1224" s="14"/>
      <c r="UXI1224" s="14"/>
      <c r="UXJ1224" s="14"/>
      <c r="UXK1224" s="14"/>
      <c r="UXL1224" s="14"/>
      <c r="UXM1224" s="14"/>
      <c r="UXN1224" s="14"/>
      <c r="UXO1224" s="14"/>
      <c r="UXP1224" s="14"/>
      <c r="UXQ1224" s="14"/>
      <c r="UXR1224" s="14"/>
      <c r="UXS1224" s="14"/>
      <c r="UXT1224" s="14"/>
      <c r="UXU1224" s="14"/>
      <c r="UXV1224" s="14"/>
      <c r="UXW1224" s="14"/>
      <c r="UXX1224" s="14"/>
      <c r="UXY1224" s="14"/>
      <c r="UXZ1224" s="14"/>
      <c r="UYA1224" s="14"/>
      <c r="UYB1224" s="14"/>
      <c r="UYC1224" s="14"/>
      <c r="UYD1224" s="14"/>
      <c r="UYE1224" s="14"/>
      <c r="UYF1224" s="14"/>
      <c r="UYG1224" s="14"/>
      <c r="UYH1224" s="14"/>
      <c r="UYI1224" s="14"/>
      <c r="UYJ1224" s="14"/>
      <c r="UYK1224" s="14"/>
      <c r="UYL1224" s="14"/>
      <c r="UYM1224" s="14"/>
      <c r="UYN1224" s="14"/>
      <c r="UYO1224" s="14"/>
      <c r="UYP1224" s="14"/>
      <c r="UYQ1224" s="14"/>
      <c r="UYR1224" s="14"/>
      <c r="UYS1224" s="14"/>
      <c r="UYT1224" s="14"/>
      <c r="UYU1224" s="14"/>
      <c r="UYV1224" s="14"/>
      <c r="UYW1224" s="14"/>
      <c r="UYX1224" s="14"/>
      <c r="UYY1224" s="14"/>
      <c r="UYZ1224" s="14"/>
      <c r="UZA1224" s="14"/>
      <c r="UZB1224" s="14"/>
      <c r="UZC1224" s="14"/>
      <c r="UZD1224" s="14"/>
      <c r="UZE1224" s="14"/>
      <c r="UZF1224" s="14"/>
      <c r="UZG1224" s="14"/>
      <c r="UZH1224" s="14"/>
      <c r="UZI1224" s="14"/>
      <c r="UZJ1224" s="14"/>
      <c r="UZK1224" s="14"/>
      <c r="UZL1224" s="14"/>
      <c r="UZM1224" s="14"/>
      <c r="UZN1224" s="14"/>
      <c r="UZO1224" s="14"/>
      <c r="UZP1224" s="14"/>
      <c r="UZQ1224" s="14"/>
      <c r="UZR1224" s="14"/>
      <c r="UZS1224" s="14"/>
      <c r="UZT1224" s="14"/>
      <c r="UZU1224" s="14"/>
      <c r="UZV1224" s="14"/>
      <c r="UZW1224" s="14"/>
      <c r="UZX1224" s="14"/>
      <c r="UZY1224" s="14"/>
      <c r="UZZ1224" s="14"/>
      <c r="VAA1224" s="14"/>
      <c r="VAB1224" s="14"/>
      <c r="VAC1224" s="14"/>
      <c r="VAD1224" s="14"/>
      <c r="VAE1224" s="14"/>
      <c r="VAF1224" s="14"/>
      <c r="VAG1224" s="14"/>
      <c r="VAH1224" s="14"/>
      <c r="VAI1224" s="14"/>
      <c r="VAJ1224" s="14"/>
      <c r="VAK1224" s="14"/>
      <c r="VAL1224" s="14"/>
      <c r="VAM1224" s="14"/>
      <c r="VAN1224" s="14"/>
      <c r="VAO1224" s="14"/>
      <c r="VAP1224" s="14"/>
      <c r="VAQ1224" s="14"/>
      <c r="VAR1224" s="14"/>
      <c r="VAS1224" s="14"/>
      <c r="VAT1224" s="14"/>
      <c r="VAU1224" s="14"/>
      <c r="VAV1224" s="14"/>
      <c r="VAW1224" s="14"/>
      <c r="VAX1224" s="14"/>
      <c r="VAY1224" s="14"/>
      <c r="VAZ1224" s="14"/>
      <c r="VBA1224" s="14"/>
      <c r="VBB1224" s="14"/>
      <c r="VBC1224" s="14"/>
      <c r="VBD1224" s="14"/>
      <c r="VBE1224" s="14"/>
      <c r="VBF1224" s="14"/>
      <c r="VBG1224" s="14"/>
      <c r="VBH1224" s="14"/>
      <c r="VBI1224" s="14"/>
      <c r="VBJ1224" s="14"/>
      <c r="VBK1224" s="14"/>
      <c r="VBL1224" s="14"/>
      <c r="VBM1224" s="14"/>
      <c r="VBN1224" s="14"/>
      <c r="VBO1224" s="14"/>
      <c r="VBP1224" s="14"/>
      <c r="VBQ1224" s="14"/>
      <c r="VBR1224" s="14"/>
      <c r="VBS1224" s="14"/>
      <c r="VBT1224" s="14"/>
      <c r="VBU1224" s="14"/>
      <c r="VBV1224" s="14"/>
      <c r="VBW1224" s="14"/>
      <c r="VBX1224" s="14"/>
      <c r="VBY1224" s="14"/>
      <c r="VBZ1224" s="14"/>
      <c r="VCA1224" s="14"/>
      <c r="VCB1224" s="14"/>
      <c r="VCC1224" s="14"/>
      <c r="VCD1224" s="14"/>
      <c r="VCE1224" s="14"/>
      <c r="VCF1224" s="14"/>
      <c r="VCG1224" s="14"/>
      <c r="VCH1224" s="14"/>
      <c r="VCI1224" s="14"/>
      <c r="VCJ1224" s="14"/>
      <c r="VCK1224" s="14"/>
      <c r="VCL1224" s="14"/>
      <c r="VCM1224" s="14"/>
      <c r="VCN1224" s="14"/>
      <c r="VCO1224" s="14"/>
      <c r="VCP1224" s="14"/>
      <c r="VCQ1224" s="14"/>
      <c r="VCR1224" s="14"/>
      <c r="VCS1224" s="14"/>
      <c r="VCT1224" s="14"/>
      <c r="VCU1224" s="14"/>
      <c r="VCV1224" s="14"/>
      <c r="VCW1224" s="14"/>
      <c r="VCX1224" s="14"/>
      <c r="VCY1224" s="14"/>
      <c r="VCZ1224" s="14"/>
      <c r="VDA1224" s="14"/>
      <c r="VDB1224" s="14"/>
      <c r="VDC1224" s="14"/>
      <c r="VDD1224" s="14"/>
      <c r="VDE1224" s="14"/>
      <c r="VDF1224" s="14"/>
      <c r="VDG1224" s="14"/>
      <c r="VDH1224" s="14"/>
      <c r="VDI1224" s="14"/>
      <c r="VDJ1224" s="14"/>
      <c r="VDK1224" s="14"/>
      <c r="VDL1224" s="14"/>
      <c r="VDM1224" s="14"/>
      <c r="VDN1224" s="14"/>
      <c r="VDO1224" s="14"/>
      <c r="VDP1224" s="14"/>
      <c r="VDQ1224" s="14"/>
      <c r="VDR1224" s="14"/>
      <c r="VDS1224" s="14"/>
      <c r="VDT1224" s="14"/>
      <c r="VDU1224" s="14"/>
      <c r="VDV1224" s="14"/>
      <c r="VDW1224" s="14"/>
      <c r="VDX1224" s="14"/>
      <c r="VDY1224" s="14"/>
      <c r="VDZ1224" s="14"/>
      <c r="VEA1224" s="14"/>
      <c r="VEB1224" s="14"/>
      <c r="VEC1224" s="14"/>
      <c r="VED1224" s="14"/>
      <c r="VEE1224" s="14"/>
      <c r="VEF1224" s="14"/>
      <c r="VEG1224" s="14"/>
      <c r="VEH1224" s="14"/>
      <c r="VEI1224" s="14"/>
      <c r="VEJ1224" s="14"/>
      <c r="VEK1224" s="14"/>
      <c r="VEL1224" s="14"/>
      <c r="VEM1224" s="14"/>
      <c r="VEN1224" s="14"/>
      <c r="VEO1224" s="14"/>
      <c r="VEP1224" s="14"/>
      <c r="VEQ1224" s="14"/>
      <c r="VER1224" s="14"/>
      <c r="VES1224" s="14"/>
      <c r="VET1224" s="14"/>
      <c r="VEU1224" s="14"/>
      <c r="VEV1224" s="14"/>
      <c r="VEW1224" s="14"/>
      <c r="VEX1224" s="14"/>
      <c r="VEY1224" s="14"/>
      <c r="VEZ1224" s="14"/>
      <c r="VFA1224" s="14"/>
      <c r="VFB1224" s="14"/>
      <c r="VFC1224" s="14"/>
      <c r="VFD1224" s="14"/>
      <c r="VFE1224" s="14"/>
      <c r="VFF1224" s="14"/>
      <c r="VFG1224" s="14"/>
      <c r="VFH1224" s="14"/>
      <c r="VFI1224" s="14"/>
      <c r="VFJ1224" s="14"/>
      <c r="VFK1224" s="14"/>
      <c r="VFL1224" s="14"/>
      <c r="VFM1224" s="14"/>
      <c r="VFN1224" s="14"/>
      <c r="VFO1224" s="14"/>
      <c r="VFP1224" s="14"/>
      <c r="VFQ1224" s="14"/>
      <c r="VFR1224" s="14"/>
      <c r="VFS1224" s="14"/>
      <c r="VFT1224" s="14"/>
      <c r="VFU1224" s="14"/>
      <c r="VFV1224" s="14"/>
      <c r="VFW1224" s="14"/>
      <c r="VFX1224" s="14"/>
      <c r="VFY1224" s="14"/>
      <c r="VFZ1224" s="14"/>
      <c r="VGA1224" s="14"/>
      <c r="VGB1224" s="14"/>
      <c r="VGC1224" s="14"/>
      <c r="VGD1224" s="14"/>
      <c r="VGE1224" s="14"/>
      <c r="VGF1224" s="14"/>
      <c r="VGG1224" s="14"/>
      <c r="VGH1224" s="14"/>
      <c r="VGI1224" s="14"/>
      <c r="VGJ1224" s="14"/>
      <c r="VGK1224" s="14"/>
      <c r="VGL1224" s="14"/>
      <c r="VGM1224" s="14"/>
      <c r="VGN1224" s="14"/>
      <c r="VGO1224" s="14"/>
      <c r="VGP1224" s="14"/>
      <c r="VGQ1224" s="14"/>
      <c r="VGR1224" s="14"/>
      <c r="VGS1224" s="14"/>
      <c r="VGT1224" s="14"/>
      <c r="VGU1224" s="14"/>
      <c r="VGV1224" s="14"/>
      <c r="VGW1224" s="14"/>
      <c r="VGX1224" s="14"/>
      <c r="VGY1224" s="14"/>
      <c r="VGZ1224" s="14"/>
      <c r="VHA1224" s="14"/>
      <c r="VHB1224" s="14"/>
      <c r="VHC1224" s="14"/>
      <c r="VHD1224" s="14"/>
      <c r="VHE1224" s="14"/>
      <c r="VHF1224" s="14"/>
      <c r="VHG1224" s="14"/>
      <c r="VHH1224" s="14"/>
      <c r="VHI1224" s="14"/>
      <c r="VHJ1224" s="14"/>
      <c r="VHK1224" s="14"/>
      <c r="VHL1224" s="14"/>
      <c r="VHM1224" s="14"/>
      <c r="VHN1224" s="14"/>
      <c r="VHO1224" s="14"/>
      <c r="VHP1224" s="14"/>
      <c r="VHQ1224" s="14"/>
      <c r="VHR1224" s="14"/>
      <c r="VHS1224" s="14"/>
      <c r="VHT1224" s="14"/>
      <c r="VHU1224" s="14"/>
      <c r="VHV1224" s="14"/>
      <c r="VHW1224" s="14"/>
      <c r="VHX1224" s="14"/>
      <c r="VHY1224" s="14"/>
      <c r="VHZ1224" s="14"/>
      <c r="VIA1224" s="14"/>
      <c r="VIB1224" s="14"/>
      <c r="VIC1224" s="14"/>
      <c r="VID1224" s="14"/>
      <c r="VIE1224" s="14"/>
      <c r="VIF1224" s="14"/>
      <c r="VIG1224" s="14"/>
      <c r="VIH1224" s="14"/>
      <c r="VII1224" s="14"/>
      <c r="VIJ1224" s="14"/>
      <c r="VIK1224" s="14"/>
      <c r="VIL1224" s="14"/>
      <c r="VIM1224" s="14"/>
      <c r="VIN1224" s="14"/>
      <c r="VIO1224" s="14"/>
      <c r="VIP1224" s="14"/>
      <c r="VIQ1224" s="14"/>
      <c r="VIR1224" s="14"/>
      <c r="VIS1224" s="14"/>
      <c r="VIT1224" s="14"/>
      <c r="VIU1224" s="14"/>
      <c r="VIV1224" s="14"/>
      <c r="VIW1224" s="14"/>
      <c r="VIX1224" s="14"/>
      <c r="VIY1224" s="14"/>
      <c r="VIZ1224" s="14"/>
      <c r="VJA1224" s="14"/>
      <c r="VJB1224" s="14"/>
      <c r="VJC1224" s="14"/>
      <c r="VJD1224" s="14"/>
      <c r="VJE1224" s="14"/>
      <c r="VJF1224" s="14"/>
      <c r="VJG1224" s="14"/>
      <c r="VJH1224" s="14"/>
      <c r="VJI1224" s="14"/>
      <c r="VJJ1224" s="14"/>
      <c r="VJK1224" s="14"/>
      <c r="VJL1224" s="14"/>
      <c r="VJM1224" s="14"/>
      <c r="VJN1224" s="14"/>
      <c r="VJO1224" s="14"/>
      <c r="VJP1224" s="14"/>
      <c r="VJQ1224" s="14"/>
      <c r="VJR1224" s="14"/>
      <c r="VJS1224" s="14"/>
      <c r="VJT1224" s="14"/>
      <c r="VJU1224" s="14"/>
      <c r="VJV1224" s="14"/>
      <c r="VJW1224" s="14"/>
      <c r="VJX1224" s="14"/>
      <c r="VJY1224" s="14"/>
      <c r="VJZ1224" s="14"/>
      <c r="VKA1224" s="14"/>
      <c r="VKB1224" s="14"/>
      <c r="VKC1224" s="14"/>
      <c r="VKD1224" s="14"/>
      <c r="VKE1224" s="14"/>
      <c r="VKF1224" s="14"/>
      <c r="VKG1224" s="14"/>
      <c r="VKH1224" s="14"/>
      <c r="VKI1224" s="14"/>
      <c r="VKJ1224" s="14"/>
      <c r="VKK1224" s="14"/>
      <c r="VKL1224" s="14"/>
      <c r="VKM1224" s="14"/>
      <c r="VKN1224" s="14"/>
      <c r="VKO1224" s="14"/>
      <c r="VKP1224" s="14"/>
      <c r="VKQ1224" s="14"/>
      <c r="VKR1224" s="14"/>
      <c r="VKS1224" s="14"/>
      <c r="VKT1224" s="14"/>
      <c r="VKU1224" s="14"/>
      <c r="VKV1224" s="14"/>
      <c r="VKW1224" s="14"/>
      <c r="VKX1224" s="14"/>
      <c r="VKY1224" s="14"/>
      <c r="VKZ1224" s="14"/>
      <c r="VLA1224" s="14"/>
      <c r="VLB1224" s="14"/>
      <c r="VLC1224" s="14"/>
      <c r="VLD1224" s="14"/>
      <c r="VLE1224" s="14"/>
      <c r="VLF1224" s="14"/>
      <c r="VLG1224" s="14"/>
      <c r="VLH1224" s="14"/>
      <c r="VLI1224" s="14"/>
      <c r="VLJ1224" s="14"/>
      <c r="VLK1224" s="14"/>
      <c r="VLL1224" s="14"/>
      <c r="VLM1224" s="14"/>
      <c r="VLN1224" s="14"/>
      <c r="VLO1224" s="14"/>
      <c r="VLP1224" s="14"/>
      <c r="VLQ1224" s="14"/>
      <c r="VLR1224" s="14"/>
      <c r="VLS1224" s="14"/>
      <c r="VLT1224" s="14"/>
      <c r="VLU1224" s="14"/>
      <c r="VLV1224" s="14"/>
      <c r="VLW1224" s="14"/>
      <c r="VLX1224" s="14"/>
      <c r="VLY1224" s="14"/>
      <c r="VLZ1224" s="14"/>
      <c r="VMA1224" s="14"/>
      <c r="VMB1224" s="14"/>
      <c r="VMC1224" s="14"/>
      <c r="VMD1224" s="14"/>
      <c r="VME1224" s="14"/>
      <c r="VMF1224" s="14"/>
      <c r="VMG1224" s="14"/>
      <c r="VMH1224" s="14"/>
      <c r="VMI1224" s="14"/>
      <c r="VMJ1224" s="14"/>
      <c r="VMK1224" s="14"/>
      <c r="VML1224" s="14"/>
      <c r="VMM1224" s="14"/>
      <c r="VMN1224" s="14"/>
      <c r="VMO1224" s="14"/>
      <c r="VMP1224" s="14"/>
      <c r="VMQ1224" s="14"/>
      <c r="VMR1224" s="14"/>
      <c r="VMS1224" s="14"/>
      <c r="VMT1224" s="14"/>
      <c r="VMU1224" s="14"/>
      <c r="VMV1224" s="14"/>
      <c r="VMW1224" s="14"/>
      <c r="VMX1224" s="14"/>
      <c r="VMY1224" s="14"/>
      <c r="VMZ1224" s="14"/>
      <c r="VNA1224" s="14"/>
      <c r="VNB1224" s="14"/>
      <c r="VNC1224" s="14"/>
      <c r="VND1224" s="14"/>
      <c r="VNE1224" s="14"/>
      <c r="VNF1224" s="14"/>
      <c r="VNG1224" s="14"/>
      <c r="VNH1224" s="14"/>
      <c r="VNI1224" s="14"/>
      <c r="VNJ1224" s="14"/>
      <c r="VNK1224" s="14"/>
      <c r="VNL1224" s="14"/>
      <c r="VNM1224" s="14"/>
      <c r="VNN1224" s="14"/>
      <c r="VNO1224" s="14"/>
      <c r="VNP1224" s="14"/>
      <c r="VNQ1224" s="14"/>
      <c r="VNR1224" s="14"/>
      <c r="VNS1224" s="14"/>
      <c r="VNT1224" s="14"/>
      <c r="VNU1224" s="14"/>
      <c r="VNV1224" s="14"/>
      <c r="VNW1224" s="14"/>
      <c r="VNX1224" s="14"/>
      <c r="VNY1224" s="14"/>
      <c r="VNZ1224" s="14"/>
      <c r="VOA1224" s="14"/>
      <c r="VOB1224" s="14"/>
      <c r="VOC1224" s="14"/>
      <c r="VOD1224" s="14"/>
      <c r="VOE1224" s="14"/>
      <c r="VOF1224" s="14"/>
      <c r="VOG1224" s="14"/>
      <c r="VOH1224" s="14"/>
      <c r="VOI1224" s="14"/>
      <c r="VOJ1224" s="14"/>
      <c r="VOK1224" s="14"/>
      <c r="VOL1224" s="14"/>
      <c r="VOM1224" s="14"/>
      <c r="VON1224" s="14"/>
      <c r="VOO1224" s="14"/>
      <c r="VOP1224" s="14"/>
      <c r="VOQ1224" s="14"/>
      <c r="VOR1224" s="14"/>
      <c r="VOS1224" s="14"/>
      <c r="VOT1224" s="14"/>
      <c r="VOU1224" s="14"/>
      <c r="VOV1224" s="14"/>
      <c r="VOW1224" s="14"/>
      <c r="VOX1224" s="14"/>
      <c r="VOY1224" s="14"/>
      <c r="VOZ1224" s="14"/>
      <c r="VPA1224" s="14"/>
      <c r="VPB1224" s="14"/>
      <c r="VPC1224" s="14"/>
      <c r="VPD1224" s="14"/>
      <c r="VPE1224" s="14"/>
      <c r="VPF1224" s="14"/>
      <c r="VPG1224" s="14"/>
      <c r="VPH1224" s="14"/>
      <c r="VPI1224" s="14"/>
      <c r="VPJ1224" s="14"/>
      <c r="VPK1224" s="14"/>
      <c r="VPL1224" s="14"/>
      <c r="VPM1224" s="14"/>
      <c r="VPN1224" s="14"/>
      <c r="VPO1224" s="14"/>
      <c r="VPP1224" s="14"/>
      <c r="VPQ1224" s="14"/>
      <c r="VPR1224" s="14"/>
      <c r="VPS1224" s="14"/>
      <c r="VPT1224" s="14"/>
      <c r="VPU1224" s="14"/>
      <c r="VPV1224" s="14"/>
      <c r="VPW1224" s="14"/>
      <c r="VPX1224" s="14"/>
      <c r="VPY1224" s="14"/>
      <c r="VPZ1224" s="14"/>
      <c r="VQA1224" s="14"/>
      <c r="VQB1224" s="14"/>
      <c r="VQC1224" s="14"/>
      <c r="VQD1224" s="14"/>
      <c r="VQE1224" s="14"/>
      <c r="VQF1224" s="14"/>
      <c r="VQG1224" s="14"/>
      <c r="VQH1224" s="14"/>
      <c r="VQI1224" s="14"/>
      <c r="VQJ1224" s="14"/>
      <c r="VQK1224" s="14"/>
      <c r="VQL1224" s="14"/>
      <c r="VQM1224" s="14"/>
      <c r="VQN1224" s="14"/>
      <c r="VQO1224" s="14"/>
      <c r="VQP1224" s="14"/>
      <c r="VQQ1224" s="14"/>
      <c r="VQR1224" s="14"/>
      <c r="VQS1224" s="14"/>
      <c r="VQT1224" s="14"/>
      <c r="VQU1224" s="14"/>
      <c r="VQV1224" s="14"/>
      <c r="VQW1224" s="14"/>
      <c r="VQX1224" s="14"/>
      <c r="VQY1224" s="14"/>
      <c r="VQZ1224" s="14"/>
      <c r="VRA1224" s="14"/>
      <c r="VRB1224" s="14"/>
      <c r="VRC1224" s="14"/>
      <c r="VRD1224" s="14"/>
      <c r="VRE1224" s="14"/>
      <c r="VRF1224" s="14"/>
      <c r="VRG1224" s="14"/>
      <c r="VRH1224" s="14"/>
      <c r="VRI1224" s="14"/>
      <c r="VRJ1224" s="14"/>
      <c r="VRK1224" s="14"/>
      <c r="VRL1224" s="14"/>
      <c r="VRM1224" s="14"/>
      <c r="VRN1224" s="14"/>
      <c r="VRO1224" s="14"/>
      <c r="VRP1224" s="14"/>
      <c r="VRQ1224" s="14"/>
      <c r="VRR1224" s="14"/>
      <c r="VRS1224" s="14"/>
      <c r="VRT1224" s="14"/>
      <c r="VRU1224" s="14"/>
      <c r="VRV1224" s="14"/>
      <c r="VRW1224" s="14"/>
      <c r="VRX1224" s="14"/>
      <c r="VRY1224" s="14"/>
      <c r="VRZ1224" s="14"/>
      <c r="VSA1224" s="14"/>
      <c r="VSB1224" s="14"/>
      <c r="VSC1224" s="14"/>
      <c r="VSD1224" s="14"/>
      <c r="VSE1224" s="14"/>
      <c r="VSF1224" s="14"/>
      <c r="VSG1224" s="14"/>
      <c r="VSH1224" s="14"/>
      <c r="VSI1224" s="14"/>
      <c r="VSJ1224" s="14"/>
      <c r="VSK1224" s="14"/>
      <c r="VSL1224" s="14"/>
      <c r="VSM1224" s="14"/>
      <c r="VSN1224" s="14"/>
      <c r="VSO1224" s="14"/>
      <c r="VSP1224" s="14"/>
      <c r="VSQ1224" s="14"/>
      <c r="VSR1224" s="14"/>
      <c r="VSS1224" s="14"/>
      <c r="VST1224" s="14"/>
      <c r="VSU1224" s="14"/>
      <c r="VSV1224" s="14"/>
      <c r="VSW1224" s="14"/>
      <c r="VSX1224" s="14"/>
      <c r="VSY1224" s="14"/>
      <c r="VSZ1224" s="14"/>
      <c r="VTA1224" s="14"/>
      <c r="VTB1224" s="14"/>
      <c r="VTC1224" s="14"/>
      <c r="VTD1224" s="14"/>
      <c r="VTE1224" s="14"/>
      <c r="VTF1224" s="14"/>
      <c r="VTG1224" s="14"/>
      <c r="VTH1224" s="14"/>
      <c r="VTI1224" s="14"/>
      <c r="VTJ1224" s="14"/>
      <c r="VTK1224" s="14"/>
      <c r="VTL1224" s="14"/>
      <c r="VTM1224" s="14"/>
      <c r="VTN1224" s="14"/>
      <c r="VTO1224" s="14"/>
      <c r="VTP1224" s="14"/>
      <c r="VTQ1224" s="14"/>
      <c r="VTR1224" s="14"/>
      <c r="VTS1224" s="14"/>
      <c r="VTT1224" s="14"/>
      <c r="VTU1224" s="14"/>
      <c r="VTV1224" s="14"/>
      <c r="VTW1224" s="14"/>
      <c r="VTX1224" s="14"/>
      <c r="VTY1224" s="14"/>
      <c r="VTZ1224" s="14"/>
      <c r="VUA1224" s="14"/>
      <c r="VUB1224" s="14"/>
      <c r="VUC1224" s="14"/>
      <c r="VUD1224" s="14"/>
      <c r="VUE1224" s="14"/>
      <c r="VUF1224" s="14"/>
      <c r="VUG1224" s="14"/>
      <c r="VUH1224" s="14"/>
      <c r="VUI1224" s="14"/>
      <c r="VUJ1224" s="14"/>
      <c r="VUK1224" s="14"/>
      <c r="VUL1224" s="14"/>
      <c r="VUM1224" s="14"/>
      <c r="VUN1224" s="14"/>
      <c r="VUO1224" s="14"/>
      <c r="VUP1224" s="14"/>
      <c r="VUQ1224" s="14"/>
      <c r="VUR1224" s="14"/>
      <c r="VUS1224" s="14"/>
      <c r="VUT1224" s="14"/>
      <c r="VUU1224" s="14"/>
      <c r="VUV1224" s="14"/>
      <c r="VUW1224" s="14"/>
      <c r="VUX1224" s="14"/>
      <c r="VUY1224" s="14"/>
      <c r="VUZ1224" s="14"/>
      <c r="VVA1224" s="14"/>
      <c r="VVB1224" s="14"/>
      <c r="VVC1224" s="14"/>
      <c r="VVD1224" s="14"/>
      <c r="VVE1224" s="14"/>
      <c r="VVF1224" s="14"/>
      <c r="VVG1224" s="14"/>
      <c r="VVH1224" s="14"/>
      <c r="VVI1224" s="14"/>
      <c r="VVJ1224" s="14"/>
      <c r="VVK1224" s="14"/>
      <c r="VVL1224" s="14"/>
      <c r="VVM1224" s="14"/>
      <c r="VVN1224" s="14"/>
      <c r="VVO1224" s="14"/>
      <c r="VVP1224" s="14"/>
      <c r="VVQ1224" s="14"/>
      <c r="VVR1224" s="14"/>
      <c r="VVS1224" s="14"/>
      <c r="VVT1224" s="14"/>
      <c r="VVU1224" s="14"/>
      <c r="VVV1224" s="14"/>
      <c r="VVW1224" s="14"/>
      <c r="VVX1224" s="14"/>
      <c r="VVY1224" s="14"/>
      <c r="VVZ1224" s="14"/>
      <c r="VWA1224" s="14"/>
      <c r="VWB1224" s="14"/>
      <c r="VWC1224" s="14"/>
      <c r="VWD1224" s="14"/>
      <c r="VWE1224" s="14"/>
      <c r="VWF1224" s="14"/>
      <c r="VWG1224" s="14"/>
      <c r="VWH1224" s="14"/>
      <c r="VWI1224" s="14"/>
      <c r="VWJ1224" s="14"/>
      <c r="VWK1224" s="14"/>
      <c r="VWL1224" s="14"/>
      <c r="VWM1224" s="14"/>
      <c r="VWN1224" s="14"/>
      <c r="VWO1224" s="14"/>
      <c r="VWP1224" s="14"/>
      <c r="VWQ1224" s="14"/>
      <c r="VWR1224" s="14"/>
      <c r="VWS1224" s="14"/>
      <c r="VWT1224" s="14"/>
      <c r="VWU1224" s="14"/>
      <c r="VWV1224" s="14"/>
      <c r="VWW1224" s="14"/>
      <c r="VWX1224" s="14"/>
      <c r="VWY1224" s="14"/>
      <c r="VWZ1224" s="14"/>
      <c r="VXA1224" s="14"/>
      <c r="VXB1224" s="14"/>
      <c r="VXC1224" s="14"/>
      <c r="VXD1224" s="14"/>
      <c r="VXE1224" s="14"/>
      <c r="VXF1224" s="14"/>
      <c r="VXG1224" s="14"/>
      <c r="VXH1224" s="14"/>
      <c r="VXI1224" s="14"/>
      <c r="VXJ1224" s="14"/>
      <c r="VXK1224" s="14"/>
      <c r="VXL1224" s="14"/>
      <c r="VXM1224" s="14"/>
      <c r="VXN1224" s="14"/>
      <c r="VXO1224" s="14"/>
      <c r="VXP1224" s="14"/>
      <c r="VXQ1224" s="14"/>
      <c r="VXR1224" s="14"/>
      <c r="VXS1224" s="14"/>
      <c r="VXT1224" s="14"/>
      <c r="VXU1224" s="14"/>
      <c r="VXV1224" s="14"/>
      <c r="VXW1224" s="14"/>
      <c r="VXX1224" s="14"/>
      <c r="VXY1224" s="14"/>
      <c r="VXZ1224" s="14"/>
      <c r="VYA1224" s="14"/>
      <c r="VYB1224" s="14"/>
      <c r="VYC1224" s="14"/>
      <c r="VYD1224" s="14"/>
      <c r="VYE1224" s="14"/>
      <c r="VYF1224" s="14"/>
      <c r="VYG1224" s="14"/>
      <c r="VYH1224" s="14"/>
      <c r="VYI1224" s="14"/>
      <c r="VYJ1224" s="14"/>
      <c r="VYK1224" s="14"/>
      <c r="VYL1224" s="14"/>
      <c r="VYM1224" s="14"/>
      <c r="VYN1224" s="14"/>
      <c r="VYO1224" s="14"/>
      <c r="VYP1224" s="14"/>
      <c r="VYQ1224" s="14"/>
      <c r="VYR1224" s="14"/>
      <c r="VYS1224" s="14"/>
      <c r="VYT1224" s="14"/>
      <c r="VYU1224" s="14"/>
      <c r="VYV1224" s="14"/>
      <c r="VYW1224" s="14"/>
      <c r="VYX1224" s="14"/>
      <c r="VYY1224" s="14"/>
      <c r="VYZ1224" s="14"/>
      <c r="VZA1224" s="14"/>
      <c r="VZB1224" s="14"/>
      <c r="VZC1224" s="14"/>
      <c r="VZD1224" s="14"/>
      <c r="VZE1224" s="14"/>
      <c r="VZF1224" s="14"/>
      <c r="VZG1224" s="14"/>
      <c r="VZH1224" s="14"/>
      <c r="VZI1224" s="14"/>
      <c r="VZJ1224" s="14"/>
      <c r="VZK1224" s="14"/>
      <c r="VZL1224" s="14"/>
      <c r="VZM1224" s="14"/>
      <c r="VZN1224" s="14"/>
      <c r="VZO1224" s="14"/>
      <c r="VZP1224" s="14"/>
      <c r="VZQ1224" s="14"/>
      <c r="VZR1224" s="14"/>
      <c r="VZS1224" s="14"/>
      <c r="VZT1224" s="14"/>
      <c r="VZU1224" s="14"/>
      <c r="VZV1224" s="14"/>
      <c r="VZW1224" s="14"/>
      <c r="VZX1224" s="14"/>
      <c r="VZY1224" s="14"/>
      <c r="VZZ1224" s="14"/>
      <c r="WAA1224" s="14"/>
      <c r="WAB1224" s="14"/>
      <c r="WAC1224" s="14"/>
      <c r="WAD1224" s="14"/>
      <c r="WAE1224" s="14"/>
      <c r="WAF1224" s="14"/>
      <c r="WAG1224" s="14"/>
      <c r="WAH1224" s="14"/>
      <c r="WAI1224" s="14"/>
      <c r="WAJ1224" s="14"/>
      <c r="WAK1224" s="14"/>
      <c r="WAL1224" s="14"/>
      <c r="WAM1224" s="14"/>
      <c r="WAN1224" s="14"/>
      <c r="WAO1224" s="14"/>
      <c r="WAP1224" s="14"/>
      <c r="WAQ1224" s="14"/>
      <c r="WAR1224" s="14"/>
      <c r="WAS1224" s="14"/>
      <c r="WAT1224" s="14"/>
      <c r="WAU1224" s="14"/>
      <c r="WAV1224" s="14"/>
      <c r="WAW1224" s="14"/>
      <c r="WAX1224" s="14"/>
      <c r="WAY1224" s="14"/>
      <c r="WAZ1224" s="14"/>
      <c r="WBA1224" s="14"/>
      <c r="WBB1224" s="14"/>
      <c r="WBC1224" s="14"/>
      <c r="WBD1224" s="14"/>
      <c r="WBE1224" s="14"/>
      <c r="WBF1224" s="14"/>
      <c r="WBG1224" s="14"/>
      <c r="WBH1224" s="14"/>
      <c r="WBI1224" s="14"/>
      <c r="WBJ1224" s="14"/>
      <c r="WBK1224" s="14"/>
      <c r="WBL1224" s="14"/>
      <c r="WBM1224" s="14"/>
      <c r="WBN1224" s="14"/>
      <c r="WBO1224" s="14"/>
      <c r="WBP1224" s="14"/>
      <c r="WBQ1224" s="14"/>
      <c r="WBR1224" s="14"/>
      <c r="WBS1224" s="14"/>
      <c r="WBT1224" s="14"/>
      <c r="WBU1224" s="14"/>
      <c r="WBV1224" s="14"/>
      <c r="WBW1224" s="14"/>
      <c r="WBX1224" s="14"/>
      <c r="WBY1224" s="14"/>
      <c r="WBZ1224" s="14"/>
      <c r="WCA1224" s="14"/>
      <c r="WCB1224" s="14"/>
      <c r="WCC1224" s="14"/>
      <c r="WCD1224" s="14"/>
      <c r="WCE1224" s="14"/>
      <c r="WCF1224" s="14"/>
      <c r="WCG1224" s="14"/>
      <c r="WCH1224" s="14"/>
      <c r="WCI1224" s="14"/>
      <c r="WCJ1224" s="14"/>
      <c r="WCK1224" s="14"/>
      <c r="WCL1224" s="14"/>
      <c r="WCM1224" s="14"/>
      <c r="WCN1224" s="14"/>
      <c r="WCO1224" s="14"/>
      <c r="WCP1224" s="14"/>
      <c r="WCQ1224" s="14"/>
      <c r="WCR1224" s="14"/>
      <c r="WCS1224" s="14"/>
      <c r="WCT1224" s="14"/>
      <c r="WCU1224" s="14"/>
      <c r="WCV1224" s="14"/>
      <c r="WCW1224" s="14"/>
      <c r="WCX1224" s="14"/>
      <c r="WCY1224" s="14"/>
      <c r="WCZ1224" s="14"/>
      <c r="WDA1224" s="14"/>
      <c r="WDB1224" s="14"/>
      <c r="WDC1224" s="14"/>
      <c r="WDD1224" s="14"/>
      <c r="WDE1224" s="14"/>
      <c r="WDF1224" s="14"/>
      <c r="WDG1224" s="14"/>
      <c r="WDH1224" s="14"/>
      <c r="WDI1224" s="14"/>
      <c r="WDJ1224" s="14"/>
      <c r="WDK1224" s="14"/>
      <c r="WDL1224" s="14"/>
      <c r="WDM1224" s="14"/>
      <c r="WDN1224" s="14"/>
      <c r="WDO1224" s="14"/>
      <c r="WDP1224" s="14"/>
      <c r="WDQ1224" s="14"/>
      <c r="WDR1224" s="14"/>
      <c r="WDS1224" s="14"/>
      <c r="WDT1224" s="14"/>
      <c r="WDU1224" s="14"/>
      <c r="WDV1224" s="14"/>
      <c r="WDW1224" s="14"/>
      <c r="WDX1224" s="14"/>
      <c r="WDY1224" s="14"/>
      <c r="WDZ1224" s="14"/>
      <c r="WEA1224" s="14"/>
      <c r="WEB1224" s="14"/>
      <c r="WEC1224" s="14"/>
      <c r="WED1224" s="14"/>
      <c r="WEE1224" s="14"/>
      <c r="WEF1224" s="14"/>
      <c r="WEG1224" s="14"/>
      <c r="WEH1224" s="14"/>
      <c r="WEI1224" s="14"/>
      <c r="WEJ1224" s="14"/>
      <c r="WEK1224" s="14"/>
      <c r="WEL1224" s="14"/>
      <c r="WEM1224" s="14"/>
      <c r="WEN1224" s="14"/>
      <c r="WEO1224" s="14"/>
      <c r="WEP1224" s="14"/>
      <c r="WEQ1224" s="14"/>
      <c r="WER1224" s="14"/>
      <c r="WES1224" s="14"/>
      <c r="WET1224" s="14"/>
      <c r="WEU1224" s="14"/>
      <c r="WEV1224" s="14"/>
      <c r="WEW1224" s="14"/>
      <c r="WEX1224" s="14"/>
      <c r="WEY1224" s="14"/>
      <c r="WEZ1224" s="14"/>
      <c r="WFA1224" s="14"/>
      <c r="WFB1224" s="14"/>
      <c r="WFC1224" s="14"/>
      <c r="WFD1224" s="14"/>
      <c r="WFE1224" s="14"/>
      <c r="WFF1224" s="14"/>
      <c r="WFG1224" s="14"/>
      <c r="WFH1224" s="14"/>
      <c r="WFI1224" s="14"/>
      <c r="WFJ1224" s="14"/>
      <c r="WFK1224" s="14"/>
      <c r="WFL1224" s="14"/>
      <c r="WFM1224" s="14"/>
      <c r="WFN1224" s="14"/>
      <c r="WFO1224" s="14"/>
      <c r="WFP1224" s="14"/>
      <c r="WFQ1224" s="14"/>
      <c r="WFR1224" s="14"/>
      <c r="WFS1224" s="14"/>
      <c r="WFT1224" s="14"/>
      <c r="WFU1224" s="14"/>
      <c r="WFV1224" s="14"/>
      <c r="WFW1224" s="14"/>
      <c r="WFX1224" s="14"/>
      <c r="WFY1224" s="14"/>
      <c r="WFZ1224" s="14"/>
      <c r="WGA1224" s="14"/>
      <c r="WGB1224" s="14"/>
      <c r="WGC1224" s="14"/>
      <c r="WGD1224" s="14"/>
      <c r="WGE1224" s="14"/>
      <c r="WGF1224" s="14"/>
      <c r="WGG1224" s="14"/>
      <c r="WGH1224" s="14"/>
      <c r="WGI1224" s="14"/>
      <c r="WGJ1224" s="14"/>
      <c r="WGK1224" s="14"/>
      <c r="WGL1224" s="14"/>
      <c r="WGM1224" s="14"/>
      <c r="WGN1224" s="14"/>
      <c r="WGO1224" s="14"/>
      <c r="WGP1224" s="14"/>
      <c r="WGQ1224" s="14"/>
      <c r="WGR1224" s="14"/>
      <c r="WGS1224" s="14"/>
      <c r="WGT1224" s="14"/>
      <c r="WGU1224" s="14"/>
      <c r="WGV1224" s="14"/>
      <c r="WGW1224" s="14"/>
      <c r="WGX1224" s="14"/>
      <c r="WGY1224" s="14"/>
      <c r="WGZ1224" s="14"/>
      <c r="WHA1224" s="14"/>
      <c r="WHB1224" s="14"/>
      <c r="WHC1224" s="14"/>
      <c r="WHD1224" s="14"/>
      <c r="WHE1224" s="14"/>
      <c r="WHF1224" s="14"/>
      <c r="WHG1224" s="14"/>
      <c r="WHH1224" s="14"/>
      <c r="WHI1224" s="14"/>
      <c r="WHJ1224" s="14"/>
      <c r="WHK1224" s="14"/>
      <c r="WHL1224" s="14"/>
      <c r="WHM1224" s="14"/>
      <c r="WHN1224" s="14"/>
      <c r="WHO1224" s="14"/>
      <c r="WHP1224" s="14"/>
      <c r="WHQ1224" s="14"/>
      <c r="WHR1224" s="14"/>
      <c r="WHS1224" s="14"/>
      <c r="WHT1224" s="14"/>
      <c r="WHU1224" s="14"/>
      <c r="WHV1224" s="14"/>
      <c r="WHW1224" s="14"/>
      <c r="WHX1224" s="14"/>
      <c r="WHY1224" s="14"/>
      <c r="WHZ1224" s="14"/>
      <c r="WIA1224" s="14"/>
      <c r="WIB1224" s="14"/>
      <c r="WIC1224" s="14"/>
      <c r="WID1224" s="14"/>
      <c r="WIE1224" s="14"/>
      <c r="WIF1224" s="14"/>
      <c r="WIG1224" s="14"/>
      <c r="WIH1224" s="14"/>
      <c r="WII1224" s="14"/>
      <c r="WIJ1224" s="14"/>
      <c r="WIK1224" s="14"/>
      <c r="WIL1224" s="14"/>
      <c r="WIM1224" s="14"/>
      <c r="WIN1224" s="14"/>
      <c r="WIO1224" s="14"/>
      <c r="WIP1224" s="14"/>
      <c r="WIQ1224" s="14"/>
      <c r="WIR1224" s="14"/>
      <c r="WIS1224" s="14"/>
      <c r="WIT1224" s="14"/>
      <c r="WIU1224" s="14"/>
      <c r="WIV1224" s="14"/>
      <c r="WIW1224" s="14"/>
      <c r="WIX1224" s="14"/>
      <c r="WIY1224" s="14"/>
      <c r="WIZ1224" s="14"/>
      <c r="WJA1224" s="14"/>
      <c r="WJB1224" s="14"/>
      <c r="WJC1224" s="14"/>
      <c r="WJD1224" s="14"/>
      <c r="WJE1224" s="14"/>
      <c r="WJF1224" s="14"/>
      <c r="WJG1224" s="14"/>
      <c r="WJH1224" s="14"/>
      <c r="WJI1224" s="14"/>
      <c r="WJJ1224" s="14"/>
      <c r="WJK1224" s="14"/>
      <c r="WJL1224" s="14"/>
      <c r="WJM1224" s="14"/>
      <c r="WJN1224" s="14"/>
      <c r="WJO1224" s="14"/>
      <c r="WJP1224" s="14"/>
      <c r="WJQ1224" s="14"/>
      <c r="WJR1224" s="14"/>
      <c r="WJS1224" s="14"/>
      <c r="WJT1224" s="14"/>
      <c r="WJU1224" s="14"/>
      <c r="WJV1224" s="14"/>
      <c r="WJW1224" s="14"/>
      <c r="WJX1224" s="14"/>
      <c r="WJY1224" s="14"/>
      <c r="WJZ1224" s="14"/>
      <c r="WKA1224" s="14"/>
      <c r="WKB1224" s="14"/>
      <c r="WKC1224" s="14"/>
      <c r="WKD1224" s="14"/>
      <c r="WKE1224" s="14"/>
      <c r="WKF1224" s="14"/>
      <c r="WKG1224" s="14"/>
      <c r="WKH1224" s="14"/>
      <c r="WKI1224" s="14"/>
      <c r="WKJ1224" s="14"/>
      <c r="WKK1224" s="14"/>
      <c r="WKL1224" s="14"/>
      <c r="WKM1224" s="14"/>
      <c r="WKN1224" s="14"/>
      <c r="WKO1224" s="14"/>
      <c r="WKP1224" s="14"/>
      <c r="WKQ1224" s="14"/>
      <c r="WKR1224" s="14"/>
      <c r="WKS1224" s="14"/>
      <c r="WKT1224" s="14"/>
      <c r="WKU1224" s="14"/>
      <c r="WKV1224" s="14"/>
      <c r="WKW1224" s="14"/>
      <c r="WKX1224" s="14"/>
      <c r="WKY1224" s="14"/>
      <c r="WKZ1224" s="14"/>
      <c r="WLA1224" s="14"/>
      <c r="WLB1224" s="14"/>
      <c r="WLC1224" s="14"/>
      <c r="WLD1224" s="14"/>
      <c r="WLE1224" s="14"/>
      <c r="WLF1224" s="14"/>
      <c r="WLG1224" s="14"/>
      <c r="WLH1224" s="14"/>
      <c r="WLI1224" s="14"/>
      <c r="WLJ1224" s="14"/>
      <c r="WLK1224" s="14"/>
      <c r="WLL1224" s="14"/>
      <c r="WLM1224" s="14"/>
      <c r="WLN1224" s="14"/>
      <c r="WLO1224" s="14"/>
      <c r="WLP1224" s="14"/>
      <c r="WLQ1224" s="14"/>
      <c r="WLR1224" s="14"/>
      <c r="WLS1224" s="14"/>
      <c r="WLT1224" s="14"/>
      <c r="WLU1224" s="14"/>
      <c r="WLV1224" s="14"/>
      <c r="WLW1224" s="14"/>
      <c r="WLX1224" s="14"/>
      <c r="WLY1224" s="14"/>
      <c r="WLZ1224" s="14"/>
      <c r="WMA1224" s="14"/>
      <c r="WMB1224" s="14"/>
      <c r="WMC1224" s="14"/>
      <c r="WMD1224" s="14"/>
      <c r="WME1224" s="14"/>
      <c r="WMF1224" s="14"/>
      <c r="WMG1224" s="14"/>
      <c r="WMH1224" s="14"/>
      <c r="WMI1224" s="14"/>
      <c r="WMJ1224" s="14"/>
      <c r="WMK1224" s="14"/>
      <c r="WML1224" s="14"/>
      <c r="WMM1224" s="14"/>
      <c r="WMN1224" s="14"/>
      <c r="WMO1224" s="14"/>
      <c r="WMP1224" s="14"/>
      <c r="WMQ1224" s="14"/>
      <c r="WMR1224" s="14"/>
      <c r="WMS1224" s="14"/>
      <c r="WMT1224" s="14"/>
      <c r="WMU1224" s="14"/>
      <c r="WMV1224" s="14"/>
      <c r="WMW1224" s="14"/>
      <c r="WMX1224" s="14"/>
      <c r="WMY1224" s="14"/>
      <c r="WMZ1224" s="14"/>
      <c r="WNA1224" s="14"/>
      <c r="WNB1224" s="14"/>
      <c r="WNC1224" s="14"/>
      <c r="WND1224" s="14"/>
      <c r="WNE1224" s="14"/>
      <c r="WNF1224" s="14"/>
      <c r="WNG1224" s="14"/>
      <c r="WNH1224" s="14"/>
      <c r="WNI1224" s="14"/>
      <c r="WNJ1224" s="14"/>
      <c r="WNK1224" s="14"/>
      <c r="WNL1224" s="14"/>
      <c r="WNM1224" s="14"/>
      <c r="WNN1224" s="14"/>
      <c r="WNO1224" s="14"/>
      <c r="WNP1224" s="14"/>
      <c r="WNQ1224" s="14"/>
      <c r="WNR1224" s="14"/>
      <c r="WNS1224" s="14"/>
      <c r="WNT1224" s="14"/>
      <c r="WNU1224" s="14"/>
      <c r="WNV1224" s="14"/>
      <c r="WNW1224" s="14"/>
      <c r="WNX1224" s="14"/>
      <c r="WNY1224" s="14"/>
      <c r="WNZ1224" s="14"/>
      <c r="WOA1224" s="14"/>
      <c r="WOB1224" s="14"/>
      <c r="WOC1224" s="14"/>
      <c r="WOD1224" s="14"/>
      <c r="WOE1224" s="14"/>
      <c r="WOF1224" s="14"/>
      <c r="WOG1224" s="14"/>
      <c r="WOH1224" s="14"/>
      <c r="WOI1224" s="14"/>
      <c r="WOJ1224" s="14"/>
      <c r="WOK1224" s="14"/>
      <c r="WOL1224" s="14"/>
      <c r="WOM1224" s="14"/>
      <c r="WON1224" s="14"/>
      <c r="WOO1224" s="14"/>
      <c r="WOP1224" s="14"/>
      <c r="WOQ1224" s="14"/>
      <c r="WOR1224" s="14"/>
      <c r="WOS1224" s="14"/>
      <c r="WOT1224" s="14"/>
      <c r="WOU1224" s="14"/>
      <c r="WOV1224" s="14"/>
      <c r="WOW1224" s="14"/>
      <c r="WOX1224" s="14"/>
      <c r="WOY1224" s="14"/>
      <c r="WOZ1224" s="14"/>
      <c r="WPA1224" s="14"/>
      <c r="WPB1224" s="14"/>
      <c r="WPC1224" s="14"/>
      <c r="WPD1224" s="14"/>
      <c r="WPE1224" s="14"/>
      <c r="WPF1224" s="14"/>
      <c r="WPG1224" s="14"/>
      <c r="WPH1224" s="14"/>
      <c r="WPI1224" s="14"/>
      <c r="WPJ1224" s="14"/>
      <c r="WPK1224" s="14"/>
      <c r="WPL1224" s="14"/>
      <c r="WPM1224" s="14"/>
      <c r="WPN1224" s="14"/>
      <c r="WPO1224" s="14"/>
      <c r="WPP1224" s="14"/>
      <c r="WPQ1224" s="14"/>
      <c r="WPR1224" s="14"/>
      <c r="WPS1224" s="14"/>
      <c r="WPT1224" s="14"/>
      <c r="WPU1224" s="14"/>
      <c r="WPV1224" s="14"/>
      <c r="WPW1224" s="14"/>
      <c r="WPX1224" s="14"/>
      <c r="WPY1224" s="14"/>
      <c r="WPZ1224" s="14"/>
      <c r="WQA1224" s="14"/>
      <c r="WQB1224" s="14"/>
      <c r="WQC1224" s="14"/>
      <c r="WQD1224" s="14"/>
      <c r="WQE1224" s="14"/>
      <c r="WQF1224" s="14"/>
      <c r="WQG1224" s="14"/>
      <c r="WQH1224" s="14"/>
      <c r="WQI1224" s="14"/>
      <c r="WQJ1224" s="14"/>
      <c r="WQK1224" s="14"/>
      <c r="WQL1224" s="14"/>
      <c r="WQM1224" s="14"/>
      <c r="WQN1224" s="14"/>
      <c r="WQO1224" s="14"/>
      <c r="WQP1224" s="14"/>
      <c r="WQQ1224" s="14"/>
      <c r="WQR1224" s="14"/>
      <c r="WQS1224" s="14"/>
      <c r="WQT1224" s="14"/>
      <c r="WQU1224" s="14"/>
      <c r="WQV1224" s="14"/>
      <c r="WQW1224" s="14"/>
      <c r="WQX1224" s="14"/>
      <c r="WQY1224" s="14"/>
      <c r="WQZ1224" s="14"/>
      <c r="WRA1224" s="14"/>
      <c r="WRB1224" s="14"/>
      <c r="WRC1224" s="14"/>
      <c r="WRD1224" s="14"/>
      <c r="WRE1224" s="14"/>
      <c r="WRF1224" s="14"/>
      <c r="WRG1224" s="14"/>
      <c r="WRH1224" s="14"/>
      <c r="WRI1224" s="14"/>
      <c r="WRJ1224" s="14"/>
      <c r="WRK1224" s="14"/>
      <c r="WRL1224" s="14"/>
      <c r="WRM1224" s="14"/>
      <c r="WRN1224" s="14"/>
      <c r="WRO1224" s="14"/>
      <c r="WRP1224" s="14"/>
      <c r="WRQ1224" s="14"/>
      <c r="WRR1224" s="14"/>
      <c r="WRS1224" s="14"/>
      <c r="WRT1224" s="14"/>
      <c r="WRU1224" s="14"/>
      <c r="WRV1224" s="14"/>
      <c r="WRW1224" s="14"/>
      <c r="WRX1224" s="14"/>
      <c r="WRY1224" s="14"/>
      <c r="WRZ1224" s="14"/>
      <c r="WSA1224" s="14"/>
      <c r="WSB1224" s="14"/>
      <c r="WSC1224" s="14"/>
      <c r="WSD1224" s="14"/>
      <c r="WSE1224" s="14"/>
      <c r="WSF1224" s="14"/>
      <c r="WSG1224" s="14"/>
      <c r="WSH1224" s="14"/>
      <c r="WSI1224" s="14"/>
      <c r="WSJ1224" s="14"/>
      <c r="WSK1224" s="14"/>
      <c r="WSL1224" s="14"/>
      <c r="WSM1224" s="14"/>
      <c r="WSN1224" s="14"/>
      <c r="WSO1224" s="14"/>
      <c r="WSP1224" s="14"/>
      <c r="WSQ1224" s="14"/>
      <c r="WSR1224" s="14"/>
      <c r="WSS1224" s="14"/>
      <c r="WST1224" s="14"/>
      <c r="WSU1224" s="14"/>
      <c r="WSV1224" s="14"/>
      <c r="WSW1224" s="14"/>
      <c r="WSX1224" s="14"/>
      <c r="WSY1224" s="14"/>
      <c r="WSZ1224" s="14"/>
      <c r="WTA1224" s="14"/>
      <c r="WTB1224" s="14"/>
      <c r="WTC1224" s="14"/>
      <c r="WTD1224" s="14"/>
      <c r="WTE1224" s="14"/>
      <c r="WTF1224" s="14"/>
      <c r="WTG1224" s="14"/>
      <c r="WTH1224" s="14"/>
      <c r="WTI1224" s="14"/>
      <c r="WTJ1224" s="14"/>
      <c r="WTK1224" s="14"/>
      <c r="WTL1224" s="14"/>
      <c r="WTM1224" s="14"/>
      <c r="WTN1224" s="14"/>
      <c r="WTO1224" s="14"/>
      <c r="WTP1224" s="14"/>
      <c r="WTQ1224" s="14"/>
      <c r="WTR1224" s="14"/>
      <c r="WTS1224" s="14"/>
      <c r="WTT1224" s="14"/>
      <c r="WTU1224" s="14"/>
      <c r="WTV1224" s="14"/>
      <c r="WTW1224" s="14"/>
      <c r="WTX1224" s="14"/>
      <c r="WTY1224" s="14"/>
      <c r="WTZ1224" s="14"/>
      <c r="WUA1224" s="14"/>
      <c r="WUB1224" s="14"/>
      <c r="WUC1224" s="14"/>
      <c r="WUD1224" s="14"/>
      <c r="WUE1224" s="14"/>
      <c r="WUF1224" s="14"/>
      <c r="WUG1224" s="14"/>
      <c r="WUH1224" s="14"/>
      <c r="WUI1224" s="14"/>
      <c r="WUJ1224" s="14"/>
      <c r="WUK1224" s="14"/>
      <c r="WUL1224" s="14"/>
      <c r="WUM1224" s="14"/>
      <c r="WUN1224" s="14"/>
      <c r="WUO1224" s="14"/>
      <c r="WUP1224" s="14"/>
      <c r="WUQ1224" s="14"/>
      <c r="WUR1224" s="14"/>
      <c r="WUS1224" s="14"/>
      <c r="WUT1224" s="14"/>
      <c r="WUU1224" s="14"/>
      <c r="WUV1224" s="14"/>
      <c r="WUW1224" s="14"/>
      <c r="WUX1224" s="14"/>
      <c r="WUY1224" s="14"/>
      <c r="WUZ1224" s="14"/>
      <c r="WVA1224" s="14"/>
      <c r="WVB1224" s="14"/>
      <c r="WVC1224" s="14"/>
      <c r="WVD1224" s="14"/>
      <c r="WVE1224" s="14"/>
      <c r="WVF1224" s="14"/>
      <c r="WVG1224" s="14"/>
      <c r="WVH1224" s="14"/>
      <c r="WVI1224" s="14"/>
      <c r="WVJ1224" s="14"/>
      <c r="WVK1224" s="14"/>
      <c r="WVL1224" s="14"/>
      <c r="WVM1224" s="14"/>
      <c r="WVN1224" s="14"/>
      <c r="WVO1224" s="14"/>
      <c r="WVP1224" s="14"/>
      <c r="WVQ1224" s="14"/>
      <c r="WVR1224" s="14"/>
      <c r="WVS1224" s="14"/>
      <c r="WVT1224" s="14"/>
      <c r="WVU1224" s="14"/>
      <c r="WVV1224" s="14"/>
      <c r="WVW1224" s="14"/>
      <c r="WVX1224" s="14"/>
      <c r="WVY1224" s="14"/>
      <c r="WVZ1224" s="14"/>
      <c r="WWA1224" s="14"/>
      <c r="WWB1224" s="14"/>
      <c r="WWC1224" s="14"/>
      <c r="WWD1224" s="14"/>
      <c r="WWE1224" s="14"/>
      <c r="WWF1224" s="14"/>
      <c r="WWG1224" s="14"/>
      <c r="WWH1224" s="14"/>
      <c r="WWI1224" s="14"/>
      <c r="WWJ1224" s="14"/>
      <c r="WWK1224" s="14"/>
      <c r="WWL1224" s="14"/>
      <c r="WWM1224" s="14"/>
      <c r="WWN1224" s="14"/>
      <c r="WWO1224" s="14"/>
      <c r="WWP1224" s="14"/>
      <c r="WWQ1224" s="14"/>
      <c r="WWR1224" s="14"/>
      <c r="WWS1224" s="14"/>
      <c r="WWT1224" s="14"/>
      <c r="WWU1224" s="14"/>
      <c r="WWV1224" s="14"/>
      <c r="WWW1224" s="14"/>
      <c r="WWX1224" s="14"/>
      <c r="WWY1224" s="14"/>
      <c r="WWZ1224" s="14"/>
      <c r="WXA1224" s="14"/>
      <c r="WXB1224" s="14"/>
      <c r="WXC1224" s="14"/>
      <c r="WXD1224" s="14"/>
      <c r="WXE1224" s="14"/>
      <c r="WXF1224" s="14"/>
      <c r="WXG1224" s="14"/>
      <c r="WXH1224" s="14"/>
      <c r="WXI1224" s="14"/>
      <c r="WXJ1224" s="14"/>
      <c r="WXK1224" s="14"/>
      <c r="WXL1224" s="14"/>
      <c r="WXM1224" s="14"/>
      <c r="WXN1224" s="14"/>
      <c r="WXO1224" s="14"/>
      <c r="WXP1224" s="14"/>
      <c r="WXQ1224" s="14"/>
      <c r="WXR1224" s="14"/>
      <c r="WXS1224" s="14"/>
      <c r="WXT1224" s="14"/>
      <c r="WXU1224" s="14"/>
      <c r="WXV1224" s="14"/>
      <c r="WXW1224" s="14"/>
      <c r="WXX1224" s="14"/>
      <c r="WXY1224" s="14"/>
      <c r="WXZ1224" s="14"/>
      <c r="WYA1224" s="14"/>
      <c r="WYB1224" s="14"/>
      <c r="WYC1224" s="14"/>
      <c r="WYD1224" s="14"/>
      <c r="WYE1224" s="14"/>
      <c r="WYF1224" s="14"/>
      <c r="WYG1224" s="14"/>
      <c r="WYH1224" s="14"/>
      <c r="WYI1224" s="14"/>
      <c r="WYJ1224" s="14"/>
      <c r="WYK1224" s="14"/>
      <c r="WYL1224" s="14"/>
      <c r="WYM1224" s="14"/>
      <c r="WYN1224" s="14"/>
      <c r="WYO1224" s="14"/>
      <c r="WYP1224" s="14"/>
      <c r="WYQ1224" s="14"/>
      <c r="WYR1224" s="14"/>
      <c r="WYS1224" s="14"/>
      <c r="WYT1224" s="14"/>
      <c r="WYU1224" s="14"/>
      <c r="WYV1224" s="14"/>
      <c r="WYW1224" s="14"/>
      <c r="WYX1224" s="14"/>
      <c r="WYY1224" s="14"/>
      <c r="WYZ1224" s="14"/>
      <c r="WZA1224" s="14"/>
      <c r="WZB1224" s="14"/>
      <c r="WZC1224" s="14"/>
      <c r="WZD1224" s="14"/>
      <c r="WZE1224" s="14"/>
      <c r="WZF1224" s="14"/>
      <c r="WZG1224" s="14"/>
      <c r="WZH1224" s="14"/>
      <c r="WZI1224" s="14"/>
      <c r="WZJ1224" s="14"/>
      <c r="WZK1224" s="14"/>
      <c r="WZL1224" s="14"/>
      <c r="WZM1224" s="14"/>
      <c r="WZN1224" s="14"/>
      <c r="WZO1224" s="14"/>
      <c r="WZP1224" s="14"/>
      <c r="WZQ1224" s="14"/>
      <c r="WZR1224" s="14"/>
      <c r="WZS1224" s="14"/>
      <c r="WZT1224" s="14"/>
      <c r="WZU1224" s="14"/>
      <c r="WZV1224" s="14"/>
      <c r="WZW1224" s="14"/>
      <c r="WZX1224" s="14"/>
      <c r="WZY1224" s="14"/>
      <c r="WZZ1224" s="14"/>
      <c r="XAA1224" s="14"/>
      <c r="XAB1224" s="14"/>
      <c r="XAC1224" s="14"/>
      <c r="XAD1224" s="14"/>
      <c r="XAE1224" s="14"/>
      <c r="XAF1224" s="14"/>
      <c r="XAG1224" s="14"/>
      <c r="XAH1224" s="14"/>
      <c r="XAI1224" s="14"/>
      <c r="XAJ1224" s="14"/>
      <c r="XAK1224" s="14"/>
      <c r="XAL1224" s="14"/>
      <c r="XAM1224" s="14"/>
      <c r="XAN1224" s="14"/>
      <c r="XAO1224" s="14"/>
      <c r="XAP1224" s="14"/>
      <c r="XAQ1224" s="14"/>
      <c r="XAR1224" s="14"/>
      <c r="XAS1224" s="14"/>
      <c r="XAT1224" s="14"/>
      <c r="XAU1224" s="14"/>
      <c r="XAV1224" s="14"/>
      <c r="XAW1224" s="14"/>
      <c r="XAX1224" s="14"/>
      <c r="XAY1224" s="14"/>
      <c r="XAZ1224" s="14"/>
      <c r="XBA1224" s="14"/>
      <c r="XBB1224" s="14"/>
      <c r="XBC1224" s="14"/>
      <c r="XBD1224" s="14"/>
      <c r="XBE1224" s="14"/>
      <c r="XBF1224" s="14"/>
      <c r="XBG1224" s="14"/>
      <c r="XBH1224" s="14"/>
      <c r="XBI1224" s="14"/>
      <c r="XBJ1224" s="14"/>
      <c r="XBK1224" s="14"/>
      <c r="XBL1224" s="14"/>
      <c r="XBM1224" s="14"/>
      <c r="XBN1224" s="14"/>
      <c r="XBO1224" s="14"/>
      <c r="XBP1224" s="14"/>
      <c r="XBQ1224" s="14"/>
      <c r="XBR1224" s="14"/>
      <c r="XBS1224" s="14"/>
      <c r="XBT1224" s="14"/>
      <c r="XBU1224" s="14"/>
      <c r="XBV1224" s="14"/>
      <c r="XBW1224" s="14"/>
      <c r="XBX1224" s="14"/>
      <c r="XBY1224" s="14"/>
      <c r="XBZ1224" s="14"/>
      <c r="XCA1224" s="14"/>
      <c r="XCB1224" s="14"/>
      <c r="XCC1224" s="14"/>
      <c r="XCD1224" s="14"/>
      <c r="XCE1224" s="14"/>
      <c r="XCF1224" s="14"/>
      <c r="XCG1224" s="14"/>
      <c r="XCH1224" s="14"/>
      <c r="XCI1224" s="14"/>
      <c r="XCJ1224" s="14"/>
      <c r="XCK1224" s="14"/>
      <c r="XCL1224" s="14"/>
      <c r="XCM1224" s="14"/>
      <c r="XCN1224" s="14"/>
      <c r="XCO1224" s="14"/>
      <c r="XCP1224" s="14"/>
      <c r="XCQ1224" s="14"/>
      <c r="XCR1224" s="14"/>
      <c r="XCS1224" s="14"/>
      <c r="XCT1224" s="14"/>
      <c r="XCU1224" s="14"/>
      <c r="XCV1224" s="14"/>
      <c r="XCW1224" s="14"/>
      <c r="XCX1224" s="14"/>
      <c r="XCY1224" s="14"/>
      <c r="XCZ1224" s="14"/>
      <c r="XDA1224" s="14"/>
      <c r="XDB1224" s="14"/>
      <c r="XDC1224" s="14"/>
      <c r="XDD1224" s="14"/>
      <c r="XDE1224" s="14"/>
      <c r="XDF1224" s="14"/>
      <c r="XDG1224" s="14"/>
      <c r="XDH1224" s="14"/>
      <c r="XDI1224" s="14"/>
      <c r="XDJ1224" s="14"/>
      <c r="XDK1224" s="14"/>
      <c r="XDL1224" s="14"/>
      <c r="XDM1224" s="14"/>
      <c r="XDN1224" s="14"/>
      <c r="XDO1224" s="14"/>
      <c r="XDP1224" s="14"/>
      <c r="XDQ1224" s="14"/>
      <c r="XDR1224" s="14"/>
      <c r="XDS1224" s="14"/>
      <c r="XDT1224" s="14"/>
      <c r="XDU1224" s="14"/>
      <c r="XDV1224" s="14"/>
      <c r="XDW1224" s="14"/>
      <c r="XDX1224" s="14"/>
      <c r="XDY1224" s="14"/>
      <c r="XDZ1224" s="14"/>
      <c r="XEA1224" s="14"/>
      <c r="XEB1224" s="14"/>
      <c r="XEC1224" s="14"/>
      <c r="XED1224" s="14"/>
      <c r="XEE1224" s="14"/>
      <c r="XEF1224" s="14"/>
      <c r="XEG1224" s="14"/>
      <c r="XEH1224" s="14"/>
      <c r="XEI1224" s="14"/>
      <c r="XEJ1224" s="14"/>
      <c r="XEK1224" s="14"/>
      <c r="XEL1224" s="14"/>
      <c r="XEM1224" s="14"/>
      <c r="XEN1224" s="14"/>
      <c r="XEO1224" s="14"/>
      <c r="XEP1224" s="14"/>
      <c r="XEQ1224" s="14"/>
      <c r="XER1224" s="14"/>
      <c r="XES1224" s="14"/>
      <c r="XET1224" s="14"/>
    </row>
    <row r="1225" spans="1:16374" ht="15.75" x14ac:dyDescent="0.25">
      <c r="A1225" s="189" t="s">
        <v>148</v>
      </c>
      <c r="B1225" s="227" t="s">
        <v>74</v>
      </c>
      <c r="C1225" s="227" t="s">
        <v>83</v>
      </c>
      <c r="D1225" s="29" t="s">
        <v>435</v>
      </c>
      <c r="E1225" s="37" t="s">
        <v>149</v>
      </c>
      <c r="F1225" s="143">
        <f>8</f>
        <v>8</v>
      </c>
      <c r="G1225" s="74"/>
      <c r="H1225" s="81"/>
      <c r="I1225" s="190"/>
      <c r="J1225" s="71"/>
      <c r="K1225" s="191"/>
      <c r="L1225" s="191"/>
    </row>
    <row r="1226" spans="1:16374" ht="15.75" x14ac:dyDescent="0.25">
      <c r="A1226" s="228" t="s">
        <v>499</v>
      </c>
      <c r="B1226" s="227" t="s">
        <v>74</v>
      </c>
      <c r="C1226" s="227" t="s">
        <v>83</v>
      </c>
      <c r="D1226" s="29" t="s">
        <v>435</v>
      </c>
      <c r="E1226" s="232" t="s">
        <v>500</v>
      </c>
      <c r="F1226" s="143">
        <v>2</v>
      </c>
      <c r="G1226" s="74"/>
      <c r="H1226" s="81"/>
      <c r="I1226" s="190"/>
      <c r="J1226" s="71"/>
      <c r="K1226" s="191"/>
      <c r="L1226" s="191"/>
    </row>
    <row r="1227" spans="1:16374" ht="31.5" x14ac:dyDescent="0.25">
      <c r="A1227" s="19" t="s">
        <v>511</v>
      </c>
      <c r="B1227" s="20" t="s">
        <v>74</v>
      </c>
      <c r="C1227" s="20" t="s">
        <v>83</v>
      </c>
      <c r="D1227" s="21" t="s">
        <v>231</v>
      </c>
      <c r="E1227" s="21"/>
      <c r="F1227" s="22">
        <f>F1228</f>
        <v>171</v>
      </c>
      <c r="G1227" s="74"/>
      <c r="H1227" s="81"/>
      <c r="I1227" s="190"/>
      <c r="J1227" s="71"/>
      <c r="K1227" s="191"/>
      <c r="L1227" s="191"/>
    </row>
    <row r="1228" spans="1:16374" ht="15.75" x14ac:dyDescent="0.25">
      <c r="A1228" s="24" t="s">
        <v>515</v>
      </c>
      <c r="B1228" s="25" t="s">
        <v>74</v>
      </c>
      <c r="C1228" s="25" t="s">
        <v>83</v>
      </c>
      <c r="D1228" s="58" t="s">
        <v>516</v>
      </c>
      <c r="E1228" s="40"/>
      <c r="F1228" s="62">
        <f>F1229+F1234</f>
        <v>171</v>
      </c>
      <c r="G1228" s="74"/>
      <c r="H1228" s="81"/>
      <c r="I1228" s="190"/>
      <c r="J1228" s="71"/>
      <c r="K1228" s="191"/>
      <c r="L1228" s="191"/>
    </row>
    <row r="1229" spans="1:16374" ht="31.5" x14ac:dyDescent="0.25">
      <c r="A1229" s="60" t="s">
        <v>517</v>
      </c>
      <c r="B1229" s="119" t="s">
        <v>74</v>
      </c>
      <c r="C1229" s="20" t="s">
        <v>83</v>
      </c>
      <c r="D1229" s="26" t="s">
        <v>582</v>
      </c>
      <c r="E1229" s="61"/>
      <c r="F1229" s="63">
        <f>F1230</f>
        <v>91</v>
      </c>
      <c r="G1229" s="74"/>
      <c r="H1229" s="81"/>
      <c r="I1229" s="190"/>
      <c r="J1229" s="71"/>
      <c r="K1229" s="191"/>
      <c r="L1229" s="191"/>
    </row>
    <row r="1230" spans="1:16374" ht="63" x14ac:dyDescent="0.25">
      <c r="A1230" s="31" t="s">
        <v>518</v>
      </c>
      <c r="B1230" s="40" t="s">
        <v>74</v>
      </c>
      <c r="C1230" s="40" t="s">
        <v>83</v>
      </c>
      <c r="D1230" s="33" t="s">
        <v>583</v>
      </c>
      <c r="E1230" s="233"/>
      <c r="F1230" s="35">
        <f>F1231</f>
        <v>91</v>
      </c>
      <c r="G1230" s="74"/>
      <c r="H1230" s="81"/>
      <c r="I1230" s="191"/>
      <c r="J1230" s="71"/>
    </row>
    <row r="1231" spans="1:16374" ht="15.75" x14ac:dyDescent="0.25">
      <c r="A1231" s="229" t="s">
        <v>22</v>
      </c>
      <c r="B1231" s="32" t="s">
        <v>74</v>
      </c>
      <c r="C1231" s="32" t="s">
        <v>83</v>
      </c>
      <c r="D1231" s="29" t="s">
        <v>583</v>
      </c>
      <c r="E1231" s="232" t="s">
        <v>15</v>
      </c>
      <c r="F1231" s="30">
        <f>F1232</f>
        <v>91</v>
      </c>
      <c r="G1231" s="74"/>
      <c r="H1231" s="81"/>
      <c r="I1231" s="191"/>
      <c r="J1231" s="71"/>
    </row>
    <row r="1232" spans="1:16374" ht="31.5" x14ac:dyDescent="0.25">
      <c r="A1232" s="229" t="s">
        <v>17</v>
      </c>
      <c r="B1232" s="32" t="s">
        <v>74</v>
      </c>
      <c r="C1232" s="32" t="s">
        <v>83</v>
      </c>
      <c r="D1232" s="29" t="s">
        <v>583</v>
      </c>
      <c r="E1232" s="232" t="s">
        <v>16</v>
      </c>
      <c r="F1232" s="30">
        <f>F1233</f>
        <v>91</v>
      </c>
      <c r="G1232" s="74"/>
      <c r="H1232" s="81"/>
      <c r="I1232" s="191"/>
      <c r="J1232" s="71"/>
    </row>
    <row r="1233" spans="1:10" ht="25.5" customHeight="1" x14ac:dyDescent="0.25">
      <c r="A1233" s="228" t="s">
        <v>140</v>
      </c>
      <c r="B1233" s="32" t="s">
        <v>74</v>
      </c>
      <c r="C1233" s="32" t="s">
        <v>83</v>
      </c>
      <c r="D1233" s="29" t="s">
        <v>583</v>
      </c>
      <c r="E1233" s="232" t="s">
        <v>141</v>
      </c>
      <c r="F1233" s="30">
        <f>130-39</f>
        <v>91</v>
      </c>
      <c r="G1233" s="74"/>
      <c r="H1233" s="81"/>
      <c r="I1233" s="191"/>
      <c r="J1233" s="71"/>
    </row>
    <row r="1234" spans="1:10" s="14" customFormat="1" ht="31.5" x14ac:dyDescent="0.25">
      <c r="A1234" s="60" t="s">
        <v>232</v>
      </c>
      <c r="B1234" s="119" t="s">
        <v>74</v>
      </c>
      <c r="C1234" s="20" t="s">
        <v>83</v>
      </c>
      <c r="D1234" s="26" t="s">
        <v>584</v>
      </c>
      <c r="E1234" s="61"/>
      <c r="F1234" s="63">
        <f>F1235</f>
        <v>80</v>
      </c>
      <c r="G1234" s="74"/>
      <c r="H1234" s="81"/>
      <c r="I1234" s="191"/>
      <c r="J1234" s="71"/>
    </row>
    <row r="1235" spans="1:10" s="14" customFormat="1" ht="15.75" x14ac:dyDescent="0.25">
      <c r="A1235" s="31" t="s">
        <v>519</v>
      </c>
      <c r="B1235" s="40" t="s">
        <v>74</v>
      </c>
      <c r="C1235" s="40" t="s">
        <v>83</v>
      </c>
      <c r="D1235" s="33" t="s">
        <v>585</v>
      </c>
      <c r="E1235" s="233"/>
      <c r="F1235" s="35">
        <f>F1236</f>
        <v>80</v>
      </c>
      <c r="G1235" s="74"/>
      <c r="H1235" s="81"/>
      <c r="I1235" s="191"/>
      <c r="J1235" s="71"/>
    </row>
    <row r="1236" spans="1:10" s="14" customFormat="1" ht="15.75" x14ac:dyDescent="0.25">
      <c r="A1236" s="229" t="s">
        <v>22</v>
      </c>
      <c r="B1236" s="32" t="s">
        <v>74</v>
      </c>
      <c r="C1236" s="32" t="s">
        <v>83</v>
      </c>
      <c r="D1236" s="33" t="s">
        <v>585</v>
      </c>
      <c r="E1236" s="232" t="s">
        <v>15</v>
      </c>
      <c r="F1236" s="30">
        <f>F1237</f>
        <v>80</v>
      </c>
      <c r="I1236" s="50"/>
    </row>
    <row r="1237" spans="1:10" s="14" customFormat="1" ht="31.5" x14ac:dyDescent="0.25">
      <c r="A1237" s="229" t="s">
        <v>17</v>
      </c>
      <c r="B1237" s="32" t="s">
        <v>74</v>
      </c>
      <c r="C1237" s="32" t="s">
        <v>83</v>
      </c>
      <c r="D1237" s="33" t="s">
        <v>585</v>
      </c>
      <c r="E1237" s="232" t="s">
        <v>16</v>
      </c>
      <c r="F1237" s="30">
        <f>F1238</f>
        <v>80</v>
      </c>
      <c r="I1237" s="50"/>
    </row>
    <row r="1238" spans="1:10" s="14" customFormat="1" ht="31.5" x14ac:dyDescent="0.25">
      <c r="A1238" s="228" t="s">
        <v>140</v>
      </c>
      <c r="B1238" s="32" t="s">
        <v>74</v>
      </c>
      <c r="C1238" s="32" t="s">
        <v>83</v>
      </c>
      <c r="D1238" s="33" t="s">
        <v>585</v>
      </c>
      <c r="E1238" s="232" t="s">
        <v>141</v>
      </c>
      <c r="F1238" s="30">
        <v>80</v>
      </c>
      <c r="I1238" s="50"/>
    </row>
    <row r="1239" spans="1:10" s="14" customFormat="1" ht="18.75" x14ac:dyDescent="0.3">
      <c r="A1239" s="10" t="s">
        <v>68</v>
      </c>
      <c r="B1239" s="11" t="s">
        <v>69</v>
      </c>
      <c r="C1239" s="11"/>
      <c r="D1239" s="11"/>
      <c r="E1239" s="11"/>
      <c r="F1239" s="12">
        <f>F1240+F1341</f>
        <v>290447.32</v>
      </c>
      <c r="I1239" s="50"/>
    </row>
    <row r="1240" spans="1:10" s="14" customFormat="1" ht="15.75" x14ac:dyDescent="0.25">
      <c r="A1240" s="16" t="s">
        <v>71</v>
      </c>
      <c r="B1240" s="17" t="s">
        <v>69</v>
      </c>
      <c r="C1240" s="17" t="s">
        <v>70</v>
      </c>
      <c r="D1240" s="17"/>
      <c r="E1240" s="17"/>
      <c r="F1240" s="18">
        <f>F1241+F1329</f>
        <v>268455.32</v>
      </c>
      <c r="I1240" s="50"/>
    </row>
    <row r="1241" spans="1:10" s="14" customFormat="1" ht="37.5" x14ac:dyDescent="0.3">
      <c r="A1241" s="91" t="s">
        <v>687</v>
      </c>
      <c r="B1241" s="21" t="s">
        <v>69</v>
      </c>
      <c r="C1241" s="21" t="s">
        <v>70</v>
      </c>
      <c r="D1241" s="11" t="s">
        <v>389</v>
      </c>
      <c r="E1241" s="92"/>
      <c r="F1241" s="12">
        <f>F1242+F1303</f>
        <v>267965.32</v>
      </c>
      <c r="I1241" s="50"/>
    </row>
    <row r="1242" spans="1:10" s="14" customFormat="1" ht="31.5" x14ac:dyDescent="0.25">
      <c r="A1242" s="60" t="s">
        <v>321</v>
      </c>
      <c r="B1242" s="20" t="s">
        <v>69</v>
      </c>
      <c r="C1242" s="20" t="s">
        <v>70</v>
      </c>
      <c r="D1242" s="26" t="s">
        <v>323</v>
      </c>
      <c r="E1242" s="61"/>
      <c r="F1242" s="63">
        <f>F1243+F1260+F1283+F1287+F1293+F1299</f>
        <v>237023.32</v>
      </c>
      <c r="I1242" s="50"/>
    </row>
    <row r="1243" spans="1:10" s="14" customFormat="1" ht="15.75" x14ac:dyDescent="0.25">
      <c r="A1243" s="121" t="s">
        <v>322</v>
      </c>
      <c r="B1243" s="20" t="s">
        <v>69</v>
      </c>
      <c r="C1243" s="20" t="s">
        <v>70</v>
      </c>
      <c r="D1243" s="26" t="s">
        <v>325</v>
      </c>
      <c r="E1243" s="21"/>
      <c r="F1243" s="63">
        <f>F1244+F1248+F1252+F1256</f>
        <v>53786</v>
      </c>
      <c r="I1243" s="50"/>
    </row>
    <row r="1244" spans="1:10" s="14" customFormat="1" ht="15.75" x14ac:dyDescent="0.25">
      <c r="A1244" s="93" t="s">
        <v>43</v>
      </c>
      <c r="B1244" s="40" t="s">
        <v>69</v>
      </c>
      <c r="C1244" s="40" t="s">
        <v>70</v>
      </c>
      <c r="D1244" s="40" t="s">
        <v>326</v>
      </c>
      <c r="E1244" s="233"/>
      <c r="F1244" s="35">
        <f>F1245</f>
        <v>2040</v>
      </c>
      <c r="I1244" s="50"/>
    </row>
    <row r="1245" spans="1:10" s="14" customFormat="1" ht="31.5" x14ac:dyDescent="0.25">
      <c r="A1245" s="55" t="s">
        <v>18</v>
      </c>
      <c r="B1245" s="227" t="s">
        <v>69</v>
      </c>
      <c r="C1245" s="227" t="s">
        <v>70</v>
      </c>
      <c r="D1245" s="227" t="s">
        <v>326</v>
      </c>
      <c r="E1245" s="232" t="s">
        <v>20</v>
      </c>
      <c r="F1245" s="35">
        <f>F1246</f>
        <v>2040</v>
      </c>
      <c r="I1245" s="50"/>
    </row>
    <row r="1246" spans="1:10" s="14" customFormat="1" ht="15.75" x14ac:dyDescent="0.25">
      <c r="A1246" s="44" t="s">
        <v>25</v>
      </c>
      <c r="B1246" s="227" t="s">
        <v>69</v>
      </c>
      <c r="C1246" s="227" t="s">
        <v>70</v>
      </c>
      <c r="D1246" s="227" t="s">
        <v>326</v>
      </c>
      <c r="E1246" s="232" t="s">
        <v>26</v>
      </c>
      <c r="F1246" s="30">
        <f>F1247</f>
        <v>2040</v>
      </c>
      <c r="I1246" s="50"/>
    </row>
    <row r="1247" spans="1:10" s="14" customFormat="1" ht="15.75" x14ac:dyDescent="0.25">
      <c r="A1247" s="44" t="s">
        <v>152</v>
      </c>
      <c r="B1247" s="227" t="s">
        <v>69</v>
      </c>
      <c r="C1247" s="227" t="s">
        <v>70</v>
      </c>
      <c r="D1247" s="227" t="s">
        <v>326</v>
      </c>
      <c r="E1247" s="232" t="s">
        <v>159</v>
      </c>
      <c r="F1247" s="30">
        <v>2040</v>
      </c>
      <c r="I1247" s="50"/>
    </row>
    <row r="1248" spans="1:10" s="14" customFormat="1" ht="15.75" x14ac:dyDescent="0.25">
      <c r="A1248" s="93" t="s">
        <v>44</v>
      </c>
      <c r="B1248" s="40" t="s">
        <v>69</v>
      </c>
      <c r="C1248" s="40" t="s">
        <v>70</v>
      </c>
      <c r="D1248" s="40" t="s">
        <v>327</v>
      </c>
      <c r="E1248" s="233"/>
      <c r="F1248" s="35">
        <f>F1249</f>
        <v>5975</v>
      </c>
      <c r="I1248" s="50"/>
    </row>
    <row r="1249" spans="1:9" s="14" customFormat="1" ht="37.15" customHeight="1" x14ac:dyDescent="0.25">
      <c r="A1249" s="55" t="s">
        <v>18</v>
      </c>
      <c r="B1249" s="227" t="s">
        <v>69</v>
      </c>
      <c r="C1249" s="227" t="s">
        <v>70</v>
      </c>
      <c r="D1249" s="227" t="s">
        <v>327</v>
      </c>
      <c r="E1249" s="232" t="s">
        <v>20</v>
      </c>
      <c r="F1249" s="30">
        <f>F1250</f>
        <v>5975</v>
      </c>
      <c r="I1249" s="50"/>
    </row>
    <row r="1250" spans="1:9" s="14" customFormat="1" ht="15.75" x14ac:dyDescent="0.25">
      <c r="A1250" s="44" t="s">
        <v>25</v>
      </c>
      <c r="B1250" s="227" t="s">
        <v>69</v>
      </c>
      <c r="C1250" s="227" t="s">
        <v>70</v>
      </c>
      <c r="D1250" s="227" t="s">
        <v>327</v>
      </c>
      <c r="E1250" s="232" t="s">
        <v>26</v>
      </c>
      <c r="F1250" s="30">
        <f>F1251</f>
        <v>5975</v>
      </c>
      <c r="I1250" s="50"/>
    </row>
    <row r="1251" spans="1:9" s="14" customFormat="1" ht="15.75" x14ac:dyDescent="0.25">
      <c r="A1251" s="44" t="s">
        <v>152</v>
      </c>
      <c r="B1251" s="227" t="s">
        <v>69</v>
      </c>
      <c r="C1251" s="227" t="s">
        <v>70</v>
      </c>
      <c r="D1251" s="227" t="s">
        <v>327</v>
      </c>
      <c r="E1251" s="232" t="s">
        <v>159</v>
      </c>
      <c r="F1251" s="30">
        <f>778+4000+695+502</f>
        <v>5975</v>
      </c>
      <c r="I1251" s="50"/>
    </row>
    <row r="1252" spans="1:9" s="14" customFormat="1" ht="31.5" x14ac:dyDescent="0.25">
      <c r="A1252" s="93" t="s">
        <v>902</v>
      </c>
      <c r="B1252" s="40" t="s">
        <v>69</v>
      </c>
      <c r="C1252" s="40" t="s">
        <v>70</v>
      </c>
      <c r="D1252" s="40" t="s">
        <v>826</v>
      </c>
      <c r="E1252" s="233"/>
      <c r="F1252" s="35">
        <f>F1253</f>
        <v>24</v>
      </c>
      <c r="I1252" s="50"/>
    </row>
    <row r="1253" spans="1:9" s="14" customFormat="1" ht="31.5" x14ac:dyDescent="0.25">
      <c r="A1253" s="55" t="s">
        <v>18</v>
      </c>
      <c r="B1253" s="227" t="s">
        <v>69</v>
      </c>
      <c r="C1253" s="227" t="s">
        <v>70</v>
      </c>
      <c r="D1253" s="227" t="s">
        <v>826</v>
      </c>
      <c r="E1253" s="232" t="s">
        <v>20</v>
      </c>
      <c r="F1253" s="30">
        <f>F1254</f>
        <v>24</v>
      </c>
      <c r="I1253" s="50"/>
    </row>
    <row r="1254" spans="1:9" s="14" customFormat="1" ht="15.75" x14ac:dyDescent="0.25">
      <c r="A1254" s="44" t="s">
        <v>25</v>
      </c>
      <c r="B1254" s="227" t="s">
        <v>69</v>
      </c>
      <c r="C1254" s="227" t="s">
        <v>70</v>
      </c>
      <c r="D1254" s="227" t="s">
        <v>826</v>
      </c>
      <c r="E1254" s="232" t="s">
        <v>26</v>
      </c>
      <c r="F1254" s="30">
        <f>F1255</f>
        <v>24</v>
      </c>
      <c r="I1254" s="50"/>
    </row>
    <row r="1255" spans="1:9" s="14" customFormat="1" ht="15.75" x14ac:dyDescent="0.25">
      <c r="A1255" s="44" t="s">
        <v>152</v>
      </c>
      <c r="B1255" s="227" t="s">
        <v>69</v>
      </c>
      <c r="C1255" s="227" t="s">
        <v>70</v>
      </c>
      <c r="D1255" s="227" t="s">
        <v>826</v>
      </c>
      <c r="E1255" s="232" t="s">
        <v>159</v>
      </c>
      <c r="F1255" s="30">
        <v>24</v>
      </c>
      <c r="I1255" s="50"/>
    </row>
    <row r="1256" spans="1:9" s="14" customFormat="1" ht="15.75" x14ac:dyDescent="0.25">
      <c r="A1256" s="93" t="s">
        <v>27</v>
      </c>
      <c r="B1256" s="227" t="s">
        <v>69</v>
      </c>
      <c r="C1256" s="227" t="s">
        <v>70</v>
      </c>
      <c r="D1256" s="40" t="s">
        <v>328</v>
      </c>
      <c r="E1256" s="46"/>
      <c r="F1256" s="35">
        <f>F1257</f>
        <v>45747</v>
      </c>
      <c r="I1256" s="50"/>
    </row>
    <row r="1257" spans="1:9" s="14" customFormat="1" ht="31.5" x14ac:dyDescent="0.25">
      <c r="A1257" s="44" t="s">
        <v>18</v>
      </c>
      <c r="B1257" s="227" t="s">
        <v>69</v>
      </c>
      <c r="C1257" s="227" t="s">
        <v>70</v>
      </c>
      <c r="D1257" s="227" t="s">
        <v>328</v>
      </c>
      <c r="E1257" s="232" t="s">
        <v>20</v>
      </c>
      <c r="F1257" s="30">
        <f>F1258</f>
        <v>45747</v>
      </c>
      <c r="I1257" s="50"/>
    </row>
    <row r="1258" spans="1:9" s="14" customFormat="1" ht="15.75" x14ac:dyDescent="0.25">
      <c r="A1258" s="44" t="s">
        <v>25</v>
      </c>
      <c r="B1258" s="227" t="s">
        <v>69</v>
      </c>
      <c r="C1258" s="227" t="s">
        <v>70</v>
      </c>
      <c r="D1258" s="227" t="s">
        <v>328</v>
      </c>
      <c r="E1258" s="232" t="s">
        <v>26</v>
      </c>
      <c r="F1258" s="30">
        <f>F1259</f>
        <v>45747</v>
      </c>
      <c r="I1258" s="50"/>
    </row>
    <row r="1259" spans="1:9" s="14" customFormat="1" ht="47.25" x14ac:dyDescent="0.25">
      <c r="A1259" s="44" t="s">
        <v>158</v>
      </c>
      <c r="B1259" s="227" t="s">
        <v>69</v>
      </c>
      <c r="C1259" s="227" t="s">
        <v>70</v>
      </c>
      <c r="D1259" s="227" t="s">
        <v>328</v>
      </c>
      <c r="E1259" s="232" t="s">
        <v>161</v>
      </c>
      <c r="F1259" s="30">
        <f>45771-24</f>
        <v>45747</v>
      </c>
      <c r="I1259" s="50"/>
    </row>
    <row r="1260" spans="1:9" s="14" customFormat="1" ht="31.5" x14ac:dyDescent="0.25">
      <c r="A1260" s="121" t="s">
        <v>329</v>
      </c>
      <c r="B1260" s="20" t="s">
        <v>69</v>
      </c>
      <c r="C1260" s="20" t="s">
        <v>70</v>
      </c>
      <c r="D1260" s="26" t="s">
        <v>330</v>
      </c>
      <c r="E1260" s="21"/>
      <c r="F1260" s="63">
        <f>F1261+F1265</f>
        <v>179528</v>
      </c>
      <c r="I1260" s="50"/>
    </row>
    <row r="1261" spans="1:9" s="14" customFormat="1" ht="31.5" x14ac:dyDescent="0.25">
      <c r="A1261" s="93" t="s">
        <v>688</v>
      </c>
      <c r="B1261" s="40" t="s">
        <v>69</v>
      </c>
      <c r="C1261" s="40" t="s">
        <v>70</v>
      </c>
      <c r="D1261" s="40" t="s">
        <v>480</v>
      </c>
      <c r="E1261" s="233"/>
      <c r="F1261" s="35">
        <f>F1262</f>
        <v>35000</v>
      </c>
      <c r="I1261" s="50"/>
    </row>
    <row r="1262" spans="1:9" s="14" customFormat="1" ht="31.5" x14ac:dyDescent="0.25">
      <c r="A1262" s="44" t="s">
        <v>18</v>
      </c>
      <c r="B1262" s="227" t="s">
        <v>69</v>
      </c>
      <c r="C1262" s="227" t="s">
        <v>70</v>
      </c>
      <c r="D1262" s="227" t="s">
        <v>480</v>
      </c>
      <c r="E1262" s="232" t="s">
        <v>20</v>
      </c>
      <c r="F1262" s="30">
        <f>F1263</f>
        <v>35000</v>
      </c>
      <c r="I1262" s="50"/>
    </row>
    <row r="1263" spans="1:9" s="14" customFormat="1" ht="15.75" x14ac:dyDescent="0.25">
      <c r="A1263" s="44" t="s">
        <v>19</v>
      </c>
      <c r="B1263" s="227" t="s">
        <v>69</v>
      </c>
      <c r="C1263" s="227" t="s">
        <v>70</v>
      </c>
      <c r="D1263" s="227" t="s">
        <v>480</v>
      </c>
      <c r="E1263" s="232" t="s">
        <v>21</v>
      </c>
      <c r="F1263" s="30">
        <f>F1264</f>
        <v>35000</v>
      </c>
      <c r="I1263" s="50"/>
    </row>
    <row r="1264" spans="1:9" s="14" customFormat="1" ht="15.75" x14ac:dyDescent="0.25">
      <c r="A1264" s="44" t="s">
        <v>165</v>
      </c>
      <c r="B1264" s="227" t="s">
        <v>69</v>
      </c>
      <c r="C1264" s="227" t="s">
        <v>70</v>
      </c>
      <c r="D1264" s="227" t="s">
        <v>480</v>
      </c>
      <c r="E1264" s="232" t="s">
        <v>164</v>
      </c>
      <c r="F1264" s="30">
        <f>70000-35000</f>
        <v>35000</v>
      </c>
      <c r="I1264" s="50"/>
    </row>
    <row r="1265" spans="1:9" s="14" customFormat="1" ht="15.75" x14ac:dyDescent="0.25">
      <c r="A1265" s="93" t="s">
        <v>42</v>
      </c>
      <c r="B1265" s="40" t="s">
        <v>69</v>
      </c>
      <c r="C1265" s="40" t="s">
        <v>70</v>
      </c>
      <c r="D1265" s="40" t="s">
        <v>331</v>
      </c>
      <c r="E1265" s="232"/>
      <c r="F1265" s="35">
        <f>F1266+F1271+F1275+F1280</f>
        <v>144528</v>
      </c>
      <c r="I1265" s="50"/>
    </row>
    <row r="1266" spans="1:9" s="14" customFormat="1" ht="47.25" x14ac:dyDescent="0.25">
      <c r="A1266" s="44" t="s">
        <v>340</v>
      </c>
      <c r="B1266" s="227" t="s">
        <v>69</v>
      </c>
      <c r="C1266" s="227" t="s">
        <v>70</v>
      </c>
      <c r="D1266" s="227" t="s">
        <v>331</v>
      </c>
      <c r="E1266" s="232" t="s">
        <v>31</v>
      </c>
      <c r="F1266" s="30">
        <f>F1267</f>
        <v>5268</v>
      </c>
      <c r="I1266" s="50"/>
    </row>
    <row r="1267" spans="1:9" s="14" customFormat="1" ht="15.75" x14ac:dyDescent="0.25">
      <c r="A1267" s="55" t="s">
        <v>33</v>
      </c>
      <c r="B1267" s="227" t="s">
        <v>69</v>
      </c>
      <c r="C1267" s="227" t="s">
        <v>70</v>
      </c>
      <c r="D1267" s="227" t="s">
        <v>331</v>
      </c>
      <c r="E1267" s="232" t="s">
        <v>32</v>
      </c>
      <c r="F1267" s="30">
        <f>F1268+F1269+F1270</f>
        <v>5268</v>
      </c>
      <c r="I1267" s="50"/>
    </row>
    <row r="1268" spans="1:9" s="14" customFormat="1" ht="15.75" x14ac:dyDescent="0.25">
      <c r="A1268" s="228" t="s">
        <v>341</v>
      </c>
      <c r="B1268" s="227" t="s">
        <v>69</v>
      </c>
      <c r="C1268" s="227" t="s">
        <v>70</v>
      </c>
      <c r="D1268" s="227" t="s">
        <v>331</v>
      </c>
      <c r="E1268" s="232" t="s">
        <v>146</v>
      </c>
      <c r="F1268" s="30">
        <f>3792+32+221</f>
        <v>4045</v>
      </c>
      <c r="I1268" s="50"/>
    </row>
    <row r="1269" spans="1:9" s="14" customFormat="1" ht="31.5" x14ac:dyDescent="0.25">
      <c r="A1269" s="228" t="s">
        <v>145</v>
      </c>
      <c r="B1269" s="227" t="s">
        <v>69</v>
      </c>
      <c r="C1269" s="227" t="s">
        <v>70</v>
      </c>
      <c r="D1269" s="227" t="s">
        <v>331</v>
      </c>
      <c r="E1269" s="232" t="s">
        <v>147</v>
      </c>
      <c r="F1269" s="30">
        <v>1</v>
      </c>
      <c r="I1269" s="50"/>
    </row>
    <row r="1270" spans="1:9" s="14" customFormat="1" ht="31.5" x14ac:dyDescent="0.25">
      <c r="A1270" s="228" t="s">
        <v>238</v>
      </c>
      <c r="B1270" s="227" t="s">
        <v>69</v>
      </c>
      <c r="C1270" s="227" t="s">
        <v>70</v>
      </c>
      <c r="D1270" s="227" t="s">
        <v>331</v>
      </c>
      <c r="E1270" s="232" t="s">
        <v>239</v>
      </c>
      <c r="F1270" s="30">
        <f>1145+10+67</f>
        <v>1222</v>
      </c>
      <c r="I1270" s="50"/>
    </row>
    <row r="1271" spans="1:9" s="14" customFormat="1" ht="15.75" x14ac:dyDescent="0.25">
      <c r="A1271" s="44" t="s">
        <v>22</v>
      </c>
      <c r="B1271" s="227" t="s">
        <v>69</v>
      </c>
      <c r="C1271" s="227" t="s">
        <v>70</v>
      </c>
      <c r="D1271" s="227" t="s">
        <v>331</v>
      </c>
      <c r="E1271" s="232" t="s">
        <v>15</v>
      </c>
      <c r="F1271" s="30">
        <f>F1272</f>
        <v>1238</v>
      </c>
      <c r="I1271" s="50"/>
    </row>
    <row r="1272" spans="1:9" s="14" customFormat="1" ht="31.5" x14ac:dyDescent="0.25">
      <c r="A1272" s="55" t="s">
        <v>17</v>
      </c>
      <c r="B1272" s="227" t="s">
        <v>69</v>
      </c>
      <c r="C1272" s="227" t="s">
        <v>70</v>
      </c>
      <c r="D1272" s="227" t="s">
        <v>331</v>
      </c>
      <c r="E1272" s="232" t="s">
        <v>16</v>
      </c>
      <c r="F1272" s="30">
        <f>F1273+F1274</f>
        <v>1238</v>
      </c>
      <c r="I1272" s="50"/>
    </row>
    <row r="1273" spans="1:9" s="14" customFormat="1" ht="31.5" x14ac:dyDescent="0.25">
      <c r="A1273" s="55" t="s">
        <v>571</v>
      </c>
      <c r="B1273" s="227" t="s">
        <v>69</v>
      </c>
      <c r="C1273" s="227" t="s">
        <v>70</v>
      </c>
      <c r="D1273" s="227" t="s">
        <v>331</v>
      </c>
      <c r="E1273" s="232" t="s">
        <v>572</v>
      </c>
      <c r="F1273" s="30">
        <f>10+5.2</f>
        <v>15.2</v>
      </c>
      <c r="I1273" s="50"/>
    </row>
    <row r="1274" spans="1:9" s="14" customFormat="1" ht="31.5" x14ac:dyDescent="0.25">
      <c r="A1274" s="69" t="s">
        <v>185</v>
      </c>
      <c r="B1274" s="227" t="s">
        <v>69</v>
      </c>
      <c r="C1274" s="227" t="s">
        <v>70</v>
      </c>
      <c r="D1274" s="227" t="s">
        <v>331</v>
      </c>
      <c r="E1274" s="232" t="s">
        <v>141</v>
      </c>
      <c r="F1274" s="30">
        <f>1228-5.2</f>
        <v>1222.8</v>
      </c>
      <c r="I1274" s="50"/>
    </row>
    <row r="1275" spans="1:9" s="14" customFormat="1" ht="31.5" x14ac:dyDescent="0.25">
      <c r="A1275" s="44" t="s">
        <v>18</v>
      </c>
      <c r="B1275" s="227" t="s">
        <v>69</v>
      </c>
      <c r="C1275" s="227" t="s">
        <v>70</v>
      </c>
      <c r="D1275" s="227" t="s">
        <v>331</v>
      </c>
      <c r="E1275" s="232" t="s">
        <v>20</v>
      </c>
      <c r="F1275" s="30">
        <f>F1276+F1278</f>
        <v>137852</v>
      </c>
      <c r="I1275" s="50"/>
    </row>
    <row r="1276" spans="1:9" s="14" customFormat="1" ht="15.75" x14ac:dyDescent="0.25">
      <c r="A1276" s="44" t="s">
        <v>25</v>
      </c>
      <c r="B1276" s="227" t="s">
        <v>69</v>
      </c>
      <c r="C1276" s="227" t="s">
        <v>70</v>
      </c>
      <c r="D1276" s="227" t="s">
        <v>331</v>
      </c>
      <c r="E1276" s="232" t="s">
        <v>26</v>
      </c>
      <c r="F1276" s="30">
        <f>F1277</f>
        <v>18419</v>
      </c>
      <c r="I1276" s="50"/>
    </row>
    <row r="1277" spans="1:9" s="14" customFormat="1" ht="47.25" x14ac:dyDescent="0.25">
      <c r="A1277" s="44" t="s">
        <v>158</v>
      </c>
      <c r="B1277" s="227" t="s">
        <v>69</v>
      </c>
      <c r="C1277" s="227" t="s">
        <v>70</v>
      </c>
      <c r="D1277" s="227" t="s">
        <v>331</v>
      </c>
      <c r="E1277" s="232" t="s">
        <v>161</v>
      </c>
      <c r="F1277" s="30">
        <f>18223+409-213</f>
        <v>18419</v>
      </c>
      <c r="I1277" s="50"/>
    </row>
    <row r="1278" spans="1:9" s="14" customFormat="1" ht="15.75" x14ac:dyDescent="0.25">
      <c r="A1278" s="44" t="s">
        <v>19</v>
      </c>
      <c r="B1278" s="227" t="s">
        <v>69</v>
      </c>
      <c r="C1278" s="227" t="s">
        <v>70</v>
      </c>
      <c r="D1278" s="227" t="s">
        <v>331</v>
      </c>
      <c r="E1278" s="232" t="s">
        <v>21</v>
      </c>
      <c r="F1278" s="30">
        <f>F1279</f>
        <v>119433</v>
      </c>
      <c r="I1278" s="50"/>
    </row>
    <row r="1279" spans="1:9" s="14" customFormat="1" ht="47.25" x14ac:dyDescent="0.25">
      <c r="A1279" s="44" t="s">
        <v>167</v>
      </c>
      <c r="B1279" s="227" t="s">
        <v>69</v>
      </c>
      <c r="C1279" s="227" t="s">
        <v>70</v>
      </c>
      <c r="D1279" s="227" t="s">
        <v>331</v>
      </c>
      <c r="E1279" s="232" t="s">
        <v>166</v>
      </c>
      <c r="F1279" s="30">
        <v>119433</v>
      </c>
      <c r="I1279" s="50"/>
    </row>
    <row r="1280" spans="1:9" s="14" customFormat="1" ht="15.75" x14ac:dyDescent="0.25">
      <c r="A1280" s="44" t="s">
        <v>13</v>
      </c>
      <c r="B1280" s="227" t="s">
        <v>69</v>
      </c>
      <c r="C1280" s="227" t="s">
        <v>70</v>
      </c>
      <c r="D1280" s="227" t="s">
        <v>331</v>
      </c>
      <c r="E1280" s="232" t="s">
        <v>14</v>
      </c>
      <c r="F1280" s="30">
        <f>F1281</f>
        <v>170</v>
      </c>
      <c r="I1280" s="50"/>
    </row>
    <row r="1281" spans="1:9" s="14" customFormat="1" ht="15.75" x14ac:dyDescent="0.25">
      <c r="A1281" s="44" t="s">
        <v>35</v>
      </c>
      <c r="B1281" s="227" t="s">
        <v>69</v>
      </c>
      <c r="C1281" s="227" t="s">
        <v>70</v>
      </c>
      <c r="D1281" s="227" t="s">
        <v>331</v>
      </c>
      <c r="E1281" s="232" t="s">
        <v>34</v>
      </c>
      <c r="F1281" s="30">
        <f>F1282</f>
        <v>170</v>
      </c>
      <c r="I1281" s="50"/>
    </row>
    <row r="1282" spans="1:9" s="14" customFormat="1" ht="15.75" x14ac:dyDescent="0.25">
      <c r="A1282" s="44" t="s">
        <v>689</v>
      </c>
      <c r="B1282" s="227" t="s">
        <v>69</v>
      </c>
      <c r="C1282" s="227" t="s">
        <v>70</v>
      </c>
      <c r="D1282" s="227" t="s">
        <v>331</v>
      </c>
      <c r="E1282" s="232" t="s">
        <v>143</v>
      </c>
      <c r="F1282" s="30">
        <v>170</v>
      </c>
      <c r="I1282" s="50"/>
    </row>
    <row r="1283" spans="1:9" s="14" customFormat="1" ht="31.5" x14ac:dyDescent="0.25">
      <c r="A1283" s="139" t="s">
        <v>788</v>
      </c>
      <c r="B1283" s="46" t="s">
        <v>69</v>
      </c>
      <c r="C1283" s="46" t="s">
        <v>70</v>
      </c>
      <c r="D1283" s="25" t="s">
        <v>791</v>
      </c>
      <c r="E1283" s="46"/>
      <c r="F1283" s="159">
        <f t="shared" ref="F1283" si="13">F1284</f>
        <v>1000</v>
      </c>
      <c r="I1283" s="50"/>
    </row>
    <row r="1284" spans="1:9" s="14" customFormat="1" ht="31.5" x14ac:dyDescent="0.25">
      <c r="A1284" s="44" t="s">
        <v>18</v>
      </c>
      <c r="B1284" s="227" t="s">
        <v>69</v>
      </c>
      <c r="C1284" s="227" t="s">
        <v>70</v>
      </c>
      <c r="D1284" s="227" t="s">
        <v>791</v>
      </c>
      <c r="E1284" s="232" t="s">
        <v>20</v>
      </c>
      <c r="F1284" s="30">
        <f>F1285</f>
        <v>1000</v>
      </c>
      <c r="I1284" s="50"/>
    </row>
    <row r="1285" spans="1:9" s="14" customFormat="1" ht="15.75" x14ac:dyDescent="0.25">
      <c r="A1285" s="44" t="s">
        <v>19</v>
      </c>
      <c r="B1285" s="227" t="s">
        <v>69</v>
      </c>
      <c r="C1285" s="227" t="s">
        <v>70</v>
      </c>
      <c r="D1285" s="227" t="s">
        <v>791</v>
      </c>
      <c r="E1285" s="232" t="s">
        <v>21</v>
      </c>
      <c r="F1285" s="30">
        <f>F1286</f>
        <v>1000</v>
      </c>
      <c r="I1285" s="50"/>
    </row>
    <row r="1286" spans="1:9" s="14" customFormat="1" ht="15.75" x14ac:dyDescent="0.25">
      <c r="A1286" s="44" t="s">
        <v>165</v>
      </c>
      <c r="B1286" s="227" t="s">
        <v>69</v>
      </c>
      <c r="C1286" s="227" t="s">
        <v>70</v>
      </c>
      <c r="D1286" s="227" t="s">
        <v>791</v>
      </c>
      <c r="E1286" s="232" t="s">
        <v>164</v>
      </c>
      <c r="F1286" s="30">
        <v>1000</v>
      </c>
      <c r="I1286" s="50"/>
    </row>
    <row r="1287" spans="1:9" s="14" customFormat="1" ht="15.75" x14ac:dyDescent="0.25">
      <c r="A1287" s="118" t="s">
        <v>51</v>
      </c>
      <c r="B1287" s="40" t="s">
        <v>69</v>
      </c>
      <c r="C1287" s="40" t="s">
        <v>70</v>
      </c>
      <c r="D1287" s="58" t="s">
        <v>324</v>
      </c>
      <c r="E1287" s="46"/>
      <c r="F1287" s="62">
        <f>F1288</f>
        <v>440</v>
      </c>
      <c r="I1287" s="50"/>
    </row>
    <row r="1288" spans="1:9" s="14" customFormat="1" ht="31.5" x14ac:dyDescent="0.25">
      <c r="A1288" s="44" t="s">
        <v>18</v>
      </c>
      <c r="B1288" s="227" t="s">
        <v>69</v>
      </c>
      <c r="C1288" s="227" t="s">
        <v>70</v>
      </c>
      <c r="D1288" s="227" t="s">
        <v>324</v>
      </c>
      <c r="E1288" s="232" t="s">
        <v>20</v>
      </c>
      <c r="F1288" s="30">
        <f>F1289+F1291</f>
        <v>440</v>
      </c>
      <c r="I1288" s="50"/>
    </row>
    <row r="1289" spans="1:9" s="14" customFormat="1" ht="15.75" x14ac:dyDescent="0.25">
      <c r="A1289" s="44" t="s">
        <v>25</v>
      </c>
      <c r="B1289" s="227" t="s">
        <v>69</v>
      </c>
      <c r="C1289" s="227" t="s">
        <v>70</v>
      </c>
      <c r="D1289" s="227" t="s">
        <v>324</v>
      </c>
      <c r="E1289" s="232" t="s">
        <v>26</v>
      </c>
      <c r="F1289" s="30">
        <f>F1290</f>
        <v>150</v>
      </c>
      <c r="I1289" s="50"/>
    </row>
    <row r="1290" spans="1:9" s="14" customFormat="1" ht="15.75" x14ac:dyDescent="0.25">
      <c r="A1290" s="44" t="s">
        <v>152</v>
      </c>
      <c r="B1290" s="227" t="s">
        <v>69</v>
      </c>
      <c r="C1290" s="227" t="s">
        <v>70</v>
      </c>
      <c r="D1290" s="227" t="s">
        <v>324</v>
      </c>
      <c r="E1290" s="232" t="s">
        <v>159</v>
      </c>
      <c r="F1290" s="30">
        <v>150</v>
      </c>
      <c r="I1290" s="50"/>
    </row>
    <row r="1291" spans="1:9" s="14" customFormat="1" ht="15.75" x14ac:dyDescent="0.25">
      <c r="A1291" s="44" t="s">
        <v>19</v>
      </c>
      <c r="B1291" s="227" t="s">
        <v>69</v>
      </c>
      <c r="C1291" s="227" t="s">
        <v>70</v>
      </c>
      <c r="D1291" s="227" t="s">
        <v>324</v>
      </c>
      <c r="E1291" s="232" t="s">
        <v>21</v>
      </c>
      <c r="F1291" s="30">
        <f>F1292</f>
        <v>290</v>
      </c>
      <c r="I1291" s="50"/>
    </row>
    <row r="1292" spans="1:9" s="14" customFormat="1" ht="15.75" x14ac:dyDescent="0.25">
      <c r="A1292" s="44" t="s">
        <v>165</v>
      </c>
      <c r="B1292" s="227" t="s">
        <v>69</v>
      </c>
      <c r="C1292" s="227" t="s">
        <v>70</v>
      </c>
      <c r="D1292" s="227" t="s">
        <v>324</v>
      </c>
      <c r="E1292" s="232" t="s">
        <v>164</v>
      </c>
      <c r="F1292" s="30">
        <v>290</v>
      </c>
      <c r="I1292" s="50"/>
    </row>
    <row r="1293" spans="1:9" s="14" customFormat="1" ht="31.5" x14ac:dyDescent="0.25">
      <c r="A1293" s="118" t="s">
        <v>863</v>
      </c>
      <c r="B1293" s="25" t="s">
        <v>69</v>
      </c>
      <c r="C1293" s="25" t="s">
        <v>70</v>
      </c>
      <c r="D1293" s="58" t="s">
        <v>864</v>
      </c>
      <c r="E1293" s="25"/>
      <c r="F1293" s="159">
        <f>F1294</f>
        <v>1820</v>
      </c>
      <c r="I1293" s="50"/>
    </row>
    <row r="1294" spans="1:9" s="14" customFormat="1" ht="31.5" x14ac:dyDescent="0.25">
      <c r="A1294" s="55" t="s">
        <v>18</v>
      </c>
      <c r="B1294" s="227" t="s">
        <v>69</v>
      </c>
      <c r="C1294" s="227" t="s">
        <v>70</v>
      </c>
      <c r="D1294" s="29" t="s">
        <v>864</v>
      </c>
      <c r="E1294" s="232" t="s">
        <v>20</v>
      </c>
      <c r="F1294" s="112">
        <f>F1295+F1297</f>
        <v>1820</v>
      </c>
      <c r="I1294" s="50"/>
    </row>
    <row r="1295" spans="1:9" s="14" customFormat="1" ht="15.75" x14ac:dyDescent="0.25">
      <c r="A1295" s="95" t="s">
        <v>25</v>
      </c>
      <c r="B1295" s="227" t="s">
        <v>69</v>
      </c>
      <c r="C1295" s="227" t="s">
        <v>70</v>
      </c>
      <c r="D1295" s="29" t="s">
        <v>864</v>
      </c>
      <c r="E1295" s="232" t="s">
        <v>26</v>
      </c>
      <c r="F1295" s="112">
        <f>F1296</f>
        <v>670</v>
      </c>
      <c r="I1295" s="50"/>
    </row>
    <row r="1296" spans="1:9" s="14" customFormat="1" ht="15.75" x14ac:dyDescent="0.25">
      <c r="A1296" s="55" t="s">
        <v>152</v>
      </c>
      <c r="B1296" s="227" t="s">
        <v>69</v>
      </c>
      <c r="C1296" s="227" t="s">
        <v>70</v>
      </c>
      <c r="D1296" s="29" t="s">
        <v>864</v>
      </c>
      <c r="E1296" s="37" t="s">
        <v>159</v>
      </c>
      <c r="F1296" s="112">
        <v>670</v>
      </c>
      <c r="I1296" s="50"/>
    </row>
    <row r="1297" spans="1:9" s="14" customFormat="1" ht="15.75" x14ac:dyDescent="0.25">
      <c r="A1297" s="44" t="s">
        <v>19</v>
      </c>
      <c r="B1297" s="227" t="s">
        <v>69</v>
      </c>
      <c r="C1297" s="227" t="s">
        <v>70</v>
      </c>
      <c r="D1297" s="29" t="s">
        <v>864</v>
      </c>
      <c r="E1297" s="37" t="s">
        <v>21</v>
      </c>
      <c r="F1297" s="112">
        <f>F1298</f>
        <v>1150</v>
      </c>
      <c r="I1297" s="50"/>
    </row>
    <row r="1298" spans="1:9" s="14" customFormat="1" ht="15.75" x14ac:dyDescent="0.25">
      <c r="A1298" s="44" t="s">
        <v>165</v>
      </c>
      <c r="B1298" s="227" t="s">
        <v>69</v>
      </c>
      <c r="C1298" s="227" t="s">
        <v>70</v>
      </c>
      <c r="D1298" s="29" t="s">
        <v>864</v>
      </c>
      <c r="E1298" s="232" t="s">
        <v>164</v>
      </c>
      <c r="F1298" s="30">
        <v>1150</v>
      </c>
      <c r="I1298" s="50"/>
    </row>
    <row r="1299" spans="1:9" s="14" customFormat="1" ht="63" x14ac:dyDescent="0.25">
      <c r="A1299" s="48" t="s">
        <v>903</v>
      </c>
      <c r="B1299" s="25" t="s">
        <v>69</v>
      </c>
      <c r="C1299" s="25" t="s">
        <v>70</v>
      </c>
      <c r="D1299" s="58" t="s">
        <v>827</v>
      </c>
      <c r="E1299" s="46"/>
      <c r="F1299" s="62">
        <f>F1300</f>
        <v>449.32</v>
      </c>
      <c r="I1299" s="50"/>
    </row>
    <row r="1300" spans="1:9" s="14" customFormat="1" ht="31.5" x14ac:dyDescent="0.25">
      <c r="A1300" s="44" t="s">
        <v>18</v>
      </c>
      <c r="B1300" s="227" t="s">
        <v>69</v>
      </c>
      <c r="C1300" s="227" t="s">
        <v>70</v>
      </c>
      <c r="D1300" s="227" t="s">
        <v>827</v>
      </c>
      <c r="E1300" s="232" t="s">
        <v>20</v>
      </c>
      <c r="F1300" s="30">
        <f>F1301</f>
        <v>449.32</v>
      </c>
      <c r="I1300" s="50"/>
    </row>
    <row r="1301" spans="1:9" s="14" customFormat="1" ht="15.75" x14ac:dyDescent="0.25">
      <c r="A1301" s="44" t="s">
        <v>25</v>
      </c>
      <c r="B1301" s="227" t="s">
        <v>69</v>
      </c>
      <c r="C1301" s="227" t="s">
        <v>70</v>
      </c>
      <c r="D1301" s="227" t="s">
        <v>827</v>
      </c>
      <c r="E1301" s="232" t="s">
        <v>26</v>
      </c>
      <c r="F1301" s="30">
        <f>F1302</f>
        <v>449.32</v>
      </c>
      <c r="I1301" s="50"/>
    </row>
    <row r="1302" spans="1:9" s="14" customFormat="1" ht="15.75" x14ac:dyDescent="0.25">
      <c r="A1302" s="44" t="s">
        <v>152</v>
      </c>
      <c r="B1302" s="227" t="s">
        <v>69</v>
      </c>
      <c r="C1302" s="227" t="s">
        <v>70</v>
      </c>
      <c r="D1302" s="227" t="s">
        <v>827</v>
      </c>
      <c r="E1302" s="232" t="s">
        <v>159</v>
      </c>
      <c r="F1302" s="30">
        <v>449.32</v>
      </c>
      <c r="I1302" s="50"/>
    </row>
    <row r="1303" spans="1:9" s="14" customFormat="1" ht="31.5" x14ac:dyDescent="0.25">
      <c r="A1303" s="60" t="s">
        <v>447</v>
      </c>
      <c r="B1303" s="20" t="s">
        <v>69</v>
      </c>
      <c r="C1303" s="20" t="s">
        <v>70</v>
      </c>
      <c r="D1303" s="26" t="s">
        <v>448</v>
      </c>
      <c r="E1303" s="61"/>
      <c r="F1303" s="63">
        <f>F1304+F1320</f>
        <v>30942</v>
      </c>
      <c r="I1303" s="50"/>
    </row>
    <row r="1304" spans="1:9" s="14" customFormat="1" ht="15.75" x14ac:dyDescent="0.25">
      <c r="A1304" s="68" t="s">
        <v>45</v>
      </c>
      <c r="B1304" s="40" t="s">
        <v>69</v>
      </c>
      <c r="C1304" s="40" t="s">
        <v>70</v>
      </c>
      <c r="D1304" s="33" t="s">
        <v>449</v>
      </c>
      <c r="E1304" s="233"/>
      <c r="F1304" s="166">
        <f>F1305+F1316</f>
        <v>10662</v>
      </c>
      <c r="I1304" s="50"/>
    </row>
    <row r="1305" spans="1:9" s="14" customFormat="1" ht="15.75" x14ac:dyDescent="0.25">
      <c r="A1305" s="93" t="s">
        <v>53</v>
      </c>
      <c r="B1305" s="40" t="s">
        <v>69</v>
      </c>
      <c r="C1305" s="40" t="s">
        <v>70</v>
      </c>
      <c r="D1305" s="40" t="s">
        <v>332</v>
      </c>
      <c r="E1305" s="233"/>
      <c r="F1305" s="35">
        <f>F1306+F1309+F1311</f>
        <v>10562</v>
      </c>
      <c r="I1305" s="50"/>
    </row>
    <row r="1306" spans="1:9" s="14" customFormat="1" ht="15.75" x14ac:dyDescent="0.25">
      <c r="A1306" s="44" t="s">
        <v>22</v>
      </c>
      <c r="B1306" s="232" t="s">
        <v>69</v>
      </c>
      <c r="C1306" s="232" t="s">
        <v>70</v>
      </c>
      <c r="D1306" s="227" t="s">
        <v>332</v>
      </c>
      <c r="E1306" s="232" t="s">
        <v>15</v>
      </c>
      <c r="F1306" s="30">
        <f>F1307</f>
        <v>8182</v>
      </c>
      <c r="I1306" s="50"/>
    </row>
    <row r="1307" spans="1:9" s="14" customFormat="1" ht="31.5" x14ac:dyDescent="0.25">
      <c r="A1307" s="55" t="s">
        <v>17</v>
      </c>
      <c r="B1307" s="227" t="s">
        <v>69</v>
      </c>
      <c r="C1307" s="227" t="s">
        <v>70</v>
      </c>
      <c r="D1307" s="227" t="s">
        <v>332</v>
      </c>
      <c r="E1307" s="232" t="s">
        <v>16</v>
      </c>
      <c r="F1307" s="30">
        <f>F1308</f>
        <v>8182</v>
      </c>
      <c r="I1307" s="50"/>
    </row>
    <row r="1308" spans="1:9" s="14" customFormat="1" ht="31.5" x14ac:dyDescent="0.25">
      <c r="A1308" s="69" t="s">
        <v>185</v>
      </c>
      <c r="B1308" s="227" t="s">
        <v>69</v>
      </c>
      <c r="C1308" s="227" t="s">
        <v>70</v>
      </c>
      <c r="D1308" s="227" t="s">
        <v>332</v>
      </c>
      <c r="E1308" s="232" t="s">
        <v>141</v>
      </c>
      <c r="F1308" s="30">
        <f>8032-100+250</f>
        <v>8182</v>
      </c>
      <c r="I1308" s="50"/>
    </row>
    <row r="1309" spans="1:9" s="14" customFormat="1" ht="15.75" x14ac:dyDescent="0.25">
      <c r="A1309" s="44" t="s">
        <v>23</v>
      </c>
      <c r="B1309" s="227" t="s">
        <v>69</v>
      </c>
      <c r="C1309" s="227" t="s">
        <v>70</v>
      </c>
      <c r="D1309" s="227" t="s">
        <v>332</v>
      </c>
      <c r="E1309" s="232" t="s">
        <v>24</v>
      </c>
      <c r="F1309" s="30">
        <f>F1310</f>
        <v>30</v>
      </c>
      <c r="I1309" s="50"/>
    </row>
    <row r="1310" spans="1:9" s="14" customFormat="1" ht="15.75" x14ac:dyDescent="0.25">
      <c r="A1310" s="44" t="s">
        <v>29</v>
      </c>
      <c r="B1310" s="227" t="s">
        <v>69</v>
      </c>
      <c r="C1310" s="227" t="s">
        <v>70</v>
      </c>
      <c r="D1310" s="227" t="s">
        <v>332</v>
      </c>
      <c r="E1310" s="232" t="s">
        <v>38</v>
      </c>
      <c r="F1310" s="30">
        <v>30</v>
      </c>
      <c r="I1310" s="50"/>
    </row>
    <row r="1311" spans="1:9" s="14" customFormat="1" ht="31.5" x14ac:dyDescent="0.25">
      <c r="A1311" s="44" t="s">
        <v>18</v>
      </c>
      <c r="B1311" s="227" t="s">
        <v>69</v>
      </c>
      <c r="C1311" s="227" t="s">
        <v>70</v>
      </c>
      <c r="D1311" s="227" t="s">
        <v>332</v>
      </c>
      <c r="E1311" s="232" t="s">
        <v>20</v>
      </c>
      <c r="F1311" s="30">
        <f>F1312+F1314</f>
        <v>2350</v>
      </c>
      <c r="I1311" s="50"/>
    </row>
    <row r="1312" spans="1:9" s="14" customFormat="1" ht="15.75" x14ac:dyDescent="0.25">
      <c r="A1312" s="44" t="s">
        <v>19</v>
      </c>
      <c r="B1312" s="227" t="s">
        <v>69</v>
      </c>
      <c r="C1312" s="227" t="s">
        <v>59</v>
      </c>
      <c r="D1312" s="227" t="s">
        <v>332</v>
      </c>
      <c r="E1312" s="232" t="s">
        <v>21</v>
      </c>
      <c r="F1312" s="30">
        <f>F1313</f>
        <v>150</v>
      </c>
      <c r="I1312" s="50"/>
    </row>
    <row r="1313" spans="1:9" s="14" customFormat="1" ht="15.75" x14ac:dyDescent="0.25">
      <c r="A1313" s="44" t="s">
        <v>165</v>
      </c>
      <c r="B1313" s="227" t="s">
        <v>69</v>
      </c>
      <c r="C1313" s="227" t="s">
        <v>70</v>
      </c>
      <c r="D1313" s="227" t="s">
        <v>332</v>
      </c>
      <c r="E1313" s="232" t="s">
        <v>164</v>
      </c>
      <c r="F1313" s="30">
        <f>50+100</f>
        <v>150</v>
      </c>
      <c r="I1313" s="50"/>
    </row>
    <row r="1314" spans="1:9" s="14" customFormat="1" ht="31.5" x14ac:dyDescent="0.25">
      <c r="A1314" s="95" t="s">
        <v>28</v>
      </c>
      <c r="B1314" s="227" t="s">
        <v>69</v>
      </c>
      <c r="C1314" s="227" t="s">
        <v>70</v>
      </c>
      <c r="D1314" s="227" t="s">
        <v>332</v>
      </c>
      <c r="E1314" s="232" t="s">
        <v>0</v>
      </c>
      <c r="F1314" s="30">
        <f>F1315</f>
        <v>2200</v>
      </c>
      <c r="I1314" s="50"/>
    </row>
    <row r="1315" spans="1:9" s="14" customFormat="1" ht="31.5" x14ac:dyDescent="0.25">
      <c r="A1315" s="95" t="s">
        <v>747</v>
      </c>
      <c r="B1315" s="227" t="s">
        <v>69</v>
      </c>
      <c r="C1315" s="227" t="s">
        <v>70</v>
      </c>
      <c r="D1315" s="227" t="s">
        <v>332</v>
      </c>
      <c r="E1315" s="232" t="s">
        <v>746</v>
      </c>
      <c r="F1315" s="30">
        <v>2200</v>
      </c>
      <c r="I1315" s="50"/>
    </row>
    <row r="1316" spans="1:9" s="14" customFormat="1" ht="15.75" x14ac:dyDescent="0.25">
      <c r="A1316" s="93" t="s">
        <v>450</v>
      </c>
      <c r="B1316" s="227" t="s">
        <v>69</v>
      </c>
      <c r="C1316" s="227" t="s">
        <v>70</v>
      </c>
      <c r="D1316" s="40" t="s">
        <v>451</v>
      </c>
      <c r="E1316" s="232"/>
      <c r="F1316" s="35">
        <f>F1317</f>
        <v>100</v>
      </c>
      <c r="I1316" s="50"/>
    </row>
    <row r="1317" spans="1:9" s="14" customFormat="1" ht="15.75" x14ac:dyDescent="0.25">
      <c r="A1317" s="44" t="s">
        <v>22</v>
      </c>
      <c r="B1317" s="227" t="s">
        <v>69</v>
      </c>
      <c r="C1317" s="227" t="s">
        <v>70</v>
      </c>
      <c r="D1317" s="227" t="s">
        <v>451</v>
      </c>
      <c r="E1317" s="232" t="s">
        <v>15</v>
      </c>
      <c r="F1317" s="30">
        <f>F1318</f>
        <v>100</v>
      </c>
      <c r="I1317" s="50"/>
    </row>
    <row r="1318" spans="1:9" s="14" customFormat="1" ht="31.5" x14ac:dyDescent="0.25">
      <c r="A1318" s="55" t="s">
        <v>17</v>
      </c>
      <c r="B1318" s="227" t="s">
        <v>69</v>
      </c>
      <c r="C1318" s="227" t="s">
        <v>70</v>
      </c>
      <c r="D1318" s="227" t="s">
        <v>451</v>
      </c>
      <c r="E1318" s="232" t="s">
        <v>16</v>
      </c>
      <c r="F1318" s="30">
        <f>F1319</f>
        <v>100</v>
      </c>
      <c r="I1318" s="50"/>
    </row>
    <row r="1319" spans="1:9" s="14" customFormat="1" ht="31.5" x14ac:dyDescent="0.25">
      <c r="A1319" s="69" t="s">
        <v>185</v>
      </c>
      <c r="B1319" s="227" t="s">
        <v>69</v>
      </c>
      <c r="C1319" s="227" t="s">
        <v>70</v>
      </c>
      <c r="D1319" s="227" t="s">
        <v>451</v>
      </c>
      <c r="E1319" s="232" t="s">
        <v>141</v>
      </c>
      <c r="F1319" s="30">
        <v>100</v>
      </c>
      <c r="I1319" s="50"/>
    </row>
    <row r="1320" spans="1:9" s="14" customFormat="1" ht="15.75" x14ac:dyDescent="0.25">
      <c r="A1320" s="69" t="s">
        <v>169</v>
      </c>
      <c r="B1320" s="227" t="s">
        <v>69</v>
      </c>
      <c r="C1320" s="227" t="s">
        <v>70</v>
      </c>
      <c r="D1320" s="29" t="s">
        <v>452</v>
      </c>
      <c r="E1320" s="232"/>
      <c r="F1320" s="115">
        <f>F1321+F1326</f>
        <v>20280</v>
      </c>
      <c r="I1320" s="50"/>
    </row>
    <row r="1321" spans="1:9" s="14" customFormat="1" ht="15.75" x14ac:dyDescent="0.25">
      <c r="A1321" s="93" t="s">
        <v>170</v>
      </c>
      <c r="B1321" s="40" t="s">
        <v>69</v>
      </c>
      <c r="C1321" s="40" t="s">
        <v>70</v>
      </c>
      <c r="D1321" s="40" t="s">
        <v>453</v>
      </c>
      <c r="E1321" s="233"/>
      <c r="F1321" s="35">
        <f>F1322</f>
        <v>11300</v>
      </c>
      <c r="I1321" s="50"/>
    </row>
    <row r="1322" spans="1:9" s="14" customFormat="1" ht="31.5" x14ac:dyDescent="0.25">
      <c r="A1322" s="44" t="s">
        <v>18</v>
      </c>
      <c r="B1322" s="227" t="s">
        <v>69</v>
      </c>
      <c r="C1322" s="227" t="s">
        <v>59</v>
      </c>
      <c r="D1322" s="227" t="s">
        <v>453</v>
      </c>
      <c r="E1322" s="232" t="s">
        <v>20</v>
      </c>
      <c r="F1322" s="30">
        <f>F1323</f>
        <v>11300</v>
      </c>
      <c r="I1322" s="50"/>
    </row>
    <row r="1323" spans="1:9" s="14" customFormat="1" ht="15.75" x14ac:dyDescent="0.25">
      <c r="A1323" s="44" t="s">
        <v>19</v>
      </c>
      <c r="B1323" s="227" t="s">
        <v>69</v>
      </c>
      <c r="C1323" s="227" t="s">
        <v>70</v>
      </c>
      <c r="D1323" s="227" t="s">
        <v>453</v>
      </c>
      <c r="E1323" s="232" t="s">
        <v>21</v>
      </c>
      <c r="F1323" s="30">
        <f>F1324</f>
        <v>11300</v>
      </c>
      <c r="I1323" s="50"/>
    </row>
    <row r="1324" spans="1:9" s="14" customFormat="1" ht="15.75" x14ac:dyDescent="0.25">
      <c r="A1324" s="44" t="s">
        <v>165</v>
      </c>
      <c r="B1324" s="227" t="s">
        <v>69</v>
      </c>
      <c r="C1324" s="227" t="s">
        <v>70</v>
      </c>
      <c r="D1324" s="227" t="s">
        <v>453</v>
      </c>
      <c r="E1324" s="232" t="s">
        <v>164</v>
      </c>
      <c r="F1324" s="30">
        <f>25800-14500</f>
        <v>11300</v>
      </c>
      <c r="I1324" s="50"/>
    </row>
    <row r="1325" spans="1:9" s="14" customFormat="1" ht="15.75" x14ac:dyDescent="0.25">
      <c r="A1325" s="93" t="s">
        <v>171</v>
      </c>
      <c r="B1325" s="227" t="s">
        <v>69</v>
      </c>
      <c r="C1325" s="227" t="s">
        <v>70</v>
      </c>
      <c r="D1325" s="40" t="s">
        <v>454</v>
      </c>
      <c r="E1325" s="232"/>
      <c r="F1325" s="30">
        <f>F1326</f>
        <v>8980</v>
      </c>
      <c r="I1325" s="50"/>
    </row>
    <row r="1326" spans="1:9" s="14" customFormat="1" ht="31.5" x14ac:dyDescent="0.25">
      <c r="A1326" s="44" t="s">
        <v>18</v>
      </c>
      <c r="B1326" s="227" t="s">
        <v>69</v>
      </c>
      <c r="C1326" s="227" t="s">
        <v>70</v>
      </c>
      <c r="D1326" s="227" t="s">
        <v>454</v>
      </c>
      <c r="E1326" s="232" t="s">
        <v>20</v>
      </c>
      <c r="F1326" s="30">
        <f>F1327</f>
        <v>8980</v>
      </c>
      <c r="I1326" s="50"/>
    </row>
    <row r="1327" spans="1:9" s="14" customFormat="1" ht="15.75" x14ac:dyDescent="0.25">
      <c r="A1327" s="44" t="s">
        <v>19</v>
      </c>
      <c r="B1327" s="227" t="s">
        <v>69</v>
      </c>
      <c r="C1327" s="227" t="s">
        <v>70</v>
      </c>
      <c r="D1327" s="227" t="s">
        <v>454</v>
      </c>
      <c r="E1327" s="232" t="s">
        <v>21</v>
      </c>
      <c r="F1327" s="30">
        <f>F1328</f>
        <v>8980</v>
      </c>
      <c r="I1327" s="50"/>
    </row>
    <row r="1328" spans="1:9" s="14" customFormat="1" ht="47.25" x14ac:dyDescent="0.25">
      <c r="A1328" s="44" t="s">
        <v>167</v>
      </c>
      <c r="B1328" s="227" t="s">
        <v>69</v>
      </c>
      <c r="C1328" s="227" t="s">
        <v>70</v>
      </c>
      <c r="D1328" s="227" t="s">
        <v>454</v>
      </c>
      <c r="E1328" s="232" t="s">
        <v>166</v>
      </c>
      <c r="F1328" s="30">
        <v>8980</v>
      </c>
      <c r="I1328" s="50"/>
    </row>
    <row r="1329" spans="1:9" s="14" customFormat="1" ht="31.5" x14ac:dyDescent="0.25">
      <c r="A1329" s="49" t="s">
        <v>509</v>
      </c>
      <c r="B1329" s="20" t="s">
        <v>69</v>
      </c>
      <c r="C1329" s="152" t="s">
        <v>70</v>
      </c>
      <c r="D1329" s="20" t="s">
        <v>375</v>
      </c>
      <c r="E1329" s="20"/>
      <c r="F1329" s="63">
        <f>F1330</f>
        <v>490</v>
      </c>
      <c r="I1329" s="50"/>
    </row>
    <row r="1330" spans="1:9" s="14" customFormat="1" ht="32.25" x14ac:dyDescent="0.3">
      <c r="A1330" s="49" t="s">
        <v>376</v>
      </c>
      <c r="B1330" s="20" t="s">
        <v>69</v>
      </c>
      <c r="C1330" s="20" t="s">
        <v>70</v>
      </c>
      <c r="D1330" s="20" t="s">
        <v>377</v>
      </c>
      <c r="E1330" s="88"/>
      <c r="F1330" s="128">
        <f>F1331+F1337</f>
        <v>490</v>
      </c>
      <c r="I1330" s="50"/>
    </row>
    <row r="1331" spans="1:9" s="14" customFormat="1" ht="31.5" x14ac:dyDescent="0.25">
      <c r="A1331" s="48" t="s">
        <v>378</v>
      </c>
      <c r="B1331" s="25" t="s">
        <v>69</v>
      </c>
      <c r="C1331" s="25" t="s">
        <v>70</v>
      </c>
      <c r="D1331" s="25" t="s">
        <v>379</v>
      </c>
      <c r="E1331" s="25"/>
      <c r="F1331" s="62">
        <f>F1332</f>
        <v>470</v>
      </c>
      <c r="I1331" s="50"/>
    </row>
    <row r="1332" spans="1:9" s="14" customFormat="1" ht="31.5" x14ac:dyDescent="0.25">
      <c r="A1332" s="44" t="s">
        <v>18</v>
      </c>
      <c r="B1332" s="227" t="s">
        <v>69</v>
      </c>
      <c r="C1332" s="227" t="s">
        <v>70</v>
      </c>
      <c r="D1332" s="227" t="s">
        <v>379</v>
      </c>
      <c r="E1332" s="227" t="s">
        <v>20</v>
      </c>
      <c r="F1332" s="115">
        <f>F1333+F1335</f>
        <v>470</v>
      </c>
      <c r="I1332" s="50"/>
    </row>
    <row r="1333" spans="1:9" s="14" customFormat="1" ht="15.75" x14ac:dyDescent="0.25">
      <c r="A1333" s="44" t="s">
        <v>25</v>
      </c>
      <c r="B1333" s="137" t="s">
        <v>69</v>
      </c>
      <c r="C1333" s="137" t="s">
        <v>70</v>
      </c>
      <c r="D1333" s="227" t="s">
        <v>379</v>
      </c>
      <c r="E1333" s="227" t="s">
        <v>26</v>
      </c>
      <c r="F1333" s="115">
        <f t="shared" ref="F1333" si="14">F1334</f>
        <v>100</v>
      </c>
      <c r="I1333" s="50"/>
    </row>
    <row r="1334" spans="1:9" s="14" customFormat="1" ht="15.75" x14ac:dyDescent="0.25">
      <c r="A1334" s="55" t="s">
        <v>152</v>
      </c>
      <c r="B1334" s="137" t="s">
        <v>69</v>
      </c>
      <c r="C1334" s="137" t="s">
        <v>70</v>
      </c>
      <c r="D1334" s="227" t="s">
        <v>379</v>
      </c>
      <c r="E1334" s="227" t="s">
        <v>159</v>
      </c>
      <c r="F1334" s="115">
        <v>100</v>
      </c>
      <c r="I1334" s="50"/>
    </row>
    <row r="1335" spans="1:9" s="14" customFormat="1" ht="15.75" x14ac:dyDescent="0.25">
      <c r="A1335" s="51" t="s">
        <v>19</v>
      </c>
      <c r="B1335" s="137" t="s">
        <v>69</v>
      </c>
      <c r="C1335" s="137" t="s">
        <v>70</v>
      </c>
      <c r="D1335" s="227" t="s">
        <v>379</v>
      </c>
      <c r="E1335" s="227" t="s">
        <v>21</v>
      </c>
      <c r="F1335" s="115">
        <f>F1336</f>
        <v>370</v>
      </c>
      <c r="I1335" s="50"/>
    </row>
    <row r="1336" spans="1:9" s="14" customFormat="1" ht="15.75" x14ac:dyDescent="0.25">
      <c r="A1336" s="51" t="s">
        <v>165</v>
      </c>
      <c r="B1336" s="137" t="s">
        <v>69</v>
      </c>
      <c r="C1336" s="137" t="s">
        <v>70</v>
      </c>
      <c r="D1336" s="227" t="s">
        <v>379</v>
      </c>
      <c r="E1336" s="227" t="s">
        <v>164</v>
      </c>
      <c r="F1336" s="115">
        <v>370</v>
      </c>
      <c r="I1336" s="50"/>
    </row>
    <row r="1337" spans="1:9" s="14" customFormat="1" ht="47.25" x14ac:dyDescent="0.25">
      <c r="A1337" s="48" t="s">
        <v>380</v>
      </c>
      <c r="B1337" s="25" t="s">
        <v>69</v>
      </c>
      <c r="C1337" s="25" t="s">
        <v>70</v>
      </c>
      <c r="D1337" s="25" t="s">
        <v>381</v>
      </c>
      <c r="E1337" s="25"/>
      <c r="F1337" s="62">
        <f>F1338</f>
        <v>20</v>
      </c>
      <c r="I1337" s="50"/>
    </row>
    <row r="1338" spans="1:9" s="14" customFormat="1" ht="34.5" customHeight="1" x14ac:dyDescent="0.25">
      <c r="A1338" s="51" t="s">
        <v>22</v>
      </c>
      <c r="B1338" s="227" t="s">
        <v>69</v>
      </c>
      <c r="C1338" s="227" t="s">
        <v>70</v>
      </c>
      <c r="D1338" s="227" t="s">
        <v>381</v>
      </c>
      <c r="E1338" s="227" t="s">
        <v>15</v>
      </c>
      <c r="F1338" s="115">
        <f>F1339</f>
        <v>20</v>
      </c>
      <c r="I1338" s="50"/>
    </row>
    <row r="1339" spans="1:9" s="14" customFormat="1" ht="31.5" x14ac:dyDescent="0.25">
      <c r="A1339" s="36" t="s">
        <v>17</v>
      </c>
      <c r="B1339" s="137" t="s">
        <v>69</v>
      </c>
      <c r="C1339" s="137" t="s">
        <v>70</v>
      </c>
      <c r="D1339" s="227" t="s">
        <v>381</v>
      </c>
      <c r="E1339" s="227" t="s">
        <v>16</v>
      </c>
      <c r="F1339" s="115">
        <f>F1340</f>
        <v>20</v>
      </c>
      <c r="I1339" s="50"/>
    </row>
    <row r="1340" spans="1:9" s="14" customFormat="1" ht="31.5" x14ac:dyDescent="0.25">
      <c r="A1340" s="36" t="s">
        <v>162</v>
      </c>
      <c r="B1340" s="137" t="s">
        <v>69</v>
      </c>
      <c r="C1340" s="137" t="s">
        <v>70</v>
      </c>
      <c r="D1340" s="227" t="s">
        <v>381</v>
      </c>
      <c r="E1340" s="227" t="s">
        <v>141</v>
      </c>
      <c r="F1340" s="115">
        <v>20</v>
      </c>
      <c r="I1340" s="50"/>
    </row>
    <row r="1341" spans="1:9" s="14" customFormat="1" ht="15.75" x14ac:dyDescent="0.25">
      <c r="A1341" s="16" t="s">
        <v>458</v>
      </c>
      <c r="B1341" s="17" t="s">
        <v>69</v>
      </c>
      <c r="C1341" s="17" t="s">
        <v>64</v>
      </c>
      <c r="D1341" s="17"/>
      <c r="E1341" s="17"/>
      <c r="F1341" s="18">
        <f>F1342+F1370</f>
        <v>21992</v>
      </c>
      <c r="I1341" s="50"/>
    </row>
    <row r="1342" spans="1:9" s="14" customFormat="1" ht="37.5" x14ac:dyDescent="0.3">
      <c r="A1342" s="91" t="s">
        <v>687</v>
      </c>
      <c r="B1342" s="21" t="s">
        <v>69</v>
      </c>
      <c r="C1342" s="21" t="s">
        <v>64</v>
      </c>
      <c r="D1342" s="11" t="s">
        <v>389</v>
      </c>
      <c r="E1342" s="92"/>
      <c r="F1342" s="27">
        <f>F1343</f>
        <v>21923</v>
      </c>
      <c r="I1342" s="50"/>
    </row>
    <row r="1343" spans="1:9" s="14" customFormat="1" ht="31.5" x14ac:dyDescent="0.25">
      <c r="A1343" s="60" t="s">
        <v>690</v>
      </c>
      <c r="B1343" s="20" t="s">
        <v>69</v>
      </c>
      <c r="C1343" s="20" t="s">
        <v>64</v>
      </c>
      <c r="D1343" s="26" t="s">
        <v>692</v>
      </c>
      <c r="E1343" s="61"/>
      <c r="F1343" s="63">
        <f>F1344+F1357</f>
        <v>21923</v>
      </c>
      <c r="I1343" s="50"/>
    </row>
    <row r="1344" spans="1:9" s="14" customFormat="1" ht="31.5" x14ac:dyDescent="0.25">
      <c r="A1344" s="68" t="s">
        <v>691</v>
      </c>
      <c r="B1344" s="40" t="s">
        <v>69</v>
      </c>
      <c r="C1344" s="40" t="s">
        <v>64</v>
      </c>
      <c r="D1344" s="33" t="s">
        <v>693</v>
      </c>
      <c r="E1344" s="233"/>
      <c r="F1344" s="166">
        <f>F1345+F1350+F1354</f>
        <v>17528</v>
      </c>
      <c r="I1344" s="50"/>
    </row>
    <row r="1345" spans="1:9" s="14" customFormat="1" ht="47.25" x14ac:dyDescent="0.25">
      <c r="A1345" s="55" t="s">
        <v>340</v>
      </c>
      <c r="B1345" s="227" t="s">
        <v>69</v>
      </c>
      <c r="C1345" s="227" t="s">
        <v>64</v>
      </c>
      <c r="D1345" s="227" t="s">
        <v>693</v>
      </c>
      <c r="E1345" s="232">
        <v>100</v>
      </c>
      <c r="F1345" s="30">
        <f>F1346</f>
        <v>14557</v>
      </c>
      <c r="I1345" s="50"/>
    </row>
    <row r="1346" spans="1:9" s="14" customFormat="1" ht="15.75" x14ac:dyDescent="0.25">
      <c r="A1346" s="55" t="s">
        <v>8</v>
      </c>
      <c r="B1346" s="227" t="s">
        <v>69</v>
      </c>
      <c r="C1346" s="227" t="s">
        <v>64</v>
      </c>
      <c r="D1346" s="227" t="s">
        <v>693</v>
      </c>
      <c r="E1346" s="232">
        <v>120</v>
      </c>
      <c r="F1346" s="30">
        <f>F1347+F1348+F1349</f>
        <v>14557</v>
      </c>
      <c r="I1346" s="50"/>
    </row>
    <row r="1347" spans="1:9" s="14" customFormat="1" ht="15.75" x14ac:dyDescent="0.25">
      <c r="A1347" s="44" t="s">
        <v>434</v>
      </c>
      <c r="B1347" s="227" t="s">
        <v>69</v>
      </c>
      <c r="C1347" s="227" t="s">
        <v>64</v>
      </c>
      <c r="D1347" s="227" t="s">
        <v>693</v>
      </c>
      <c r="E1347" s="232" t="s">
        <v>137</v>
      </c>
      <c r="F1347" s="30">
        <f>9955-940</f>
        <v>9015</v>
      </c>
      <c r="I1347" s="50"/>
    </row>
    <row r="1348" spans="1:9" s="14" customFormat="1" ht="31.5" x14ac:dyDescent="0.25">
      <c r="A1348" s="44" t="s">
        <v>168</v>
      </c>
      <c r="B1348" s="227" t="s">
        <v>69</v>
      </c>
      <c r="C1348" s="227" t="s">
        <v>64</v>
      </c>
      <c r="D1348" s="227" t="s">
        <v>693</v>
      </c>
      <c r="E1348" s="232" t="s">
        <v>139</v>
      </c>
      <c r="F1348" s="30">
        <f>2762-700</f>
        <v>2062</v>
      </c>
      <c r="I1348" s="50"/>
    </row>
    <row r="1349" spans="1:9" s="14" customFormat="1" ht="47.25" x14ac:dyDescent="0.25">
      <c r="A1349" s="228" t="s">
        <v>225</v>
      </c>
      <c r="B1349" s="227" t="s">
        <v>69</v>
      </c>
      <c r="C1349" s="227" t="s">
        <v>64</v>
      </c>
      <c r="D1349" s="227" t="s">
        <v>693</v>
      </c>
      <c r="E1349" s="232" t="s">
        <v>226</v>
      </c>
      <c r="F1349" s="30">
        <f>3840-360</f>
        <v>3480</v>
      </c>
      <c r="I1349" s="50"/>
    </row>
    <row r="1350" spans="1:9" s="14" customFormat="1" ht="15.75" x14ac:dyDescent="0.25">
      <c r="A1350" s="44" t="s">
        <v>22</v>
      </c>
      <c r="B1350" s="227" t="s">
        <v>69</v>
      </c>
      <c r="C1350" s="227" t="s">
        <v>64</v>
      </c>
      <c r="D1350" s="227" t="s">
        <v>693</v>
      </c>
      <c r="E1350" s="232" t="s">
        <v>15</v>
      </c>
      <c r="F1350" s="30">
        <f>F1351</f>
        <v>2509</v>
      </c>
      <c r="I1350" s="50"/>
    </row>
    <row r="1351" spans="1:9" s="14" customFormat="1" ht="31.5" x14ac:dyDescent="0.25">
      <c r="A1351" s="55" t="s">
        <v>17</v>
      </c>
      <c r="B1351" s="227" t="s">
        <v>69</v>
      </c>
      <c r="C1351" s="227" t="s">
        <v>64</v>
      </c>
      <c r="D1351" s="227" t="s">
        <v>693</v>
      </c>
      <c r="E1351" s="232" t="s">
        <v>16</v>
      </c>
      <c r="F1351" s="30">
        <f>F1352+F1353</f>
        <v>2509</v>
      </c>
      <c r="I1351" s="50"/>
    </row>
    <row r="1352" spans="1:9" s="14" customFormat="1" ht="31.5" x14ac:dyDescent="0.25">
      <c r="A1352" s="55" t="s">
        <v>571</v>
      </c>
      <c r="B1352" s="227" t="s">
        <v>69</v>
      </c>
      <c r="C1352" s="227" t="s">
        <v>64</v>
      </c>
      <c r="D1352" s="227" t="s">
        <v>693</v>
      </c>
      <c r="E1352" s="232" t="s">
        <v>572</v>
      </c>
      <c r="F1352" s="30">
        <f>490+109</f>
        <v>599</v>
      </c>
      <c r="I1352" s="50"/>
    </row>
    <row r="1353" spans="1:9" s="14" customFormat="1" ht="31.5" x14ac:dyDescent="0.25">
      <c r="A1353" s="69" t="s">
        <v>185</v>
      </c>
      <c r="B1353" s="227" t="s">
        <v>69</v>
      </c>
      <c r="C1353" s="227" t="s">
        <v>64</v>
      </c>
      <c r="D1353" s="227" t="s">
        <v>693</v>
      </c>
      <c r="E1353" s="232" t="s">
        <v>141</v>
      </c>
      <c r="F1353" s="30">
        <v>1910</v>
      </c>
      <c r="I1353" s="50"/>
    </row>
    <row r="1354" spans="1:9" s="14" customFormat="1" ht="15.75" x14ac:dyDescent="0.25">
      <c r="A1354" s="44" t="s">
        <v>13</v>
      </c>
      <c r="B1354" s="227" t="s">
        <v>69</v>
      </c>
      <c r="C1354" s="227" t="s">
        <v>64</v>
      </c>
      <c r="D1354" s="227" t="s">
        <v>693</v>
      </c>
      <c r="E1354" s="232" t="s">
        <v>14</v>
      </c>
      <c r="F1354" s="30">
        <f>F1355</f>
        <v>462</v>
      </c>
      <c r="I1354" s="50"/>
    </row>
    <row r="1355" spans="1:9" s="14" customFormat="1" ht="15.75" x14ac:dyDescent="0.25">
      <c r="A1355" s="44" t="s">
        <v>35</v>
      </c>
      <c r="B1355" s="227" t="s">
        <v>69</v>
      </c>
      <c r="C1355" s="227" t="s">
        <v>64</v>
      </c>
      <c r="D1355" s="227" t="s">
        <v>693</v>
      </c>
      <c r="E1355" s="232" t="s">
        <v>34</v>
      </c>
      <c r="F1355" s="30">
        <f>F1356</f>
        <v>462</v>
      </c>
      <c r="I1355" s="50"/>
    </row>
    <row r="1356" spans="1:9" s="14" customFormat="1" ht="15.75" x14ac:dyDescent="0.25">
      <c r="A1356" s="44" t="s">
        <v>142</v>
      </c>
      <c r="B1356" s="227" t="s">
        <v>69</v>
      </c>
      <c r="C1356" s="227" t="s">
        <v>64</v>
      </c>
      <c r="D1356" s="227" t="s">
        <v>693</v>
      </c>
      <c r="E1356" s="232" t="s">
        <v>143</v>
      </c>
      <c r="F1356" s="30">
        <f>54+408</f>
        <v>462</v>
      </c>
      <c r="I1356" s="50"/>
    </row>
    <row r="1357" spans="1:9" s="14" customFormat="1" ht="31.5" x14ac:dyDescent="0.25">
      <c r="A1357" s="68" t="s">
        <v>109</v>
      </c>
      <c r="B1357" s="40" t="s">
        <v>69</v>
      </c>
      <c r="C1357" s="40" t="s">
        <v>64</v>
      </c>
      <c r="D1357" s="33" t="s">
        <v>694</v>
      </c>
      <c r="E1357" s="233"/>
      <c r="F1357" s="166">
        <f>F1358+F1363+F1367</f>
        <v>4395</v>
      </c>
      <c r="I1357" s="50"/>
    </row>
    <row r="1358" spans="1:9" s="14" customFormat="1" ht="47.25" x14ac:dyDescent="0.25">
      <c r="A1358" s="55" t="s">
        <v>340</v>
      </c>
      <c r="B1358" s="227" t="s">
        <v>69</v>
      </c>
      <c r="C1358" s="227" t="s">
        <v>64</v>
      </c>
      <c r="D1358" s="227" t="s">
        <v>694</v>
      </c>
      <c r="E1358" s="232" t="s">
        <v>31</v>
      </c>
      <c r="F1358" s="30">
        <f>F1359</f>
        <v>3854</v>
      </c>
      <c r="I1358" s="50"/>
    </row>
    <row r="1359" spans="1:9" s="14" customFormat="1" ht="15.75" x14ac:dyDescent="0.25">
      <c r="A1359" s="229" t="s">
        <v>33</v>
      </c>
      <c r="B1359" s="227" t="s">
        <v>69</v>
      </c>
      <c r="C1359" s="227" t="s">
        <v>64</v>
      </c>
      <c r="D1359" s="227" t="s">
        <v>694</v>
      </c>
      <c r="E1359" s="232" t="s">
        <v>32</v>
      </c>
      <c r="F1359" s="30">
        <f>F1360+F1361+F1362</f>
        <v>3854</v>
      </c>
      <c r="I1359" s="50"/>
    </row>
    <row r="1360" spans="1:9" s="14" customFormat="1" ht="15.75" x14ac:dyDescent="0.25">
      <c r="A1360" s="228" t="s">
        <v>341</v>
      </c>
      <c r="B1360" s="227" t="s">
        <v>69</v>
      </c>
      <c r="C1360" s="227" t="s">
        <v>64</v>
      </c>
      <c r="D1360" s="227" t="s">
        <v>694</v>
      </c>
      <c r="E1360" s="232" t="s">
        <v>146</v>
      </c>
      <c r="F1360" s="30">
        <f>4177-1519</f>
        <v>2658</v>
      </c>
      <c r="I1360" s="50"/>
    </row>
    <row r="1361" spans="1:9 16373:16374" s="14" customFormat="1" ht="31.5" x14ac:dyDescent="0.25">
      <c r="A1361" s="55" t="s">
        <v>145</v>
      </c>
      <c r="B1361" s="227" t="s">
        <v>69</v>
      </c>
      <c r="C1361" s="227" t="s">
        <v>64</v>
      </c>
      <c r="D1361" s="227" t="s">
        <v>694</v>
      </c>
      <c r="E1361" s="232" t="s">
        <v>147</v>
      </c>
      <c r="F1361" s="30">
        <f>601-240</f>
        <v>361</v>
      </c>
      <c r="I1361" s="50"/>
    </row>
    <row r="1362" spans="1:9 16373:16374" s="14" customFormat="1" ht="31.5" x14ac:dyDescent="0.25">
      <c r="A1362" s="228" t="s">
        <v>238</v>
      </c>
      <c r="B1362" s="227" t="s">
        <v>69</v>
      </c>
      <c r="C1362" s="227" t="s">
        <v>64</v>
      </c>
      <c r="D1362" s="227" t="s">
        <v>694</v>
      </c>
      <c r="E1362" s="232" t="s">
        <v>239</v>
      </c>
      <c r="F1362" s="30">
        <f>1442-607</f>
        <v>835</v>
      </c>
      <c r="I1362" s="50"/>
    </row>
    <row r="1363" spans="1:9 16373:16374" s="14" customFormat="1" ht="15.75" x14ac:dyDescent="0.25">
      <c r="A1363" s="44" t="s">
        <v>22</v>
      </c>
      <c r="B1363" s="232" t="s">
        <v>69</v>
      </c>
      <c r="C1363" s="232" t="s">
        <v>64</v>
      </c>
      <c r="D1363" s="227" t="s">
        <v>694</v>
      </c>
      <c r="E1363" s="232" t="s">
        <v>15</v>
      </c>
      <c r="F1363" s="30">
        <f>F1364</f>
        <v>540</v>
      </c>
      <c r="I1363" s="50"/>
    </row>
    <row r="1364" spans="1:9 16373:16374" s="14" customFormat="1" ht="31.5" x14ac:dyDescent="0.25">
      <c r="A1364" s="55" t="s">
        <v>17</v>
      </c>
      <c r="B1364" s="227" t="s">
        <v>69</v>
      </c>
      <c r="C1364" s="227" t="s">
        <v>64</v>
      </c>
      <c r="D1364" s="227" t="s">
        <v>694</v>
      </c>
      <c r="E1364" s="232" t="s">
        <v>16</v>
      </c>
      <c r="F1364" s="30">
        <f>F1365+F1366</f>
        <v>540</v>
      </c>
      <c r="I1364" s="50"/>
    </row>
    <row r="1365" spans="1:9 16373:16374" s="14" customFormat="1" ht="31.5" x14ac:dyDescent="0.25">
      <c r="A1365" s="55" t="s">
        <v>571</v>
      </c>
      <c r="B1365" s="227" t="s">
        <v>69</v>
      </c>
      <c r="C1365" s="227" t="s">
        <v>64</v>
      </c>
      <c r="D1365" s="227" t="s">
        <v>694</v>
      </c>
      <c r="E1365" s="232" t="s">
        <v>572</v>
      </c>
      <c r="F1365" s="30">
        <f>455-167</f>
        <v>288</v>
      </c>
      <c r="I1365" s="50"/>
    </row>
    <row r="1366" spans="1:9 16373:16374" s="14" customFormat="1" ht="31.5" x14ac:dyDescent="0.25">
      <c r="A1366" s="69" t="s">
        <v>185</v>
      </c>
      <c r="B1366" s="227" t="s">
        <v>69</v>
      </c>
      <c r="C1366" s="227" t="s">
        <v>64</v>
      </c>
      <c r="D1366" s="227" t="s">
        <v>694</v>
      </c>
      <c r="E1366" s="232" t="s">
        <v>141</v>
      </c>
      <c r="F1366" s="30">
        <f>419-167</f>
        <v>252</v>
      </c>
      <c r="I1366" s="50"/>
    </row>
    <row r="1367" spans="1:9 16373:16374" s="14" customFormat="1" ht="15.75" x14ac:dyDescent="0.25">
      <c r="A1367" s="44" t="s">
        <v>13</v>
      </c>
      <c r="B1367" s="227" t="s">
        <v>69</v>
      </c>
      <c r="C1367" s="227" t="s">
        <v>64</v>
      </c>
      <c r="D1367" s="227" t="s">
        <v>694</v>
      </c>
      <c r="E1367" s="232" t="s">
        <v>14</v>
      </c>
      <c r="F1367" s="30">
        <f>F1368</f>
        <v>1</v>
      </c>
      <c r="XES1367" s="2"/>
      <c r="XET1367" s="2"/>
    </row>
    <row r="1368" spans="1:9 16373:16374" s="14" customFormat="1" ht="15.75" x14ac:dyDescent="0.25">
      <c r="A1368" s="44" t="s">
        <v>35</v>
      </c>
      <c r="B1368" s="227" t="s">
        <v>69</v>
      </c>
      <c r="C1368" s="227" t="s">
        <v>64</v>
      </c>
      <c r="D1368" s="227" t="s">
        <v>694</v>
      </c>
      <c r="E1368" s="232" t="s">
        <v>34</v>
      </c>
      <c r="F1368" s="30">
        <f>F1369</f>
        <v>1</v>
      </c>
      <c r="I1368" s="50"/>
    </row>
    <row r="1369" spans="1:9 16373:16374" s="14" customFormat="1" ht="15.75" x14ac:dyDescent="0.25">
      <c r="A1369" s="44" t="s">
        <v>142</v>
      </c>
      <c r="B1369" s="227" t="s">
        <v>69</v>
      </c>
      <c r="C1369" s="227" t="s">
        <v>64</v>
      </c>
      <c r="D1369" s="227" t="s">
        <v>694</v>
      </c>
      <c r="E1369" s="232" t="s">
        <v>143</v>
      </c>
      <c r="F1369" s="30">
        <f>2-1</f>
        <v>1</v>
      </c>
      <c r="I1369" s="50"/>
    </row>
    <row r="1370" spans="1:9 16373:16374" s="14" customFormat="1" ht="31.5" x14ac:dyDescent="0.25">
      <c r="A1370" s="19" t="s">
        <v>511</v>
      </c>
      <c r="B1370" s="20" t="s">
        <v>69</v>
      </c>
      <c r="C1370" s="20" t="s">
        <v>64</v>
      </c>
      <c r="D1370" s="21" t="s">
        <v>231</v>
      </c>
      <c r="E1370" s="21"/>
      <c r="F1370" s="22">
        <f>F1371</f>
        <v>69</v>
      </c>
      <c r="I1370" s="50"/>
    </row>
    <row r="1371" spans="1:9 16373:16374" ht="15.75" x14ac:dyDescent="0.25">
      <c r="A1371" s="24" t="s">
        <v>515</v>
      </c>
      <c r="B1371" s="25" t="s">
        <v>69</v>
      </c>
      <c r="C1371" s="25" t="s">
        <v>64</v>
      </c>
      <c r="D1371" s="58" t="s">
        <v>516</v>
      </c>
      <c r="E1371" s="40"/>
      <c r="F1371" s="62">
        <f>F1372+F1377</f>
        <v>69</v>
      </c>
    </row>
    <row r="1372" spans="1:9 16373:16374" ht="31.5" x14ac:dyDescent="0.25">
      <c r="A1372" s="60" t="s">
        <v>517</v>
      </c>
      <c r="B1372" s="119" t="s">
        <v>69</v>
      </c>
      <c r="C1372" s="20" t="s">
        <v>64</v>
      </c>
      <c r="D1372" s="26" t="s">
        <v>582</v>
      </c>
      <c r="E1372" s="61"/>
      <c r="F1372" s="63">
        <f>F1373</f>
        <v>26</v>
      </c>
    </row>
    <row r="1373" spans="1:9 16373:16374" ht="63" x14ac:dyDescent="0.25">
      <c r="A1373" s="31" t="s">
        <v>518</v>
      </c>
      <c r="B1373" s="40" t="s">
        <v>69</v>
      </c>
      <c r="C1373" s="40" t="s">
        <v>64</v>
      </c>
      <c r="D1373" s="33" t="s">
        <v>583</v>
      </c>
      <c r="E1373" s="233"/>
      <c r="F1373" s="35">
        <f>F1374</f>
        <v>26</v>
      </c>
    </row>
    <row r="1374" spans="1:9 16373:16374" ht="15.75" x14ac:dyDescent="0.25">
      <c r="A1374" s="229" t="s">
        <v>22</v>
      </c>
      <c r="B1374" s="32" t="s">
        <v>69</v>
      </c>
      <c r="C1374" s="32" t="s">
        <v>64</v>
      </c>
      <c r="D1374" s="29" t="s">
        <v>583</v>
      </c>
      <c r="E1374" s="232" t="s">
        <v>15</v>
      </c>
      <c r="F1374" s="30">
        <f>F1375</f>
        <v>26</v>
      </c>
    </row>
    <row r="1375" spans="1:9 16373:16374" ht="31.5" x14ac:dyDescent="0.25">
      <c r="A1375" s="229" t="s">
        <v>17</v>
      </c>
      <c r="B1375" s="32" t="s">
        <v>69</v>
      </c>
      <c r="C1375" s="32" t="s">
        <v>64</v>
      </c>
      <c r="D1375" s="29" t="s">
        <v>583</v>
      </c>
      <c r="E1375" s="232" t="s">
        <v>16</v>
      </c>
      <c r="F1375" s="30">
        <f>F1376</f>
        <v>26</v>
      </c>
    </row>
    <row r="1376" spans="1:9 16373:16374" ht="31.5" x14ac:dyDescent="0.25">
      <c r="A1376" s="228" t="s">
        <v>140</v>
      </c>
      <c r="B1376" s="32" t="s">
        <v>69</v>
      </c>
      <c r="C1376" s="32" t="s">
        <v>64</v>
      </c>
      <c r="D1376" s="29" t="s">
        <v>583</v>
      </c>
      <c r="E1376" s="232" t="s">
        <v>141</v>
      </c>
      <c r="F1376" s="30">
        <f>55-29</f>
        <v>26</v>
      </c>
    </row>
    <row r="1377" spans="1:9" ht="31.5" x14ac:dyDescent="0.25">
      <c r="A1377" s="60" t="s">
        <v>232</v>
      </c>
      <c r="B1377" s="119" t="s">
        <v>69</v>
      </c>
      <c r="C1377" s="20" t="s">
        <v>64</v>
      </c>
      <c r="D1377" s="26" t="s">
        <v>584</v>
      </c>
      <c r="E1377" s="61"/>
      <c r="F1377" s="63">
        <f>F1378</f>
        <v>43</v>
      </c>
    </row>
    <row r="1378" spans="1:9" ht="15.75" x14ac:dyDescent="0.25">
      <c r="A1378" s="31" t="s">
        <v>519</v>
      </c>
      <c r="B1378" s="40" t="s">
        <v>69</v>
      </c>
      <c r="C1378" s="40" t="s">
        <v>64</v>
      </c>
      <c r="D1378" s="33" t="s">
        <v>585</v>
      </c>
      <c r="E1378" s="233"/>
      <c r="F1378" s="35">
        <f>F1379</f>
        <v>43</v>
      </c>
    </row>
    <row r="1379" spans="1:9" s="15" customFormat="1" ht="15.75" x14ac:dyDescent="0.25">
      <c r="A1379" s="229" t="s">
        <v>22</v>
      </c>
      <c r="B1379" s="32" t="s">
        <v>69</v>
      </c>
      <c r="C1379" s="32" t="s">
        <v>64</v>
      </c>
      <c r="D1379" s="33" t="s">
        <v>585</v>
      </c>
      <c r="E1379" s="232" t="s">
        <v>15</v>
      </c>
      <c r="F1379" s="30">
        <f>F1380</f>
        <v>43</v>
      </c>
      <c r="I1379" s="39"/>
    </row>
    <row r="1380" spans="1:9" s="15" customFormat="1" ht="31.5" x14ac:dyDescent="0.25">
      <c r="A1380" s="229" t="s">
        <v>17</v>
      </c>
      <c r="B1380" s="32" t="s">
        <v>69</v>
      </c>
      <c r="C1380" s="32" t="s">
        <v>64</v>
      </c>
      <c r="D1380" s="33" t="s">
        <v>585</v>
      </c>
      <c r="E1380" s="232" t="s">
        <v>16</v>
      </c>
      <c r="F1380" s="30">
        <f>F1381</f>
        <v>43</v>
      </c>
      <c r="I1380" s="39"/>
    </row>
    <row r="1381" spans="1:9" s="15" customFormat="1" ht="63.75" customHeight="1" x14ac:dyDescent="0.25">
      <c r="A1381" s="228" t="s">
        <v>140</v>
      </c>
      <c r="B1381" s="32" t="s">
        <v>69</v>
      </c>
      <c r="C1381" s="32" t="s">
        <v>64</v>
      </c>
      <c r="D1381" s="33" t="s">
        <v>585</v>
      </c>
      <c r="E1381" s="232" t="s">
        <v>141</v>
      </c>
      <c r="F1381" s="30">
        <f>70-27</f>
        <v>43</v>
      </c>
      <c r="I1381" s="39"/>
    </row>
    <row r="1382" spans="1:9" s="15" customFormat="1" ht="18.75" x14ac:dyDescent="0.3">
      <c r="A1382" s="87" t="s">
        <v>95</v>
      </c>
      <c r="B1382" s="88" t="s">
        <v>83</v>
      </c>
      <c r="C1382" s="88"/>
      <c r="D1382" s="89"/>
      <c r="E1382" s="89"/>
      <c r="F1382" s="90">
        <f>F1383+F1394</f>
        <v>85800</v>
      </c>
      <c r="I1382" s="39"/>
    </row>
    <row r="1383" spans="1:9" s="15" customFormat="1" ht="18.75" x14ac:dyDescent="0.3">
      <c r="A1383" s="87" t="s">
        <v>479</v>
      </c>
      <c r="B1383" s="88" t="s">
        <v>83</v>
      </c>
      <c r="C1383" s="88" t="s">
        <v>70</v>
      </c>
      <c r="D1383" s="89"/>
      <c r="E1383" s="89"/>
      <c r="F1383" s="90">
        <f t="shared" ref="F1383:F1389" si="15">F1384</f>
        <v>78100</v>
      </c>
      <c r="I1383" s="39"/>
    </row>
    <row r="1384" spans="1:9" s="15" customFormat="1" ht="56.25" x14ac:dyDescent="0.3">
      <c r="A1384" s="192" t="s">
        <v>886</v>
      </c>
      <c r="B1384" s="21" t="s">
        <v>83</v>
      </c>
      <c r="C1384" s="20" t="s">
        <v>70</v>
      </c>
      <c r="D1384" s="193" t="s">
        <v>284</v>
      </c>
      <c r="E1384" s="194"/>
      <c r="F1384" s="195">
        <f t="shared" si="15"/>
        <v>78100</v>
      </c>
      <c r="I1384" s="39"/>
    </row>
    <row r="1385" spans="1:9" s="15" customFormat="1" ht="15.75" x14ac:dyDescent="0.25">
      <c r="A1385" s="60" t="s">
        <v>568</v>
      </c>
      <c r="B1385" s="20" t="s">
        <v>83</v>
      </c>
      <c r="C1385" s="20" t="s">
        <v>70</v>
      </c>
      <c r="D1385" s="26" t="s">
        <v>566</v>
      </c>
      <c r="E1385" s="57"/>
      <c r="F1385" s="196">
        <f t="shared" si="15"/>
        <v>78100</v>
      </c>
      <c r="I1385" s="39"/>
    </row>
    <row r="1386" spans="1:9" s="116" customFormat="1" ht="31.5" x14ac:dyDescent="0.25">
      <c r="A1386" s="197" t="s">
        <v>358</v>
      </c>
      <c r="B1386" s="20" t="s">
        <v>83</v>
      </c>
      <c r="C1386" s="20" t="s">
        <v>70</v>
      </c>
      <c r="D1386" s="20" t="s">
        <v>628</v>
      </c>
      <c r="E1386" s="232"/>
      <c r="F1386" s="22">
        <f>F1387+F1391</f>
        <v>78100</v>
      </c>
      <c r="I1386" s="117"/>
    </row>
    <row r="1387" spans="1:9" s="15" customFormat="1" ht="15.75" x14ac:dyDescent="0.25">
      <c r="A1387" s="179" t="s">
        <v>627</v>
      </c>
      <c r="B1387" s="40" t="s">
        <v>83</v>
      </c>
      <c r="C1387" s="40" t="s">
        <v>70</v>
      </c>
      <c r="D1387" s="40" t="s">
        <v>629</v>
      </c>
      <c r="E1387" s="233"/>
      <c r="F1387" s="35">
        <f t="shared" si="15"/>
        <v>100</v>
      </c>
      <c r="I1387" s="39"/>
    </row>
    <row r="1388" spans="1:9" s="15" customFormat="1" ht="31.5" x14ac:dyDescent="0.25">
      <c r="A1388" s="73" t="s">
        <v>491</v>
      </c>
      <c r="B1388" s="227" t="s">
        <v>83</v>
      </c>
      <c r="C1388" s="227" t="s">
        <v>70</v>
      </c>
      <c r="D1388" s="227" t="s">
        <v>629</v>
      </c>
      <c r="E1388" s="232" t="s">
        <v>37</v>
      </c>
      <c r="F1388" s="30">
        <f t="shared" si="15"/>
        <v>100</v>
      </c>
      <c r="I1388" s="39"/>
    </row>
    <row r="1389" spans="1:9" s="15" customFormat="1" ht="15.75" x14ac:dyDescent="0.25">
      <c r="A1389" s="120" t="s">
        <v>36</v>
      </c>
      <c r="B1389" s="227" t="s">
        <v>83</v>
      </c>
      <c r="C1389" s="227" t="s">
        <v>70</v>
      </c>
      <c r="D1389" s="227" t="s">
        <v>629</v>
      </c>
      <c r="E1389" s="232" t="s">
        <v>128</v>
      </c>
      <c r="F1389" s="30">
        <f t="shared" si="15"/>
        <v>100</v>
      </c>
      <c r="I1389" s="39"/>
    </row>
    <row r="1390" spans="1:9" s="15" customFormat="1" ht="31.5" x14ac:dyDescent="0.25">
      <c r="A1390" s="120" t="s">
        <v>155</v>
      </c>
      <c r="B1390" s="227" t="s">
        <v>83</v>
      </c>
      <c r="C1390" s="227" t="s">
        <v>70</v>
      </c>
      <c r="D1390" s="227" t="s">
        <v>629</v>
      </c>
      <c r="E1390" s="232" t="s">
        <v>160</v>
      </c>
      <c r="F1390" s="30">
        <f>10000-9900</f>
        <v>100</v>
      </c>
      <c r="I1390" s="39"/>
    </row>
    <row r="1391" spans="1:9" ht="36" customHeight="1" x14ac:dyDescent="0.25">
      <c r="A1391" s="70" t="s">
        <v>772</v>
      </c>
      <c r="B1391" s="40" t="s">
        <v>83</v>
      </c>
      <c r="C1391" s="40" t="s">
        <v>70</v>
      </c>
      <c r="D1391" s="40" t="s">
        <v>775</v>
      </c>
      <c r="E1391" s="233"/>
      <c r="F1391" s="35">
        <f>F1392</f>
        <v>78000</v>
      </c>
    </row>
    <row r="1392" spans="1:9" ht="45.6" customHeight="1" x14ac:dyDescent="0.25">
      <c r="A1392" s="120" t="s">
        <v>773</v>
      </c>
      <c r="B1392" s="227" t="s">
        <v>83</v>
      </c>
      <c r="C1392" s="227" t="s">
        <v>70</v>
      </c>
      <c r="D1392" s="227" t="s">
        <v>775</v>
      </c>
      <c r="E1392" s="232" t="s">
        <v>776</v>
      </c>
      <c r="F1392" s="30">
        <f>F1393</f>
        <v>78000</v>
      </c>
    </row>
    <row r="1393" spans="1:6" ht="27.6" customHeight="1" x14ac:dyDescent="0.25">
      <c r="A1393" s="120" t="s">
        <v>774</v>
      </c>
      <c r="B1393" s="227" t="s">
        <v>83</v>
      </c>
      <c r="C1393" s="227" t="s">
        <v>70</v>
      </c>
      <c r="D1393" s="227" t="s">
        <v>775</v>
      </c>
      <c r="E1393" s="232" t="s">
        <v>777</v>
      </c>
      <c r="F1393" s="30">
        <v>78000</v>
      </c>
    </row>
    <row r="1394" spans="1:6" ht="15.75" x14ac:dyDescent="0.25">
      <c r="A1394" s="52" t="s">
        <v>205</v>
      </c>
      <c r="B1394" s="20" t="s">
        <v>83</v>
      </c>
      <c r="C1394" s="20" t="s">
        <v>83</v>
      </c>
      <c r="D1394" s="20"/>
      <c r="E1394" s="21"/>
      <c r="F1394" s="22">
        <f>F1395+F1405</f>
        <v>7700</v>
      </c>
    </row>
    <row r="1395" spans="1:6" ht="56.25" x14ac:dyDescent="0.3">
      <c r="A1395" s="192" t="s">
        <v>886</v>
      </c>
      <c r="B1395" s="21" t="s">
        <v>83</v>
      </c>
      <c r="C1395" s="20" t="s">
        <v>83</v>
      </c>
      <c r="D1395" s="193" t="s">
        <v>284</v>
      </c>
      <c r="E1395" s="194"/>
      <c r="F1395" s="195">
        <f>F1396</f>
        <v>7500</v>
      </c>
    </row>
    <row r="1396" spans="1:6" ht="15.75" x14ac:dyDescent="0.25">
      <c r="A1396" s="60" t="s">
        <v>568</v>
      </c>
      <c r="B1396" s="20" t="s">
        <v>83</v>
      </c>
      <c r="C1396" s="20" t="s">
        <v>83</v>
      </c>
      <c r="D1396" s="26" t="s">
        <v>566</v>
      </c>
      <c r="E1396" s="57"/>
      <c r="F1396" s="196">
        <f>F1397</f>
        <v>7500</v>
      </c>
    </row>
    <row r="1397" spans="1:6" ht="47.25" x14ac:dyDescent="0.25">
      <c r="A1397" s="121" t="s">
        <v>359</v>
      </c>
      <c r="B1397" s="21" t="s">
        <v>83</v>
      </c>
      <c r="C1397" s="20" t="s">
        <v>83</v>
      </c>
      <c r="D1397" s="20" t="s">
        <v>630</v>
      </c>
      <c r="E1397" s="21"/>
      <c r="F1397" s="22">
        <f>F1398</f>
        <v>7500</v>
      </c>
    </row>
    <row r="1398" spans="1:6" ht="47.25" x14ac:dyDescent="0.25">
      <c r="A1398" s="68" t="s">
        <v>360</v>
      </c>
      <c r="B1398" s="40" t="s">
        <v>83</v>
      </c>
      <c r="C1398" s="40" t="s">
        <v>83</v>
      </c>
      <c r="D1398" s="40" t="s">
        <v>631</v>
      </c>
      <c r="E1398" s="233"/>
      <c r="F1398" s="35">
        <f>F1399+F1402</f>
        <v>7500</v>
      </c>
    </row>
    <row r="1399" spans="1:6" ht="15.75" x14ac:dyDescent="0.25">
      <c r="A1399" s="44" t="s">
        <v>22</v>
      </c>
      <c r="B1399" s="232" t="s">
        <v>83</v>
      </c>
      <c r="C1399" s="227" t="s">
        <v>83</v>
      </c>
      <c r="D1399" s="227" t="s">
        <v>631</v>
      </c>
      <c r="E1399" s="232" t="s">
        <v>15</v>
      </c>
      <c r="F1399" s="35">
        <f>F1400</f>
        <v>36</v>
      </c>
    </row>
    <row r="1400" spans="1:6" ht="31.5" x14ac:dyDescent="0.25">
      <c r="A1400" s="55" t="s">
        <v>17</v>
      </c>
      <c r="B1400" s="232" t="s">
        <v>83</v>
      </c>
      <c r="C1400" s="227" t="s">
        <v>83</v>
      </c>
      <c r="D1400" s="227" t="s">
        <v>631</v>
      </c>
      <c r="E1400" s="232" t="s">
        <v>16</v>
      </c>
      <c r="F1400" s="35">
        <f>F1401</f>
        <v>36</v>
      </c>
    </row>
    <row r="1401" spans="1:6" ht="31.5" x14ac:dyDescent="0.25">
      <c r="A1401" s="55" t="s">
        <v>185</v>
      </c>
      <c r="B1401" s="232" t="s">
        <v>83</v>
      </c>
      <c r="C1401" s="227" t="s">
        <v>83</v>
      </c>
      <c r="D1401" s="227" t="s">
        <v>631</v>
      </c>
      <c r="E1401" s="232" t="s">
        <v>141</v>
      </c>
      <c r="F1401" s="35">
        <f>62-12-14</f>
        <v>36</v>
      </c>
    </row>
    <row r="1402" spans="1:6" ht="15.75" x14ac:dyDescent="0.25">
      <c r="A1402" s="55" t="s">
        <v>23</v>
      </c>
      <c r="B1402" s="232" t="s">
        <v>83</v>
      </c>
      <c r="C1402" s="227" t="s">
        <v>83</v>
      </c>
      <c r="D1402" s="227" t="s">
        <v>631</v>
      </c>
      <c r="E1402" s="232" t="s">
        <v>24</v>
      </c>
      <c r="F1402" s="30">
        <f>F1403</f>
        <v>7464</v>
      </c>
    </row>
    <row r="1403" spans="1:6" ht="31.5" x14ac:dyDescent="0.25">
      <c r="A1403" s="69" t="s">
        <v>133</v>
      </c>
      <c r="B1403" s="227" t="s">
        <v>83</v>
      </c>
      <c r="C1403" s="227" t="s">
        <v>83</v>
      </c>
      <c r="D1403" s="227" t="s">
        <v>631</v>
      </c>
      <c r="E1403" s="232" t="s">
        <v>132</v>
      </c>
      <c r="F1403" s="30">
        <f>F1404</f>
        <v>7464</v>
      </c>
    </row>
    <row r="1404" spans="1:6" ht="31.5" x14ac:dyDescent="0.25">
      <c r="A1404" s="69" t="s">
        <v>217</v>
      </c>
      <c r="B1404" s="227" t="s">
        <v>83</v>
      </c>
      <c r="C1404" s="227" t="s">
        <v>83</v>
      </c>
      <c r="D1404" s="227" t="s">
        <v>631</v>
      </c>
      <c r="E1404" s="232" t="s">
        <v>194</v>
      </c>
      <c r="F1404" s="30">
        <v>7464</v>
      </c>
    </row>
    <row r="1405" spans="1:6" ht="15.75" x14ac:dyDescent="0.25">
      <c r="A1405" s="38" t="s">
        <v>111</v>
      </c>
      <c r="B1405" s="20" t="s">
        <v>83</v>
      </c>
      <c r="C1405" s="20" t="s">
        <v>83</v>
      </c>
      <c r="D1405" s="20" t="s">
        <v>236</v>
      </c>
      <c r="E1405" s="61"/>
      <c r="F1405" s="22">
        <f>F1406</f>
        <v>200</v>
      </c>
    </row>
    <row r="1406" spans="1:6" ht="15.75" x14ac:dyDescent="0.25">
      <c r="A1406" s="24" t="s">
        <v>51</v>
      </c>
      <c r="B1406" s="25" t="s">
        <v>83</v>
      </c>
      <c r="C1406" s="25" t="s">
        <v>83</v>
      </c>
      <c r="D1406" s="25" t="s">
        <v>430</v>
      </c>
      <c r="E1406" s="46"/>
      <c r="F1406" s="27">
        <f>F1407</f>
        <v>200</v>
      </c>
    </row>
    <row r="1407" spans="1:6" ht="15.75" x14ac:dyDescent="0.25">
      <c r="A1407" s="228" t="s">
        <v>23</v>
      </c>
      <c r="B1407" s="137" t="s">
        <v>83</v>
      </c>
      <c r="C1407" s="137" t="s">
        <v>83</v>
      </c>
      <c r="D1407" s="227" t="s">
        <v>430</v>
      </c>
      <c r="E1407" s="232" t="s">
        <v>24</v>
      </c>
      <c r="F1407" s="30">
        <f>F1408</f>
        <v>200</v>
      </c>
    </row>
    <row r="1408" spans="1:6" ht="15.75" x14ac:dyDescent="0.25">
      <c r="A1408" s="228" t="s">
        <v>188</v>
      </c>
      <c r="B1408" s="227" t="s">
        <v>83</v>
      </c>
      <c r="C1408" s="227" t="s">
        <v>83</v>
      </c>
      <c r="D1408" s="227" t="s">
        <v>430</v>
      </c>
      <c r="E1408" s="232" t="s">
        <v>126</v>
      </c>
      <c r="F1408" s="30">
        <v>200</v>
      </c>
    </row>
    <row r="1409" spans="1:6" ht="18.75" x14ac:dyDescent="0.3">
      <c r="A1409" s="126" t="s">
        <v>110</v>
      </c>
      <c r="B1409" s="89">
        <v>10</v>
      </c>
      <c r="C1409" s="89"/>
      <c r="D1409" s="198"/>
      <c r="E1409" s="198"/>
      <c r="F1409" s="199">
        <f>F1410+F1421+F1567</f>
        <v>266750</v>
      </c>
    </row>
    <row r="1410" spans="1:6" ht="15.75" x14ac:dyDescent="0.25">
      <c r="A1410" s="52" t="s">
        <v>112</v>
      </c>
      <c r="B1410" s="21">
        <v>10</v>
      </c>
      <c r="C1410" s="20" t="s">
        <v>70</v>
      </c>
      <c r="D1410" s="61"/>
      <c r="E1410" s="61"/>
      <c r="F1410" s="200">
        <f>F1412</f>
        <v>12756</v>
      </c>
    </row>
    <row r="1411" spans="1:6" ht="31.5" x14ac:dyDescent="0.25">
      <c r="A1411" s="19" t="s">
        <v>511</v>
      </c>
      <c r="B1411" s="21" t="s">
        <v>113</v>
      </c>
      <c r="C1411" s="20" t="s">
        <v>70</v>
      </c>
      <c r="D1411" s="21" t="s">
        <v>231</v>
      </c>
      <c r="E1411" s="61"/>
      <c r="F1411" s="200">
        <f>F1412</f>
        <v>12756</v>
      </c>
    </row>
    <row r="1412" spans="1:6" ht="15.75" x14ac:dyDescent="0.25">
      <c r="A1412" s="24" t="s">
        <v>515</v>
      </c>
      <c r="B1412" s="25" t="s">
        <v>113</v>
      </c>
      <c r="C1412" s="25" t="s">
        <v>70</v>
      </c>
      <c r="D1412" s="58" t="s">
        <v>516</v>
      </c>
      <c r="E1412" s="46"/>
      <c r="F1412" s="27">
        <f>F1413</f>
        <v>12756</v>
      </c>
    </row>
    <row r="1413" spans="1:6" ht="31.5" x14ac:dyDescent="0.25">
      <c r="A1413" s="60" t="s">
        <v>517</v>
      </c>
      <c r="B1413" s="20" t="s">
        <v>113</v>
      </c>
      <c r="C1413" s="20" t="s">
        <v>70</v>
      </c>
      <c r="D1413" s="26" t="s">
        <v>582</v>
      </c>
      <c r="E1413" s="46"/>
      <c r="F1413" s="22">
        <f>F1414</f>
        <v>12756</v>
      </c>
    </row>
    <row r="1414" spans="1:6" ht="15.75" x14ac:dyDescent="0.25">
      <c r="A1414" s="31" t="s">
        <v>719</v>
      </c>
      <c r="B1414" s="40" t="s">
        <v>113</v>
      </c>
      <c r="C1414" s="40" t="s">
        <v>70</v>
      </c>
      <c r="D1414" s="33" t="s">
        <v>604</v>
      </c>
      <c r="E1414" s="232"/>
      <c r="F1414" s="35">
        <f>F1415+F1418</f>
        <v>12756</v>
      </c>
    </row>
    <row r="1415" spans="1:6" ht="15.75" x14ac:dyDescent="0.25">
      <c r="A1415" s="44" t="s">
        <v>22</v>
      </c>
      <c r="B1415" s="227" t="s">
        <v>113</v>
      </c>
      <c r="C1415" s="227" t="s">
        <v>70</v>
      </c>
      <c r="D1415" s="29" t="s">
        <v>604</v>
      </c>
      <c r="E1415" s="232" t="s">
        <v>15</v>
      </c>
      <c r="F1415" s="30">
        <f>F1416</f>
        <v>65</v>
      </c>
    </row>
    <row r="1416" spans="1:6" ht="31.5" x14ac:dyDescent="0.25">
      <c r="A1416" s="55" t="s">
        <v>17</v>
      </c>
      <c r="B1416" s="227" t="s">
        <v>113</v>
      </c>
      <c r="C1416" s="227" t="s">
        <v>70</v>
      </c>
      <c r="D1416" s="29" t="s">
        <v>604</v>
      </c>
      <c r="E1416" s="232" t="s">
        <v>16</v>
      </c>
      <c r="F1416" s="30">
        <f>F1417</f>
        <v>65</v>
      </c>
    </row>
    <row r="1417" spans="1:6" ht="31.5" x14ac:dyDescent="0.25">
      <c r="A1417" s="55" t="s">
        <v>185</v>
      </c>
      <c r="B1417" s="227" t="s">
        <v>113</v>
      </c>
      <c r="C1417" s="227" t="s">
        <v>70</v>
      </c>
      <c r="D1417" s="29" t="s">
        <v>604</v>
      </c>
      <c r="E1417" s="232" t="s">
        <v>141</v>
      </c>
      <c r="F1417" s="30">
        <f>45+20</f>
        <v>65</v>
      </c>
    </row>
    <row r="1418" spans="1:6" ht="15.75" x14ac:dyDescent="0.25">
      <c r="A1418" s="228" t="s">
        <v>23</v>
      </c>
      <c r="B1418" s="227" t="s">
        <v>113</v>
      </c>
      <c r="C1418" s="227" t="s">
        <v>70</v>
      </c>
      <c r="D1418" s="29" t="s">
        <v>604</v>
      </c>
      <c r="E1418" s="232" t="s">
        <v>24</v>
      </c>
      <c r="F1418" s="30">
        <f>F1419</f>
        <v>12691</v>
      </c>
    </row>
    <row r="1419" spans="1:6" ht="37.9" customHeight="1" x14ac:dyDescent="0.25">
      <c r="A1419" s="201" t="s">
        <v>133</v>
      </c>
      <c r="B1419" s="227" t="s">
        <v>113</v>
      </c>
      <c r="C1419" s="227" t="s">
        <v>70</v>
      </c>
      <c r="D1419" s="29" t="s">
        <v>604</v>
      </c>
      <c r="E1419" s="232" t="s">
        <v>132</v>
      </c>
      <c r="F1419" s="30">
        <f>F1420</f>
        <v>12691</v>
      </c>
    </row>
    <row r="1420" spans="1:6" ht="31.5" x14ac:dyDescent="0.25">
      <c r="A1420" s="201" t="s">
        <v>217</v>
      </c>
      <c r="B1420" s="227">
        <v>10</v>
      </c>
      <c r="C1420" s="227" t="s">
        <v>70</v>
      </c>
      <c r="D1420" s="29" t="s">
        <v>604</v>
      </c>
      <c r="E1420" s="232" t="s">
        <v>194</v>
      </c>
      <c r="F1420" s="30">
        <f>9386+3305</f>
        <v>12691</v>
      </c>
    </row>
    <row r="1421" spans="1:6" ht="15.75" x14ac:dyDescent="0.25">
      <c r="A1421" s="52" t="s">
        <v>114</v>
      </c>
      <c r="B1421" s="21">
        <v>10</v>
      </c>
      <c r="C1421" s="20" t="s">
        <v>63</v>
      </c>
      <c r="D1421" s="61"/>
      <c r="E1421" s="61"/>
      <c r="F1421" s="200">
        <f>F1422+F1550+F1561</f>
        <v>125900</v>
      </c>
    </row>
    <row r="1422" spans="1:6" ht="56.25" x14ac:dyDescent="0.3">
      <c r="A1422" s="192" t="s">
        <v>713</v>
      </c>
      <c r="B1422" s="21" t="s">
        <v>113</v>
      </c>
      <c r="C1422" s="20" t="s">
        <v>63</v>
      </c>
      <c r="D1422" s="193" t="s">
        <v>284</v>
      </c>
      <c r="E1422" s="194"/>
      <c r="F1422" s="195">
        <f>F1423+F1523+F1536</f>
        <v>109728</v>
      </c>
    </row>
    <row r="1423" spans="1:6" ht="15.75" x14ac:dyDescent="0.25">
      <c r="A1423" s="60" t="s">
        <v>714</v>
      </c>
      <c r="B1423" s="21" t="s">
        <v>113</v>
      </c>
      <c r="C1423" s="20" t="s">
        <v>63</v>
      </c>
      <c r="D1423" s="26" t="s">
        <v>528</v>
      </c>
      <c r="E1423" s="61"/>
      <c r="F1423" s="63">
        <f>F1424+F1460+F1502+F1510+F1515</f>
        <v>64015</v>
      </c>
    </row>
    <row r="1424" spans="1:6" ht="15.75" x14ac:dyDescent="0.25">
      <c r="A1424" s="60" t="s">
        <v>529</v>
      </c>
      <c r="B1424" s="20" t="s">
        <v>113</v>
      </c>
      <c r="C1424" s="20" t="s">
        <v>63</v>
      </c>
      <c r="D1424" s="26" t="s">
        <v>530</v>
      </c>
      <c r="E1424" s="61"/>
      <c r="F1424" s="63">
        <f>F1425+F1432+F1439+F1446+F1453</f>
        <v>14941</v>
      </c>
    </row>
    <row r="1425" spans="1:6" ht="63" x14ac:dyDescent="0.25">
      <c r="A1425" s="68" t="s">
        <v>531</v>
      </c>
      <c r="B1425" s="233" t="s">
        <v>113</v>
      </c>
      <c r="C1425" s="40" t="s">
        <v>63</v>
      </c>
      <c r="D1425" s="33" t="s">
        <v>532</v>
      </c>
      <c r="E1425" s="233"/>
      <c r="F1425" s="166">
        <f>F1426+F1429</f>
        <v>3197</v>
      </c>
    </row>
    <row r="1426" spans="1:6" ht="15.75" x14ac:dyDescent="0.25">
      <c r="A1426" s="69" t="s">
        <v>22</v>
      </c>
      <c r="B1426" s="232" t="s">
        <v>113</v>
      </c>
      <c r="C1426" s="227" t="s">
        <v>63</v>
      </c>
      <c r="D1426" s="56" t="s">
        <v>532</v>
      </c>
      <c r="E1426" s="232" t="s">
        <v>15</v>
      </c>
      <c r="F1426" s="30">
        <f>F1427</f>
        <v>17</v>
      </c>
    </row>
    <row r="1427" spans="1:6" ht="31.5" x14ac:dyDescent="0.25">
      <c r="A1427" s="69" t="s">
        <v>17</v>
      </c>
      <c r="B1427" s="232" t="s">
        <v>113</v>
      </c>
      <c r="C1427" s="227" t="s">
        <v>63</v>
      </c>
      <c r="D1427" s="56" t="s">
        <v>533</v>
      </c>
      <c r="E1427" s="232" t="s">
        <v>16</v>
      </c>
      <c r="F1427" s="30">
        <f>F1428</f>
        <v>17</v>
      </c>
    </row>
    <row r="1428" spans="1:6" ht="31.5" x14ac:dyDescent="0.25">
      <c r="A1428" s="69" t="s">
        <v>185</v>
      </c>
      <c r="B1428" s="232">
        <v>10</v>
      </c>
      <c r="C1428" s="227" t="s">
        <v>63</v>
      </c>
      <c r="D1428" s="56" t="s">
        <v>532</v>
      </c>
      <c r="E1428" s="232" t="s">
        <v>141</v>
      </c>
      <c r="F1428" s="30">
        <f>15+2</f>
        <v>17</v>
      </c>
    </row>
    <row r="1429" spans="1:6" ht="15.75" x14ac:dyDescent="0.25">
      <c r="A1429" s="69" t="s">
        <v>23</v>
      </c>
      <c r="B1429" s="232" t="s">
        <v>113</v>
      </c>
      <c r="C1429" s="227" t="s">
        <v>63</v>
      </c>
      <c r="D1429" s="56" t="s">
        <v>532</v>
      </c>
      <c r="E1429" s="142">
        <v>300</v>
      </c>
      <c r="F1429" s="30">
        <f>F1430</f>
        <v>3180</v>
      </c>
    </row>
    <row r="1430" spans="1:6" ht="15.75" x14ac:dyDescent="0.25">
      <c r="A1430" s="69" t="s">
        <v>39</v>
      </c>
      <c r="B1430" s="32">
        <v>10</v>
      </c>
      <c r="C1430" s="227" t="s">
        <v>63</v>
      </c>
      <c r="D1430" s="56" t="s">
        <v>532</v>
      </c>
      <c r="E1430" s="142">
        <v>310</v>
      </c>
      <c r="F1430" s="30">
        <f>F1431</f>
        <v>3180</v>
      </c>
    </row>
    <row r="1431" spans="1:6" ht="31.5" x14ac:dyDescent="0.25">
      <c r="A1431" s="69" t="s">
        <v>192</v>
      </c>
      <c r="B1431" s="232">
        <v>10</v>
      </c>
      <c r="C1431" s="227" t="s">
        <v>63</v>
      </c>
      <c r="D1431" s="56" t="s">
        <v>532</v>
      </c>
      <c r="E1431" s="142">
        <v>313</v>
      </c>
      <c r="F1431" s="30">
        <f>3000+180</f>
        <v>3180</v>
      </c>
    </row>
    <row r="1432" spans="1:6" ht="47.25" x14ac:dyDescent="0.25">
      <c r="A1432" s="68" t="s">
        <v>720</v>
      </c>
      <c r="B1432" s="233">
        <v>10</v>
      </c>
      <c r="C1432" s="40" t="s">
        <v>63</v>
      </c>
      <c r="D1432" s="33" t="s">
        <v>534</v>
      </c>
      <c r="E1432" s="233"/>
      <c r="F1432" s="166">
        <f>F1433+F1436</f>
        <v>704</v>
      </c>
    </row>
    <row r="1433" spans="1:6" ht="15.75" x14ac:dyDescent="0.25">
      <c r="A1433" s="69" t="s">
        <v>22</v>
      </c>
      <c r="B1433" s="227" t="s">
        <v>113</v>
      </c>
      <c r="C1433" s="227" t="s">
        <v>63</v>
      </c>
      <c r="D1433" s="56" t="s">
        <v>534</v>
      </c>
      <c r="E1433" s="232" t="s">
        <v>15</v>
      </c>
      <c r="F1433" s="30">
        <f>F1434</f>
        <v>4</v>
      </c>
    </row>
    <row r="1434" spans="1:6" ht="31.5" x14ac:dyDescent="0.25">
      <c r="A1434" s="69" t="s">
        <v>17</v>
      </c>
      <c r="B1434" s="227" t="s">
        <v>113</v>
      </c>
      <c r="C1434" s="227" t="s">
        <v>63</v>
      </c>
      <c r="D1434" s="56" t="s">
        <v>534</v>
      </c>
      <c r="E1434" s="232" t="s">
        <v>16</v>
      </c>
      <c r="F1434" s="30">
        <f>F1435</f>
        <v>4</v>
      </c>
    </row>
    <row r="1435" spans="1:6" ht="31.5" x14ac:dyDescent="0.25">
      <c r="A1435" s="69" t="s">
        <v>185</v>
      </c>
      <c r="B1435" s="227" t="s">
        <v>113</v>
      </c>
      <c r="C1435" s="227" t="s">
        <v>63</v>
      </c>
      <c r="D1435" s="56" t="s">
        <v>534</v>
      </c>
      <c r="E1435" s="232" t="s">
        <v>141</v>
      </c>
      <c r="F1435" s="30">
        <v>4</v>
      </c>
    </row>
    <row r="1436" spans="1:6" ht="15.75" x14ac:dyDescent="0.25">
      <c r="A1436" s="69" t="s">
        <v>23</v>
      </c>
      <c r="B1436" s="232">
        <v>10</v>
      </c>
      <c r="C1436" s="227" t="s">
        <v>63</v>
      </c>
      <c r="D1436" s="56" t="s">
        <v>534</v>
      </c>
      <c r="E1436" s="142">
        <v>300</v>
      </c>
      <c r="F1436" s="30">
        <f>F1437</f>
        <v>700</v>
      </c>
    </row>
    <row r="1437" spans="1:6" ht="15.75" x14ac:dyDescent="0.25">
      <c r="A1437" s="69" t="s">
        <v>39</v>
      </c>
      <c r="B1437" s="232">
        <v>10</v>
      </c>
      <c r="C1437" s="227" t="s">
        <v>63</v>
      </c>
      <c r="D1437" s="56" t="s">
        <v>534</v>
      </c>
      <c r="E1437" s="142">
        <v>310</v>
      </c>
      <c r="F1437" s="30">
        <f>F1438</f>
        <v>700</v>
      </c>
    </row>
    <row r="1438" spans="1:6" ht="31.5" x14ac:dyDescent="0.25">
      <c r="A1438" s="69" t="s">
        <v>192</v>
      </c>
      <c r="B1438" s="32" t="s">
        <v>113</v>
      </c>
      <c r="C1438" s="227" t="s">
        <v>63</v>
      </c>
      <c r="D1438" s="56" t="s">
        <v>534</v>
      </c>
      <c r="E1438" s="142">
        <v>313</v>
      </c>
      <c r="F1438" s="30">
        <v>700</v>
      </c>
    </row>
    <row r="1439" spans="1:6" ht="63" x14ac:dyDescent="0.25">
      <c r="A1439" s="68" t="s">
        <v>535</v>
      </c>
      <c r="B1439" s="40" t="s">
        <v>113</v>
      </c>
      <c r="C1439" s="40" t="s">
        <v>63</v>
      </c>
      <c r="D1439" s="170" t="s">
        <v>536</v>
      </c>
      <c r="E1439" s="171"/>
      <c r="F1439" s="35">
        <f>F1440+F1443</f>
        <v>5515</v>
      </c>
    </row>
    <row r="1440" spans="1:6" ht="15.75" x14ac:dyDescent="0.25">
      <c r="A1440" s="69" t="s">
        <v>22</v>
      </c>
      <c r="B1440" s="227" t="s">
        <v>113</v>
      </c>
      <c r="C1440" s="227" t="s">
        <v>63</v>
      </c>
      <c r="D1440" s="56" t="s">
        <v>536</v>
      </c>
      <c r="E1440" s="142">
        <v>200</v>
      </c>
      <c r="F1440" s="202">
        <f>F1441</f>
        <v>27</v>
      </c>
    </row>
    <row r="1441" spans="1:6" ht="31.5" x14ac:dyDescent="0.25">
      <c r="A1441" s="69" t="s">
        <v>17</v>
      </c>
      <c r="B1441" s="227" t="s">
        <v>113</v>
      </c>
      <c r="C1441" s="227" t="s">
        <v>63</v>
      </c>
      <c r="D1441" s="56" t="s">
        <v>536</v>
      </c>
      <c r="E1441" s="142">
        <v>240</v>
      </c>
      <c r="F1441" s="202">
        <f>F1442</f>
        <v>27</v>
      </c>
    </row>
    <row r="1442" spans="1:6" ht="31.5" x14ac:dyDescent="0.25">
      <c r="A1442" s="69" t="s">
        <v>185</v>
      </c>
      <c r="B1442" s="227" t="s">
        <v>113</v>
      </c>
      <c r="C1442" s="227" t="s">
        <v>63</v>
      </c>
      <c r="D1442" s="56" t="s">
        <v>536</v>
      </c>
      <c r="E1442" s="142">
        <v>244</v>
      </c>
      <c r="F1442" s="202">
        <f>15+12</f>
        <v>27</v>
      </c>
    </row>
    <row r="1443" spans="1:6" ht="15.75" x14ac:dyDescent="0.25">
      <c r="A1443" s="69" t="s">
        <v>23</v>
      </c>
      <c r="B1443" s="227" t="s">
        <v>113</v>
      </c>
      <c r="C1443" s="227" t="s">
        <v>63</v>
      </c>
      <c r="D1443" s="56" t="s">
        <v>536</v>
      </c>
      <c r="E1443" s="142">
        <v>300</v>
      </c>
      <c r="F1443" s="202">
        <f>F1444</f>
        <v>5488</v>
      </c>
    </row>
    <row r="1444" spans="1:6" ht="15.75" x14ac:dyDescent="0.25">
      <c r="A1444" s="69" t="s">
        <v>39</v>
      </c>
      <c r="B1444" s="227" t="s">
        <v>113</v>
      </c>
      <c r="C1444" s="227" t="s">
        <v>63</v>
      </c>
      <c r="D1444" s="56" t="s">
        <v>536</v>
      </c>
      <c r="E1444" s="142">
        <v>310</v>
      </c>
      <c r="F1444" s="202">
        <f>F1445</f>
        <v>5488</v>
      </c>
    </row>
    <row r="1445" spans="1:6" ht="31.5" x14ac:dyDescent="0.25">
      <c r="A1445" s="69" t="s">
        <v>192</v>
      </c>
      <c r="B1445" s="32" t="s">
        <v>113</v>
      </c>
      <c r="C1445" s="227" t="s">
        <v>63</v>
      </c>
      <c r="D1445" s="56" t="s">
        <v>536</v>
      </c>
      <c r="E1445" s="142">
        <v>313</v>
      </c>
      <c r="F1445" s="202">
        <f>3000+2488</f>
        <v>5488</v>
      </c>
    </row>
    <row r="1446" spans="1:6" ht="31.5" x14ac:dyDescent="0.25">
      <c r="A1446" s="68" t="s">
        <v>197</v>
      </c>
      <c r="B1446" s="40" t="s">
        <v>113</v>
      </c>
      <c r="C1446" s="40" t="s">
        <v>63</v>
      </c>
      <c r="D1446" s="170" t="s">
        <v>537</v>
      </c>
      <c r="E1446" s="171"/>
      <c r="F1446" s="35">
        <f>F1447+F1450</f>
        <v>5025</v>
      </c>
    </row>
    <row r="1447" spans="1:6" ht="15.75" x14ac:dyDescent="0.25">
      <c r="A1447" s="69" t="s">
        <v>22</v>
      </c>
      <c r="B1447" s="227" t="s">
        <v>113</v>
      </c>
      <c r="C1447" s="227" t="s">
        <v>63</v>
      </c>
      <c r="D1447" s="56" t="s">
        <v>537</v>
      </c>
      <c r="E1447" s="142">
        <v>200</v>
      </c>
      <c r="F1447" s="202">
        <f>F1448</f>
        <v>25</v>
      </c>
    </row>
    <row r="1448" spans="1:6" ht="31.5" x14ac:dyDescent="0.25">
      <c r="A1448" s="69" t="s">
        <v>17</v>
      </c>
      <c r="B1448" s="227" t="s">
        <v>113</v>
      </c>
      <c r="C1448" s="227" t="s">
        <v>63</v>
      </c>
      <c r="D1448" s="56" t="s">
        <v>537</v>
      </c>
      <c r="E1448" s="142">
        <v>240</v>
      </c>
      <c r="F1448" s="202">
        <f>F1449</f>
        <v>25</v>
      </c>
    </row>
    <row r="1449" spans="1:6" ht="31.5" x14ac:dyDescent="0.25">
      <c r="A1449" s="69" t="s">
        <v>185</v>
      </c>
      <c r="B1449" s="227" t="s">
        <v>113</v>
      </c>
      <c r="C1449" s="227" t="s">
        <v>63</v>
      </c>
      <c r="D1449" s="56" t="s">
        <v>537</v>
      </c>
      <c r="E1449" s="142">
        <v>244</v>
      </c>
      <c r="F1449" s="202">
        <f>20+5</f>
        <v>25</v>
      </c>
    </row>
    <row r="1450" spans="1:6" ht="15.75" x14ac:dyDescent="0.25">
      <c r="A1450" s="69" t="s">
        <v>23</v>
      </c>
      <c r="B1450" s="227" t="s">
        <v>113</v>
      </c>
      <c r="C1450" s="227" t="s">
        <v>63</v>
      </c>
      <c r="D1450" s="56" t="s">
        <v>537</v>
      </c>
      <c r="E1450" s="142">
        <v>300</v>
      </c>
      <c r="F1450" s="202">
        <f>F1451</f>
        <v>5000</v>
      </c>
    </row>
    <row r="1451" spans="1:6" ht="15.75" x14ac:dyDescent="0.25">
      <c r="A1451" s="69" t="s">
        <v>39</v>
      </c>
      <c r="B1451" s="227" t="s">
        <v>113</v>
      </c>
      <c r="C1451" s="227" t="s">
        <v>63</v>
      </c>
      <c r="D1451" s="56" t="s">
        <v>537</v>
      </c>
      <c r="E1451" s="142">
        <v>310</v>
      </c>
      <c r="F1451" s="202">
        <f>F1452</f>
        <v>5000</v>
      </c>
    </row>
    <row r="1452" spans="1:6" ht="31.5" x14ac:dyDescent="0.25">
      <c r="A1452" s="69" t="s">
        <v>192</v>
      </c>
      <c r="B1452" s="32" t="s">
        <v>113</v>
      </c>
      <c r="C1452" s="227" t="s">
        <v>63</v>
      </c>
      <c r="D1452" s="56" t="s">
        <v>537</v>
      </c>
      <c r="E1452" s="142">
        <v>313</v>
      </c>
      <c r="F1452" s="202">
        <f>4000+1000</f>
        <v>5000</v>
      </c>
    </row>
    <row r="1453" spans="1:6" ht="31.5" x14ac:dyDescent="0.25">
      <c r="A1453" s="68" t="s">
        <v>538</v>
      </c>
      <c r="B1453" s="40" t="s">
        <v>113</v>
      </c>
      <c r="C1453" s="40" t="s">
        <v>63</v>
      </c>
      <c r="D1453" s="170" t="s">
        <v>539</v>
      </c>
      <c r="E1453" s="171"/>
      <c r="F1453" s="35">
        <f>F1454+F1457</f>
        <v>500</v>
      </c>
    </row>
    <row r="1454" spans="1:6" ht="15.75" x14ac:dyDescent="0.25">
      <c r="A1454" s="69" t="s">
        <v>22</v>
      </c>
      <c r="B1454" s="227" t="s">
        <v>113</v>
      </c>
      <c r="C1454" s="227" t="s">
        <v>63</v>
      </c>
      <c r="D1454" s="56" t="s">
        <v>539</v>
      </c>
      <c r="E1454" s="142">
        <v>200</v>
      </c>
      <c r="F1454" s="202">
        <f>F1455</f>
        <v>3</v>
      </c>
    </row>
    <row r="1455" spans="1:6" ht="31.5" x14ac:dyDescent="0.25">
      <c r="A1455" s="69" t="s">
        <v>17</v>
      </c>
      <c r="B1455" s="227" t="s">
        <v>113</v>
      </c>
      <c r="C1455" s="227" t="s">
        <v>63</v>
      </c>
      <c r="D1455" s="56" t="s">
        <v>539</v>
      </c>
      <c r="E1455" s="142">
        <v>240</v>
      </c>
      <c r="F1455" s="202">
        <f>F1456</f>
        <v>3</v>
      </c>
    </row>
    <row r="1456" spans="1:6" ht="31.5" x14ac:dyDescent="0.25">
      <c r="A1456" s="69" t="s">
        <v>185</v>
      </c>
      <c r="B1456" s="227" t="s">
        <v>113</v>
      </c>
      <c r="C1456" s="227" t="s">
        <v>63</v>
      </c>
      <c r="D1456" s="56" t="s">
        <v>539</v>
      </c>
      <c r="E1456" s="142">
        <v>244</v>
      </c>
      <c r="F1456" s="202">
        <v>3</v>
      </c>
    </row>
    <row r="1457" spans="1:6" ht="15.75" x14ac:dyDescent="0.25">
      <c r="A1457" s="69" t="s">
        <v>23</v>
      </c>
      <c r="B1457" s="227" t="s">
        <v>113</v>
      </c>
      <c r="C1457" s="227" t="s">
        <v>63</v>
      </c>
      <c r="D1457" s="56" t="s">
        <v>539</v>
      </c>
      <c r="E1457" s="142">
        <v>300</v>
      </c>
      <c r="F1457" s="202">
        <f>F1458</f>
        <v>497</v>
      </c>
    </row>
    <row r="1458" spans="1:6" ht="15.75" x14ac:dyDescent="0.25">
      <c r="A1458" s="69" t="s">
        <v>39</v>
      </c>
      <c r="B1458" s="227" t="s">
        <v>113</v>
      </c>
      <c r="C1458" s="227" t="s">
        <v>63</v>
      </c>
      <c r="D1458" s="56" t="s">
        <v>539</v>
      </c>
      <c r="E1458" s="142">
        <v>310</v>
      </c>
      <c r="F1458" s="202">
        <f>F1459</f>
        <v>497</v>
      </c>
    </row>
    <row r="1459" spans="1:6" ht="31.5" x14ac:dyDescent="0.25">
      <c r="A1459" s="69" t="s">
        <v>192</v>
      </c>
      <c r="B1459" s="227" t="s">
        <v>113</v>
      </c>
      <c r="C1459" s="227" t="s">
        <v>63</v>
      </c>
      <c r="D1459" s="56" t="s">
        <v>539</v>
      </c>
      <c r="E1459" s="142">
        <v>313</v>
      </c>
      <c r="F1459" s="202">
        <v>497</v>
      </c>
    </row>
    <row r="1460" spans="1:6" ht="15.75" x14ac:dyDescent="0.25">
      <c r="A1460" s="60" t="s">
        <v>540</v>
      </c>
      <c r="B1460" s="20" t="s">
        <v>113</v>
      </c>
      <c r="C1460" s="20" t="s">
        <v>63</v>
      </c>
      <c r="D1460" s="26" t="s">
        <v>541</v>
      </c>
      <c r="E1460" s="61"/>
      <c r="F1460" s="63">
        <f>F1461+F1468+F1477+F1484+F1488+F1495</f>
        <v>13710</v>
      </c>
    </row>
    <row r="1461" spans="1:6" ht="15.75" x14ac:dyDescent="0.25">
      <c r="A1461" s="68" t="s">
        <v>117</v>
      </c>
      <c r="B1461" s="40" t="s">
        <v>113</v>
      </c>
      <c r="C1461" s="40" t="s">
        <v>63</v>
      </c>
      <c r="D1461" s="33" t="s">
        <v>542</v>
      </c>
      <c r="E1461" s="233"/>
      <c r="F1461" s="166">
        <f>F1462+F1465</f>
        <v>5030</v>
      </c>
    </row>
    <row r="1462" spans="1:6" ht="15.75" x14ac:dyDescent="0.25">
      <c r="A1462" s="69" t="s">
        <v>22</v>
      </c>
      <c r="B1462" s="227" t="s">
        <v>113</v>
      </c>
      <c r="C1462" s="227" t="s">
        <v>63</v>
      </c>
      <c r="D1462" s="56" t="s">
        <v>542</v>
      </c>
      <c r="E1462" s="142">
        <v>200</v>
      </c>
      <c r="F1462" s="202">
        <f>F1463</f>
        <v>30</v>
      </c>
    </row>
    <row r="1463" spans="1:6" ht="31.5" x14ac:dyDescent="0.25">
      <c r="A1463" s="69" t="s">
        <v>17</v>
      </c>
      <c r="B1463" s="227" t="s">
        <v>113</v>
      </c>
      <c r="C1463" s="227" t="s">
        <v>63</v>
      </c>
      <c r="D1463" s="56" t="s">
        <v>542</v>
      </c>
      <c r="E1463" s="142">
        <v>240</v>
      </c>
      <c r="F1463" s="202">
        <f>F1464</f>
        <v>30</v>
      </c>
    </row>
    <row r="1464" spans="1:6" ht="31.5" x14ac:dyDescent="0.25">
      <c r="A1464" s="69" t="s">
        <v>185</v>
      </c>
      <c r="B1464" s="227" t="s">
        <v>113</v>
      </c>
      <c r="C1464" s="227" t="s">
        <v>63</v>
      </c>
      <c r="D1464" s="56" t="s">
        <v>542</v>
      </c>
      <c r="E1464" s="142">
        <v>244</v>
      </c>
      <c r="F1464" s="202">
        <f>35-5</f>
        <v>30</v>
      </c>
    </row>
    <row r="1465" spans="1:6" ht="15.75" x14ac:dyDescent="0.25">
      <c r="A1465" s="69" t="s">
        <v>23</v>
      </c>
      <c r="B1465" s="227" t="s">
        <v>113</v>
      </c>
      <c r="C1465" s="227" t="s">
        <v>63</v>
      </c>
      <c r="D1465" s="56" t="s">
        <v>542</v>
      </c>
      <c r="E1465" s="142">
        <v>300</v>
      </c>
      <c r="F1465" s="202">
        <f>F1466</f>
        <v>5000</v>
      </c>
    </row>
    <row r="1466" spans="1:6" ht="15.75" x14ac:dyDescent="0.25">
      <c r="A1466" s="69" t="s">
        <v>39</v>
      </c>
      <c r="B1466" s="227" t="s">
        <v>113</v>
      </c>
      <c r="C1466" s="227" t="s">
        <v>63</v>
      </c>
      <c r="D1466" s="56" t="s">
        <v>542</v>
      </c>
      <c r="E1466" s="142">
        <v>310</v>
      </c>
      <c r="F1466" s="202">
        <f>F1467</f>
        <v>5000</v>
      </c>
    </row>
    <row r="1467" spans="1:6" ht="31.5" x14ac:dyDescent="0.25">
      <c r="A1467" s="69" t="s">
        <v>192</v>
      </c>
      <c r="B1467" s="227" t="s">
        <v>113</v>
      </c>
      <c r="C1467" s="227" t="s">
        <v>63</v>
      </c>
      <c r="D1467" s="56" t="s">
        <v>542</v>
      </c>
      <c r="E1467" s="142">
        <v>313</v>
      </c>
      <c r="F1467" s="202">
        <f>7000-2000</f>
        <v>5000</v>
      </c>
    </row>
    <row r="1468" spans="1:6" ht="94.5" x14ac:dyDescent="0.25">
      <c r="A1468" s="68" t="s">
        <v>721</v>
      </c>
      <c r="B1468" s="40" t="s">
        <v>113</v>
      </c>
      <c r="C1468" s="40" t="s">
        <v>63</v>
      </c>
      <c r="D1468" s="33" t="s">
        <v>543</v>
      </c>
      <c r="E1468" s="233"/>
      <c r="F1468" s="166">
        <f>F1469+F1472</f>
        <v>1958</v>
      </c>
    </row>
    <row r="1469" spans="1:6" ht="15.75" x14ac:dyDescent="0.25">
      <c r="A1469" s="69" t="s">
        <v>22</v>
      </c>
      <c r="B1469" s="227" t="s">
        <v>113</v>
      </c>
      <c r="C1469" s="227" t="s">
        <v>63</v>
      </c>
      <c r="D1469" s="56" t="s">
        <v>543</v>
      </c>
      <c r="E1469" s="142">
        <v>200</v>
      </c>
      <c r="F1469" s="202">
        <f>F1470</f>
        <v>68</v>
      </c>
    </row>
    <row r="1470" spans="1:6" ht="31.5" x14ac:dyDescent="0.25">
      <c r="A1470" s="69" t="s">
        <v>17</v>
      </c>
      <c r="B1470" s="227" t="s">
        <v>113</v>
      </c>
      <c r="C1470" s="227" t="s">
        <v>63</v>
      </c>
      <c r="D1470" s="56" t="s">
        <v>543</v>
      </c>
      <c r="E1470" s="142">
        <v>240</v>
      </c>
      <c r="F1470" s="202">
        <f>F1471</f>
        <v>68</v>
      </c>
    </row>
    <row r="1471" spans="1:6" ht="31.5" x14ac:dyDescent="0.25">
      <c r="A1471" s="69" t="s">
        <v>185</v>
      </c>
      <c r="B1471" s="227" t="s">
        <v>113</v>
      </c>
      <c r="C1471" s="227" t="s">
        <v>63</v>
      </c>
      <c r="D1471" s="56" t="s">
        <v>543</v>
      </c>
      <c r="E1471" s="142">
        <v>244</v>
      </c>
      <c r="F1471" s="202">
        <v>68</v>
      </c>
    </row>
    <row r="1472" spans="1:6" ht="15.75" x14ac:dyDescent="0.25">
      <c r="A1472" s="69" t="s">
        <v>23</v>
      </c>
      <c r="B1472" s="32" t="s">
        <v>113</v>
      </c>
      <c r="C1472" s="227" t="s">
        <v>63</v>
      </c>
      <c r="D1472" s="56" t="s">
        <v>543</v>
      </c>
      <c r="E1472" s="142">
        <v>300</v>
      </c>
      <c r="F1472" s="202">
        <f>F1473+F1475</f>
        <v>1890</v>
      </c>
    </row>
    <row r="1473" spans="1:6" ht="15.75" x14ac:dyDescent="0.25">
      <c r="A1473" s="69" t="s">
        <v>39</v>
      </c>
      <c r="B1473" s="227" t="s">
        <v>113</v>
      </c>
      <c r="C1473" s="227" t="s">
        <v>63</v>
      </c>
      <c r="D1473" s="56" t="s">
        <v>543</v>
      </c>
      <c r="E1473" s="142">
        <v>310</v>
      </c>
      <c r="F1473" s="202">
        <f>F1474</f>
        <v>1665</v>
      </c>
    </row>
    <row r="1474" spans="1:6" ht="31.5" x14ac:dyDescent="0.25">
      <c r="A1474" s="69" t="s">
        <v>192</v>
      </c>
      <c r="B1474" s="227" t="s">
        <v>113</v>
      </c>
      <c r="C1474" s="227" t="s">
        <v>63</v>
      </c>
      <c r="D1474" s="56" t="s">
        <v>543</v>
      </c>
      <c r="E1474" s="142">
        <v>313</v>
      </c>
      <c r="F1474" s="202">
        <f>1755-45-45</f>
        <v>1665</v>
      </c>
    </row>
    <row r="1475" spans="1:6" ht="31.5" x14ac:dyDescent="0.25">
      <c r="A1475" s="69" t="s">
        <v>133</v>
      </c>
      <c r="B1475" s="227" t="s">
        <v>113</v>
      </c>
      <c r="C1475" s="227" t="s">
        <v>63</v>
      </c>
      <c r="D1475" s="56" t="s">
        <v>543</v>
      </c>
      <c r="E1475" s="142">
        <v>320</v>
      </c>
      <c r="F1475" s="202">
        <f>F1476</f>
        <v>225</v>
      </c>
    </row>
    <row r="1476" spans="1:6" ht="31.5" x14ac:dyDescent="0.25">
      <c r="A1476" s="69" t="s">
        <v>217</v>
      </c>
      <c r="B1476" s="227" t="s">
        <v>113</v>
      </c>
      <c r="C1476" s="227" t="s">
        <v>63</v>
      </c>
      <c r="D1476" s="56" t="s">
        <v>543</v>
      </c>
      <c r="E1476" s="142">
        <v>321</v>
      </c>
      <c r="F1476" s="202">
        <f>135+45+45</f>
        <v>225</v>
      </c>
    </row>
    <row r="1477" spans="1:6" ht="47.25" x14ac:dyDescent="0.25">
      <c r="A1477" s="68" t="s">
        <v>127</v>
      </c>
      <c r="B1477" s="40" t="s">
        <v>113</v>
      </c>
      <c r="C1477" s="40" t="s">
        <v>63</v>
      </c>
      <c r="D1477" s="170" t="s">
        <v>544</v>
      </c>
      <c r="E1477" s="233"/>
      <c r="F1477" s="166">
        <f>F1478+F1481</f>
        <v>112</v>
      </c>
    </row>
    <row r="1478" spans="1:6" ht="15.75" x14ac:dyDescent="0.25">
      <c r="A1478" s="69" t="s">
        <v>22</v>
      </c>
      <c r="B1478" s="227" t="s">
        <v>113</v>
      </c>
      <c r="C1478" s="227" t="s">
        <v>63</v>
      </c>
      <c r="D1478" s="56" t="s">
        <v>544</v>
      </c>
      <c r="E1478" s="142">
        <v>200</v>
      </c>
      <c r="F1478" s="202">
        <f>F1479</f>
        <v>1</v>
      </c>
    </row>
    <row r="1479" spans="1:6" ht="31.5" x14ac:dyDescent="0.25">
      <c r="A1479" s="69" t="s">
        <v>17</v>
      </c>
      <c r="B1479" s="32" t="s">
        <v>113</v>
      </c>
      <c r="C1479" s="227" t="s">
        <v>63</v>
      </c>
      <c r="D1479" s="56" t="s">
        <v>544</v>
      </c>
      <c r="E1479" s="142">
        <v>240</v>
      </c>
      <c r="F1479" s="202">
        <f>F1480</f>
        <v>1</v>
      </c>
    </row>
    <row r="1480" spans="1:6" ht="31.5" x14ac:dyDescent="0.25">
      <c r="A1480" s="69" t="s">
        <v>185</v>
      </c>
      <c r="B1480" s="227" t="s">
        <v>113</v>
      </c>
      <c r="C1480" s="227" t="s">
        <v>63</v>
      </c>
      <c r="D1480" s="56" t="s">
        <v>544</v>
      </c>
      <c r="E1480" s="142">
        <v>244</v>
      </c>
      <c r="F1480" s="202">
        <v>1</v>
      </c>
    </row>
    <row r="1481" spans="1:6" ht="15.75" x14ac:dyDescent="0.25">
      <c r="A1481" s="69" t="s">
        <v>23</v>
      </c>
      <c r="B1481" s="227" t="s">
        <v>113</v>
      </c>
      <c r="C1481" s="227" t="s">
        <v>63</v>
      </c>
      <c r="D1481" s="56" t="s">
        <v>544</v>
      </c>
      <c r="E1481" s="142">
        <v>300</v>
      </c>
      <c r="F1481" s="202">
        <f>F1482</f>
        <v>111</v>
      </c>
    </row>
    <row r="1482" spans="1:6" ht="15.75" x14ac:dyDescent="0.25">
      <c r="A1482" s="69" t="s">
        <v>39</v>
      </c>
      <c r="B1482" s="227" t="s">
        <v>113</v>
      </c>
      <c r="C1482" s="227" t="s">
        <v>63</v>
      </c>
      <c r="D1482" s="56" t="s">
        <v>544</v>
      </c>
      <c r="E1482" s="142">
        <v>310</v>
      </c>
      <c r="F1482" s="202">
        <f>F1483</f>
        <v>111</v>
      </c>
    </row>
    <row r="1483" spans="1:6" ht="15.75" x14ac:dyDescent="0.25">
      <c r="A1483" s="69" t="s">
        <v>545</v>
      </c>
      <c r="B1483" s="227" t="s">
        <v>113</v>
      </c>
      <c r="C1483" s="227" t="s">
        <v>63</v>
      </c>
      <c r="D1483" s="56" t="s">
        <v>544</v>
      </c>
      <c r="E1483" s="142">
        <v>312</v>
      </c>
      <c r="F1483" s="202">
        <v>111</v>
      </c>
    </row>
    <row r="1484" spans="1:6" ht="47.25" x14ac:dyDescent="0.25">
      <c r="A1484" s="68" t="s">
        <v>722</v>
      </c>
      <c r="B1484" s="40" t="s">
        <v>113</v>
      </c>
      <c r="C1484" s="40" t="s">
        <v>63</v>
      </c>
      <c r="D1484" s="170" t="s">
        <v>546</v>
      </c>
      <c r="E1484" s="171"/>
      <c r="F1484" s="35">
        <f>F1485</f>
        <v>37</v>
      </c>
    </row>
    <row r="1485" spans="1:6" ht="15.75" x14ac:dyDescent="0.25">
      <c r="A1485" s="69" t="s">
        <v>23</v>
      </c>
      <c r="B1485" s="227" t="s">
        <v>113</v>
      </c>
      <c r="C1485" s="227" t="s">
        <v>63</v>
      </c>
      <c r="D1485" s="56" t="s">
        <v>546</v>
      </c>
      <c r="E1485" s="142">
        <v>300</v>
      </c>
      <c r="F1485" s="202">
        <f>F1486</f>
        <v>37</v>
      </c>
    </row>
    <row r="1486" spans="1:6" ht="15.75" x14ac:dyDescent="0.25">
      <c r="A1486" s="69" t="s">
        <v>39</v>
      </c>
      <c r="B1486" s="32" t="s">
        <v>113</v>
      </c>
      <c r="C1486" s="227" t="s">
        <v>63</v>
      </c>
      <c r="D1486" s="56" t="s">
        <v>546</v>
      </c>
      <c r="E1486" s="142">
        <v>310</v>
      </c>
      <c r="F1486" s="202">
        <f>F1487</f>
        <v>37</v>
      </c>
    </row>
    <row r="1487" spans="1:6" ht="31.5" x14ac:dyDescent="0.25">
      <c r="A1487" s="69" t="s">
        <v>192</v>
      </c>
      <c r="B1487" s="227" t="s">
        <v>113</v>
      </c>
      <c r="C1487" s="227" t="s">
        <v>63</v>
      </c>
      <c r="D1487" s="56" t="s">
        <v>546</v>
      </c>
      <c r="E1487" s="142">
        <v>313</v>
      </c>
      <c r="F1487" s="202">
        <v>37</v>
      </c>
    </row>
    <row r="1488" spans="1:6" ht="126" x14ac:dyDescent="0.25">
      <c r="A1488" s="68" t="s">
        <v>547</v>
      </c>
      <c r="B1488" s="40" t="s">
        <v>113</v>
      </c>
      <c r="C1488" s="40" t="s">
        <v>63</v>
      </c>
      <c r="D1488" s="170" t="s">
        <v>548</v>
      </c>
      <c r="E1488" s="171"/>
      <c r="F1488" s="35">
        <f>F1489+F1492</f>
        <v>6332</v>
      </c>
    </row>
    <row r="1489" spans="1:6" ht="15.75" x14ac:dyDescent="0.25">
      <c r="A1489" s="69" t="s">
        <v>22</v>
      </c>
      <c r="B1489" s="227" t="s">
        <v>113</v>
      </c>
      <c r="C1489" s="227" t="s">
        <v>63</v>
      </c>
      <c r="D1489" s="56" t="s">
        <v>548</v>
      </c>
      <c r="E1489" s="142">
        <v>200</v>
      </c>
      <c r="F1489" s="202">
        <f>F1490</f>
        <v>82</v>
      </c>
    </row>
    <row r="1490" spans="1:6" ht="31.5" x14ac:dyDescent="0.25">
      <c r="A1490" s="69" t="s">
        <v>17</v>
      </c>
      <c r="B1490" s="227" t="s">
        <v>113</v>
      </c>
      <c r="C1490" s="227" t="s">
        <v>63</v>
      </c>
      <c r="D1490" s="56" t="s">
        <v>548</v>
      </c>
      <c r="E1490" s="142">
        <v>240</v>
      </c>
      <c r="F1490" s="202">
        <f>F1491</f>
        <v>82</v>
      </c>
    </row>
    <row r="1491" spans="1:6" ht="31.5" x14ac:dyDescent="0.25">
      <c r="A1491" s="69" t="s">
        <v>185</v>
      </c>
      <c r="B1491" s="227" t="s">
        <v>113</v>
      </c>
      <c r="C1491" s="227" t="s">
        <v>63</v>
      </c>
      <c r="D1491" s="56" t="s">
        <v>548</v>
      </c>
      <c r="E1491" s="142">
        <v>244</v>
      </c>
      <c r="F1491" s="202">
        <v>82</v>
      </c>
    </row>
    <row r="1492" spans="1:6" ht="15.75" x14ac:dyDescent="0.25">
      <c r="A1492" s="69" t="s">
        <v>23</v>
      </c>
      <c r="B1492" s="227" t="s">
        <v>113</v>
      </c>
      <c r="C1492" s="227" t="s">
        <v>63</v>
      </c>
      <c r="D1492" s="56" t="s">
        <v>548</v>
      </c>
      <c r="E1492" s="142">
        <v>300</v>
      </c>
      <c r="F1492" s="202">
        <f>F1494</f>
        <v>6250</v>
      </c>
    </row>
    <row r="1493" spans="1:6" ht="15.75" x14ac:dyDescent="0.25">
      <c r="A1493" s="69" t="s">
        <v>39</v>
      </c>
      <c r="B1493" s="32" t="s">
        <v>113</v>
      </c>
      <c r="C1493" s="227" t="s">
        <v>63</v>
      </c>
      <c r="D1493" s="56" t="s">
        <v>548</v>
      </c>
      <c r="E1493" s="142">
        <v>310</v>
      </c>
      <c r="F1493" s="202">
        <f>F1494</f>
        <v>6250</v>
      </c>
    </row>
    <row r="1494" spans="1:6" ht="31.5" x14ac:dyDescent="0.25">
      <c r="A1494" s="69" t="s">
        <v>192</v>
      </c>
      <c r="B1494" s="227" t="s">
        <v>113</v>
      </c>
      <c r="C1494" s="227" t="s">
        <v>63</v>
      </c>
      <c r="D1494" s="56" t="s">
        <v>548</v>
      </c>
      <c r="E1494" s="142">
        <v>313</v>
      </c>
      <c r="F1494" s="202">
        <v>6250</v>
      </c>
    </row>
    <row r="1495" spans="1:6" ht="157.5" x14ac:dyDescent="0.25">
      <c r="A1495" s="68" t="s">
        <v>723</v>
      </c>
      <c r="B1495" s="40" t="s">
        <v>113</v>
      </c>
      <c r="C1495" s="40" t="s">
        <v>63</v>
      </c>
      <c r="D1495" s="170" t="s">
        <v>549</v>
      </c>
      <c r="E1495" s="171"/>
      <c r="F1495" s="35">
        <f>F1496+F1499</f>
        <v>241</v>
      </c>
    </row>
    <row r="1496" spans="1:6" ht="15.75" x14ac:dyDescent="0.25">
      <c r="A1496" s="69" t="s">
        <v>22</v>
      </c>
      <c r="B1496" s="227" t="s">
        <v>113</v>
      </c>
      <c r="C1496" s="227" t="s">
        <v>63</v>
      </c>
      <c r="D1496" s="56" t="s">
        <v>549</v>
      </c>
      <c r="E1496" s="142">
        <v>200</v>
      </c>
      <c r="F1496" s="202">
        <f>F1497</f>
        <v>1</v>
      </c>
    </row>
    <row r="1497" spans="1:6" ht="31.5" x14ac:dyDescent="0.25">
      <c r="A1497" s="69" t="s">
        <v>17</v>
      </c>
      <c r="B1497" s="227" t="s">
        <v>113</v>
      </c>
      <c r="C1497" s="227" t="s">
        <v>63</v>
      </c>
      <c r="D1497" s="56" t="s">
        <v>549</v>
      </c>
      <c r="E1497" s="142">
        <v>240</v>
      </c>
      <c r="F1497" s="202">
        <f>F1498</f>
        <v>1</v>
      </c>
    </row>
    <row r="1498" spans="1:6" ht="31.5" x14ac:dyDescent="0.25">
      <c r="A1498" s="69" t="s">
        <v>185</v>
      </c>
      <c r="B1498" s="227" t="s">
        <v>113</v>
      </c>
      <c r="C1498" s="227" t="s">
        <v>63</v>
      </c>
      <c r="D1498" s="56" t="s">
        <v>549</v>
      </c>
      <c r="E1498" s="142">
        <v>244</v>
      </c>
      <c r="F1498" s="202">
        <f>3-2</f>
        <v>1</v>
      </c>
    </row>
    <row r="1499" spans="1:6" ht="15.75" x14ac:dyDescent="0.25">
      <c r="A1499" s="69" t="s">
        <v>23</v>
      </c>
      <c r="B1499" s="227" t="s">
        <v>113</v>
      </c>
      <c r="C1499" s="227" t="s">
        <v>63</v>
      </c>
      <c r="D1499" s="56" t="s">
        <v>549</v>
      </c>
      <c r="E1499" s="142">
        <v>300</v>
      </c>
      <c r="F1499" s="202">
        <f>F1500</f>
        <v>240</v>
      </c>
    </row>
    <row r="1500" spans="1:6" ht="15.75" x14ac:dyDescent="0.25">
      <c r="A1500" s="69" t="s">
        <v>39</v>
      </c>
      <c r="B1500" s="32" t="s">
        <v>113</v>
      </c>
      <c r="C1500" s="227" t="s">
        <v>63</v>
      </c>
      <c r="D1500" s="56" t="s">
        <v>549</v>
      </c>
      <c r="E1500" s="142">
        <v>310</v>
      </c>
      <c r="F1500" s="202">
        <f>F1501</f>
        <v>240</v>
      </c>
    </row>
    <row r="1501" spans="1:6" ht="31.5" x14ac:dyDescent="0.25">
      <c r="A1501" s="69" t="s">
        <v>192</v>
      </c>
      <c r="B1501" s="32" t="s">
        <v>113</v>
      </c>
      <c r="C1501" s="227" t="s">
        <v>63</v>
      </c>
      <c r="D1501" s="56" t="s">
        <v>549</v>
      </c>
      <c r="E1501" s="142">
        <v>313</v>
      </c>
      <c r="F1501" s="202">
        <f>420-180</f>
        <v>240</v>
      </c>
    </row>
    <row r="1502" spans="1:6" ht="31.5" x14ac:dyDescent="0.25">
      <c r="A1502" s="60" t="s">
        <v>550</v>
      </c>
      <c r="B1502" s="20" t="s">
        <v>113</v>
      </c>
      <c r="C1502" s="20" t="s">
        <v>63</v>
      </c>
      <c r="D1502" s="26" t="s">
        <v>551</v>
      </c>
      <c r="E1502" s="61"/>
      <c r="F1502" s="63">
        <f>F1503</f>
        <v>2360</v>
      </c>
    </row>
    <row r="1503" spans="1:6" ht="15.75" x14ac:dyDescent="0.25">
      <c r="A1503" s="68" t="s">
        <v>552</v>
      </c>
      <c r="B1503" s="40" t="s">
        <v>113</v>
      </c>
      <c r="C1503" s="40" t="s">
        <v>63</v>
      </c>
      <c r="D1503" s="170" t="s">
        <v>553</v>
      </c>
      <c r="E1503" s="171"/>
      <c r="F1503" s="172">
        <f>F1504+F1507</f>
        <v>2360</v>
      </c>
    </row>
    <row r="1504" spans="1:6" ht="15.75" x14ac:dyDescent="0.25">
      <c r="A1504" s="69" t="s">
        <v>22</v>
      </c>
      <c r="B1504" s="32" t="s">
        <v>113</v>
      </c>
      <c r="C1504" s="227" t="s">
        <v>63</v>
      </c>
      <c r="D1504" s="56" t="s">
        <v>553</v>
      </c>
      <c r="E1504" s="142">
        <v>200</v>
      </c>
      <c r="F1504" s="202">
        <f>F1505</f>
        <v>1480</v>
      </c>
    </row>
    <row r="1505" spans="1:6" ht="31.5" x14ac:dyDescent="0.25">
      <c r="A1505" s="69" t="s">
        <v>17</v>
      </c>
      <c r="B1505" s="32" t="s">
        <v>113</v>
      </c>
      <c r="C1505" s="227" t="s">
        <v>63</v>
      </c>
      <c r="D1505" s="56" t="s">
        <v>553</v>
      </c>
      <c r="E1505" s="142">
        <v>240</v>
      </c>
      <c r="F1505" s="202">
        <f>F1506</f>
        <v>1480</v>
      </c>
    </row>
    <row r="1506" spans="1:6" ht="31.5" x14ac:dyDescent="0.25">
      <c r="A1506" s="69" t="s">
        <v>185</v>
      </c>
      <c r="B1506" s="32" t="s">
        <v>113</v>
      </c>
      <c r="C1506" s="227" t="s">
        <v>63</v>
      </c>
      <c r="D1506" s="56" t="s">
        <v>553</v>
      </c>
      <c r="E1506" s="142">
        <v>244</v>
      </c>
      <c r="F1506" s="202">
        <v>1480</v>
      </c>
    </row>
    <row r="1507" spans="1:6" ht="31.5" x14ac:dyDescent="0.25">
      <c r="A1507" s="44" t="s">
        <v>18</v>
      </c>
      <c r="B1507" s="32" t="s">
        <v>113</v>
      </c>
      <c r="C1507" s="227" t="s">
        <v>63</v>
      </c>
      <c r="D1507" s="56" t="s">
        <v>553</v>
      </c>
      <c r="E1507" s="142">
        <v>600</v>
      </c>
      <c r="F1507" s="202">
        <f>F1508</f>
        <v>880</v>
      </c>
    </row>
    <row r="1508" spans="1:6" ht="31.5" x14ac:dyDescent="0.25">
      <c r="A1508" s="95" t="s">
        <v>28</v>
      </c>
      <c r="B1508" s="227" t="s">
        <v>113</v>
      </c>
      <c r="C1508" s="227" t="s">
        <v>63</v>
      </c>
      <c r="D1508" s="56" t="s">
        <v>553</v>
      </c>
      <c r="E1508" s="142">
        <v>630</v>
      </c>
      <c r="F1508" s="202">
        <f>F1509</f>
        <v>880</v>
      </c>
    </row>
    <row r="1509" spans="1:6" ht="31.5" x14ac:dyDescent="0.25">
      <c r="A1509" s="95" t="s">
        <v>747</v>
      </c>
      <c r="B1509" s="227" t="s">
        <v>113</v>
      </c>
      <c r="C1509" s="227" t="s">
        <v>63</v>
      </c>
      <c r="D1509" s="56" t="s">
        <v>553</v>
      </c>
      <c r="E1509" s="142">
        <v>634</v>
      </c>
      <c r="F1509" s="202">
        <v>880</v>
      </c>
    </row>
    <row r="1510" spans="1:6" ht="31.5" x14ac:dyDescent="0.25">
      <c r="A1510" s="60" t="s">
        <v>554</v>
      </c>
      <c r="B1510" s="20" t="s">
        <v>113</v>
      </c>
      <c r="C1510" s="20" t="s">
        <v>63</v>
      </c>
      <c r="D1510" s="26" t="s">
        <v>555</v>
      </c>
      <c r="E1510" s="61"/>
      <c r="F1510" s="63">
        <f>F1511</f>
        <v>2050</v>
      </c>
    </row>
    <row r="1511" spans="1:6" ht="31.5" x14ac:dyDescent="0.25">
      <c r="A1511" s="68" t="s">
        <v>118</v>
      </c>
      <c r="B1511" s="40" t="s">
        <v>113</v>
      </c>
      <c r="C1511" s="40" t="s">
        <v>63</v>
      </c>
      <c r="D1511" s="170" t="s">
        <v>556</v>
      </c>
      <c r="E1511" s="171"/>
      <c r="F1511" s="172">
        <f>F1512</f>
        <v>2050</v>
      </c>
    </row>
    <row r="1512" spans="1:6" ht="31.5" x14ac:dyDescent="0.25">
      <c r="A1512" s="44" t="s">
        <v>18</v>
      </c>
      <c r="B1512" s="227" t="s">
        <v>113</v>
      </c>
      <c r="C1512" s="227" t="s">
        <v>63</v>
      </c>
      <c r="D1512" s="56" t="s">
        <v>556</v>
      </c>
      <c r="E1512" s="142">
        <v>600</v>
      </c>
      <c r="F1512" s="202">
        <f>F1513</f>
        <v>2050</v>
      </c>
    </row>
    <row r="1513" spans="1:6" ht="31.5" x14ac:dyDescent="0.25">
      <c r="A1513" s="95" t="s">
        <v>28</v>
      </c>
      <c r="B1513" s="227" t="s">
        <v>113</v>
      </c>
      <c r="C1513" s="227" t="s">
        <v>63</v>
      </c>
      <c r="D1513" s="56" t="s">
        <v>556</v>
      </c>
      <c r="E1513" s="142">
        <v>630</v>
      </c>
      <c r="F1513" s="202">
        <f>F1514</f>
        <v>2050</v>
      </c>
    </row>
    <row r="1514" spans="1:6" ht="31.5" x14ac:dyDescent="0.25">
      <c r="A1514" s="95" t="s">
        <v>747</v>
      </c>
      <c r="B1514" s="227" t="s">
        <v>113</v>
      </c>
      <c r="C1514" s="227" t="s">
        <v>63</v>
      </c>
      <c r="D1514" s="56" t="s">
        <v>556</v>
      </c>
      <c r="E1514" s="142">
        <v>634</v>
      </c>
      <c r="F1514" s="202">
        <f>1450+600</f>
        <v>2050</v>
      </c>
    </row>
    <row r="1515" spans="1:6" ht="31.5" x14ac:dyDescent="0.25">
      <c r="A1515" s="60" t="s">
        <v>557</v>
      </c>
      <c r="B1515" s="20" t="s">
        <v>113</v>
      </c>
      <c r="C1515" s="20" t="s">
        <v>63</v>
      </c>
      <c r="D1515" s="26" t="s">
        <v>558</v>
      </c>
      <c r="E1515" s="61"/>
      <c r="F1515" s="63">
        <f>F1516</f>
        <v>30954</v>
      </c>
    </row>
    <row r="1516" spans="1:6" ht="31.5" x14ac:dyDescent="0.25">
      <c r="A1516" s="68" t="s">
        <v>4</v>
      </c>
      <c r="B1516" s="40" t="s">
        <v>113</v>
      </c>
      <c r="C1516" s="40" t="s">
        <v>63</v>
      </c>
      <c r="D1516" s="33" t="s">
        <v>559</v>
      </c>
      <c r="E1516" s="233"/>
      <c r="F1516" s="166">
        <f>F1517+F1520</f>
        <v>30954</v>
      </c>
    </row>
    <row r="1517" spans="1:6" ht="15.75" x14ac:dyDescent="0.25">
      <c r="A1517" s="55" t="s">
        <v>22</v>
      </c>
      <c r="B1517" s="227" t="s">
        <v>113</v>
      </c>
      <c r="C1517" s="227" t="s">
        <v>63</v>
      </c>
      <c r="D1517" s="56" t="s">
        <v>559</v>
      </c>
      <c r="E1517" s="232" t="s">
        <v>15</v>
      </c>
      <c r="F1517" s="30">
        <f>F1518</f>
        <v>154</v>
      </c>
    </row>
    <row r="1518" spans="1:6" ht="31.5" x14ac:dyDescent="0.25">
      <c r="A1518" s="55" t="s">
        <v>17</v>
      </c>
      <c r="B1518" s="227" t="s">
        <v>113</v>
      </c>
      <c r="C1518" s="227" t="s">
        <v>63</v>
      </c>
      <c r="D1518" s="56" t="s">
        <v>559</v>
      </c>
      <c r="E1518" s="232" t="s">
        <v>16</v>
      </c>
      <c r="F1518" s="30">
        <f>F1519</f>
        <v>154</v>
      </c>
    </row>
    <row r="1519" spans="1:6" ht="31.5" x14ac:dyDescent="0.25">
      <c r="A1519" s="69" t="s">
        <v>185</v>
      </c>
      <c r="B1519" s="227" t="s">
        <v>113</v>
      </c>
      <c r="C1519" s="227" t="s">
        <v>63</v>
      </c>
      <c r="D1519" s="56" t="s">
        <v>559</v>
      </c>
      <c r="E1519" s="232" t="s">
        <v>141</v>
      </c>
      <c r="F1519" s="30">
        <v>154</v>
      </c>
    </row>
    <row r="1520" spans="1:6" ht="15.75" x14ac:dyDescent="0.25">
      <c r="A1520" s="69" t="s">
        <v>23</v>
      </c>
      <c r="B1520" s="32" t="s">
        <v>113</v>
      </c>
      <c r="C1520" s="227" t="s">
        <v>63</v>
      </c>
      <c r="D1520" s="56" t="s">
        <v>559</v>
      </c>
      <c r="E1520" s="232" t="s">
        <v>24</v>
      </c>
      <c r="F1520" s="30">
        <f>F1521</f>
        <v>30800</v>
      </c>
    </row>
    <row r="1521" spans="1:6" ht="15.75" x14ac:dyDescent="0.25">
      <c r="A1521" s="69" t="s">
        <v>39</v>
      </c>
      <c r="B1521" s="227" t="s">
        <v>113</v>
      </c>
      <c r="C1521" s="227" t="s">
        <v>63</v>
      </c>
      <c r="D1521" s="56" t="s">
        <v>559</v>
      </c>
      <c r="E1521" s="232" t="s">
        <v>115</v>
      </c>
      <c r="F1521" s="30">
        <f>F1522</f>
        <v>30800</v>
      </c>
    </row>
    <row r="1522" spans="1:6" ht="31.5" x14ac:dyDescent="0.25">
      <c r="A1522" s="69" t="s">
        <v>192</v>
      </c>
      <c r="B1522" s="227" t="s">
        <v>113</v>
      </c>
      <c r="C1522" s="227" t="s">
        <v>63</v>
      </c>
      <c r="D1522" s="56" t="s">
        <v>559</v>
      </c>
      <c r="E1522" s="232" t="s">
        <v>191</v>
      </c>
      <c r="F1522" s="30">
        <v>30800</v>
      </c>
    </row>
    <row r="1523" spans="1:6" ht="15.75" x14ac:dyDescent="0.25">
      <c r="A1523" s="60" t="s">
        <v>561</v>
      </c>
      <c r="B1523" s="20" t="s">
        <v>113</v>
      </c>
      <c r="C1523" s="20" t="s">
        <v>63</v>
      </c>
      <c r="D1523" s="26" t="s">
        <v>562</v>
      </c>
      <c r="E1523" s="57"/>
      <c r="F1523" s="196">
        <f>F1524</f>
        <v>7230</v>
      </c>
    </row>
    <row r="1524" spans="1:6" ht="47.25" x14ac:dyDescent="0.25">
      <c r="A1524" s="60" t="s">
        <v>563</v>
      </c>
      <c r="B1524" s="20" t="s">
        <v>113</v>
      </c>
      <c r="C1524" s="20" t="s">
        <v>63</v>
      </c>
      <c r="D1524" s="26" t="s">
        <v>564</v>
      </c>
      <c r="E1524" s="61"/>
      <c r="F1524" s="63">
        <f>F1525</f>
        <v>7230</v>
      </c>
    </row>
    <row r="1525" spans="1:6" ht="63" x14ac:dyDescent="0.25">
      <c r="A1525" s="68" t="s">
        <v>724</v>
      </c>
      <c r="B1525" s="40" t="s">
        <v>113</v>
      </c>
      <c r="C1525" s="40" t="s">
        <v>63</v>
      </c>
      <c r="D1525" s="170" t="s">
        <v>565</v>
      </c>
      <c r="E1525" s="171"/>
      <c r="F1525" s="172">
        <f>F1526+F1529</f>
        <v>7230</v>
      </c>
    </row>
    <row r="1526" spans="1:6" ht="15.75" x14ac:dyDescent="0.25">
      <c r="A1526" s="55" t="s">
        <v>22</v>
      </c>
      <c r="B1526" s="227" t="s">
        <v>113</v>
      </c>
      <c r="C1526" s="227" t="s">
        <v>63</v>
      </c>
      <c r="D1526" s="56" t="s">
        <v>565</v>
      </c>
      <c r="E1526" s="142">
        <v>200</v>
      </c>
      <c r="F1526" s="202">
        <f>F1527</f>
        <v>150</v>
      </c>
    </row>
    <row r="1527" spans="1:6" ht="31.5" x14ac:dyDescent="0.25">
      <c r="A1527" s="55" t="s">
        <v>17</v>
      </c>
      <c r="B1527" s="227" t="s">
        <v>113</v>
      </c>
      <c r="C1527" s="227" t="s">
        <v>63</v>
      </c>
      <c r="D1527" s="56" t="s">
        <v>565</v>
      </c>
      <c r="E1527" s="142">
        <v>240</v>
      </c>
      <c r="F1527" s="202">
        <f>F1528</f>
        <v>150</v>
      </c>
    </row>
    <row r="1528" spans="1:6" ht="31.5" x14ac:dyDescent="0.25">
      <c r="A1528" s="69" t="s">
        <v>185</v>
      </c>
      <c r="B1528" s="32" t="s">
        <v>113</v>
      </c>
      <c r="C1528" s="227" t="s">
        <v>63</v>
      </c>
      <c r="D1528" s="56" t="s">
        <v>565</v>
      </c>
      <c r="E1528" s="142">
        <v>244</v>
      </c>
      <c r="F1528" s="202">
        <f>200-50</f>
        <v>150</v>
      </c>
    </row>
    <row r="1529" spans="1:6" ht="31.5" x14ac:dyDescent="0.25">
      <c r="A1529" s="44" t="s">
        <v>18</v>
      </c>
      <c r="B1529" s="227" t="s">
        <v>113</v>
      </c>
      <c r="C1529" s="227" t="s">
        <v>63</v>
      </c>
      <c r="D1529" s="56" t="s">
        <v>565</v>
      </c>
      <c r="E1529" s="232" t="s">
        <v>20</v>
      </c>
      <c r="F1529" s="202">
        <f>F1530+F1532+F1534</f>
        <v>7080</v>
      </c>
    </row>
    <row r="1530" spans="1:6" ht="15.75" x14ac:dyDescent="0.25">
      <c r="A1530" s="44" t="s">
        <v>25</v>
      </c>
      <c r="B1530" s="32" t="s">
        <v>113</v>
      </c>
      <c r="C1530" s="227" t="s">
        <v>63</v>
      </c>
      <c r="D1530" s="56" t="s">
        <v>565</v>
      </c>
      <c r="E1530" s="232" t="s">
        <v>26</v>
      </c>
      <c r="F1530" s="202">
        <f>F1531</f>
        <v>4524</v>
      </c>
    </row>
    <row r="1531" spans="1:6" ht="15.75" x14ac:dyDescent="0.25">
      <c r="A1531" s="95" t="s">
        <v>152</v>
      </c>
      <c r="B1531" s="32" t="s">
        <v>113</v>
      </c>
      <c r="C1531" s="227" t="s">
        <v>63</v>
      </c>
      <c r="D1531" s="56" t="s">
        <v>565</v>
      </c>
      <c r="E1531" s="232" t="s">
        <v>159</v>
      </c>
      <c r="F1531" s="202">
        <f>4318+206</f>
        <v>4524</v>
      </c>
    </row>
    <row r="1532" spans="1:6" ht="15.75" x14ac:dyDescent="0.25">
      <c r="A1532" s="228" t="s">
        <v>19</v>
      </c>
      <c r="B1532" s="32" t="s">
        <v>113</v>
      </c>
      <c r="C1532" s="227" t="s">
        <v>63</v>
      </c>
      <c r="D1532" s="56" t="s">
        <v>565</v>
      </c>
      <c r="E1532" s="232" t="s">
        <v>21</v>
      </c>
      <c r="F1532" s="202">
        <f>F1533</f>
        <v>1190</v>
      </c>
    </row>
    <row r="1533" spans="1:6" ht="15.75" x14ac:dyDescent="0.25">
      <c r="A1533" s="228" t="s">
        <v>165</v>
      </c>
      <c r="B1533" s="32" t="s">
        <v>113</v>
      </c>
      <c r="C1533" s="227" t="s">
        <v>63</v>
      </c>
      <c r="D1533" s="56" t="s">
        <v>565</v>
      </c>
      <c r="E1533" s="232" t="s">
        <v>164</v>
      </c>
      <c r="F1533" s="202">
        <f>2183+50-1043</f>
        <v>1190</v>
      </c>
    </row>
    <row r="1534" spans="1:6" ht="31.5" x14ac:dyDescent="0.25">
      <c r="A1534" s="95" t="s">
        <v>28</v>
      </c>
      <c r="B1534" s="32" t="s">
        <v>113</v>
      </c>
      <c r="C1534" s="227" t="s">
        <v>63</v>
      </c>
      <c r="D1534" s="56" t="s">
        <v>565</v>
      </c>
      <c r="E1534" s="232" t="s">
        <v>0</v>
      </c>
      <c r="F1534" s="202">
        <f>F1535</f>
        <v>1366</v>
      </c>
    </row>
    <row r="1535" spans="1:6" ht="31.5" x14ac:dyDescent="0.25">
      <c r="A1535" s="95" t="s">
        <v>747</v>
      </c>
      <c r="B1535" s="227" t="s">
        <v>113</v>
      </c>
      <c r="C1535" s="227" t="s">
        <v>63</v>
      </c>
      <c r="D1535" s="56" t="s">
        <v>565</v>
      </c>
      <c r="E1535" s="142">
        <v>634</v>
      </c>
      <c r="F1535" s="202">
        <f>3800-2434</f>
        <v>1366</v>
      </c>
    </row>
    <row r="1536" spans="1:6" ht="15.75" x14ac:dyDescent="0.25">
      <c r="A1536" s="60" t="s">
        <v>568</v>
      </c>
      <c r="B1536" s="20" t="s">
        <v>113</v>
      </c>
      <c r="C1536" s="20" t="s">
        <v>63</v>
      </c>
      <c r="D1536" s="26" t="s">
        <v>566</v>
      </c>
      <c r="E1536" s="57"/>
      <c r="F1536" s="200">
        <f>F1545+F1537</f>
        <v>38483</v>
      </c>
    </row>
    <row r="1537" spans="1:9" ht="47.25" x14ac:dyDescent="0.25">
      <c r="A1537" s="121" t="s">
        <v>359</v>
      </c>
      <c r="B1537" s="40" t="s">
        <v>113</v>
      </c>
      <c r="C1537" s="40" t="s">
        <v>63</v>
      </c>
      <c r="D1537" s="20" t="s">
        <v>630</v>
      </c>
      <c r="E1537" s="233"/>
      <c r="F1537" s="35">
        <f>F1538</f>
        <v>2918</v>
      </c>
    </row>
    <row r="1538" spans="1:9" ht="47.25" x14ac:dyDescent="0.25">
      <c r="A1538" s="68" t="s">
        <v>360</v>
      </c>
      <c r="B1538" s="232" t="s">
        <v>113</v>
      </c>
      <c r="C1538" s="227" t="s">
        <v>63</v>
      </c>
      <c r="D1538" s="40" t="s">
        <v>631</v>
      </c>
      <c r="E1538" s="233"/>
      <c r="F1538" s="35">
        <f>F1539+F1542</f>
        <v>2918</v>
      </c>
    </row>
    <row r="1539" spans="1:9" ht="15.75" x14ac:dyDescent="0.25">
      <c r="A1539" s="44" t="s">
        <v>22</v>
      </c>
      <c r="B1539" s="232" t="s">
        <v>113</v>
      </c>
      <c r="C1539" s="227" t="s">
        <v>63</v>
      </c>
      <c r="D1539" s="227" t="s">
        <v>631</v>
      </c>
      <c r="E1539" s="232" t="s">
        <v>15</v>
      </c>
      <c r="F1539" s="35">
        <f>F1540</f>
        <v>14</v>
      </c>
    </row>
    <row r="1540" spans="1:9" ht="31.5" x14ac:dyDescent="0.25">
      <c r="A1540" s="55" t="s">
        <v>17</v>
      </c>
      <c r="B1540" s="232" t="s">
        <v>113</v>
      </c>
      <c r="C1540" s="227" t="s">
        <v>63</v>
      </c>
      <c r="D1540" s="227" t="s">
        <v>631</v>
      </c>
      <c r="E1540" s="232" t="s">
        <v>16</v>
      </c>
      <c r="F1540" s="35">
        <f>F1541</f>
        <v>14</v>
      </c>
    </row>
    <row r="1541" spans="1:9" ht="31.5" x14ac:dyDescent="0.25">
      <c r="A1541" s="55" t="s">
        <v>185</v>
      </c>
      <c r="B1541" s="232" t="s">
        <v>113</v>
      </c>
      <c r="C1541" s="227" t="s">
        <v>63</v>
      </c>
      <c r="D1541" s="227" t="s">
        <v>631</v>
      </c>
      <c r="E1541" s="232" t="s">
        <v>141</v>
      </c>
      <c r="F1541" s="35">
        <v>14</v>
      </c>
    </row>
    <row r="1542" spans="1:9" ht="15.75" x14ac:dyDescent="0.25">
      <c r="A1542" s="55" t="s">
        <v>23</v>
      </c>
      <c r="B1542" s="232" t="s">
        <v>113</v>
      </c>
      <c r="C1542" s="227" t="s">
        <v>63</v>
      </c>
      <c r="D1542" s="227" t="s">
        <v>631</v>
      </c>
      <c r="E1542" s="232" t="s">
        <v>24</v>
      </c>
      <c r="F1542" s="30">
        <f>F1543</f>
        <v>2904</v>
      </c>
    </row>
    <row r="1543" spans="1:9" ht="15.75" x14ac:dyDescent="0.25">
      <c r="A1543" s="55" t="s">
        <v>39</v>
      </c>
      <c r="B1543" s="232" t="s">
        <v>113</v>
      </c>
      <c r="C1543" s="227" t="s">
        <v>63</v>
      </c>
      <c r="D1543" s="227" t="s">
        <v>631</v>
      </c>
      <c r="E1543" s="232" t="s">
        <v>115</v>
      </c>
      <c r="F1543" s="30">
        <f>F1544</f>
        <v>2904</v>
      </c>
    </row>
    <row r="1544" spans="1:9" ht="31.5" x14ac:dyDescent="0.25">
      <c r="A1544" s="69" t="s">
        <v>192</v>
      </c>
      <c r="B1544" s="232" t="s">
        <v>113</v>
      </c>
      <c r="C1544" s="227" t="s">
        <v>63</v>
      </c>
      <c r="D1544" s="227" t="s">
        <v>631</v>
      </c>
      <c r="E1544" s="232" t="s">
        <v>191</v>
      </c>
      <c r="F1544" s="30">
        <v>2904</v>
      </c>
    </row>
    <row r="1545" spans="1:9" ht="31.5" x14ac:dyDescent="0.25">
      <c r="A1545" s="49" t="s">
        <v>396</v>
      </c>
      <c r="B1545" s="21" t="s">
        <v>113</v>
      </c>
      <c r="C1545" s="20" t="s">
        <v>63</v>
      </c>
      <c r="D1545" s="20" t="s">
        <v>569</v>
      </c>
      <c r="E1545" s="21"/>
      <c r="F1545" s="22">
        <f>F1546</f>
        <v>35565</v>
      </c>
    </row>
    <row r="1546" spans="1:9" ht="31.5" x14ac:dyDescent="0.25">
      <c r="A1546" s="93" t="s">
        <v>397</v>
      </c>
      <c r="B1546" s="40" t="s">
        <v>113</v>
      </c>
      <c r="C1546" s="40" t="s">
        <v>63</v>
      </c>
      <c r="D1546" s="40" t="s">
        <v>570</v>
      </c>
      <c r="E1546" s="233"/>
      <c r="F1546" s="35">
        <f>F1547</f>
        <v>35565</v>
      </c>
    </row>
    <row r="1547" spans="1:9" ht="15.75" x14ac:dyDescent="0.25">
      <c r="A1547" s="44" t="s">
        <v>22</v>
      </c>
      <c r="B1547" s="232" t="s">
        <v>113</v>
      </c>
      <c r="C1547" s="227" t="s">
        <v>63</v>
      </c>
      <c r="D1547" s="227" t="s">
        <v>570</v>
      </c>
      <c r="E1547" s="232" t="s">
        <v>15</v>
      </c>
      <c r="F1547" s="30">
        <f>F1548</f>
        <v>35565</v>
      </c>
      <c r="G1547" s="4"/>
      <c r="I1547" s="2"/>
    </row>
    <row r="1548" spans="1:9" ht="31.5" x14ac:dyDescent="0.25">
      <c r="A1548" s="55" t="s">
        <v>17</v>
      </c>
      <c r="B1548" s="232" t="s">
        <v>113</v>
      </c>
      <c r="C1548" s="227" t="s">
        <v>63</v>
      </c>
      <c r="D1548" s="227" t="s">
        <v>570</v>
      </c>
      <c r="E1548" s="232" t="s">
        <v>16</v>
      </c>
      <c r="F1548" s="30">
        <f>F1549</f>
        <v>35565</v>
      </c>
    </row>
    <row r="1549" spans="1:9" ht="31.5" x14ac:dyDescent="0.25">
      <c r="A1549" s="55" t="s">
        <v>185</v>
      </c>
      <c r="B1549" s="232" t="s">
        <v>113</v>
      </c>
      <c r="C1549" s="227" t="s">
        <v>63</v>
      </c>
      <c r="D1549" s="227" t="s">
        <v>570</v>
      </c>
      <c r="E1549" s="232" t="s">
        <v>141</v>
      </c>
      <c r="F1549" s="30">
        <f>35558+7</f>
        <v>35565</v>
      </c>
    </row>
    <row r="1550" spans="1:9" ht="37.5" x14ac:dyDescent="0.3">
      <c r="A1550" s="169" t="s">
        <v>888</v>
      </c>
      <c r="B1550" s="168" t="s">
        <v>113</v>
      </c>
      <c r="C1550" s="168" t="s">
        <v>63</v>
      </c>
      <c r="D1550" s="89" t="s">
        <v>442</v>
      </c>
      <c r="E1550" s="104"/>
      <c r="F1550" s="90">
        <f t="shared" ref="F1550:F1559" si="16">F1551</f>
        <v>15092</v>
      </c>
    </row>
    <row r="1551" spans="1:9" ht="31.5" x14ac:dyDescent="0.25">
      <c r="A1551" s="60" t="s">
        <v>754</v>
      </c>
      <c r="B1551" s="21" t="s">
        <v>113</v>
      </c>
      <c r="C1551" s="20" t="s">
        <v>63</v>
      </c>
      <c r="D1551" s="26" t="s">
        <v>757</v>
      </c>
      <c r="E1551" s="57"/>
      <c r="F1551" s="22">
        <f t="shared" si="16"/>
        <v>15092</v>
      </c>
    </row>
    <row r="1552" spans="1:9" ht="31.5" x14ac:dyDescent="0.25">
      <c r="A1552" s="60" t="s">
        <v>769</v>
      </c>
      <c r="B1552" s="21" t="s">
        <v>113</v>
      </c>
      <c r="C1552" s="20" t="s">
        <v>63</v>
      </c>
      <c r="D1552" s="26" t="s">
        <v>755</v>
      </c>
      <c r="E1552" s="171"/>
      <c r="F1552" s="22">
        <f>F1557+F1553</f>
        <v>15092</v>
      </c>
    </row>
    <row r="1553" spans="1:16374" ht="19.5" customHeight="1" x14ac:dyDescent="0.25">
      <c r="A1553" s="31" t="s">
        <v>904</v>
      </c>
      <c r="B1553" s="233" t="s">
        <v>113</v>
      </c>
      <c r="C1553" s="40" t="s">
        <v>63</v>
      </c>
      <c r="D1553" s="33" t="s">
        <v>887</v>
      </c>
      <c r="E1553" s="145"/>
      <c r="F1553" s="225">
        <f t="shared" ref="F1553:F1555" si="17">F1554</f>
        <v>1962</v>
      </c>
    </row>
    <row r="1554" spans="1:16374" ht="24" customHeight="1" x14ac:dyDescent="0.25">
      <c r="A1554" s="51" t="s">
        <v>491</v>
      </c>
      <c r="B1554" s="232" t="s">
        <v>113</v>
      </c>
      <c r="C1554" s="227" t="s">
        <v>63</v>
      </c>
      <c r="D1554" s="29" t="s">
        <v>887</v>
      </c>
      <c r="E1554" s="226">
        <v>400</v>
      </c>
      <c r="F1554" s="225">
        <f t="shared" si="17"/>
        <v>1962</v>
      </c>
    </row>
    <row r="1555" spans="1:16374" ht="15.75" x14ac:dyDescent="0.25">
      <c r="A1555" s="229" t="s">
        <v>116</v>
      </c>
      <c r="B1555" s="232" t="s">
        <v>113</v>
      </c>
      <c r="C1555" s="227" t="s">
        <v>63</v>
      </c>
      <c r="D1555" s="29" t="s">
        <v>887</v>
      </c>
      <c r="E1555" s="226">
        <v>410</v>
      </c>
      <c r="F1555" s="225">
        <f t="shared" si="17"/>
        <v>1962</v>
      </c>
    </row>
    <row r="1556" spans="1:16374" ht="31.5" x14ac:dyDescent="0.25">
      <c r="A1556" s="228" t="s">
        <v>193</v>
      </c>
      <c r="B1556" s="232" t="s">
        <v>113</v>
      </c>
      <c r="C1556" s="227" t="s">
        <v>63</v>
      </c>
      <c r="D1556" s="29" t="s">
        <v>887</v>
      </c>
      <c r="E1556" s="226">
        <v>412</v>
      </c>
      <c r="F1556" s="225">
        <v>1962</v>
      </c>
    </row>
    <row r="1557" spans="1:16374" ht="31.5" x14ac:dyDescent="0.25">
      <c r="A1557" s="31" t="s">
        <v>770</v>
      </c>
      <c r="B1557" s="233" t="s">
        <v>113</v>
      </c>
      <c r="C1557" s="40" t="s">
        <v>63</v>
      </c>
      <c r="D1557" s="33" t="s">
        <v>756</v>
      </c>
      <c r="E1557" s="171"/>
      <c r="F1557" s="30">
        <f t="shared" si="16"/>
        <v>13130</v>
      </c>
    </row>
    <row r="1558" spans="1:16374" ht="21" customHeight="1" x14ac:dyDescent="0.25">
      <c r="A1558" s="188" t="s">
        <v>491</v>
      </c>
      <c r="B1558" s="232" t="s">
        <v>113</v>
      </c>
      <c r="C1558" s="227" t="s">
        <v>63</v>
      </c>
      <c r="D1558" s="29" t="s">
        <v>756</v>
      </c>
      <c r="E1558" s="57">
        <v>400</v>
      </c>
      <c r="F1558" s="30">
        <f t="shared" si="16"/>
        <v>13130</v>
      </c>
      <c r="G1558" s="75"/>
      <c r="H1558" s="75"/>
      <c r="I1558" s="75"/>
      <c r="J1558" s="75"/>
      <c r="K1558" s="75"/>
      <c r="L1558" s="75"/>
      <c r="M1558" s="75"/>
      <c r="N1558" s="75"/>
      <c r="O1558" s="75"/>
      <c r="P1558" s="75"/>
      <c r="Q1558" s="75"/>
      <c r="R1558" s="75"/>
      <c r="S1558" s="75"/>
      <c r="T1558" s="75"/>
      <c r="U1558" s="75"/>
      <c r="V1558" s="75"/>
      <c r="W1558" s="75"/>
      <c r="X1558" s="75"/>
      <c r="Y1558" s="75"/>
      <c r="Z1558" s="75"/>
      <c r="AA1558" s="75"/>
      <c r="AB1558" s="75"/>
      <c r="AC1558" s="75"/>
      <c r="AD1558" s="75"/>
      <c r="AE1558" s="75"/>
      <c r="AF1558" s="75"/>
      <c r="AG1558" s="75"/>
      <c r="AH1558" s="75"/>
      <c r="AI1558" s="75"/>
      <c r="AJ1558" s="75"/>
      <c r="AK1558" s="75"/>
      <c r="AL1558" s="75"/>
      <c r="AM1558" s="75"/>
      <c r="AN1558" s="75"/>
      <c r="AO1558" s="75"/>
      <c r="AP1558" s="75"/>
      <c r="AQ1558" s="75"/>
      <c r="AR1558" s="75"/>
      <c r="AS1558" s="75"/>
      <c r="AT1558" s="75"/>
      <c r="AU1558" s="75"/>
      <c r="AV1558" s="75"/>
      <c r="AW1558" s="75"/>
      <c r="AX1558" s="75"/>
      <c r="AY1558" s="75"/>
      <c r="AZ1558" s="75"/>
      <c r="BA1558" s="75"/>
      <c r="BB1558" s="75"/>
      <c r="BC1558" s="75"/>
      <c r="BD1558" s="75"/>
      <c r="BE1558" s="75"/>
      <c r="BF1558" s="75"/>
      <c r="BG1558" s="75"/>
      <c r="BH1558" s="75"/>
      <c r="BI1558" s="75"/>
      <c r="BJ1558" s="75"/>
      <c r="BK1558" s="75"/>
      <c r="BL1558" s="75"/>
      <c r="BM1558" s="75"/>
      <c r="BN1558" s="75"/>
      <c r="BO1558" s="75"/>
      <c r="BP1558" s="75"/>
      <c r="BQ1558" s="75"/>
      <c r="BR1558" s="75"/>
      <c r="BS1558" s="75"/>
      <c r="BT1558" s="75"/>
      <c r="BU1558" s="75"/>
      <c r="BV1558" s="75"/>
      <c r="BW1558" s="75"/>
      <c r="BX1558" s="75"/>
      <c r="BY1558" s="75"/>
      <c r="BZ1558" s="75"/>
      <c r="CA1558" s="75"/>
      <c r="CB1558" s="75"/>
      <c r="CC1558" s="75"/>
      <c r="CD1558" s="75"/>
      <c r="CE1558" s="75"/>
      <c r="CF1558" s="75"/>
      <c r="CG1558" s="75"/>
      <c r="CH1558" s="75"/>
      <c r="CI1558" s="75"/>
      <c r="CJ1558" s="75"/>
      <c r="CK1558" s="75"/>
      <c r="CL1558" s="75"/>
      <c r="CM1558" s="75"/>
      <c r="CN1558" s="75"/>
      <c r="CO1558" s="75"/>
      <c r="CP1558" s="75"/>
      <c r="CQ1558" s="75"/>
      <c r="CR1558" s="75"/>
      <c r="CS1558" s="75"/>
      <c r="CT1558" s="75"/>
      <c r="CU1558" s="75"/>
      <c r="CV1558" s="75"/>
      <c r="CW1558" s="75"/>
      <c r="CX1558" s="75"/>
      <c r="CY1558" s="75"/>
      <c r="CZ1558" s="75"/>
      <c r="DA1558" s="75"/>
      <c r="DB1558" s="75"/>
      <c r="DC1558" s="75"/>
      <c r="DD1558" s="75"/>
      <c r="DE1558" s="75"/>
      <c r="DF1558" s="75"/>
      <c r="DG1558" s="75"/>
      <c r="DH1558" s="75"/>
      <c r="DI1558" s="75"/>
      <c r="DJ1558" s="75"/>
      <c r="DK1558" s="75"/>
      <c r="DL1558" s="75"/>
      <c r="DM1558" s="75"/>
      <c r="DN1558" s="75"/>
      <c r="DO1558" s="75"/>
      <c r="DP1558" s="75"/>
      <c r="DQ1558" s="75"/>
      <c r="DR1558" s="75"/>
      <c r="DS1558" s="75"/>
      <c r="DT1558" s="75"/>
      <c r="DU1558" s="75"/>
      <c r="DV1558" s="75"/>
      <c r="DW1558" s="75"/>
      <c r="DX1558" s="75"/>
      <c r="DY1558" s="75"/>
      <c r="DZ1558" s="75"/>
      <c r="EA1558" s="75"/>
      <c r="EB1558" s="75"/>
      <c r="EC1558" s="75"/>
      <c r="ED1558" s="75"/>
      <c r="EE1558" s="75"/>
      <c r="EF1558" s="75"/>
      <c r="EG1558" s="75"/>
      <c r="EH1558" s="75"/>
      <c r="EI1558" s="75"/>
      <c r="EJ1558" s="75"/>
      <c r="EK1558" s="75"/>
      <c r="EL1558" s="75"/>
      <c r="EM1558" s="75"/>
      <c r="EN1558" s="75"/>
      <c r="EO1558" s="75"/>
      <c r="EP1558" s="75"/>
      <c r="EQ1558" s="75"/>
      <c r="ER1558" s="75"/>
      <c r="ES1558" s="75"/>
      <c r="ET1558" s="75"/>
      <c r="EU1558" s="75"/>
      <c r="EV1558" s="75"/>
      <c r="EW1558" s="75"/>
      <c r="EX1558" s="75"/>
      <c r="EY1558" s="75"/>
      <c r="EZ1558" s="75"/>
      <c r="FA1558" s="75"/>
      <c r="FB1558" s="75"/>
      <c r="FC1558" s="75"/>
      <c r="FD1558" s="75"/>
      <c r="FE1558" s="75"/>
      <c r="FF1558" s="75"/>
      <c r="FG1558" s="75"/>
      <c r="FH1558" s="75"/>
      <c r="FI1558" s="75"/>
      <c r="FJ1558" s="75"/>
      <c r="FK1558" s="75"/>
      <c r="FL1558" s="75"/>
      <c r="FM1558" s="75"/>
      <c r="FN1558" s="75"/>
      <c r="FO1558" s="75"/>
      <c r="FP1558" s="75"/>
      <c r="FQ1558" s="75"/>
      <c r="FR1558" s="75"/>
      <c r="FS1558" s="75"/>
      <c r="FT1558" s="75"/>
      <c r="FU1558" s="75"/>
      <c r="FV1558" s="75"/>
      <c r="FW1558" s="75"/>
      <c r="FX1558" s="75"/>
      <c r="FY1558" s="75"/>
      <c r="FZ1558" s="75"/>
      <c r="GA1558" s="75"/>
      <c r="GB1558" s="75"/>
      <c r="GC1558" s="75"/>
      <c r="GD1558" s="75"/>
      <c r="GE1558" s="75"/>
      <c r="GF1558" s="75"/>
      <c r="GG1558" s="75"/>
      <c r="GH1558" s="75"/>
      <c r="GI1558" s="75"/>
      <c r="GJ1558" s="75"/>
      <c r="GK1558" s="75"/>
      <c r="GL1558" s="75"/>
      <c r="GM1558" s="75"/>
      <c r="GN1558" s="75"/>
      <c r="GO1558" s="75"/>
      <c r="GP1558" s="75"/>
      <c r="GQ1558" s="75"/>
      <c r="GR1558" s="75"/>
      <c r="GS1558" s="75"/>
      <c r="GT1558" s="75"/>
      <c r="GU1558" s="75"/>
      <c r="GV1558" s="75"/>
      <c r="GW1558" s="75"/>
      <c r="GX1558" s="75"/>
      <c r="GY1558" s="75"/>
      <c r="GZ1558" s="75"/>
      <c r="HA1558" s="75"/>
      <c r="HB1558" s="75"/>
      <c r="HC1558" s="75"/>
      <c r="HD1558" s="75"/>
      <c r="HE1558" s="75"/>
      <c r="HF1558" s="75"/>
      <c r="HG1558" s="75"/>
      <c r="HH1558" s="75"/>
      <c r="HI1558" s="75"/>
      <c r="HJ1558" s="75"/>
      <c r="HK1558" s="75"/>
      <c r="HL1558" s="75"/>
      <c r="HM1558" s="75"/>
      <c r="HN1558" s="75"/>
      <c r="HO1558" s="75"/>
      <c r="HP1558" s="75"/>
      <c r="HQ1558" s="75"/>
      <c r="HR1558" s="75"/>
      <c r="HS1558" s="75"/>
      <c r="HT1558" s="75"/>
      <c r="HU1558" s="75"/>
      <c r="HV1558" s="75"/>
      <c r="HW1558" s="75"/>
      <c r="HX1558" s="75"/>
      <c r="HY1558" s="75"/>
      <c r="HZ1558" s="75"/>
      <c r="IA1558" s="75"/>
      <c r="IB1558" s="75"/>
      <c r="IC1558" s="75"/>
      <c r="ID1558" s="75"/>
      <c r="IE1558" s="75"/>
      <c r="IF1558" s="75"/>
      <c r="IG1558" s="75"/>
      <c r="IH1558" s="75"/>
      <c r="II1558" s="75"/>
      <c r="IJ1558" s="75"/>
      <c r="IK1558" s="75"/>
      <c r="IL1558" s="75"/>
      <c r="IM1558" s="75"/>
      <c r="IN1558" s="75"/>
      <c r="IO1558" s="75"/>
      <c r="IP1558" s="75"/>
      <c r="IQ1558" s="75"/>
      <c r="IR1558" s="75"/>
      <c r="IS1558" s="75"/>
      <c r="IT1558" s="75"/>
      <c r="IU1558" s="75"/>
      <c r="IV1558" s="75"/>
      <c r="IW1558" s="75"/>
      <c r="IX1558" s="75"/>
      <c r="IY1558" s="75"/>
      <c r="IZ1558" s="75"/>
      <c r="JA1558" s="75"/>
      <c r="JB1558" s="75"/>
      <c r="JC1558" s="75"/>
      <c r="JD1558" s="75"/>
      <c r="JE1558" s="75"/>
      <c r="JF1558" s="75"/>
      <c r="JG1558" s="75"/>
      <c r="JH1558" s="75"/>
      <c r="JI1558" s="75"/>
      <c r="JJ1558" s="75"/>
      <c r="JK1558" s="75"/>
      <c r="JL1558" s="75"/>
      <c r="JM1558" s="75"/>
      <c r="JN1558" s="75"/>
      <c r="JO1558" s="75"/>
      <c r="JP1558" s="75"/>
      <c r="JQ1558" s="75"/>
      <c r="JR1558" s="75"/>
      <c r="JS1558" s="75"/>
      <c r="JT1558" s="75"/>
      <c r="JU1558" s="75"/>
      <c r="JV1558" s="75"/>
      <c r="JW1558" s="75"/>
      <c r="JX1558" s="75"/>
      <c r="JY1558" s="75"/>
      <c r="JZ1558" s="75"/>
      <c r="KA1558" s="75"/>
      <c r="KB1558" s="75"/>
      <c r="KC1558" s="75"/>
      <c r="KD1558" s="75"/>
      <c r="KE1558" s="75"/>
      <c r="KF1558" s="75"/>
      <c r="KG1558" s="75"/>
      <c r="KH1558" s="75"/>
      <c r="KI1558" s="75"/>
      <c r="KJ1558" s="75"/>
      <c r="KK1558" s="75"/>
      <c r="KL1558" s="75"/>
      <c r="KM1558" s="75"/>
      <c r="KN1558" s="75"/>
      <c r="KO1558" s="75"/>
      <c r="KP1558" s="75"/>
      <c r="KQ1558" s="75"/>
      <c r="KR1558" s="75"/>
      <c r="KS1558" s="75"/>
      <c r="KT1558" s="75"/>
      <c r="KU1558" s="75"/>
      <c r="KV1558" s="75"/>
      <c r="KW1558" s="75"/>
      <c r="KX1558" s="75"/>
      <c r="KY1558" s="75"/>
      <c r="KZ1558" s="75"/>
      <c r="LA1558" s="75"/>
      <c r="LB1558" s="75"/>
      <c r="LC1558" s="75"/>
      <c r="LD1558" s="75"/>
      <c r="LE1558" s="75"/>
      <c r="LF1558" s="75"/>
      <c r="LG1558" s="75"/>
      <c r="LH1558" s="75"/>
      <c r="LI1558" s="75"/>
      <c r="LJ1558" s="75"/>
      <c r="LK1558" s="75"/>
      <c r="LL1558" s="75"/>
      <c r="LM1558" s="75"/>
      <c r="LN1558" s="75"/>
      <c r="LO1558" s="75"/>
      <c r="LP1558" s="75"/>
      <c r="LQ1558" s="75"/>
      <c r="LR1558" s="75"/>
      <c r="LS1558" s="75"/>
      <c r="LT1558" s="75"/>
      <c r="LU1558" s="75"/>
      <c r="LV1558" s="75"/>
      <c r="LW1558" s="75"/>
      <c r="LX1558" s="75"/>
      <c r="LY1558" s="75"/>
      <c r="LZ1558" s="75"/>
      <c r="MA1558" s="75"/>
      <c r="MB1558" s="75"/>
      <c r="MC1558" s="75"/>
      <c r="MD1558" s="75"/>
      <c r="ME1558" s="75"/>
      <c r="MF1558" s="75"/>
      <c r="MG1558" s="75"/>
      <c r="MH1558" s="75"/>
      <c r="MI1558" s="75"/>
      <c r="MJ1558" s="75"/>
      <c r="MK1558" s="75"/>
      <c r="ML1558" s="75"/>
      <c r="MM1558" s="75"/>
      <c r="MN1558" s="75"/>
      <c r="MO1558" s="75"/>
      <c r="MP1558" s="75"/>
      <c r="MQ1558" s="75"/>
      <c r="MR1558" s="75"/>
      <c r="MS1558" s="75"/>
      <c r="MT1558" s="75"/>
      <c r="MU1558" s="75"/>
      <c r="MV1558" s="75"/>
      <c r="MW1558" s="75"/>
      <c r="MX1558" s="75"/>
      <c r="MY1558" s="75"/>
      <c r="MZ1558" s="75"/>
      <c r="NA1558" s="75"/>
      <c r="NB1558" s="75"/>
      <c r="NC1558" s="75"/>
      <c r="ND1558" s="75"/>
      <c r="NE1558" s="75"/>
      <c r="NF1558" s="75"/>
      <c r="NG1558" s="75"/>
      <c r="NH1558" s="75"/>
      <c r="NI1558" s="75"/>
      <c r="NJ1558" s="75"/>
      <c r="NK1558" s="75"/>
      <c r="NL1558" s="75"/>
      <c r="NM1558" s="75"/>
      <c r="NN1558" s="75"/>
      <c r="NO1558" s="75"/>
      <c r="NP1558" s="75"/>
      <c r="NQ1558" s="75"/>
      <c r="NR1558" s="75"/>
      <c r="NS1558" s="75"/>
      <c r="NT1558" s="75"/>
      <c r="NU1558" s="75"/>
      <c r="NV1558" s="75"/>
      <c r="NW1558" s="75"/>
      <c r="NX1558" s="75"/>
      <c r="NY1558" s="75"/>
      <c r="NZ1558" s="75"/>
      <c r="OA1558" s="75"/>
      <c r="OB1558" s="75"/>
      <c r="OC1558" s="75"/>
      <c r="OD1558" s="75"/>
      <c r="OE1558" s="75"/>
      <c r="OF1558" s="75"/>
      <c r="OG1558" s="75"/>
      <c r="OH1558" s="75"/>
      <c r="OI1558" s="75"/>
      <c r="OJ1558" s="75"/>
      <c r="OK1558" s="75"/>
      <c r="OL1558" s="75"/>
      <c r="OM1558" s="75"/>
      <c r="ON1558" s="75"/>
      <c r="OO1558" s="75"/>
      <c r="OP1558" s="75"/>
      <c r="OQ1558" s="75"/>
      <c r="OR1558" s="75"/>
      <c r="OS1558" s="75"/>
      <c r="OT1558" s="75"/>
      <c r="OU1558" s="75"/>
      <c r="OV1558" s="75"/>
      <c r="OW1558" s="75"/>
      <c r="OX1558" s="75"/>
      <c r="OY1558" s="75"/>
      <c r="OZ1558" s="75"/>
      <c r="PA1558" s="75"/>
      <c r="PB1558" s="75"/>
      <c r="PC1558" s="75"/>
      <c r="PD1558" s="75"/>
      <c r="PE1558" s="75"/>
      <c r="PF1558" s="75"/>
      <c r="PG1558" s="75"/>
      <c r="PH1558" s="75"/>
      <c r="PI1558" s="75"/>
      <c r="PJ1558" s="75"/>
      <c r="PK1558" s="75"/>
      <c r="PL1558" s="75"/>
      <c r="PM1558" s="75"/>
      <c r="PN1558" s="75"/>
      <c r="PO1558" s="75"/>
      <c r="PP1558" s="75"/>
      <c r="PQ1558" s="75"/>
      <c r="PR1558" s="75"/>
      <c r="PS1558" s="75"/>
      <c r="PT1558" s="75"/>
      <c r="PU1558" s="75"/>
      <c r="PV1558" s="75"/>
      <c r="PW1558" s="75"/>
      <c r="PX1558" s="75"/>
      <c r="PY1558" s="75"/>
      <c r="PZ1558" s="75"/>
      <c r="QA1558" s="75"/>
      <c r="QB1558" s="75"/>
      <c r="QC1558" s="75"/>
      <c r="QD1558" s="75"/>
      <c r="QE1558" s="75"/>
      <c r="QF1558" s="75"/>
      <c r="QG1558" s="75"/>
      <c r="QH1558" s="75"/>
      <c r="QI1558" s="75"/>
      <c r="QJ1558" s="75"/>
      <c r="QK1558" s="75"/>
      <c r="QL1558" s="75"/>
      <c r="QM1558" s="75"/>
      <c r="QN1558" s="75"/>
      <c r="QO1558" s="75"/>
      <c r="QP1558" s="75"/>
      <c r="QQ1558" s="75"/>
      <c r="QR1558" s="75"/>
      <c r="QS1558" s="75"/>
      <c r="QT1558" s="75"/>
      <c r="QU1558" s="75"/>
      <c r="QV1558" s="75"/>
      <c r="QW1558" s="75"/>
      <c r="QX1558" s="75"/>
      <c r="QY1558" s="75"/>
      <c r="QZ1558" s="75"/>
      <c r="RA1558" s="75"/>
      <c r="RB1558" s="75"/>
      <c r="RC1558" s="75"/>
      <c r="RD1558" s="75"/>
      <c r="RE1558" s="75"/>
      <c r="RF1558" s="75"/>
      <c r="RG1558" s="75"/>
      <c r="RH1558" s="75"/>
      <c r="RI1558" s="75"/>
      <c r="RJ1558" s="75"/>
      <c r="RK1558" s="75"/>
      <c r="RL1558" s="75"/>
      <c r="RM1558" s="75"/>
      <c r="RN1558" s="75"/>
      <c r="RO1558" s="75"/>
      <c r="RP1558" s="75"/>
      <c r="RQ1558" s="75"/>
      <c r="RR1558" s="75"/>
      <c r="RS1558" s="75"/>
      <c r="RT1558" s="75"/>
      <c r="RU1558" s="75"/>
      <c r="RV1558" s="75"/>
      <c r="RW1558" s="75"/>
      <c r="RX1558" s="75"/>
      <c r="RY1558" s="75"/>
      <c r="RZ1558" s="75"/>
      <c r="SA1558" s="75"/>
      <c r="SB1558" s="75"/>
      <c r="SC1558" s="75"/>
      <c r="SD1558" s="75"/>
      <c r="SE1558" s="75"/>
      <c r="SF1558" s="75"/>
      <c r="SG1558" s="75"/>
      <c r="SH1558" s="75"/>
      <c r="SI1558" s="75"/>
      <c r="SJ1558" s="75"/>
      <c r="SK1558" s="75"/>
      <c r="SL1558" s="75"/>
      <c r="SM1558" s="75"/>
      <c r="SN1558" s="75"/>
      <c r="SO1558" s="75"/>
      <c r="SP1558" s="75"/>
      <c r="SQ1558" s="75"/>
      <c r="SR1558" s="75"/>
      <c r="SS1558" s="75"/>
      <c r="ST1558" s="75"/>
      <c r="SU1558" s="75"/>
      <c r="SV1558" s="75"/>
      <c r="SW1558" s="75"/>
      <c r="SX1558" s="75"/>
      <c r="SY1558" s="75"/>
      <c r="SZ1558" s="75"/>
      <c r="TA1558" s="75"/>
      <c r="TB1558" s="75"/>
      <c r="TC1558" s="75"/>
      <c r="TD1558" s="75"/>
      <c r="TE1558" s="75"/>
      <c r="TF1558" s="75"/>
      <c r="TG1558" s="75"/>
      <c r="TH1558" s="75"/>
      <c r="TI1558" s="75"/>
      <c r="TJ1558" s="75"/>
      <c r="TK1558" s="75"/>
      <c r="TL1558" s="75"/>
      <c r="TM1558" s="75"/>
      <c r="TN1558" s="75"/>
      <c r="TO1558" s="75"/>
      <c r="TP1558" s="75"/>
      <c r="TQ1558" s="75"/>
      <c r="TR1558" s="75"/>
      <c r="TS1558" s="75"/>
      <c r="TT1558" s="75"/>
      <c r="TU1558" s="75"/>
      <c r="TV1558" s="75"/>
      <c r="TW1558" s="75"/>
      <c r="TX1558" s="75"/>
      <c r="TY1558" s="75"/>
      <c r="TZ1558" s="75"/>
      <c r="UA1558" s="75"/>
      <c r="UB1558" s="75"/>
      <c r="UC1558" s="75"/>
      <c r="UD1558" s="75"/>
      <c r="UE1558" s="75"/>
      <c r="UF1558" s="75"/>
      <c r="UG1558" s="75"/>
      <c r="UH1558" s="75"/>
      <c r="UI1558" s="75"/>
      <c r="UJ1558" s="75"/>
      <c r="UK1558" s="75"/>
      <c r="UL1558" s="75"/>
      <c r="UM1558" s="75"/>
      <c r="UN1558" s="75"/>
      <c r="UO1558" s="75"/>
      <c r="UP1558" s="75"/>
      <c r="UQ1558" s="75"/>
      <c r="UR1558" s="75"/>
      <c r="US1558" s="75"/>
      <c r="UT1558" s="75"/>
      <c r="UU1558" s="75"/>
      <c r="UV1558" s="75"/>
      <c r="UW1558" s="75"/>
      <c r="UX1558" s="75"/>
      <c r="UY1558" s="75"/>
      <c r="UZ1558" s="75"/>
      <c r="VA1558" s="75"/>
      <c r="VB1558" s="75"/>
      <c r="VC1558" s="75"/>
      <c r="VD1558" s="75"/>
      <c r="VE1558" s="75"/>
      <c r="VF1558" s="75"/>
      <c r="VG1558" s="75"/>
      <c r="VH1558" s="75"/>
      <c r="VI1558" s="75"/>
      <c r="VJ1558" s="75"/>
      <c r="VK1558" s="75"/>
      <c r="VL1558" s="75"/>
      <c r="VM1558" s="75"/>
      <c r="VN1558" s="75"/>
      <c r="VO1558" s="75"/>
      <c r="VP1558" s="75"/>
      <c r="VQ1558" s="75"/>
      <c r="VR1558" s="75"/>
      <c r="VS1558" s="75"/>
      <c r="VT1558" s="75"/>
      <c r="VU1558" s="75"/>
      <c r="VV1558" s="75"/>
      <c r="VW1558" s="75"/>
      <c r="VX1558" s="75"/>
      <c r="VY1558" s="75"/>
      <c r="VZ1558" s="75"/>
      <c r="WA1558" s="75"/>
      <c r="WB1558" s="75"/>
      <c r="WC1558" s="75"/>
      <c r="WD1558" s="75"/>
      <c r="WE1558" s="75"/>
      <c r="WF1558" s="75"/>
      <c r="WG1558" s="75"/>
      <c r="WH1558" s="75"/>
      <c r="WI1558" s="75"/>
      <c r="WJ1558" s="75"/>
      <c r="WK1558" s="75"/>
      <c r="WL1558" s="75"/>
      <c r="WM1558" s="75"/>
      <c r="WN1558" s="75"/>
      <c r="WO1558" s="75"/>
      <c r="WP1558" s="75"/>
      <c r="WQ1558" s="75"/>
      <c r="WR1558" s="75"/>
      <c r="WS1558" s="75"/>
      <c r="WT1558" s="75"/>
      <c r="WU1558" s="75"/>
      <c r="WV1558" s="75"/>
      <c r="WW1558" s="75"/>
      <c r="WX1558" s="75"/>
      <c r="WY1558" s="75"/>
      <c r="WZ1558" s="75"/>
      <c r="XA1558" s="75"/>
      <c r="XB1558" s="75"/>
      <c r="XC1558" s="75"/>
      <c r="XD1558" s="75"/>
      <c r="XE1558" s="75"/>
      <c r="XF1558" s="75"/>
      <c r="XG1558" s="75"/>
      <c r="XH1558" s="75"/>
      <c r="XI1558" s="75"/>
      <c r="XJ1558" s="75"/>
      <c r="XK1558" s="75"/>
      <c r="XL1558" s="75"/>
      <c r="XM1558" s="75"/>
      <c r="XN1558" s="75"/>
      <c r="XO1558" s="75"/>
      <c r="XP1558" s="75"/>
      <c r="XQ1558" s="75"/>
      <c r="XR1558" s="75"/>
      <c r="XS1558" s="75"/>
      <c r="XT1558" s="75"/>
      <c r="XU1558" s="75"/>
      <c r="XV1558" s="75"/>
      <c r="XW1558" s="75"/>
      <c r="XX1558" s="75"/>
      <c r="XY1558" s="75"/>
      <c r="XZ1558" s="75"/>
      <c r="YA1558" s="75"/>
      <c r="YB1558" s="75"/>
      <c r="YC1558" s="75"/>
      <c r="YD1558" s="75"/>
      <c r="YE1558" s="75"/>
      <c r="YF1558" s="75"/>
      <c r="YG1558" s="75"/>
      <c r="YH1558" s="75"/>
      <c r="YI1558" s="75"/>
      <c r="YJ1558" s="75"/>
      <c r="YK1558" s="75"/>
      <c r="YL1558" s="75"/>
      <c r="YM1558" s="75"/>
      <c r="YN1558" s="75"/>
      <c r="YO1558" s="75"/>
      <c r="YP1558" s="75"/>
      <c r="YQ1558" s="75"/>
      <c r="YR1558" s="75"/>
      <c r="YS1558" s="75"/>
      <c r="YT1558" s="75"/>
      <c r="YU1558" s="75"/>
      <c r="YV1558" s="75"/>
      <c r="YW1558" s="75"/>
      <c r="YX1558" s="75"/>
      <c r="YY1558" s="75"/>
      <c r="YZ1558" s="75"/>
      <c r="ZA1558" s="75"/>
      <c r="ZB1558" s="75"/>
      <c r="ZC1558" s="75"/>
      <c r="ZD1558" s="75"/>
      <c r="ZE1558" s="75"/>
      <c r="ZF1558" s="75"/>
      <c r="ZG1558" s="75"/>
      <c r="ZH1558" s="75"/>
      <c r="ZI1558" s="75"/>
      <c r="ZJ1558" s="75"/>
      <c r="ZK1558" s="75"/>
      <c r="ZL1558" s="75"/>
      <c r="ZM1558" s="75"/>
      <c r="ZN1558" s="75"/>
      <c r="ZO1558" s="75"/>
      <c r="ZP1558" s="75"/>
      <c r="ZQ1558" s="75"/>
      <c r="ZR1558" s="75"/>
      <c r="ZS1558" s="75"/>
      <c r="ZT1558" s="75"/>
      <c r="ZU1558" s="75"/>
      <c r="ZV1558" s="75"/>
      <c r="ZW1558" s="75"/>
      <c r="ZX1558" s="75"/>
      <c r="ZY1558" s="75"/>
      <c r="ZZ1558" s="75"/>
      <c r="AAA1558" s="75"/>
      <c r="AAB1558" s="75"/>
      <c r="AAC1558" s="75"/>
      <c r="AAD1558" s="75"/>
      <c r="AAE1558" s="75"/>
      <c r="AAF1558" s="75"/>
      <c r="AAG1558" s="75"/>
      <c r="AAH1558" s="75"/>
      <c r="AAI1558" s="75"/>
      <c r="AAJ1558" s="75"/>
      <c r="AAK1558" s="75"/>
      <c r="AAL1558" s="75"/>
      <c r="AAM1558" s="75"/>
      <c r="AAN1558" s="75"/>
      <c r="AAO1558" s="75"/>
      <c r="AAP1558" s="75"/>
      <c r="AAQ1558" s="75"/>
      <c r="AAR1558" s="75"/>
      <c r="AAS1558" s="75"/>
      <c r="AAT1558" s="75"/>
      <c r="AAU1558" s="75"/>
      <c r="AAV1558" s="75"/>
      <c r="AAW1558" s="75"/>
      <c r="AAX1558" s="75"/>
      <c r="AAY1558" s="75"/>
      <c r="AAZ1558" s="75"/>
      <c r="ABA1558" s="75"/>
      <c r="ABB1558" s="75"/>
      <c r="ABC1558" s="75"/>
      <c r="ABD1558" s="75"/>
      <c r="ABE1558" s="75"/>
      <c r="ABF1558" s="75"/>
      <c r="ABG1558" s="75"/>
      <c r="ABH1558" s="75"/>
      <c r="ABI1558" s="75"/>
      <c r="ABJ1558" s="75"/>
      <c r="ABK1558" s="75"/>
      <c r="ABL1558" s="75"/>
      <c r="ABM1558" s="75"/>
      <c r="ABN1558" s="75"/>
      <c r="ABO1558" s="75"/>
      <c r="ABP1558" s="75"/>
      <c r="ABQ1558" s="75"/>
      <c r="ABR1558" s="75"/>
      <c r="ABS1558" s="75"/>
      <c r="ABT1558" s="75"/>
      <c r="ABU1558" s="75"/>
      <c r="ABV1558" s="75"/>
      <c r="ABW1558" s="75"/>
      <c r="ABX1558" s="75"/>
      <c r="ABY1558" s="75"/>
      <c r="ABZ1558" s="75"/>
      <c r="ACA1558" s="75"/>
      <c r="ACB1558" s="75"/>
      <c r="ACC1558" s="75"/>
      <c r="ACD1558" s="75"/>
      <c r="ACE1558" s="75"/>
      <c r="ACF1558" s="75"/>
      <c r="ACG1558" s="75"/>
      <c r="ACH1558" s="75"/>
      <c r="ACI1558" s="75"/>
      <c r="ACJ1558" s="75"/>
      <c r="ACK1558" s="75"/>
      <c r="ACL1558" s="75"/>
      <c r="ACM1558" s="75"/>
      <c r="ACN1558" s="75"/>
      <c r="ACO1558" s="75"/>
      <c r="ACP1558" s="75"/>
      <c r="ACQ1558" s="75"/>
      <c r="ACR1558" s="75"/>
      <c r="ACS1558" s="75"/>
      <c r="ACT1558" s="75"/>
      <c r="ACU1558" s="75"/>
      <c r="ACV1558" s="75"/>
      <c r="ACW1558" s="75"/>
      <c r="ACX1558" s="75"/>
      <c r="ACY1558" s="75"/>
      <c r="ACZ1558" s="75"/>
      <c r="ADA1558" s="75"/>
      <c r="ADB1558" s="75"/>
      <c r="ADC1558" s="75"/>
      <c r="ADD1558" s="75"/>
      <c r="ADE1558" s="75"/>
      <c r="ADF1558" s="75"/>
      <c r="ADG1558" s="75"/>
      <c r="ADH1558" s="75"/>
      <c r="ADI1558" s="75"/>
      <c r="ADJ1558" s="75"/>
      <c r="ADK1558" s="75"/>
      <c r="ADL1558" s="75"/>
      <c r="ADM1558" s="75"/>
      <c r="ADN1558" s="75"/>
      <c r="ADO1558" s="75"/>
      <c r="ADP1558" s="75"/>
      <c r="ADQ1558" s="75"/>
      <c r="ADR1558" s="75"/>
      <c r="ADS1558" s="75"/>
      <c r="ADT1558" s="75"/>
      <c r="ADU1558" s="75"/>
      <c r="ADV1558" s="75"/>
      <c r="ADW1558" s="75"/>
      <c r="ADX1558" s="75"/>
      <c r="ADY1558" s="75"/>
      <c r="ADZ1558" s="75"/>
      <c r="AEA1558" s="75"/>
      <c r="AEB1558" s="75"/>
      <c r="AEC1558" s="75"/>
      <c r="AED1558" s="75"/>
      <c r="AEE1558" s="75"/>
      <c r="AEF1558" s="75"/>
      <c r="AEG1558" s="75"/>
      <c r="AEH1558" s="75"/>
      <c r="AEI1558" s="75"/>
      <c r="AEJ1558" s="75"/>
      <c r="AEK1558" s="75"/>
      <c r="AEL1558" s="75"/>
      <c r="AEM1558" s="75"/>
      <c r="AEN1558" s="75"/>
      <c r="AEO1558" s="75"/>
      <c r="AEP1558" s="75"/>
      <c r="AEQ1558" s="75"/>
      <c r="AER1558" s="75"/>
      <c r="AES1558" s="75"/>
      <c r="AET1558" s="75"/>
      <c r="AEU1558" s="75"/>
      <c r="AEV1558" s="75"/>
      <c r="AEW1558" s="75"/>
      <c r="AEX1558" s="75"/>
      <c r="AEY1558" s="75"/>
      <c r="AEZ1558" s="75"/>
      <c r="AFA1558" s="75"/>
      <c r="AFB1558" s="75"/>
      <c r="AFC1558" s="75"/>
      <c r="AFD1558" s="75"/>
      <c r="AFE1558" s="75"/>
      <c r="AFF1558" s="75"/>
      <c r="AFG1558" s="75"/>
      <c r="AFH1558" s="75"/>
      <c r="AFI1558" s="75"/>
      <c r="AFJ1558" s="75"/>
      <c r="AFK1558" s="75"/>
      <c r="AFL1558" s="75"/>
      <c r="AFM1558" s="75"/>
      <c r="AFN1558" s="75"/>
      <c r="AFO1558" s="75"/>
      <c r="AFP1558" s="75"/>
      <c r="AFQ1558" s="75"/>
      <c r="AFR1558" s="75"/>
      <c r="AFS1558" s="75"/>
      <c r="AFT1558" s="75"/>
      <c r="AFU1558" s="75"/>
      <c r="AFV1558" s="75"/>
      <c r="AFW1558" s="75"/>
      <c r="AFX1558" s="75"/>
      <c r="AFY1558" s="75"/>
      <c r="AFZ1558" s="75"/>
      <c r="AGA1558" s="75"/>
      <c r="AGB1558" s="75"/>
      <c r="AGC1558" s="75"/>
      <c r="AGD1558" s="75"/>
      <c r="AGE1558" s="75"/>
      <c r="AGF1558" s="75"/>
      <c r="AGG1558" s="75"/>
      <c r="AGH1558" s="75"/>
      <c r="AGI1558" s="75"/>
      <c r="AGJ1558" s="75"/>
      <c r="AGK1558" s="75"/>
      <c r="AGL1558" s="75"/>
      <c r="AGM1558" s="75"/>
      <c r="AGN1558" s="75"/>
      <c r="AGO1558" s="75"/>
      <c r="AGP1558" s="75"/>
      <c r="AGQ1558" s="75"/>
      <c r="AGR1558" s="75"/>
      <c r="AGS1558" s="75"/>
      <c r="AGT1558" s="75"/>
      <c r="AGU1558" s="75"/>
      <c r="AGV1558" s="75"/>
      <c r="AGW1558" s="75"/>
      <c r="AGX1558" s="75"/>
      <c r="AGY1558" s="75"/>
      <c r="AGZ1558" s="75"/>
      <c r="AHA1558" s="75"/>
      <c r="AHB1558" s="75"/>
      <c r="AHC1558" s="75"/>
      <c r="AHD1558" s="75"/>
      <c r="AHE1558" s="75"/>
      <c r="AHF1558" s="75"/>
      <c r="AHG1558" s="75"/>
      <c r="AHH1558" s="75"/>
      <c r="AHI1558" s="75"/>
      <c r="AHJ1558" s="75"/>
      <c r="AHK1558" s="75"/>
      <c r="AHL1558" s="75"/>
      <c r="AHM1558" s="75"/>
      <c r="AHN1558" s="75"/>
      <c r="AHO1558" s="75"/>
      <c r="AHP1558" s="75"/>
      <c r="AHQ1558" s="75"/>
      <c r="AHR1558" s="75"/>
      <c r="AHS1558" s="75"/>
      <c r="AHT1558" s="75"/>
      <c r="AHU1558" s="75"/>
      <c r="AHV1558" s="75"/>
      <c r="AHW1558" s="75"/>
      <c r="AHX1558" s="75"/>
      <c r="AHY1558" s="75"/>
      <c r="AHZ1558" s="75"/>
      <c r="AIA1558" s="75"/>
      <c r="AIB1558" s="75"/>
      <c r="AIC1558" s="75"/>
      <c r="AID1558" s="75"/>
      <c r="AIE1558" s="75"/>
      <c r="AIF1558" s="75"/>
      <c r="AIG1558" s="75"/>
      <c r="AIH1558" s="75"/>
      <c r="AII1558" s="75"/>
      <c r="AIJ1558" s="75"/>
      <c r="AIK1558" s="75"/>
      <c r="AIL1558" s="75"/>
      <c r="AIM1558" s="75"/>
      <c r="AIN1558" s="75"/>
      <c r="AIO1558" s="75"/>
      <c r="AIP1558" s="75"/>
      <c r="AIQ1558" s="75"/>
      <c r="AIR1558" s="75"/>
      <c r="AIS1558" s="75"/>
      <c r="AIT1558" s="75"/>
      <c r="AIU1558" s="75"/>
      <c r="AIV1558" s="75"/>
      <c r="AIW1558" s="75"/>
      <c r="AIX1558" s="75"/>
      <c r="AIY1558" s="75"/>
      <c r="AIZ1558" s="75"/>
      <c r="AJA1558" s="75"/>
      <c r="AJB1558" s="75"/>
      <c r="AJC1558" s="75"/>
      <c r="AJD1558" s="75"/>
      <c r="AJE1558" s="75"/>
      <c r="AJF1558" s="75"/>
      <c r="AJG1558" s="75"/>
      <c r="AJH1558" s="75"/>
      <c r="AJI1558" s="75"/>
      <c r="AJJ1558" s="75"/>
      <c r="AJK1558" s="75"/>
      <c r="AJL1558" s="75"/>
      <c r="AJM1558" s="75"/>
      <c r="AJN1558" s="75"/>
      <c r="AJO1558" s="75"/>
      <c r="AJP1558" s="75"/>
      <c r="AJQ1558" s="75"/>
      <c r="AJR1558" s="75"/>
      <c r="AJS1558" s="75"/>
      <c r="AJT1558" s="75"/>
      <c r="AJU1558" s="75"/>
      <c r="AJV1558" s="75"/>
      <c r="AJW1558" s="75"/>
      <c r="AJX1558" s="75"/>
      <c r="AJY1558" s="75"/>
      <c r="AJZ1558" s="75"/>
      <c r="AKA1558" s="75"/>
      <c r="AKB1558" s="75"/>
      <c r="AKC1558" s="75"/>
      <c r="AKD1558" s="75"/>
      <c r="AKE1558" s="75"/>
      <c r="AKF1558" s="75"/>
      <c r="AKG1558" s="75"/>
      <c r="AKH1558" s="75"/>
      <c r="AKI1558" s="75"/>
      <c r="AKJ1558" s="75"/>
      <c r="AKK1558" s="75"/>
      <c r="AKL1558" s="75"/>
      <c r="AKM1558" s="75"/>
      <c r="AKN1558" s="75"/>
      <c r="AKO1558" s="75"/>
      <c r="AKP1558" s="75"/>
      <c r="AKQ1558" s="75"/>
      <c r="AKR1558" s="75"/>
      <c r="AKS1558" s="75"/>
      <c r="AKT1558" s="75"/>
      <c r="AKU1558" s="75"/>
      <c r="AKV1558" s="75"/>
      <c r="AKW1558" s="75"/>
      <c r="AKX1558" s="75"/>
      <c r="AKY1558" s="75"/>
      <c r="AKZ1558" s="75"/>
      <c r="ALA1558" s="75"/>
      <c r="ALB1558" s="75"/>
      <c r="ALC1558" s="75"/>
      <c r="ALD1558" s="75"/>
      <c r="ALE1558" s="75"/>
      <c r="ALF1558" s="75"/>
      <c r="ALG1558" s="75"/>
      <c r="ALH1558" s="75"/>
      <c r="ALI1558" s="75"/>
      <c r="ALJ1558" s="75"/>
      <c r="ALK1558" s="75"/>
      <c r="ALL1558" s="75"/>
      <c r="ALM1558" s="75"/>
      <c r="ALN1558" s="75"/>
      <c r="ALO1558" s="75"/>
      <c r="ALP1558" s="75"/>
      <c r="ALQ1558" s="75"/>
      <c r="ALR1558" s="75"/>
      <c r="ALS1558" s="75"/>
      <c r="ALT1558" s="75"/>
      <c r="ALU1558" s="75"/>
      <c r="ALV1558" s="75"/>
      <c r="ALW1558" s="75"/>
      <c r="ALX1558" s="75"/>
      <c r="ALY1558" s="75"/>
      <c r="ALZ1558" s="75"/>
      <c r="AMA1558" s="75"/>
      <c r="AMB1558" s="75"/>
      <c r="AMC1558" s="75"/>
      <c r="AMD1558" s="75"/>
      <c r="AME1558" s="75"/>
      <c r="AMF1558" s="75"/>
      <c r="AMG1558" s="75"/>
      <c r="AMH1558" s="75"/>
      <c r="AMI1558" s="75"/>
      <c r="AMJ1558" s="75"/>
      <c r="AMK1558" s="75"/>
      <c r="AML1558" s="75"/>
      <c r="AMM1558" s="75"/>
      <c r="AMN1558" s="75"/>
      <c r="AMO1558" s="75"/>
      <c r="AMP1558" s="75"/>
      <c r="AMQ1558" s="75"/>
      <c r="AMR1558" s="75"/>
      <c r="AMS1558" s="75"/>
      <c r="AMT1558" s="75"/>
      <c r="AMU1558" s="75"/>
      <c r="AMV1558" s="75"/>
      <c r="AMW1558" s="75"/>
      <c r="AMX1558" s="75"/>
      <c r="AMY1558" s="75"/>
      <c r="AMZ1558" s="75"/>
      <c r="ANA1558" s="75"/>
      <c r="ANB1558" s="75"/>
      <c r="ANC1558" s="75"/>
      <c r="AND1558" s="75"/>
      <c r="ANE1558" s="75"/>
      <c r="ANF1558" s="75"/>
      <c r="ANG1558" s="75"/>
      <c r="ANH1558" s="75"/>
      <c r="ANI1558" s="75"/>
      <c r="ANJ1558" s="75"/>
      <c r="ANK1558" s="75"/>
      <c r="ANL1558" s="75"/>
      <c r="ANM1558" s="75"/>
      <c r="ANN1558" s="75"/>
      <c r="ANO1558" s="75"/>
      <c r="ANP1558" s="75"/>
      <c r="ANQ1558" s="75"/>
      <c r="ANR1558" s="75"/>
      <c r="ANS1558" s="75"/>
      <c r="ANT1558" s="75"/>
      <c r="ANU1558" s="75"/>
      <c r="ANV1558" s="75"/>
      <c r="ANW1558" s="75"/>
      <c r="ANX1558" s="75"/>
      <c r="ANY1558" s="75"/>
      <c r="ANZ1558" s="75"/>
      <c r="AOA1558" s="75"/>
      <c r="AOB1558" s="75"/>
      <c r="AOC1558" s="75"/>
      <c r="AOD1558" s="75"/>
      <c r="AOE1558" s="75"/>
      <c r="AOF1558" s="75"/>
      <c r="AOG1558" s="75"/>
      <c r="AOH1558" s="75"/>
      <c r="AOI1558" s="75"/>
      <c r="AOJ1558" s="75"/>
      <c r="AOK1558" s="75"/>
      <c r="AOL1558" s="75"/>
      <c r="AOM1558" s="75"/>
      <c r="AON1558" s="75"/>
      <c r="AOO1558" s="75"/>
      <c r="AOP1558" s="75"/>
      <c r="AOQ1558" s="75"/>
      <c r="AOR1558" s="75"/>
      <c r="AOS1558" s="75"/>
      <c r="AOT1558" s="75"/>
      <c r="AOU1558" s="75"/>
      <c r="AOV1558" s="75"/>
      <c r="AOW1558" s="75"/>
      <c r="AOX1558" s="75"/>
      <c r="AOY1558" s="75"/>
      <c r="AOZ1558" s="75"/>
      <c r="APA1558" s="75"/>
      <c r="APB1558" s="75"/>
      <c r="APC1558" s="75"/>
      <c r="APD1558" s="75"/>
      <c r="APE1558" s="75"/>
      <c r="APF1558" s="75"/>
      <c r="APG1558" s="75"/>
      <c r="APH1558" s="75"/>
      <c r="API1558" s="75"/>
      <c r="APJ1558" s="75"/>
      <c r="APK1558" s="75"/>
      <c r="APL1558" s="75"/>
      <c r="APM1558" s="75"/>
      <c r="APN1558" s="75"/>
      <c r="APO1558" s="75"/>
      <c r="APP1558" s="75"/>
      <c r="APQ1558" s="75"/>
      <c r="APR1558" s="75"/>
      <c r="APS1558" s="75"/>
      <c r="APT1558" s="75"/>
      <c r="APU1558" s="75"/>
      <c r="APV1558" s="75"/>
      <c r="APW1558" s="75"/>
      <c r="APX1558" s="75"/>
      <c r="APY1558" s="75"/>
      <c r="APZ1558" s="75"/>
      <c r="AQA1558" s="75"/>
      <c r="AQB1558" s="75"/>
      <c r="AQC1558" s="75"/>
      <c r="AQD1558" s="75"/>
      <c r="AQE1558" s="75"/>
      <c r="AQF1558" s="75"/>
      <c r="AQG1558" s="75"/>
      <c r="AQH1558" s="75"/>
      <c r="AQI1558" s="75"/>
      <c r="AQJ1558" s="75"/>
      <c r="AQK1558" s="75"/>
      <c r="AQL1558" s="75"/>
      <c r="AQM1558" s="75"/>
      <c r="AQN1558" s="75"/>
      <c r="AQO1558" s="75"/>
      <c r="AQP1558" s="75"/>
      <c r="AQQ1558" s="75"/>
      <c r="AQR1558" s="75"/>
      <c r="AQS1558" s="75"/>
      <c r="AQT1558" s="75"/>
      <c r="AQU1558" s="75"/>
      <c r="AQV1558" s="75"/>
      <c r="AQW1558" s="75"/>
      <c r="AQX1558" s="75"/>
      <c r="AQY1558" s="75"/>
      <c r="AQZ1558" s="75"/>
      <c r="ARA1558" s="75"/>
      <c r="ARB1558" s="75"/>
      <c r="ARC1558" s="75"/>
      <c r="ARD1558" s="75"/>
      <c r="ARE1558" s="75"/>
      <c r="ARF1558" s="75"/>
      <c r="ARG1558" s="75"/>
      <c r="ARH1558" s="75"/>
      <c r="ARI1558" s="75"/>
      <c r="ARJ1558" s="75"/>
      <c r="ARK1558" s="75"/>
      <c r="ARL1558" s="75"/>
      <c r="ARM1558" s="75"/>
      <c r="ARN1558" s="75"/>
      <c r="ARO1558" s="75"/>
      <c r="ARP1558" s="75"/>
      <c r="ARQ1558" s="75"/>
      <c r="ARR1558" s="75"/>
      <c r="ARS1558" s="75"/>
      <c r="ART1558" s="75"/>
      <c r="ARU1558" s="75"/>
      <c r="ARV1558" s="75"/>
      <c r="ARW1558" s="75"/>
      <c r="ARX1558" s="75"/>
      <c r="ARY1558" s="75"/>
      <c r="ARZ1558" s="75"/>
      <c r="ASA1558" s="75"/>
      <c r="ASB1558" s="75"/>
      <c r="ASC1558" s="75"/>
      <c r="ASD1558" s="75"/>
      <c r="ASE1558" s="75"/>
      <c r="ASF1558" s="75"/>
      <c r="ASG1558" s="75"/>
      <c r="ASH1558" s="75"/>
      <c r="ASI1558" s="75"/>
      <c r="ASJ1558" s="75"/>
      <c r="ASK1558" s="75"/>
      <c r="ASL1558" s="75"/>
      <c r="ASM1558" s="75"/>
      <c r="ASN1558" s="75"/>
      <c r="ASO1558" s="75"/>
      <c r="ASP1558" s="75"/>
      <c r="ASQ1558" s="75"/>
      <c r="ASR1558" s="75"/>
      <c r="ASS1558" s="75"/>
      <c r="AST1558" s="75"/>
      <c r="ASU1558" s="75"/>
      <c r="ASV1558" s="75"/>
      <c r="ASW1558" s="75"/>
      <c r="ASX1558" s="75"/>
      <c r="ASY1558" s="75"/>
      <c r="ASZ1558" s="75"/>
      <c r="ATA1558" s="75"/>
      <c r="ATB1558" s="75"/>
      <c r="ATC1558" s="75"/>
      <c r="ATD1558" s="75"/>
      <c r="ATE1558" s="75"/>
      <c r="ATF1558" s="75"/>
      <c r="ATG1558" s="75"/>
      <c r="ATH1558" s="75"/>
      <c r="ATI1558" s="75"/>
      <c r="ATJ1558" s="75"/>
      <c r="ATK1558" s="75"/>
      <c r="ATL1558" s="75"/>
      <c r="ATM1558" s="75"/>
      <c r="ATN1558" s="75"/>
      <c r="ATO1558" s="75"/>
      <c r="ATP1558" s="75"/>
      <c r="ATQ1558" s="75"/>
      <c r="ATR1558" s="75"/>
      <c r="ATS1558" s="75"/>
      <c r="ATT1558" s="75"/>
      <c r="ATU1558" s="75"/>
      <c r="ATV1558" s="75"/>
      <c r="ATW1558" s="75"/>
      <c r="ATX1558" s="75"/>
      <c r="ATY1558" s="75"/>
      <c r="ATZ1558" s="75"/>
      <c r="AUA1558" s="75"/>
      <c r="AUB1558" s="75"/>
      <c r="AUC1558" s="75"/>
      <c r="AUD1558" s="75"/>
      <c r="AUE1558" s="75"/>
      <c r="AUF1558" s="75"/>
      <c r="AUG1558" s="75"/>
      <c r="AUH1558" s="75"/>
      <c r="AUI1558" s="75"/>
      <c r="AUJ1558" s="75"/>
      <c r="AUK1558" s="75"/>
      <c r="AUL1558" s="75"/>
      <c r="AUM1558" s="75"/>
      <c r="AUN1558" s="75"/>
      <c r="AUO1558" s="75"/>
      <c r="AUP1558" s="75"/>
      <c r="AUQ1558" s="75"/>
      <c r="AUR1558" s="75"/>
      <c r="AUS1558" s="75"/>
      <c r="AUT1558" s="75"/>
      <c r="AUU1558" s="75"/>
      <c r="AUV1558" s="75"/>
      <c r="AUW1558" s="75"/>
      <c r="AUX1558" s="75"/>
      <c r="AUY1558" s="75"/>
      <c r="AUZ1558" s="75"/>
      <c r="AVA1558" s="75"/>
      <c r="AVB1558" s="75"/>
      <c r="AVC1558" s="75"/>
      <c r="AVD1558" s="75"/>
      <c r="AVE1558" s="75"/>
      <c r="AVF1558" s="75"/>
      <c r="AVG1558" s="75"/>
      <c r="AVH1558" s="75"/>
      <c r="AVI1558" s="75"/>
      <c r="AVJ1558" s="75"/>
      <c r="AVK1558" s="75"/>
      <c r="AVL1558" s="75"/>
      <c r="AVM1558" s="75"/>
      <c r="AVN1558" s="75"/>
      <c r="AVO1558" s="75"/>
      <c r="AVP1558" s="75"/>
      <c r="AVQ1558" s="75"/>
      <c r="AVR1558" s="75"/>
      <c r="AVS1558" s="75"/>
      <c r="AVT1558" s="75"/>
      <c r="AVU1558" s="75"/>
      <c r="AVV1558" s="75"/>
      <c r="AVW1558" s="75"/>
      <c r="AVX1558" s="75"/>
      <c r="AVY1558" s="75"/>
      <c r="AVZ1558" s="75"/>
      <c r="AWA1558" s="75"/>
      <c r="AWB1558" s="75"/>
      <c r="AWC1558" s="75"/>
      <c r="AWD1558" s="75"/>
      <c r="AWE1558" s="75"/>
      <c r="AWF1558" s="75"/>
      <c r="AWG1558" s="75"/>
      <c r="AWH1558" s="75"/>
      <c r="AWI1558" s="75"/>
      <c r="AWJ1558" s="75"/>
      <c r="AWK1558" s="75"/>
      <c r="AWL1558" s="75"/>
      <c r="AWM1558" s="75"/>
      <c r="AWN1558" s="75"/>
      <c r="AWO1558" s="75"/>
      <c r="AWP1558" s="75"/>
      <c r="AWQ1558" s="75"/>
      <c r="AWR1558" s="75"/>
      <c r="AWS1558" s="75"/>
      <c r="AWT1558" s="75"/>
      <c r="AWU1558" s="75"/>
      <c r="AWV1558" s="75"/>
      <c r="AWW1558" s="75"/>
      <c r="AWX1558" s="75"/>
      <c r="AWY1558" s="75"/>
      <c r="AWZ1558" s="75"/>
      <c r="AXA1558" s="75"/>
      <c r="AXB1558" s="75"/>
      <c r="AXC1558" s="75"/>
      <c r="AXD1558" s="75"/>
      <c r="AXE1558" s="75"/>
      <c r="AXF1558" s="75"/>
      <c r="AXG1558" s="75"/>
      <c r="AXH1558" s="75"/>
      <c r="AXI1558" s="75"/>
      <c r="AXJ1558" s="75"/>
      <c r="AXK1558" s="75"/>
      <c r="AXL1558" s="75"/>
      <c r="AXM1558" s="75"/>
      <c r="AXN1558" s="75"/>
      <c r="AXO1558" s="75"/>
      <c r="AXP1558" s="75"/>
      <c r="AXQ1558" s="75"/>
      <c r="AXR1558" s="75"/>
      <c r="AXS1558" s="75"/>
      <c r="AXT1558" s="75"/>
      <c r="AXU1558" s="75"/>
      <c r="AXV1558" s="75"/>
      <c r="AXW1558" s="75"/>
      <c r="AXX1558" s="75"/>
      <c r="AXY1558" s="75"/>
      <c r="AXZ1558" s="75"/>
      <c r="AYA1558" s="75"/>
      <c r="AYB1558" s="75"/>
      <c r="AYC1558" s="75"/>
      <c r="AYD1558" s="75"/>
      <c r="AYE1558" s="75"/>
      <c r="AYF1558" s="75"/>
      <c r="AYG1558" s="75"/>
      <c r="AYH1558" s="75"/>
      <c r="AYI1558" s="75"/>
      <c r="AYJ1558" s="75"/>
      <c r="AYK1558" s="75"/>
      <c r="AYL1558" s="75"/>
      <c r="AYM1558" s="75"/>
      <c r="AYN1558" s="75"/>
      <c r="AYO1558" s="75"/>
      <c r="AYP1558" s="75"/>
      <c r="AYQ1558" s="75"/>
      <c r="AYR1558" s="75"/>
      <c r="AYS1558" s="75"/>
      <c r="AYT1558" s="75"/>
      <c r="AYU1558" s="75"/>
      <c r="AYV1558" s="75"/>
      <c r="AYW1558" s="75"/>
      <c r="AYX1558" s="75"/>
      <c r="AYY1558" s="75"/>
      <c r="AYZ1558" s="75"/>
      <c r="AZA1558" s="75"/>
      <c r="AZB1558" s="75"/>
      <c r="AZC1558" s="75"/>
      <c r="AZD1558" s="75"/>
      <c r="AZE1558" s="75"/>
      <c r="AZF1558" s="75"/>
      <c r="AZG1558" s="75"/>
      <c r="AZH1558" s="75"/>
      <c r="AZI1558" s="75"/>
      <c r="AZJ1558" s="75"/>
      <c r="AZK1558" s="75"/>
      <c r="AZL1558" s="75"/>
      <c r="AZM1558" s="75"/>
      <c r="AZN1558" s="75"/>
      <c r="AZO1558" s="75"/>
      <c r="AZP1558" s="75"/>
      <c r="AZQ1558" s="75"/>
      <c r="AZR1558" s="75"/>
      <c r="AZS1558" s="75"/>
      <c r="AZT1558" s="75"/>
      <c r="AZU1558" s="75"/>
      <c r="AZV1558" s="75"/>
      <c r="AZW1558" s="75"/>
      <c r="AZX1558" s="75"/>
      <c r="AZY1558" s="75"/>
      <c r="AZZ1558" s="75"/>
      <c r="BAA1558" s="75"/>
      <c r="BAB1558" s="75"/>
      <c r="BAC1558" s="75"/>
      <c r="BAD1558" s="75"/>
      <c r="BAE1558" s="75"/>
      <c r="BAF1558" s="75"/>
      <c r="BAG1558" s="75"/>
      <c r="BAH1558" s="75"/>
      <c r="BAI1558" s="75"/>
      <c r="BAJ1558" s="75"/>
      <c r="BAK1558" s="75"/>
      <c r="BAL1558" s="75"/>
      <c r="BAM1558" s="75"/>
      <c r="BAN1558" s="75"/>
      <c r="BAO1558" s="75"/>
      <c r="BAP1558" s="75"/>
      <c r="BAQ1558" s="75"/>
      <c r="BAR1558" s="75"/>
      <c r="BAS1558" s="75"/>
      <c r="BAT1558" s="75"/>
      <c r="BAU1558" s="75"/>
      <c r="BAV1558" s="75"/>
      <c r="BAW1558" s="75"/>
      <c r="BAX1558" s="75"/>
      <c r="BAY1558" s="75"/>
      <c r="BAZ1558" s="75"/>
      <c r="BBA1558" s="75"/>
      <c r="BBB1558" s="75"/>
      <c r="BBC1558" s="75"/>
      <c r="BBD1558" s="75"/>
      <c r="BBE1558" s="75"/>
      <c r="BBF1558" s="75"/>
      <c r="BBG1558" s="75"/>
      <c r="BBH1558" s="75"/>
      <c r="BBI1558" s="75"/>
      <c r="BBJ1558" s="75"/>
      <c r="BBK1558" s="75"/>
      <c r="BBL1558" s="75"/>
      <c r="BBM1558" s="75"/>
      <c r="BBN1558" s="75"/>
      <c r="BBO1558" s="75"/>
      <c r="BBP1558" s="75"/>
      <c r="BBQ1558" s="75"/>
      <c r="BBR1558" s="75"/>
      <c r="BBS1558" s="75"/>
      <c r="BBT1558" s="75"/>
      <c r="BBU1558" s="75"/>
      <c r="BBV1558" s="75"/>
      <c r="BBW1558" s="75"/>
      <c r="BBX1558" s="75"/>
      <c r="BBY1558" s="75"/>
      <c r="BBZ1558" s="75"/>
      <c r="BCA1558" s="75"/>
      <c r="BCB1558" s="75"/>
      <c r="BCC1558" s="75"/>
      <c r="BCD1558" s="75"/>
      <c r="BCE1558" s="75"/>
      <c r="BCF1558" s="75"/>
      <c r="BCG1558" s="75"/>
      <c r="BCH1558" s="75"/>
      <c r="BCI1558" s="75"/>
      <c r="BCJ1558" s="75"/>
      <c r="BCK1558" s="75"/>
      <c r="BCL1558" s="75"/>
      <c r="BCM1558" s="75"/>
      <c r="BCN1558" s="75"/>
      <c r="BCO1558" s="75"/>
      <c r="BCP1558" s="75"/>
      <c r="BCQ1558" s="75"/>
      <c r="BCR1558" s="75"/>
      <c r="BCS1558" s="75"/>
      <c r="BCT1558" s="75"/>
      <c r="BCU1558" s="75"/>
      <c r="BCV1558" s="75"/>
      <c r="BCW1558" s="75"/>
      <c r="BCX1558" s="75"/>
      <c r="BCY1558" s="75"/>
      <c r="BCZ1558" s="75"/>
      <c r="BDA1558" s="75"/>
      <c r="BDB1558" s="75"/>
      <c r="BDC1558" s="75"/>
      <c r="BDD1558" s="75"/>
      <c r="BDE1558" s="75"/>
      <c r="BDF1558" s="75"/>
      <c r="BDG1558" s="75"/>
      <c r="BDH1558" s="75"/>
      <c r="BDI1558" s="75"/>
      <c r="BDJ1558" s="75"/>
      <c r="BDK1558" s="75"/>
      <c r="BDL1558" s="75"/>
      <c r="BDM1558" s="75"/>
      <c r="BDN1558" s="75"/>
      <c r="BDO1558" s="75"/>
      <c r="BDP1558" s="75"/>
      <c r="BDQ1558" s="75"/>
      <c r="BDR1558" s="75"/>
      <c r="BDS1558" s="75"/>
      <c r="BDT1558" s="75"/>
      <c r="BDU1558" s="75"/>
      <c r="BDV1558" s="75"/>
      <c r="BDW1558" s="75"/>
      <c r="BDX1558" s="75"/>
      <c r="BDY1558" s="75"/>
      <c r="BDZ1558" s="75"/>
      <c r="BEA1558" s="75"/>
      <c r="BEB1558" s="75"/>
      <c r="BEC1558" s="75"/>
      <c r="BED1558" s="75"/>
      <c r="BEE1558" s="75"/>
      <c r="BEF1558" s="75"/>
      <c r="BEG1558" s="75"/>
      <c r="BEH1558" s="75"/>
      <c r="BEI1558" s="75"/>
      <c r="BEJ1558" s="75"/>
      <c r="BEK1558" s="75"/>
      <c r="BEL1558" s="75"/>
      <c r="BEM1558" s="75"/>
      <c r="BEN1558" s="75"/>
      <c r="BEO1558" s="75"/>
      <c r="BEP1558" s="75"/>
      <c r="BEQ1558" s="75"/>
      <c r="BER1558" s="75"/>
      <c r="BES1558" s="75"/>
      <c r="BET1558" s="75"/>
      <c r="BEU1558" s="75"/>
      <c r="BEV1558" s="75"/>
      <c r="BEW1558" s="75"/>
      <c r="BEX1558" s="75"/>
      <c r="BEY1558" s="75"/>
      <c r="BEZ1558" s="75"/>
      <c r="BFA1558" s="75"/>
      <c r="BFB1558" s="75"/>
      <c r="BFC1558" s="75"/>
      <c r="BFD1558" s="75"/>
      <c r="BFE1558" s="75"/>
      <c r="BFF1558" s="75"/>
      <c r="BFG1558" s="75"/>
      <c r="BFH1558" s="75"/>
      <c r="BFI1558" s="75"/>
      <c r="BFJ1558" s="75"/>
      <c r="BFK1558" s="75"/>
      <c r="BFL1558" s="75"/>
      <c r="BFM1558" s="75"/>
      <c r="BFN1558" s="75"/>
      <c r="BFO1558" s="75"/>
      <c r="BFP1558" s="75"/>
      <c r="BFQ1558" s="75"/>
      <c r="BFR1558" s="75"/>
      <c r="BFS1558" s="75"/>
      <c r="BFT1558" s="75"/>
      <c r="BFU1558" s="75"/>
      <c r="BFV1558" s="75"/>
      <c r="BFW1558" s="75"/>
      <c r="BFX1558" s="75"/>
      <c r="BFY1558" s="75"/>
      <c r="BFZ1558" s="75"/>
      <c r="BGA1558" s="75"/>
      <c r="BGB1558" s="75"/>
      <c r="BGC1558" s="75"/>
      <c r="BGD1558" s="75"/>
      <c r="BGE1558" s="75"/>
      <c r="BGF1558" s="75"/>
      <c r="BGG1558" s="75"/>
      <c r="BGH1558" s="75"/>
      <c r="BGI1558" s="75"/>
      <c r="BGJ1558" s="75"/>
      <c r="BGK1558" s="75"/>
      <c r="BGL1558" s="75"/>
      <c r="BGM1558" s="75"/>
      <c r="BGN1558" s="75"/>
      <c r="BGO1558" s="75"/>
      <c r="BGP1558" s="75"/>
      <c r="BGQ1558" s="75"/>
      <c r="BGR1558" s="75"/>
      <c r="BGS1558" s="75"/>
      <c r="BGT1558" s="75"/>
      <c r="BGU1558" s="75"/>
      <c r="BGV1558" s="75"/>
      <c r="BGW1558" s="75"/>
      <c r="BGX1558" s="75"/>
      <c r="BGY1558" s="75"/>
      <c r="BGZ1558" s="75"/>
      <c r="BHA1558" s="75"/>
      <c r="BHB1558" s="75"/>
      <c r="BHC1558" s="75"/>
      <c r="BHD1558" s="75"/>
      <c r="BHE1558" s="75"/>
      <c r="BHF1558" s="75"/>
      <c r="BHG1558" s="75"/>
      <c r="BHH1558" s="75"/>
      <c r="BHI1558" s="75"/>
      <c r="BHJ1558" s="75"/>
      <c r="BHK1558" s="75"/>
      <c r="BHL1558" s="75"/>
      <c r="BHM1558" s="75"/>
      <c r="BHN1558" s="75"/>
      <c r="BHO1558" s="75"/>
      <c r="BHP1558" s="75"/>
      <c r="BHQ1558" s="75"/>
      <c r="BHR1558" s="75"/>
      <c r="BHS1558" s="75"/>
      <c r="BHT1558" s="75"/>
      <c r="BHU1558" s="75"/>
      <c r="BHV1558" s="75"/>
      <c r="BHW1558" s="75"/>
      <c r="BHX1558" s="75"/>
      <c r="BHY1558" s="75"/>
      <c r="BHZ1558" s="75"/>
      <c r="BIA1558" s="75"/>
      <c r="BIB1558" s="75"/>
      <c r="BIC1558" s="75"/>
      <c r="BID1558" s="75"/>
      <c r="BIE1558" s="75"/>
      <c r="BIF1558" s="75"/>
      <c r="BIG1558" s="75"/>
      <c r="BIH1558" s="75"/>
      <c r="BII1558" s="75"/>
      <c r="BIJ1558" s="75"/>
      <c r="BIK1558" s="75"/>
      <c r="BIL1558" s="75"/>
      <c r="BIM1558" s="75"/>
      <c r="BIN1558" s="75"/>
      <c r="BIO1558" s="75"/>
      <c r="BIP1558" s="75"/>
      <c r="BIQ1558" s="75"/>
      <c r="BIR1558" s="75"/>
      <c r="BIS1558" s="75"/>
      <c r="BIT1558" s="75"/>
      <c r="BIU1558" s="75"/>
      <c r="BIV1558" s="75"/>
      <c r="BIW1558" s="75"/>
      <c r="BIX1558" s="75"/>
      <c r="BIY1558" s="75"/>
      <c r="BIZ1558" s="75"/>
      <c r="BJA1558" s="75"/>
      <c r="BJB1558" s="75"/>
      <c r="BJC1558" s="75"/>
      <c r="BJD1558" s="75"/>
      <c r="BJE1558" s="75"/>
      <c r="BJF1558" s="75"/>
      <c r="BJG1558" s="75"/>
      <c r="BJH1558" s="75"/>
      <c r="BJI1558" s="75"/>
      <c r="BJJ1558" s="75"/>
      <c r="BJK1558" s="75"/>
      <c r="BJL1558" s="75"/>
      <c r="BJM1558" s="75"/>
      <c r="BJN1558" s="75"/>
      <c r="BJO1558" s="75"/>
      <c r="BJP1558" s="75"/>
      <c r="BJQ1558" s="75"/>
      <c r="BJR1558" s="75"/>
      <c r="BJS1558" s="75"/>
      <c r="BJT1558" s="75"/>
      <c r="BJU1558" s="75"/>
      <c r="BJV1558" s="75"/>
      <c r="BJW1558" s="75"/>
      <c r="BJX1558" s="75"/>
      <c r="BJY1558" s="75"/>
      <c r="BJZ1558" s="75"/>
      <c r="BKA1558" s="75"/>
      <c r="BKB1558" s="75"/>
      <c r="BKC1558" s="75"/>
      <c r="BKD1558" s="75"/>
      <c r="BKE1558" s="75"/>
      <c r="BKF1558" s="75"/>
      <c r="BKG1558" s="75"/>
      <c r="BKH1558" s="75"/>
      <c r="BKI1558" s="75"/>
      <c r="BKJ1558" s="75"/>
      <c r="BKK1558" s="75"/>
      <c r="BKL1558" s="75"/>
      <c r="BKM1558" s="75"/>
      <c r="BKN1558" s="75"/>
      <c r="BKO1558" s="75"/>
      <c r="BKP1558" s="75"/>
      <c r="BKQ1558" s="75"/>
      <c r="BKR1558" s="75"/>
      <c r="BKS1558" s="75"/>
      <c r="BKT1558" s="75"/>
      <c r="BKU1558" s="75"/>
      <c r="BKV1558" s="75"/>
      <c r="BKW1558" s="75"/>
      <c r="BKX1558" s="75"/>
      <c r="BKY1558" s="75"/>
      <c r="BKZ1558" s="75"/>
      <c r="BLA1558" s="75"/>
      <c r="BLB1558" s="75"/>
      <c r="BLC1558" s="75"/>
      <c r="BLD1558" s="75"/>
      <c r="BLE1558" s="75"/>
      <c r="BLF1558" s="75"/>
      <c r="BLG1558" s="75"/>
      <c r="BLH1558" s="75"/>
      <c r="BLI1558" s="75"/>
      <c r="BLJ1558" s="75"/>
      <c r="BLK1558" s="75"/>
      <c r="BLL1558" s="75"/>
      <c r="BLM1558" s="75"/>
      <c r="BLN1558" s="75"/>
      <c r="BLO1558" s="75"/>
      <c r="BLP1558" s="75"/>
      <c r="BLQ1558" s="75"/>
      <c r="BLR1558" s="75"/>
      <c r="BLS1558" s="75"/>
      <c r="BLT1558" s="75"/>
      <c r="BLU1558" s="75"/>
      <c r="BLV1558" s="75"/>
      <c r="BLW1558" s="75"/>
      <c r="BLX1558" s="75"/>
      <c r="BLY1558" s="75"/>
      <c r="BLZ1558" s="75"/>
      <c r="BMA1558" s="75"/>
      <c r="BMB1558" s="75"/>
      <c r="BMC1558" s="75"/>
      <c r="BMD1558" s="75"/>
      <c r="BME1558" s="75"/>
      <c r="BMF1558" s="75"/>
      <c r="BMG1558" s="75"/>
      <c r="BMH1558" s="75"/>
      <c r="BMI1558" s="75"/>
      <c r="BMJ1558" s="75"/>
      <c r="BMK1558" s="75"/>
      <c r="BML1558" s="75"/>
      <c r="BMM1558" s="75"/>
      <c r="BMN1558" s="75"/>
      <c r="BMO1558" s="75"/>
      <c r="BMP1558" s="75"/>
      <c r="BMQ1558" s="75"/>
      <c r="BMR1558" s="75"/>
      <c r="BMS1558" s="75"/>
      <c r="BMT1558" s="75"/>
      <c r="BMU1558" s="75"/>
      <c r="BMV1558" s="75"/>
      <c r="BMW1558" s="75"/>
      <c r="BMX1558" s="75"/>
      <c r="BMY1558" s="75"/>
      <c r="BMZ1558" s="75"/>
      <c r="BNA1558" s="75"/>
      <c r="BNB1558" s="75"/>
      <c r="BNC1558" s="75"/>
      <c r="BND1558" s="75"/>
      <c r="BNE1558" s="75"/>
      <c r="BNF1558" s="75"/>
      <c r="BNG1558" s="75"/>
      <c r="BNH1558" s="75"/>
      <c r="BNI1558" s="75"/>
      <c r="BNJ1558" s="75"/>
      <c r="BNK1558" s="75"/>
      <c r="BNL1558" s="75"/>
      <c r="BNM1558" s="75"/>
      <c r="BNN1558" s="75"/>
      <c r="BNO1558" s="75"/>
      <c r="BNP1558" s="75"/>
      <c r="BNQ1558" s="75"/>
      <c r="BNR1558" s="75"/>
      <c r="BNS1558" s="75"/>
      <c r="BNT1558" s="75"/>
      <c r="BNU1558" s="75"/>
      <c r="BNV1558" s="75"/>
      <c r="BNW1558" s="75"/>
      <c r="BNX1558" s="75"/>
      <c r="BNY1558" s="75"/>
      <c r="BNZ1558" s="75"/>
      <c r="BOA1558" s="75"/>
      <c r="BOB1558" s="75"/>
      <c r="BOC1558" s="75"/>
      <c r="BOD1558" s="75"/>
      <c r="BOE1558" s="75"/>
      <c r="BOF1558" s="75"/>
      <c r="BOG1558" s="75"/>
      <c r="BOH1558" s="75"/>
      <c r="BOI1558" s="75"/>
      <c r="BOJ1558" s="75"/>
      <c r="BOK1558" s="75"/>
      <c r="BOL1558" s="75"/>
      <c r="BOM1558" s="75"/>
      <c r="BON1558" s="75"/>
      <c r="BOO1558" s="75"/>
      <c r="BOP1558" s="75"/>
      <c r="BOQ1558" s="75"/>
      <c r="BOR1558" s="75"/>
      <c r="BOS1558" s="75"/>
      <c r="BOT1558" s="75"/>
      <c r="BOU1558" s="75"/>
      <c r="BOV1558" s="75"/>
      <c r="BOW1558" s="75"/>
      <c r="BOX1558" s="75"/>
      <c r="BOY1558" s="75"/>
      <c r="BOZ1558" s="75"/>
      <c r="BPA1558" s="75"/>
      <c r="BPB1558" s="75"/>
      <c r="BPC1558" s="75"/>
      <c r="BPD1558" s="75"/>
      <c r="BPE1558" s="75"/>
      <c r="BPF1558" s="75"/>
      <c r="BPG1558" s="75"/>
      <c r="BPH1558" s="75"/>
      <c r="BPI1558" s="75"/>
      <c r="BPJ1558" s="75"/>
      <c r="BPK1558" s="75"/>
      <c r="BPL1558" s="75"/>
      <c r="BPM1558" s="75"/>
      <c r="BPN1558" s="75"/>
      <c r="BPO1558" s="75"/>
      <c r="BPP1558" s="75"/>
      <c r="BPQ1558" s="75"/>
      <c r="BPR1558" s="75"/>
      <c r="BPS1558" s="75"/>
      <c r="BPT1558" s="75"/>
      <c r="BPU1558" s="75"/>
      <c r="BPV1558" s="75"/>
      <c r="BPW1558" s="75"/>
      <c r="BPX1558" s="75"/>
      <c r="BPY1558" s="75"/>
      <c r="BPZ1558" s="75"/>
      <c r="BQA1558" s="75"/>
      <c r="BQB1558" s="75"/>
      <c r="BQC1558" s="75"/>
      <c r="BQD1558" s="75"/>
      <c r="BQE1558" s="75"/>
      <c r="BQF1558" s="75"/>
      <c r="BQG1558" s="75"/>
      <c r="BQH1558" s="75"/>
      <c r="BQI1558" s="75"/>
      <c r="BQJ1558" s="75"/>
      <c r="BQK1558" s="75"/>
      <c r="BQL1558" s="75"/>
      <c r="BQM1558" s="75"/>
      <c r="BQN1558" s="75"/>
      <c r="BQO1558" s="75"/>
      <c r="BQP1558" s="75"/>
      <c r="BQQ1558" s="75"/>
      <c r="BQR1558" s="75"/>
      <c r="BQS1558" s="75"/>
      <c r="BQT1558" s="75"/>
      <c r="BQU1558" s="75"/>
      <c r="BQV1558" s="75"/>
      <c r="BQW1558" s="75"/>
      <c r="BQX1558" s="75"/>
      <c r="BQY1558" s="75"/>
      <c r="BQZ1558" s="75"/>
      <c r="BRA1558" s="75"/>
      <c r="BRB1558" s="75"/>
      <c r="BRC1558" s="75"/>
      <c r="BRD1558" s="75"/>
      <c r="BRE1558" s="75"/>
      <c r="BRF1558" s="75"/>
      <c r="BRG1558" s="75"/>
      <c r="BRH1558" s="75"/>
      <c r="BRI1558" s="75"/>
      <c r="BRJ1558" s="75"/>
      <c r="BRK1558" s="75"/>
      <c r="BRL1558" s="75"/>
      <c r="BRM1558" s="75"/>
      <c r="BRN1558" s="75"/>
      <c r="BRO1558" s="75"/>
      <c r="BRP1558" s="75"/>
      <c r="BRQ1558" s="75"/>
      <c r="BRR1558" s="75"/>
      <c r="BRS1558" s="75"/>
      <c r="BRT1558" s="75"/>
      <c r="BRU1558" s="75"/>
      <c r="BRV1558" s="75"/>
      <c r="BRW1558" s="75"/>
      <c r="BRX1558" s="75"/>
      <c r="BRY1558" s="75"/>
      <c r="BRZ1558" s="75"/>
      <c r="BSA1558" s="75"/>
      <c r="BSB1558" s="75"/>
      <c r="BSC1558" s="75"/>
      <c r="BSD1558" s="75"/>
      <c r="BSE1558" s="75"/>
      <c r="BSF1558" s="75"/>
      <c r="BSG1558" s="75"/>
      <c r="BSH1558" s="75"/>
      <c r="BSI1558" s="75"/>
      <c r="BSJ1558" s="75"/>
      <c r="BSK1558" s="75"/>
      <c r="BSL1558" s="75"/>
      <c r="BSM1558" s="75"/>
      <c r="BSN1558" s="75"/>
      <c r="BSO1558" s="75"/>
      <c r="BSP1558" s="75"/>
      <c r="BSQ1558" s="75"/>
      <c r="BSR1558" s="75"/>
      <c r="BSS1558" s="75"/>
      <c r="BST1558" s="75"/>
      <c r="BSU1558" s="75"/>
      <c r="BSV1558" s="75"/>
      <c r="BSW1558" s="75"/>
      <c r="BSX1558" s="75"/>
      <c r="BSY1558" s="75"/>
      <c r="BSZ1558" s="75"/>
      <c r="BTA1558" s="75"/>
      <c r="BTB1558" s="75"/>
      <c r="BTC1558" s="75"/>
      <c r="BTD1558" s="75"/>
      <c r="BTE1558" s="75"/>
      <c r="BTF1558" s="75"/>
      <c r="BTG1558" s="75"/>
      <c r="BTH1558" s="75"/>
      <c r="BTI1558" s="75"/>
      <c r="BTJ1558" s="75"/>
      <c r="BTK1558" s="75"/>
      <c r="BTL1558" s="75"/>
      <c r="BTM1558" s="75"/>
      <c r="BTN1558" s="75"/>
      <c r="BTO1558" s="75"/>
      <c r="BTP1558" s="75"/>
      <c r="BTQ1558" s="75"/>
      <c r="BTR1558" s="75"/>
      <c r="BTS1558" s="75"/>
      <c r="BTT1558" s="75"/>
      <c r="BTU1558" s="75"/>
      <c r="BTV1558" s="75"/>
      <c r="BTW1558" s="75"/>
      <c r="BTX1558" s="75"/>
      <c r="BTY1558" s="75"/>
      <c r="BTZ1558" s="75"/>
      <c r="BUA1558" s="75"/>
      <c r="BUB1558" s="75"/>
      <c r="BUC1558" s="75"/>
      <c r="BUD1558" s="75"/>
      <c r="BUE1558" s="75"/>
      <c r="BUF1558" s="75"/>
      <c r="BUG1558" s="75"/>
      <c r="BUH1558" s="75"/>
      <c r="BUI1558" s="75"/>
      <c r="BUJ1558" s="75"/>
      <c r="BUK1558" s="75"/>
      <c r="BUL1558" s="75"/>
      <c r="BUM1558" s="75"/>
      <c r="BUN1558" s="75"/>
      <c r="BUO1558" s="75"/>
      <c r="BUP1558" s="75"/>
      <c r="BUQ1558" s="75"/>
      <c r="BUR1558" s="75"/>
      <c r="BUS1558" s="75"/>
      <c r="BUT1558" s="75"/>
      <c r="BUU1558" s="75"/>
      <c r="BUV1558" s="75"/>
      <c r="BUW1558" s="75"/>
      <c r="BUX1558" s="75"/>
      <c r="BUY1558" s="75"/>
      <c r="BUZ1558" s="75"/>
      <c r="BVA1558" s="75"/>
      <c r="BVB1558" s="75"/>
      <c r="BVC1558" s="75"/>
      <c r="BVD1558" s="75"/>
      <c r="BVE1558" s="75"/>
      <c r="BVF1558" s="75"/>
      <c r="BVG1558" s="75"/>
      <c r="BVH1558" s="75"/>
      <c r="BVI1558" s="75"/>
      <c r="BVJ1558" s="75"/>
      <c r="BVK1558" s="75"/>
      <c r="BVL1558" s="75"/>
      <c r="BVM1558" s="75"/>
      <c r="BVN1558" s="75"/>
      <c r="BVO1558" s="75"/>
      <c r="BVP1558" s="75"/>
      <c r="BVQ1558" s="75"/>
      <c r="BVR1558" s="75"/>
      <c r="BVS1558" s="75"/>
      <c r="BVT1558" s="75"/>
      <c r="BVU1558" s="75"/>
      <c r="BVV1558" s="75"/>
      <c r="BVW1558" s="75"/>
      <c r="BVX1558" s="75"/>
      <c r="BVY1558" s="75"/>
      <c r="BVZ1558" s="75"/>
      <c r="BWA1558" s="75"/>
      <c r="BWB1558" s="75"/>
      <c r="BWC1558" s="75"/>
      <c r="BWD1558" s="75"/>
      <c r="BWE1558" s="75"/>
      <c r="BWF1558" s="75"/>
      <c r="BWG1558" s="75"/>
      <c r="BWH1558" s="75"/>
      <c r="BWI1558" s="75"/>
      <c r="BWJ1558" s="75"/>
      <c r="BWK1558" s="75"/>
      <c r="BWL1558" s="75"/>
      <c r="BWM1558" s="75"/>
      <c r="BWN1558" s="75"/>
      <c r="BWO1558" s="75"/>
      <c r="BWP1558" s="75"/>
      <c r="BWQ1558" s="75"/>
      <c r="BWR1558" s="75"/>
      <c r="BWS1558" s="75"/>
      <c r="BWT1558" s="75"/>
      <c r="BWU1558" s="75"/>
      <c r="BWV1558" s="75"/>
      <c r="BWW1558" s="75"/>
      <c r="BWX1558" s="75"/>
      <c r="BWY1558" s="75"/>
      <c r="BWZ1558" s="75"/>
      <c r="BXA1558" s="75"/>
      <c r="BXB1558" s="75"/>
      <c r="BXC1558" s="75"/>
      <c r="BXD1558" s="75"/>
      <c r="BXE1558" s="75"/>
      <c r="BXF1558" s="75"/>
      <c r="BXG1558" s="75"/>
      <c r="BXH1558" s="75"/>
      <c r="BXI1558" s="75"/>
      <c r="BXJ1558" s="75"/>
      <c r="BXK1558" s="75"/>
      <c r="BXL1558" s="75"/>
      <c r="BXM1558" s="75"/>
      <c r="BXN1558" s="75"/>
      <c r="BXO1558" s="75"/>
      <c r="BXP1558" s="75"/>
      <c r="BXQ1558" s="75"/>
      <c r="BXR1558" s="75"/>
      <c r="BXS1558" s="75"/>
      <c r="BXT1558" s="75"/>
      <c r="BXU1558" s="75"/>
      <c r="BXV1558" s="75"/>
      <c r="BXW1558" s="75"/>
      <c r="BXX1558" s="75"/>
      <c r="BXY1558" s="75"/>
      <c r="BXZ1558" s="75"/>
      <c r="BYA1558" s="75"/>
      <c r="BYB1558" s="75"/>
      <c r="BYC1558" s="75"/>
      <c r="BYD1558" s="75"/>
      <c r="BYE1558" s="75"/>
      <c r="BYF1558" s="75"/>
      <c r="BYG1558" s="75"/>
      <c r="BYH1558" s="75"/>
      <c r="BYI1558" s="75"/>
      <c r="BYJ1558" s="75"/>
      <c r="BYK1558" s="75"/>
      <c r="BYL1558" s="75"/>
      <c r="BYM1558" s="75"/>
      <c r="BYN1558" s="75"/>
      <c r="BYO1558" s="75"/>
      <c r="BYP1558" s="75"/>
      <c r="BYQ1558" s="75"/>
      <c r="BYR1558" s="75"/>
      <c r="BYS1558" s="75"/>
      <c r="BYT1558" s="75"/>
      <c r="BYU1558" s="75"/>
      <c r="BYV1558" s="75"/>
      <c r="BYW1558" s="75"/>
      <c r="BYX1558" s="75"/>
      <c r="BYY1558" s="75"/>
      <c r="BYZ1558" s="75"/>
      <c r="BZA1558" s="75"/>
      <c r="BZB1558" s="75"/>
      <c r="BZC1558" s="75"/>
      <c r="BZD1558" s="75"/>
      <c r="BZE1558" s="75"/>
      <c r="BZF1558" s="75"/>
      <c r="BZG1558" s="75"/>
      <c r="BZH1558" s="75"/>
      <c r="BZI1558" s="75"/>
      <c r="BZJ1558" s="75"/>
      <c r="BZK1558" s="75"/>
      <c r="BZL1558" s="75"/>
      <c r="BZM1558" s="75"/>
      <c r="BZN1558" s="75"/>
      <c r="BZO1558" s="75"/>
      <c r="BZP1558" s="75"/>
      <c r="BZQ1558" s="75"/>
      <c r="BZR1558" s="75"/>
      <c r="BZS1558" s="75"/>
      <c r="BZT1558" s="75"/>
      <c r="BZU1558" s="75"/>
      <c r="BZV1558" s="75"/>
      <c r="BZW1558" s="75"/>
      <c r="BZX1558" s="75"/>
      <c r="BZY1558" s="75"/>
      <c r="BZZ1558" s="75"/>
      <c r="CAA1558" s="75"/>
      <c r="CAB1558" s="75"/>
      <c r="CAC1558" s="75"/>
      <c r="CAD1558" s="75"/>
      <c r="CAE1558" s="75"/>
      <c r="CAF1558" s="75"/>
      <c r="CAG1558" s="75"/>
      <c r="CAH1558" s="75"/>
      <c r="CAI1558" s="75"/>
      <c r="CAJ1558" s="75"/>
      <c r="CAK1558" s="75"/>
      <c r="CAL1558" s="75"/>
      <c r="CAM1558" s="75"/>
      <c r="CAN1558" s="75"/>
      <c r="CAO1558" s="75"/>
      <c r="CAP1558" s="75"/>
      <c r="CAQ1558" s="75"/>
      <c r="CAR1558" s="75"/>
      <c r="CAS1558" s="75"/>
      <c r="CAT1558" s="75"/>
      <c r="CAU1558" s="75"/>
      <c r="CAV1558" s="75"/>
      <c r="CAW1558" s="75"/>
      <c r="CAX1558" s="75"/>
      <c r="CAY1558" s="75"/>
      <c r="CAZ1558" s="75"/>
      <c r="CBA1558" s="75"/>
      <c r="CBB1558" s="75"/>
      <c r="CBC1558" s="75"/>
      <c r="CBD1558" s="75"/>
      <c r="CBE1558" s="75"/>
      <c r="CBF1558" s="75"/>
      <c r="CBG1558" s="75"/>
      <c r="CBH1558" s="75"/>
      <c r="CBI1558" s="75"/>
      <c r="CBJ1558" s="75"/>
      <c r="CBK1558" s="75"/>
      <c r="CBL1558" s="75"/>
      <c r="CBM1558" s="75"/>
      <c r="CBN1558" s="75"/>
      <c r="CBO1558" s="75"/>
      <c r="CBP1558" s="75"/>
      <c r="CBQ1558" s="75"/>
      <c r="CBR1558" s="75"/>
      <c r="CBS1558" s="75"/>
      <c r="CBT1558" s="75"/>
      <c r="CBU1558" s="75"/>
      <c r="CBV1558" s="75"/>
      <c r="CBW1558" s="75"/>
      <c r="CBX1558" s="75"/>
      <c r="CBY1558" s="75"/>
      <c r="CBZ1558" s="75"/>
      <c r="CCA1558" s="75"/>
      <c r="CCB1558" s="75"/>
      <c r="CCC1558" s="75"/>
      <c r="CCD1558" s="75"/>
      <c r="CCE1558" s="75"/>
      <c r="CCF1558" s="75"/>
      <c r="CCG1558" s="75"/>
      <c r="CCH1558" s="75"/>
      <c r="CCI1558" s="75"/>
      <c r="CCJ1558" s="75"/>
      <c r="CCK1558" s="75"/>
      <c r="CCL1558" s="75"/>
      <c r="CCM1558" s="75"/>
      <c r="CCN1558" s="75"/>
      <c r="CCO1558" s="75"/>
      <c r="CCP1558" s="75"/>
      <c r="CCQ1558" s="75"/>
      <c r="CCR1558" s="75"/>
      <c r="CCS1558" s="75"/>
      <c r="CCT1558" s="75"/>
      <c r="CCU1558" s="75"/>
      <c r="CCV1558" s="75"/>
      <c r="CCW1558" s="75"/>
      <c r="CCX1558" s="75"/>
      <c r="CCY1558" s="75"/>
      <c r="CCZ1558" s="75"/>
      <c r="CDA1558" s="75"/>
      <c r="CDB1558" s="75"/>
      <c r="CDC1558" s="75"/>
      <c r="CDD1558" s="75"/>
      <c r="CDE1558" s="75"/>
      <c r="CDF1558" s="75"/>
      <c r="CDG1558" s="75"/>
      <c r="CDH1558" s="75"/>
      <c r="CDI1558" s="75"/>
      <c r="CDJ1558" s="75"/>
      <c r="CDK1558" s="75"/>
      <c r="CDL1558" s="75"/>
      <c r="CDM1558" s="75"/>
      <c r="CDN1558" s="75"/>
      <c r="CDO1558" s="75"/>
      <c r="CDP1558" s="75"/>
      <c r="CDQ1558" s="75"/>
      <c r="CDR1558" s="75"/>
      <c r="CDS1558" s="75"/>
      <c r="CDT1558" s="75"/>
      <c r="CDU1558" s="75"/>
      <c r="CDV1558" s="75"/>
      <c r="CDW1558" s="75"/>
      <c r="CDX1558" s="75"/>
      <c r="CDY1558" s="75"/>
      <c r="CDZ1558" s="75"/>
      <c r="CEA1558" s="75"/>
      <c r="CEB1558" s="75"/>
      <c r="CEC1558" s="75"/>
      <c r="CED1558" s="75"/>
      <c r="CEE1558" s="75"/>
      <c r="CEF1558" s="75"/>
      <c r="CEG1558" s="75"/>
      <c r="CEH1558" s="75"/>
      <c r="CEI1558" s="75"/>
      <c r="CEJ1558" s="75"/>
      <c r="CEK1558" s="75"/>
      <c r="CEL1558" s="75"/>
      <c r="CEM1558" s="75"/>
      <c r="CEN1558" s="75"/>
      <c r="CEO1558" s="75"/>
      <c r="CEP1558" s="75"/>
      <c r="CEQ1558" s="75"/>
      <c r="CER1558" s="75"/>
      <c r="CES1558" s="75"/>
      <c r="CET1558" s="75"/>
      <c r="CEU1558" s="75"/>
      <c r="CEV1558" s="75"/>
      <c r="CEW1558" s="75"/>
      <c r="CEX1558" s="75"/>
      <c r="CEY1558" s="75"/>
      <c r="CEZ1558" s="75"/>
      <c r="CFA1558" s="75"/>
      <c r="CFB1558" s="75"/>
      <c r="CFC1558" s="75"/>
      <c r="CFD1558" s="75"/>
      <c r="CFE1558" s="75"/>
      <c r="CFF1558" s="75"/>
      <c r="CFG1558" s="75"/>
      <c r="CFH1558" s="75"/>
      <c r="CFI1558" s="75"/>
      <c r="CFJ1558" s="75"/>
      <c r="CFK1558" s="75"/>
      <c r="CFL1558" s="75"/>
      <c r="CFM1558" s="75"/>
      <c r="CFN1558" s="75"/>
      <c r="CFO1558" s="75"/>
      <c r="CFP1558" s="75"/>
      <c r="CFQ1558" s="75"/>
      <c r="CFR1558" s="75"/>
      <c r="CFS1558" s="75"/>
      <c r="CFT1558" s="75"/>
      <c r="CFU1558" s="75"/>
      <c r="CFV1558" s="75"/>
      <c r="CFW1558" s="75"/>
      <c r="CFX1558" s="75"/>
      <c r="CFY1558" s="75"/>
      <c r="CFZ1558" s="75"/>
      <c r="CGA1558" s="75"/>
      <c r="CGB1558" s="75"/>
      <c r="CGC1558" s="75"/>
      <c r="CGD1558" s="75"/>
      <c r="CGE1558" s="75"/>
      <c r="CGF1558" s="75"/>
      <c r="CGG1558" s="75"/>
      <c r="CGH1558" s="75"/>
      <c r="CGI1558" s="75"/>
      <c r="CGJ1558" s="75"/>
      <c r="CGK1558" s="75"/>
      <c r="CGL1558" s="75"/>
      <c r="CGM1558" s="75"/>
      <c r="CGN1558" s="75"/>
      <c r="CGO1558" s="75"/>
      <c r="CGP1558" s="75"/>
      <c r="CGQ1558" s="75"/>
      <c r="CGR1558" s="75"/>
      <c r="CGS1558" s="75"/>
      <c r="CGT1558" s="75"/>
      <c r="CGU1558" s="75"/>
      <c r="CGV1558" s="75"/>
      <c r="CGW1558" s="75"/>
      <c r="CGX1558" s="75"/>
      <c r="CGY1558" s="75"/>
      <c r="CGZ1558" s="75"/>
      <c r="CHA1558" s="75"/>
      <c r="CHB1558" s="75"/>
      <c r="CHC1558" s="75"/>
      <c r="CHD1558" s="75"/>
      <c r="CHE1558" s="75"/>
      <c r="CHF1558" s="75"/>
      <c r="CHG1558" s="75"/>
      <c r="CHH1558" s="75"/>
      <c r="CHI1558" s="75"/>
      <c r="CHJ1558" s="75"/>
      <c r="CHK1558" s="75"/>
      <c r="CHL1558" s="75"/>
      <c r="CHM1558" s="75"/>
      <c r="CHN1558" s="75"/>
      <c r="CHO1558" s="75"/>
      <c r="CHP1558" s="75"/>
      <c r="CHQ1558" s="75"/>
      <c r="CHR1558" s="75"/>
      <c r="CHS1558" s="75"/>
      <c r="CHT1558" s="75"/>
      <c r="CHU1558" s="75"/>
      <c r="CHV1558" s="75"/>
      <c r="CHW1558" s="75"/>
      <c r="CHX1558" s="75"/>
      <c r="CHY1558" s="75"/>
      <c r="CHZ1558" s="75"/>
      <c r="CIA1558" s="75"/>
      <c r="CIB1558" s="75"/>
      <c r="CIC1558" s="75"/>
      <c r="CID1558" s="75"/>
      <c r="CIE1558" s="75"/>
      <c r="CIF1558" s="75"/>
      <c r="CIG1558" s="75"/>
      <c r="CIH1558" s="75"/>
      <c r="CII1558" s="75"/>
      <c r="CIJ1558" s="75"/>
      <c r="CIK1558" s="75"/>
      <c r="CIL1558" s="75"/>
      <c r="CIM1558" s="75"/>
      <c r="CIN1558" s="75"/>
      <c r="CIO1558" s="75"/>
      <c r="CIP1558" s="75"/>
      <c r="CIQ1558" s="75"/>
      <c r="CIR1558" s="75"/>
      <c r="CIS1558" s="75"/>
      <c r="CIT1558" s="75"/>
      <c r="CIU1558" s="75"/>
      <c r="CIV1558" s="75"/>
      <c r="CIW1558" s="75"/>
      <c r="CIX1558" s="75"/>
      <c r="CIY1558" s="75"/>
      <c r="CIZ1558" s="75"/>
      <c r="CJA1558" s="75"/>
      <c r="CJB1558" s="75"/>
      <c r="CJC1558" s="75"/>
      <c r="CJD1558" s="75"/>
      <c r="CJE1558" s="75"/>
      <c r="CJF1558" s="75"/>
      <c r="CJG1558" s="75"/>
      <c r="CJH1558" s="75"/>
      <c r="CJI1558" s="75"/>
      <c r="CJJ1558" s="75"/>
      <c r="CJK1558" s="75"/>
      <c r="CJL1558" s="75"/>
      <c r="CJM1558" s="75"/>
      <c r="CJN1558" s="75"/>
      <c r="CJO1558" s="75"/>
      <c r="CJP1558" s="75"/>
      <c r="CJQ1558" s="75"/>
      <c r="CJR1558" s="75"/>
      <c r="CJS1558" s="75"/>
      <c r="CJT1558" s="75"/>
      <c r="CJU1558" s="75"/>
      <c r="CJV1558" s="75"/>
      <c r="CJW1558" s="75"/>
      <c r="CJX1558" s="75"/>
      <c r="CJY1558" s="75"/>
      <c r="CJZ1558" s="75"/>
      <c r="CKA1558" s="75"/>
      <c r="CKB1558" s="75"/>
      <c r="CKC1558" s="75"/>
      <c r="CKD1558" s="75"/>
      <c r="CKE1558" s="75"/>
      <c r="CKF1558" s="75"/>
      <c r="CKG1558" s="75"/>
      <c r="CKH1558" s="75"/>
      <c r="CKI1558" s="75"/>
      <c r="CKJ1558" s="75"/>
      <c r="CKK1558" s="75"/>
      <c r="CKL1558" s="75"/>
      <c r="CKM1558" s="75"/>
      <c r="CKN1558" s="75"/>
      <c r="CKO1558" s="75"/>
      <c r="CKP1558" s="75"/>
      <c r="CKQ1558" s="75"/>
      <c r="CKR1558" s="75"/>
      <c r="CKS1558" s="75"/>
      <c r="CKT1558" s="75"/>
      <c r="CKU1558" s="75"/>
      <c r="CKV1558" s="75"/>
      <c r="CKW1558" s="75"/>
      <c r="CKX1558" s="75"/>
      <c r="CKY1558" s="75"/>
      <c r="CKZ1558" s="75"/>
      <c r="CLA1558" s="75"/>
      <c r="CLB1558" s="75"/>
      <c r="CLC1558" s="75"/>
      <c r="CLD1558" s="75"/>
      <c r="CLE1558" s="75"/>
      <c r="CLF1558" s="75"/>
      <c r="CLG1558" s="75"/>
      <c r="CLH1558" s="75"/>
      <c r="CLI1558" s="75"/>
      <c r="CLJ1558" s="75"/>
      <c r="CLK1558" s="75"/>
      <c r="CLL1558" s="75"/>
      <c r="CLM1558" s="75"/>
      <c r="CLN1558" s="75"/>
      <c r="CLO1558" s="75"/>
      <c r="CLP1558" s="75"/>
      <c r="CLQ1558" s="75"/>
      <c r="CLR1558" s="75"/>
      <c r="CLS1558" s="75"/>
      <c r="CLT1558" s="75"/>
      <c r="CLU1558" s="75"/>
      <c r="CLV1558" s="75"/>
      <c r="CLW1558" s="75"/>
      <c r="CLX1558" s="75"/>
      <c r="CLY1558" s="75"/>
      <c r="CLZ1558" s="75"/>
      <c r="CMA1558" s="75"/>
      <c r="CMB1558" s="75"/>
      <c r="CMC1558" s="75"/>
      <c r="CMD1558" s="75"/>
      <c r="CME1558" s="75"/>
      <c r="CMF1558" s="75"/>
      <c r="CMG1558" s="75"/>
      <c r="CMH1558" s="75"/>
      <c r="CMI1558" s="75"/>
      <c r="CMJ1558" s="75"/>
      <c r="CMK1558" s="75"/>
      <c r="CML1558" s="75"/>
      <c r="CMM1558" s="75"/>
      <c r="CMN1558" s="75"/>
      <c r="CMO1558" s="75"/>
      <c r="CMP1558" s="75"/>
      <c r="CMQ1558" s="75"/>
      <c r="CMR1558" s="75"/>
      <c r="CMS1558" s="75"/>
      <c r="CMT1558" s="75"/>
      <c r="CMU1558" s="75"/>
      <c r="CMV1558" s="75"/>
      <c r="CMW1558" s="75"/>
      <c r="CMX1558" s="75"/>
      <c r="CMY1558" s="75"/>
      <c r="CMZ1558" s="75"/>
      <c r="CNA1558" s="75"/>
      <c r="CNB1558" s="75"/>
      <c r="CNC1558" s="75"/>
      <c r="CND1558" s="75"/>
      <c r="CNE1558" s="75"/>
      <c r="CNF1558" s="75"/>
      <c r="CNG1558" s="75"/>
      <c r="CNH1558" s="75"/>
      <c r="CNI1558" s="75"/>
      <c r="CNJ1558" s="75"/>
      <c r="CNK1558" s="75"/>
      <c r="CNL1558" s="75"/>
      <c r="CNM1558" s="75"/>
      <c r="CNN1558" s="75"/>
      <c r="CNO1558" s="75"/>
      <c r="CNP1558" s="75"/>
      <c r="CNQ1558" s="75"/>
      <c r="CNR1558" s="75"/>
      <c r="CNS1558" s="75"/>
      <c r="CNT1558" s="75"/>
      <c r="CNU1558" s="75"/>
      <c r="CNV1558" s="75"/>
      <c r="CNW1558" s="75"/>
      <c r="CNX1558" s="75"/>
      <c r="CNY1558" s="75"/>
      <c r="CNZ1558" s="75"/>
      <c r="COA1558" s="75"/>
      <c r="COB1558" s="75"/>
      <c r="COC1558" s="75"/>
      <c r="COD1558" s="75"/>
      <c r="COE1558" s="75"/>
      <c r="COF1558" s="75"/>
      <c r="COG1558" s="75"/>
      <c r="COH1558" s="75"/>
      <c r="COI1558" s="75"/>
      <c r="COJ1558" s="75"/>
      <c r="COK1558" s="75"/>
      <c r="COL1558" s="75"/>
      <c r="COM1558" s="75"/>
      <c r="CON1558" s="75"/>
      <c r="COO1558" s="75"/>
      <c r="COP1558" s="75"/>
      <c r="COQ1558" s="75"/>
      <c r="COR1558" s="75"/>
      <c r="COS1558" s="75"/>
      <c r="COT1558" s="75"/>
      <c r="COU1558" s="75"/>
      <c r="COV1558" s="75"/>
      <c r="COW1558" s="75"/>
      <c r="COX1558" s="75"/>
      <c r="COY1558" s="75"/>
      <c r="COZ1558" s="75"/>
      <c r="CPA1558" s="75"/>
      <c r="CPB1558" s="75"/>
      <c r="CPC1558" s="75"/>
      <c r="CPD1558" s="75"/>
      <c r="CPE1558" s="75"/>
      <c r="CPF1558" s="75"/>
      <c r="CPG1558" s="75"/>
      <c r="CPH1558" s="75"/>
      <c r="CPI1558" s="75"/>
      <c r="CPJ1558" s="75"/>
      <c r="CPK1558" s="75"/>
      <c r="CPL1558" s="75"/>
      <c r="CPM1558" s="75"/>
      <c r="CPN1558" s="75"/>
      <c r="CPO1558" s="75"/>
      <c r="CPP1558" s="75"/>
      <c r="CPQ1558" s="75"/>
      <c r="CPR1558" s="75"/>
      <c r="CPS1558" s="75"/>
      <c r="CPT1558" s="75"/>
      <c r="CPU1558" s="75"/>
      <c r="CPV1558" s="75"/>
      <c r="CPW1558" s="75"/>
      <c r="CPX1558" s="75"/>
      <c r="CPY1558" s="75"/>
      <c r="CPZ1558" s="75"/>
      <c r="CQA1558" s="75"/>
      <c r="CQB1558" s="75"/>
      <c r="CQC1558" s="75"/>
      <c r="CQD1558" s="75"/>
      <c r="CQE1558" s="75"/>
      <c r="CQF1558" s="75"/>
      <c r="CQG1558" s="75"/>
      <c r="CQH1558" s="75"/>
      <c r="CQI1558" s="75"/>
      <c r="CQJ1558" s="75"/>
      <c r="CQK1558" s="75"/>
      <c r="CQL1558" s="75"/>
      <c r="CQM1558" s="75"/>
      <c r="CQN1558" s="75"/>
      <c r="CQO1558" s="75"/>
      <c r="CQP1558" s="75"/>
      <c r="CQQ1558" s="75"/>
      <c r="CQR1558" s="75"/>
      <c r="CQS1558" s="75"/>
      <c r="CQT1558" s="75"/>
      <c r="CQU1558" s="75"/>
      <c r="CQV1558" s="75"/>
      <c r="CQW1558" s="75"/>
      <c r="CQX1558" s="75"/>
      <c r="CQY1558" s="75"/>
      <c r="CQZ1558" s="75"/>
      <c r="CRA1558" s="75"/>
      <c r="CRB1558" s="75"/>
      <c r="CRC1558" s="75"/>
      <c r="CRD1558" s="75"/>
      <c r="CRE1558" s="75"/>
      <c r="CRF1558" s="75"/>
      <c r="CRG1558" s="75"/>
      <c r="CRH1558" s="75"/>
      <c r="CRI1558" s="75"/>
      <c r="CRJ1558" s="75"/>
      <c r="CRK1558" s="75"/>
      <c r="CRL1558" s="75"/>
      <c r="CRM1558" s="75"/>
      <c r="CRN1558" s="75"/>
      <c r="CRO1558" s="75"/>
      <c r="CRP1558" s="75"/>
      <c r="CRQ1558" s="75"/>
      <c r="CRR1558" s="75"/>
      <c r="CRS1558" s="75"/>
      <c r="CRT1558" s="75"/>
      <c r="CRU1558" s="75"/>
      <c r="CRV1558" s="75"/>
      <c r="CRW1558" s="75"/>
      <c r="CRX1558" s="75"/>
      <c r="CRY1558" s="75"/>
      <c r="CRZ1558" s="75"/>
      <c r="CSA1558" s="75"/>
      <c r="CSB1558" s="75"/>
      <c r="CSC1558" s="75"/>
      <c r="CSD1558" s="75"/>
      <c r="CSE1558" s="75"/>
      <c r="CSF1558" s="75"/>
      <c r="CSG1558" s="75"/>
      <c r="CSH1558" s="75"/>
      <c r="CSI1558" s="75"/>
      <c r="CSJ1558" s="75"/>
      <c r="CSK1558" s="75"/>
      <c r="CSL1558" s="75"/>
      <c r="CSM1558" s="75"/>
      <c r="CSN1558" s="75"/>
      <c r="CSO1558" s="75"/>
      <c r="CSP1558" s="75"/>
      <c r="CSQ1558" s="75"/>
      <c r="CSR1558" s="75"/>
      <c r="CSS1558" s="75"/>
      <c r="CST1558" s="75"/>
      <c r="CSU1558" s="75"/>
      <c r="CSV1558" s="75"/>
      <c r="CSW1558" s="75"/>
      <c r="CSX1558" s="75"/>
      <c r="CSY1558" s="75"/>
      <c r="CSZ1558" s="75"/>
      <c r="CTA1558" s="75"/>
      <c r="CTB1558" s="75"/>
      <c r="CTC1558" s="75"/>
      <c r="CTD1558" s="75"/>
      <c r="CTE1558" s="75"/>
      <c r="CTF1558" s="75"/>
      <c r="CTG1558" s="75"/>
      <c r="CTH1558" s="75"/>
      <c r="CTI1558" s="75"/>
      <c r="CTJ1558" s="75"/>
      <c r="CTK1558" s="75"/>
      <c r="CTL1558" s="75"/>
      <c r="CTM1558" s="75"/>
      <c r="CTN1558" s="75"/>
      <c r="CTO1558" s="75"/>
      <c r="CTP1558" s="75"/>
      <c r="CTQ1558" s="75"/>
      <c r="CTR1558" s="75"/>
      <c r="CTS1558" s="75"/>
      <c r="CTT1558" s="75"/>
      <c r="CTU1558" s="75"/>
      <c r="CTV1558" s="75"/>
      <c r="CTW1558" s="75"/>
      <c r="CTX1558" s="75"/>
      <c r="CTY1558" s="75"/>
      <c r="CTZ1558" s="75"/>
      <c r="CUA1558" s="75"/>
      <c r="CUB1558" s="75"/>
      <c r="CUC1558" s="75"/>
      <c r="CUD1558" s="75"/>
      <c r="CUE1558" s="75"/>
      <c r="CUF1558" s="75"/>
      <c r="CUG1558" s="75"/>
      <c r="CUH1558" s="75"/>
      <c r="CUI1558" s="75"/>
      <c r="CUJ1558" s="75"/>
      <c r="CUK1558" s="75"/>
      <c r="CUL1558" s="75"/>
      <c r="CUM1558" s="75"/>
      <c r="CUN1558" s="75"/>
      <c r="CUO1558" s="75"/>
      <c r="CUP1558" s="75"/>
      <c r="CUQ1558" s="75"/>
      <c r="CUR1558" s="75"/>
      <c r="CUS1558" s="75"/>
      <c r="CUT1558" s="75"/>
      <c r="CUU1558" s="75"/>
      <c r="CUV1558" s="75"/>
      <c r="CUW1558" s="75"/>
      <c r="CUX1558" s="75"/>
      <c r="CUY1558" s="75"/>
      <c r="CUZ1558" s="75"/>
      <c r="CVA1558" s="75"/>
      <c r="CVB1558" s="75"/>
      <c r="CVC1558" s="75"/>
      <c r="CVD1558" s="75"/>
      <c r="CVE1558" s="75"/>
      <c r="CVF1558" s="75"/>
      <c r="CVG1558" s="75"/>
      <c r="CVH1558" s="75"/>
      <c r="CVI1558" s="75"/>
      <c r="CVJ1558" s="75"/>
      <c r="CVK1558" s="75"/>
      <c r="CVL1558" s="75"/>
      <c r="CVM1558" s="75"/>
      <c r="CVN1558" s="75"/>
      <c r="CVO1558" s="75"/>
      <c r="CVP1558" s="75"/>
      <c r="CVQ1558" s="75"/>
      <c r="CVR1558" s="75"/>
      <c r="CVS1558" s="75"/>
      <c r="CVT1558" s="75"/>
      <c r="CVU1558" s="75"/>
      <c r="CVV1558" s="75"/>
      <c r="CVW1558" s="75"/>
      <c r="CVX1558" s="75"/>
      <c r="CVY1558" s="75"/>
      <c r="CVZ1558" s="75"/>
      <c r="CWA1558" s="75"/>
      <c r="CWB1558" s="75"/>
      <c r="CWC1558" s="75"/>
      <c r="CWD1558" s="75"/>
      <c r="CWE1558" s="75"/>
      <c r="CWF1558" s="75"/>
      <c r="CWG1558" s="75"/>
      <c r="CWH1558" s="75"/>
      <c r="CWI1558" s="75"/>
      <c r="CWJ1558" s="75"/>
      <c r="CWK1558" s="75"/>
      <c r="CWL1558" s="75"/>
      <c r="CWM1558" s="75"/>
      <c r="CWN1558" s="75"/>
      <c r="CWO1558" s="75"/>
      <c r="CWP1558" s="75"/>
      <c r="CWQ1558" s="75"/>
      <c r="CWR1558" s="75"/>
      <c r="CWS1558" s="75"/>
      <c r="CWT1558" s="75"/>
      <c r="CWU1558" s="75"/>
      <c r="CWV1558" s="75"/>
      <c r="CWW1558" s="75"/>
      <c r="CWX1558" s="75"/>
      <c r="CWY1558" s="75"/>
      <c r="CWZ1558" s="75"/>
      <c r="CXA1558" s="75"/>
      <c r="CXB1558" s="75"/>
      <c r="CXC1558" s="75"/>
      <c r="CXD1558" s="75"/>
      <c r="CXE1558" s="75"/>
      <c r="CXF1558" s="75"/>
      <c r="CXG1558" s="75"/>
      <c r="CXH1558" s="75"/>
      <c r="CXI1558" s="75"/>
      <c r="CXJ1558" s="75"/>
      <c r="CXK1558" s="75"/>
      <c r="CXL1558" s="75"/>
      <c r="CXM1558" s="75"/>
      <c r="CXN1558" s="75"/>
      <c r="CXO1558" s="75"/>
      <c r="CXP1558" s="75"/>
      <c r="CXQ1558" s="75"/>
      <c r="CXR1558" s="75"/>
      <c r="CXS1558" s="75"/>
      <c r="CXT1558" s="75"/>
      <c r="CXU1558" s="75"/>
      <c r="CXV1558" s="75"/>
      <c r="CXW1558" s="75"/>
      <c r="CXX1558" s="75"/>
      <c r="CXY1558" s="75"/>
      <c r="CXZ1558" s="75"/>
      <c r="CYA1558" s="75"/>
      <c r="CYB1558" s="75"/>
      <c r="CYC1558" s="75"/>
      <c r="CYD1558" s="75"/>
      <c r="CYE1558" s="75"/>
      <c r="CYF1558" s="75"/>
      <c r="CYG1558" s="75"/>
      <c r="CYH1558" s="75"/>
      <c r="CYI1558" s="75"/>
      <c r="CYJ1558" s="75"/>
      <c r="CYK1558" s="75"/>
      <c r="CYL1558" s="75"/>
      <c r="CYM1558" s="75"/>
      <c r="CYN1558" s="75"/>
      <c r="CYO1558" s="75"/>
      <c r="CYP1558" s="75"/>
      <c r="CYQ1558" s="75"/>
      <c r="CYR1558" s="75"/>
      <c r="CYS1558" s="75"/>
      <c r="CYT1558" s="75"/>
      <c r="CYU1558" s="75"/>
      <c r="CYV1558" s="75"/>
      <c r="CYW1558" s="75"/>
      <c r="CYX1558" s="75"/>
      <c r="CYY1558" s="75"/>
      <c r="CYZ1558" s="75"/>
      <c r="CZA1558" s="75"/>
      <c r="CZB1558" s="75"/>
      <c r="CZC1558" s="75"/>
      <c r="CZD1558" s="75"/>
      <c r="CZE1558" s="75"/>
      <c r="CZF1558" s="75"/>
      <c r="CZG1558" s="75"/>
      <c r="CZH1558" s="75"/>
      <c r="CZI1558" s="75"/>
      <c r="CZJ1558" s="75"/>
      <c r="CZK1558" s="75"/>
      <c r="CZL1558" s="75"/>
      <c r="CZM1558" s="75"/>
      <c r="CZN1558" s="75"/>
      <c r="CZO1558" s="75"/>
      <c r="CZP1558" s="75"/>
      <c r="CZQ1558" s="75"/>
      <c r="CZR1558" s="75"/>
      <c r="CZS1558" s="75"/>
      <c r="CZT1558" s="75"/>
      <c r="CZU1558" s="75"/>
      <c r="CZV1558" s="75"/>
      <c r="CZW1558" s="75"/>
      <c r="CZX1558" s="75"/>
      <c r="CZY1558" s="75"/>
      <c r="CZZ1558" s="75"/>
      <c r="DAA1558" s="75"/>
      <c r="DAB1558" s="75"/>
      <c r="DAC1558" s="75"/>
      <c r="DAD1558" s="75"/>
      <c r="DAE1558" s="75"/>
      <c r="DAF1558" s="75"/>
      <c r="DAG1558" s="75"/>
      <c r="DAH1558" s="75"/>
      <c r="DAI1558" s="75"/>
      <c r="DAJ1558" s="75"/>
      <c r="DAK1558" s="75"/>
      <c r="DAL1558" s="75"/>
      <c r="DAM1558" s="75"/>
      <c r="DAN1558" s="75"/>
      <c r="DAO1558" s="75"/>
      <c r="DAP1558" s="75"/>
      <c r="DAQ1558" s="75"/>
      <c r="DAR1558" s="75"/>
      <c r="DAS1558" s="75"/>
      <c r="DAT1558" s="75"/>
      <c r="DAU1558" s="75"/>
      <c r="DAV1558" s="75"/>
      <c r="DAW1558" s="75"/>
      <c r="DAX1558" s="75"/>
      <c r="DAY1558" s="75"/>
      <c r="DAZ1558" s="75"/>
      <c r="DBA1558" s="75"/>
      <c r="DBB1558" s="75"/>
      <c r="DBC1558" s="75"/>
      <c r="DBD1558" s="75"/>
      <c r="DBE1558" s="75"/>
      <c r="DBF1558" s="75"/>
      <c r="DBG1558" s="75"/>
      <c r="DBH1558" s="75"/>
      <c r="DBI1558" s="75"/>
      <c r="DBJ1558" s="75"/>
      <c r="DBK1558" s="75"/>
      <c r="DBL1558" s="75"/>
      <c r="DBM1558" s="75"/>
      <c r="DBN1558" s="75"/>
      <c r="DBO1558" s="75"/>
      <c r="DBP1558" s="75"/>
      <c r="DBQ1558" s="75"/>
      <c r="DBR1558" s="75"/>
      <c r="DBS1558" s="75"/>
      <c r="DBT1558" s="75"/>
      <c r="DBU1558" s="75"/>
      <c r="DBV1558" s="75"/>
      <c r="DBW1558" s="75"/>
      <c r="DBX1558" s="75"/>
      <c r="DBY1558" s="75"/>
      <c r="DBZ1558" s="75"/>
      <c r="DCA1558" s="75"/>
      <c r="DCB1558" s="75"/>
      <c r="DCC1558" s="75"/>
      <c r="DCD1558" s="75"/>
      <c r="DCE1558" s="75"/>
      <c r="DCF1558" s="75"/>
      <c r="DCG1558" s="75"/>
      <c r="DCH1558" s="75"/>
      <c r="DCI1558" s="75"/>
      <c r="DCJ1558" s="75"/>
      <c r="DCK1558" s="75"/>
      <c r="DCL1558" s="75"/>
      <c r="DCM1558" s="75"/>
      <c r="DCN1558" s="75"/>
      <c r="DCO1558" s="75"/>
      <c r="DCP1558" s="75"/>
      <c r="DCQ1558" s="75"/>
      <c r="DCR1558" s="75"/>
      <c r="DCS1558" s="75"/>
      <c r="DCT1558" s="75"/>
      <c r="DCU1558" s="75"/>
      <c r="DCV1558" s="75"/>
      <c r="DCW1558" s="75"/>
      <c r="DCX1558" s="75"/>
      <c r="DCY1558" s="75"/>
      <c r="DCZ1558" s="75"/>
      <c r="DDA1558" s="75"/>
      <c r="DDB1558" s="75"/>
      <c r="DDC1558" s="75"/>
      <c r="DDD1558" s="75"/>
      <c r="DDE1558" s="75"/>
      <c r="DDF1558" s="75"/>
      <c r="DDG1558" s="75"/>
      <c r="DDH1558" s="75"/>
      <c r="DDI1558" s="75"/>
      <c r="DDJ1558" s="75"/>
      <c r="DDK1558" s="75"/>
      <c r="DDL1558" s="75"/>
      <c r="DDM1558" s="75"/>
      <c r="DDN1558" s="75"/>
      <c r="DDO1558" s="75"/>
      <c r="DDP1558" s="75"/>
      <c r="DDQ1558" s="75"/>
      <c r="DDR1558" s="75"/>
      <c r="DDS1558" s="75"/>
      <c r="DDT1558" s="75"/>
      <c r="DDU1558" s="75"/>
      <c r="DDV1558" s="75"/>
      <c r="DDW1558" s="75"/>
      <c r="DDX1558" s="75"/>
      <c r="DDY1558" s="75"/>
      <c r="DDZ1558" s="75"/>
      <c r="DEA1558" s="75"/>
      <c r="DEB1558" s="75"/>
      <c r="DEC1558" s="75"/>
      <c r="DED1558" s="75"/>
      <c r="DEE1558" s="75"/>
      <c r="DEF1558" s="75"/>
      <c r="DEG1558" s="75"/>
      <c r="DEH1558" s="75"/>
      <c r="DEI1558" s="75"/>
      <c r="DEJ1558" s="75"/>
      <c r="DEK1558" s="75"/>
      <c r="DEL1558" s="75"/>
      <c r="DEM1558" s="75"/>
      <c r="DEN1558" s="75"/>
      <c r="DEO1558" s="75"/>
      <c r="DEP1558" s="75"/>
      <c r="DEQ1558" s="75"/>
      <c r="DER1558" s="75"/>
      <c r="DES1558" s="75"/>
      <c r="DET1558" s="75"/>
      <c r="DEU1558" s="75"/>
      <c r="DEV1558" s="75"/>
      <c r="DEW1558" s="75"/>
      <c r="DEX1558" s="75"/>
      <c r="DEY1558" s="75"/>
      <c r="DEZ1558" s="75"/>
      <c r="DFA1558" s="75"/>
      <c r="DFB1558" s="75"/>
      <c r="DFC1558" s="75"/>
      <c r="DFD1558" s="75"/>
      <c r="DFE1558" s="75"/>
      <c r="DFF1558" s="75"/>
      <c r="DFG1558" s="75"/>
      <c r="DFH1558" s="75"/>
      <c r="DFI1558" s="75"/>
      <c r="DFJ1558" s="75"/>
      <c r="DFK1558" s="75"/>
      <c r="DFL1558" s="75"/>
      <c r="DFM1558" s="75"/>
      <c r="DFN1558" s="75"/>
      <c r="DFO1558" s="75"/>
      <c r="DFP1558" s="75"/>
      <c r="DFQ1558" s="75"/>
      <c r="DFR1558" s="75"/>
      <c r="DFS1558" s="75"/>
      <c r="DFT1558" s="75"/>
      <c r="DFU1558" s="75"/>
      <c r="DFV1558" s="75"/>
      <c r="DFW1558" s="75"/>
      <c r="DFX1558" s="75"/>
      <c r="DFY1558" s="75"/>
      <c r="DFZ1558" s="75"/>
      <c r="DGA1558" s="75"/>
      <c r="DGB1558" s="75"/>
      <c r="DGC1558" s="75"/>
      <c r="DGD1558" s="75"/>
      <c r="DGE1558" s="75"/>
      <c r="DGF1558" s="75"/>
      <c r="DGG1558" s="75"/>
      <c r="DGH1558" s="75"/>
      <c r="DGI1558" s="75"/>
      <c r="DGJ1558" s="75"/>
      <c r="DGK1558" s="75"/>
      <c r="DGL1558" s="75"/>
      <c r="DGM1558" s="75"/>
      <c r="DGN1558" s="75"/>
      <c r="DGO1558" s="75"/>
      <c r="DGP1558" s="75"/>
      <c r="DGQ1558" s="75"/>
      <c r="DGR1558" s="75"/>
      <c r="DGS1558" s="75"/>
      <c r="DGT1558" s="75"/>
      <c r="DGU1558" s="75"/>
      <c r="DGV1558" s="75"/>
      <c r="DGW1558" s="75"/>
      <c r="DGX1558" s="75"/>
      <c r="DGY1558" s="75"/>
      <c r="DGZ1558" s="75"/>
      <c r="DHA1558" s="75"/>
      <c r="DHB1558" s="75"/>
      <c r="DHC1558" s="75"/>
      <c r="DHD1558" s="75"/>
      <c r="DHE1558" s="75"/>
      <c r="DHF1558" s="75"/>
      <c r="DHG1558" s="75"/>
      <c r="DHH1558" s="75"/>
      <c r="DHI1558" s="75"/>
      <c r="DHJ1558" s="75"/>
      <c r="DHK1558" s="75"/>
      <c r="DHL1558" s="75"/>
      <c r="DHM1558" s="75"/>
      <c r="DHN1558" s="75"/>
      <c r="DHO1558" s="75"/>
      <c r="DHP1558" s="75"/>
      <c r="DHQ1558" s="75"/>
      <c r="DHR1558" s="75"/>
      <c r="DHS1558" s="75"/>
      <c r="DHT1558" s="75"/>
      <c r="DHU1558" s="75"/>
      <c r="DHV1558" s="75"/>
      <c r="DHW1558" s="75"/>
      <c r="DHX1558" s="75"/>
      <c r="DHY1558" s="75"/>
      <c r="DHZ1558" s="75"/>
      <c r="DIA1558" s="75"/>
      <c r="DIB1558" s="75"/>
      <c r="DIC1558" s="75"/>
      <c r="DID1558" s="75"/>
      <c r="DIE1558" s="75"/>
      <c r="DIF1558" s="75"/>
      <c r="DIG1558" s="75"/>
      <c r="DIH1558" s="75"/>
      <c r="DII1558" s="75"/>
      <c r="DIJ1558" s="75"/>
      <c r="DIK1558" s="75"/>
      <c r="DIL1558" s="75"/>
      <c r="DIM1558" s="75"/>
      <c r="DIN1558" s="75"/>
      <c r="DIO1558" s="75"/>
      <c r="DIP1558" s="75"/>
      <c r="DIQ1558" s="75"/>
      <c r="DIR1558" s="75"/>
      <c r="DIS1558" s="75"/>
      <c r="DIT1558" s="75"/>
      <c r="DIU1558" s="75"/>
      <c r="DIV1558" s="75"/>
      <c r="DIW1558" s="75"/>
      <c r="DIX1558" s="75"/>
      <c r="DIY1558" s="75"/>
      <c r="DIZ1558" s="75"/>
      <c r="DJA1558" s="75"/>
      <c r="DJB1558" s="75"/>
      <c r="DJC1558" s="75"/>
      <c r="DJD1558" s="75"/>
      <c r="DJE1558" s="75"/>
      <c r="DJF1558" s="75"/>
      <c r="DJG1558" s="75"/>
      <c r="DJH1558" s="75"/>
      <c r="DJI1558" s="75"/>
      <c r="DJJ1558" s="75"/>
      <c r="DJK1558" s="75"/>
      <c r="DJL1558" s="75"/>
      <c r="DJM1558" s="75"/>
      <c r="DJN1558" s="75"/>
      <c r="DJO1558" s="75"/>
      <c r="DJP1558" s="75"/>
      <c r="DJQ1558" s="75"/>
      <c r="DJR1558" s="75"/>
      <c r="DJS1558" s="75"/>
      <c r="DJT1558" s="75"/>
      <c r="DJU1558" s="75"/>
      <c r="DJV1558" s="75"/>
      <c r="DJW1558" s="75"/>
      <c r="DJX1558" s="75"/>
      <c r="DJY1558" s="75"/>
      <c r="DJZ1558" s="75"/>
      <c r="DKA1558" s="75"/>
      <c r="DKB1558" s="75"/>
      <c r="DKC1558" s="75"/>
      <c r="DKD1558" s="75"/>
      <c r="DKE1558" s="75"/>
      <c r="DKF1558" s="75"/>
      <c r="DKG1558" s="75"/>
      <c r="DKH1558" s="75"/>
      <c r="DKI1558" s="75"/>
      <c r="DKJ1558" s="75"/>
      <c r="DKK1558" s="75"/>
      <c r="DKL1558" s="75"/>
      <c r="DKM1558" s="75"/>
      <c r="DKN1558" s="75"/>
      <c r="DKO1558" s="75"/>
      <c r="DKP1558" s="75"/>
      <c r="DKQ1558" s="75"/>
      <c r="DKR1558" s="75"/>
      <c r="DKS1558" s="75"/>
      <c r="DKT1558" s="75"/>
      <c r="DKU1558" s="75"/>
      <c r="DKV1558" s="75"/>
      <c r="DKW1558" s="75"/>
      <c r="DKX1558" s="75"/>
      <c r="DKY1558" s="75"/>
      <c r="DKZ1558" s="75"/>
      <c r="DLA1558" s="75"/>
      <c r="DLB1558" s="75"/>
      <c r="DLC1558" s="75"/>
      <c r="DLD1558" s="75"/>
      <c r="DLE1558" s="75"/>
      <c r="DLF1558" s="75"/>
      <c r="DLG1558" s="75"/>
      <c r="DLH1558" s="75"/>
      <c r="DLI1558" s="75"/>
      <c r="DLJ1558" s="75"/>
      <c r="DLK1558" s="75"/>
      <c r="DLL1558" s="75"/>
      <c r="DLM1558" s="75"/>
      <c r="DLN1558" s="75"/>
      <c r="DLO1558" s="75"/>
      <c r="DLP1558" s="75"/>
      <c r="DLQ1558" s="75"/>
      <c r="DLR1558" s="75"/>
      <c r="DLS1558" s="75"/>
      <c r="DLT1558" s="75"/>
      <c r="DLU1558" s="75"/>
      <c r="DLV1558" s="75"/>
      <c r="DLW1558" s="75"/>
      <c r="DLX1558" s="75"/>
      <c r="DLY1558" s="75"/>
      <c r="DLZ1558" s="75"/>
      <c r="DMA1558" s="75"/>
      <c r="DMB1558" s="75"/>
      <c r="DMC1558" s="75"/>
      <c r="DMD1558" s="75"/>
      <c r="DME1558" s="75"/>
      <c r="DMF1558" s="75"/>
      <c r="DMG1558" s="75"/>
      <c r="DMH1558" s="75"/>
      <c r="DMI1558" s="75"/>
      <c r="DMJ1558" s="75"/>
      <c r="DMK1558" s="75"/>
      <c r="DML1558" s="75"/>
      <c r="DMM1558" s="75"/>
      <c r="DMN1558" s="75"/>
      <c r="DMO1558" s="75"/>
      <c r="DMP1558" s="75"/>
      <c r="DMQ1558" s="75"/>
      <c r="DMR1558" s="75"/>
      <c r="DMS1558" s="75"/>
      <c r="DMT1558" s="75"/>
      <c r="DMU1558" s="75"/>
      <c r="DMV1558" s="75"/>
      <c r="DMW1558" s="75"/>
      <c r="DMX1558" s="75"/>
      <c r="DMY1558" s="75"/>
      <c r="DMZ1558" s="75"/>
      <c r="DNA1558" s="75"/>
      <c r="DNB1558" s="75"/>
      <c r="DNC1558" s="75"/>
      <c r="DND1558" s="75"/>
      <c r="DNE1558" s="75"/>
      <c r="DNF1558" s="75"/>
      <c r="DNG1558" s="75"/>
      <c r="DNH1558" s="75"/>
      <c r="DNI1558" s="75"/>
      <c r="DNJ1558" s="75"/>
      <c r="DNK1558" s="75"/>
      <c r="DNL1558" s="75"/>
      <c r="DNM1558" s="75"/>
      <c r="DNN1558" s="75"/>
      <c r="DNO1558" s="75"/>
      <c r="DNP1558" s="75"/>
      <c r="DNQ1558" s="75"/>
      <c r="DNR1558" s="75"/>
      <c r="DNS1558" s="75"/>
      <c r="DNT1558" s="75"/>
      <c r="DNU1558" s="75"/>
      <c r="DNV1558" s="75"/>
      <c r="DNW1558" s="75"/>
      <c r="DNX1558" s="75"/>
      <c r="DNY1558" s="75"/>
      <c r="DNZ1558" s="75"/>
      <c r="DOA1558" s="75"/>
      <c r="DOB1558" s="75"/>
      <c r="DOC1558" s="75"/>
      <c r="DOD1558" s="75"/>
      <c r="DOE1558" s="75"/>
      <c r="DOF1558" s="75"/>
      <c r="DOG1558" s="75"/>
      <c r="DOH1558" s="75"/>
      <c r="DOI1558" s="75"/>
      <c r="DOJ1558" s="75"/>
      <c r="DOK1558" s="75"/>
      <c r="DOL1558" s="75"/>
      <c r="DOM1558" s="75"/>
      <c r="DON1558" s="75"/>
      <c r="DOO1558" s="75"/>
      <c r="DOP1558" s="75"/>
      <c r="DOQ1558" s="75"/>
      <c r="DOR1558" s="75"/>
      <c r="DOS1558" s="75"/>
      <c r="DOT1558" s="75"/>
      <c r="DOU1558" s="75"/>
      <c r="DOV1558" s="75"/>
      <c r="DOW1558" s="75"/>
      <c r="DOX1558" s="75"/>
      <c r="DOY1558" s="75"/>
      <c r="DOZ1558" s="75"/>
      <c r="DPA1558" s="75"/>
      <c r="DPB1558" s="75"/>
      <c r="DPC1558" s="75"/>
      <c r="DPD1558" s="75"/>
      <c r="DPE1558" s="75"/>
      <c r="DPF1558" s="75"/>
      <c r="DPG1558" s="75"/>
      <c r="DPH1558" s="75"/>
      <c r="DPI1558" s="75"/>
      <c r="DPJ1558" s="75"/>
      <c r="DPK1558" s="75"/>
      <c r="DPL1558" s="75"/>
      <c r="DPM1558" s="75"/>
      <c r="DPN1558" s="75"/>
      <c r="DPO1558" s="75"/>
      <c r="DPP1558" s="75"/>
      <c r="DPQ1558" s="75"/>
      <c r="DPR1558" s="75"/>
      <c r="DPS1558" s="75"/>
      <c r="DPT1558" s="75"/>
      <c r="DPU1558" s="75"/>
      <c r="DPV1558" s="75"/>
      <c r="DPW1558" s="75"/>
      <c r="DPX1558" s="75"/>
      <c r="DPY1558" s="75"/>
      <c r="DPZ1558" s="75"/>
      <c r="DQA1558" s="75"/>
      <c r="DQB1558" s="75"/>
      <c r="DQC1558" s="75"/>
      <c r="DQD1558" s="75"/>
      <c r="DQE1558" s="75"/>
      <c r="DQF1558" s="75"/>
      <c r="DQG1558" s="75"/>
      <c r="DQH1558" s="75"/>
      <c r="DQI1558" s="75"/>
      <c r="DQJ1558" s="75"/>
      <c r="DQK1558" s="75"/>
      <c r="DQL1558" s="75"/>
      <c r="DQM1558" s="75"/>
      <c r="DQN1558" s="75"/>
      <c r="DQO1558" s="75"/>
      <c r="DQP1558" s="75"/>
      <c r="DQQ1558" s="75"/>
      <c r="DQR1558" s="75"/>
      <c r="DQS1558" s="75"/>
      <c r="DQT1558" s="75"/>
      <c r="DQU1558" s="75"/>
      <c r="DQV1558" s="75"/>
      <c r="DQW1558" s="75"/>
      <c r="DQX1558" s="75"/>
      <c r="DQY1558" s="75"/>
      <c r="DQZ1558" s="75"/>
      <c r="DRA1558" s="75"/>
      <c r="DRB1558" s="75"/>
      <c r="DRC1558" s="75"/>
      <c r="DRD1558" s="75"/>
      <c r="DRE1558" s="75"/>
      <c r="DRF1558" s="75"/>
      <c r="DRG1558" s="75"/>
      <c r="DRH1558" s="75"/>
      <c r="DRI1558" s="75"/>
      <c r="DRJ1558" s="75"/>
      <c r="DRK1558" s="75"/>
      <c r="DRL1558" s="75"/>
      <c r="DRM1558" s="75"/>
      <c r="DRN1558" s="75"/>
      <c r="DRO1558" s="75"/>
      <c r="DRP1558" s="75"/>
      <c r="DRQ1558" s="75"/>
      <c r="DRR1558" s="75"/>
      <c r="DRS1558" s="75"/>
      <c r="DRT1558" s="75"/>
      <c r="DRU1558" s="75"/>
      <c r="DRV1558" s="75"/>
      <c r="DRW1558" s="75"/>
      <c r="DRX1558" s="75"/>
      <c r="DRY1558" s="75"/>
      <c r="DRZ1558" s="75"/>
      <c r="DSA1558" s="75"/>
      <c r="DSB1558" s="75"/>
      <c r="DSC1558" s="75"/>
      <c r="DSD1558" s="75"/>
      <c r="DSE1558" s="75"/>
      <c r="DSF1558" s="75"/>
      <c r="DSG1558" s="75"/>
      <c r="DSH1558" s="75"/>
      <c r="DSI1558" s="75"/>
      <c r="DSJ1558" s="75"/>
      <c r="DSK1558" s="75"/>
      <c r="DSL1558" s="75"/>
      <c r="DSM1558" s="75"/>
      <c r="DSN1558" s="75"/>
      <c r="DSO1558" s="75"/>
      <c r="DSP1558" s="75"/>
      <c r="DSQ1558" s="75"/>
      <c r="DSR1558" s="75"/>
      <c r="DSS1558" s="75"/>
      <c r="DST1558" s="75"/>
      <c r="DSU1558" s="75"/>
      <c r="DSV1558" s="75"/>
      <c r="DSW1558" s="75"/>
      <c r="DSX1558" s="75"/>
      <c r="DSY1558" s="75"/>
      <c r="DSZ1558" s="75"/>
      <c r="DTA1558" s="75"/>
      <c r="DTB1558" s="75"/>
      <c r="DTC1558" s="75"/>
      <c r="DTD1558" s="75"/>
      <c r="DTE1558" s="75"/>
      <c r="DTF1558" s="75"/>
      <c r="DTG1558" s="75"/>
      <c r="DTH1558" s="75"/>
      <c r="DTI1558" s="75"/>
      <c r="DTJ1558" s="75"/>
      <c r="DTK1558" s="75"/>
      <c r="DTL1558" s="75"/>
      <c r="DTM1558" s="75"/>
      <c r="DTN1558" s="75"/>
      <c r="DTO1558" s="75"/>
      <c r="DTP1558" s="75"/>
      <c r="DTQ1558" s="75"/>
      <c r="DTR1558" s="75"/>
      <c r="DTS1558" s="75"/>
      <c r="DTT1558" s="75"/>
      <c r="DTU1558" s="75"/>
      <c r="DTV1558" s="75"/>
      <c r="DTW1558" s="75"/>
      <c r="DTX1558" s="75"/>
      <c r="DTY1558" s="75"/>
      <c r="DTZ1558" s="75"/>
      <c r="DUA1558" s="75"/>
      <c r="DUB1558" s="75"/>
      <c r="DUC1558" s="75"/>
      <c r="DUD1558" s="75"/>
      <c r="DUE1558" s="75"/>
      <c r="DUF1558" s="75"/>
      <c r="DUG1558" s="75"/>
      <c r="DUH1558" s="75"/>
      <c r="DUI1558" s="75"/>
      <c r="DUJ1558" s="75"/>
      <c r="DUK1558" s="75"/>
      <c r="DUL1558" s="75"/>
      <c r="DUM1558" s="75"/>
      <c r="DUN1558" s="75"/>
      <c r="DUO1558" s="75"/>
      <c r="DUP1558" s="75"/>
      <c r="DUQ1558" s="75"/>
      <c r="DUR1558" s="75"/>
      <c r="DUS1558" s="75"/>
      <c r="DUT1558" s="75"/>
      <c r="DUU1558" s="75"/>
      <c r="DUV1558" s="75"/>
      <c r="DUW1558" s="75"/>
      <c r="DUX1558" s="75"/>
      <c r="DUY1558" s="75"/>
      <c r="DUZ1558" s="75"/>
      <c r="DVA1558" s="75"/>
      <c r="DVB1558" s="75"/>
      <c r="DVC1558" s="75"/>
      <c r="DVD1558" s="75"/>
      <c r="DVE1558" s="75"/>
      <c r="DVF1558" s="75"/>
      <c r="DVG1558" s="75"/>
      <c r="DVH1558" s="75"/>
      <c r="DVI1558" s="75"/>
      <c r="DVJ1558" s="75"/>
      <c r="DVK1558" s="75"/>
      <c r="DVL1558" s="75"/>
      <c r="DVM1558" s="75"/>
      <c r="DVN1558" s="75"/>
      <c r="DVO1558" s="75"/>
      <c r="DVP1558" s="75"/>
      <c r="DVQ1558" s="75"/>
      <c r="DVR1558" s="75"/>
      <c r="DVS1558" s="75"/>
      <c r="DVT1558" s="75"/>
      <c r="DVU1558" s="75"/>
      <c r="DVV1558" s="75"/>
      <c r="DVW1558" s="75"/>
      <c r="DVX1558" s="75"/>
      <c r="DVY1558" s="75"/>
      <c r="DVZ1558" s="75"/>
      <c r="DWA1558" s="75"/>
      <c r="DWB1558" s="75"/>
      <c r="DWC1558" s="75"/>
      <c r="DWD1558" s="75"/>
      <c r="DWE1558" s="75"/>
      <c r="DWF1558" s="75"/>
      <c r="DWG1558" s="75"/>
      <c r="DWH1558" s="75"/>
      <c r="DWI1558" s="75"/>
      <c r="DWJ1558" s="75"/>
      <c r="DWK1558" s="75"/>
      <c r="DWL1558" s="75"/>
      <c r="DWM1558" s="75"/>
      <c r="DWN1558" s="75"/>
      <c r="DWO1558" s="75"/>
      <c r="DWP1558" s="75"/>
      <c r="DWQ1558" s="75"/>
      <c r="DWR1558" s="75"/>
      <c r="DWS1558" s="75"/>
      <c r="DWT1558" s="75"/>
      <c r="DWU1558" s="75"/>
      <c r="DWV1558" s="75"/>
      <c r="DWW1558" s="75"/>
      <c r="DWX1558" s="75"/>
      <c r="DWY1558" s="75"/>
      <c r="DWZ1558" s="75"/>
      <c r="DXA1558" s="75"/>
      <c r="DXB1558" s="75"/>
      <c r="DXC1558" s="75"/>
      <c r="DXD1558" s="75"/>
      <c r="DXE1558" s="75"/>
      <c r="DXF1558" s="75"/>
      <c r="DXG1558" s="75"/>
      <c r="DXH1558" s="75"/>
      <c r="DXI1558" s="75"/>
      <c r="DXJ1558" s="75"/>
      <c r="DXK1558" s="75"/>
      <c r="DXL1558" s="75"/>
      <c r="DXM1558" s="75"/>
      <c r="DXN1558" s="75"/>
      <c r="DXO1558" s="75"/>
      <c r="DXP1558" s="75"/>
      <c r="DXQ1558" s="75"/>
      <c r="DXR1558" s="75"/>
      <c r="DXS1558" s="75"/>
      <c r="DXT1558" s="75"/>
      <c r="DXU1558" s="75"/>
      <c r="DXV1558" s="75"/>
      <c r="DXW1558" s="75"/>
      <c r="DXX1558" s="75"/>
      <c r="DXY1558" s="75"/>
      <c r="DXZ1558" s="75"/>
      <c r="DYA1558" s="75"/>
      <c r="DYB1558" s="75"/>
      <c r="DYC1558" s="75"/>
      <c r="DYD1558" s="75"/>
      <c r="DYE1558" s="75"/>
      <c r="DYF1558" s="75"/>
      <c r="DYG1558" s="75"/>
      <c r="DYH1558" s="75"/>
      <c r="DYI1558" s="75"/>
      <c r="DYJ1558" s="75"/>
      <c r="DYK1558" s="75"/>
      <c r="DYL1558" s="75"/>
      <c r="DYM1558" s="75"/>
      <c r="DYN1558" s="75"/>
      <c r="DYO1558" s="75"/>
      <c r="DYP1558" s="75"/>
      <c r="DYQ1558" s="75"/>
      <c r="DYR1558" s="75"/>
      <c r="DYS1558" s="75"/>
      <c r="DYT1558" s="75"/>
      <c r="DYU1558" s="75"/>
      <c r="DYV1558" s="75"/>
      <c r="DYW1558" s="75"/>
      <c r="DYX1558" s="75"/>
      <c r="DYY1558" s="75"/>
      <c r="DYZ1558" s="75"/>
      <c r="DZA1558" s="75"/>
      <c r="DZB1558" s="75"/>
      <c r="DZC1558" s="75"/>
      <c r="DZD1558" s="75"/>
      <c r="DZE1558" s="75"/>
      <c r="DZF1558" s="75"/>
      <c r="DZG1558" s="75"/>
      <c r="DZH1558" s="75"/>
      <c r="DZI1558" s="75"/>
      <c r="DZJ1558" s="75"/>
      <c r="DZK1558" s="75"/>
      <c r="DZL1558" s="75"/>
      <c r="DZM1558" s="75"/>
      <c r="DZN1558" s="75"/>
      <c r="DZO1558" s="75"/>
      <c r="DZP1558" s="75"/>
      <c r="DZQ1558" s="75"/>
      <c r="DZR1558" s="75"/>
      <c r="DZS1558" s="75"/>
      <c r="DZT1558" s="75"/>
      <c r="DZU1558" s="75"/>
      <c r="DZV1558" s="75"/>
      <c r="DZW1558" s="75"/>
      <c r="DZX1558" s="75"/>
      <c r="DZY1558" s="75"/>
      <c r="DZZ1558" s="75"/>
      <c r="EAA1558" s="75"/>
      <c r="EAB1558" s="75"/>
      <c r="EAC1558" s="75"/>
      <c r="EAD1558" s="75"/>
      <c r="EAE1558" s="75"/>
      <c r="EAF1558" s="75"/>
      <c r="EAG1558" s="75"/>
      <c r="EAH1558" s="75"/>
      <c r="EAI1558" s="75"/>
      <c r="EAJ1558" s="75"/>
      <c r="EAK1558" s="75"/>
      <c r="EAL1558" s="75"/>
      <c r="EAM1558" s="75"/>
      <c r="EAN1558" s="75"/>
      <c r="EAO1558" s="75"/>
      <c r="EAP1558" s="75"/>
      <c r="EAQ1558" s="75"/>
      <c r="EAR1558" s="75"/>
      <c r="EAS1558" s="75"/>
      <c r="EAT1558" s="75"/>
      <c r="EAU1558" s="75"/>
      <c r="EAV1558" s="75"/>
      <c r="EAW1558" s="75"/>
      <c r="EAX1558" s="75"/>
      <c r="EAY1558" s="75"/>
      <c r="EAZ1558" s="75"/>
      <c r="EBA1558" s="75"/>
      <c r="EBB1558" s="75"/>
      <c r="EBC1558" s="75"/>
      <c r="EBD1558" s="75"/>
      <c r="EBE1558" s="75"/>
      <c r="EBF1558" s="75"/>
      <c r="EBG1558" s="75"/>
      <c r="EBH1558" s="75"/>
      <c r="EBI1558" s="75"/>
      <c r="EBJ1558" s="75"/>
      <c r="EBK1558" s="75"/>
      <c r="EBL1558" s="75"/>
      <c r="EBM1558" s="75"/>
      <c r="EBN1558" s="75"/>
      <c r="EBO1558" s="75"/>
      <c r="EBP1558" s="75"/>
      <c r="EBQ1558" s="75"/>
      <c r="EBR1558" s="75"/>
      <c r="EBS1558" s="75"/>
      <c r="EBT1558" s="75"/>
      <c r="EBU1558" s="75"/>
      <c r="EBV1558" s="75"/>
      <c r="EBW1558" s="75"/>
      <c r="EBX1558" s="75"/>
      <c r="EBY1558" s="75"/>
      <c r="EBZ1558" s="75"/>
      <c r="ECA1558" s="75"/>
      <c r="ECB1558" s="75"/>
      <c r="ECC1558" s="75"/>
      <c r="ECD1558" s="75"/>
      <c r="ECE1558" s="75"/>
      <c r="ECF1558" s="75"/>
      <c r="ECG1558" s="75"/>
      <c r="ECH1558" s="75"/>
      <c r="ECI1558" s="75"/>
      <c r="ECJ1558" s="75"/>
      <c r="ECK1558" s="75"/>
      <c r="ECL1558" s="75"/>
      <c r="ECM1558" s="75"/>
      <c r="ECN1558" s="75"/>
      <c r="ECO1558" s="75"/>
      <c r="ECP1558" s="75"/>
      <c r="ECQ1558" s="75"/>
      <c r="ECR1558" s="75"/>
      <c r="ECS1558" s="75"/>
      <c r="ECT1558" s="75"/>
      <c r="ECU1558" s="75"/>
      <c r="ECV1558" s="75"/>
      <c r="ECW1558" s="75"/>
      <c r="ECX1558" s="75"/>
      <c r="ECY1558" s="75"/>
      <c r="ECZ1558" s="75"/>
      <c r="EDA1558" s="75"/>
      <c r="EDB1558" s="75"/>
      <c r="EDC1558" s="75"/>
      <c r="EDD1558" s="75"/>
      <c r="EDE1558" s="75"/>
      <c r="EDF1558" s="75"/>
      <c r="EDG1558" s="75"/>
      <c r="EDH1558" s="75"/>
      <c r="EDI1558" s="75"/>
      <c r="EDJ1558" s="75"/>
      <c r="EDK1558" s="75"/>
      <c r="EDL1558" s="75"/>
      <c r="EDM1558" s="75"/>
      <c r="EDN1558" s="75"/>
      <c r="EDO1558" s="75"/>
      <c r="EDP1558" s="75"/>
      <c r="EDQ1558" s="75"/>
      <c r="EDR1558" s="75"/>
      <c r="EDS1558" s="75"/>
      <c r="EDT1558" s="75"/>
      <c r="EDU1558" s="75"/>
      <c r="EDV1558" s="75"/>
      <c r="EDW1558" s="75"/>
      <c r="EDX1558" s="75"/>
      <c r="EDY1558" s="75"/>
      <c r="EDZ1558" s="75"/>
      <c r="EEA1558" s="75"/>
      <c r="EEB1558" s="75"/>
      <c r="EEC1558" s="75"/>
      <c r="EED1558" s="75"/>
      <c r="EEE1558" s="75"/>
      <c r="EEF1558" s="75"/>
      <c r="EEG1558" s="75"/>
      <c r="EEH1558" s="75"/>
      <c r="EEI1558" s="75"/>
      <c r="EEJ1558" s="75"/>
      <c r="EEK1558" s="75"/>
      <c r="EEL1558" s="75"/>
      <c r="EEM1558" s="75"/>
      <c r="EEN1558" s="75"/>
      <c r="EEO1558" s="75"/>
      <c r="EEP1558" s="75"/>
      <c r="EEQ1558" s="75"/>
      <c r="EER1558" s="75"/>
      <c r="EES1558" s="75"/>
      <c r="EET1558" s="75"/>
      <c r="EEU1558" s="75"/>
      <c r="EEV1558" s="75"/>
      <c r="EEW1558" s="75"/>
      <c r="EEX1558" s="75"/>
      <c r="EEY1558" s="75"/>
      <c r="EEZ1558" s="75"/>
      <c r="EFA1558" s="75"/>
      <c r="EFB1558" s="75"/>
      <c r="EFC1558" s="75"/>
      <c r="EFD1558" s="75"/>
      <c r="EFE1558" s="75"/>
      <c r="EFF1558" s="75"/>
      <c r="EFG1558" s="75"/>
      <c r="EFH1558" s="75"/>
      <c r="EFI1558" s="75"/>
      <c r="EFJ1558" s="75"/>
      <c r="EFK1558" s="75"/>
      <c r="EFL1558" s="75"/>
      <c r="EFM1558" s="75"/>
      <c r="EFN1558" s="75"/>
      <c r="EFO1558" s="75"/>
      <c r="EFP1558" s="75"/>
      <c r="EFQ1558" s="75"/>
      <c r="EFR1558" s="75"/>
      <c r="EFS1558" s="75"/>
      <c r="EFT1558" s="75"/>
      <c r="EFU1558" s="75"/>
      <c r="EFV1558" s="75"/>
      <c r="EFW1558" s="75"/>
      <c r="EFX1558" s="75"/>
      <c r="EFY1558" s="75"/>
      <c r="EFZ1558" s="75"/>
      <c r="EGA1558" s="75"/>
      <c r="EGB1558" s="75"/>
      <c r="EGC1558" s="75"/>
      <c r="EGD1558" s="75"/>
      <c r="EGE1558" s="75"/>
      <c r="EGF1558" s="75"/>
      <c r="EGG1558" s="75"/>
      <c r="EGH1558" s="75"/>
      <c r="EGI1558" s="75"/>
      <c r="EGJ1558" s="75"/>
      <c r="EGK1558" s="75"/>
      <c r="EGL1558" s="75"/>
      <c r="EGM1558" s="75"/>
      <c r="EGN1558" s="75"/>
      <c r="EGO1558" s="75"/>
      <c r="EGP1558" s="75"/>
      <c r="EGQ1558" s="75"/>
      <c r="EGR1558" s="75"/>
      <c r="EGS1558" s="75"/>
      <c r="EGT1558" s="75"/>
      <c r="EGU1558" s="75"/>
      <c r="EGV1558" s="75"/>
      <c r="EGW1558" s="75"/>
      <c r="EGX1558" s="75"/>
      <c r="EGY1558" s="75"/>
      <c r="EGZ1558" s="75"/>
      <c r="EHA1558" s="75"/>
      <c r="EHB1558" s="75"/>
      <c r="EHC1558" s="75"/>
      <c r="EHD1558" s="75"/>
      <c r="EHE1558" s="75"/>
      <c r="EHF1558" s="75"/>
      <c r="EHG1558" s="75"/>
      <c r="EHH1558" s="75"/>
      <c r="EHI1558" s="75"/>
      <c r="EHJ1558" s="75"/>
      <c r="EHK1558" s="75"/>
      <c r="EHL1558" s="75"/>
      <c r="EHM1558" s="75"/>
      <c r="EHN1558" s="75"/>
      <c r="EHO1558" s="75"/>
      <c r="EHP1558" s="75"/>
      <c r="EHQ1558" s="75"/>
      <c r="EHR1558" s="75"/>
      <c r="EHS1558" s="75"/>
      <c r="EHT1558" s="75"/>
      <c r="EHU1558" s="75"/>
      <c r="EHV1558" s="75"/>
      <c r="EHW1558" s="75"/>
      <c r="EHX1558" s="75"/>
      <c r="EHY1558" s="75"/>
      <c r="EHZ1558" s="75"/>
      <c r="EIA1558" s="75"/>
      <c r="EIB1558" s="75"/>
      <c r="EIC1558" s="75"/>
      <c r="EID1558" s="75"/>
      <c r="EIE1558" s="75"/>
      <c r="EIF1558" s="75"/>
      <c r="EIG1558" s="75"/>
      <c r="EIH1558" s="75"/>
      <c r="EII1558" s="75"/>
      <c r="EIJ1558" s="75"/>
      <c r="EIK1558" s="75"/>
      <c r="EIL1558" s="75"/>
      <c r="EIM1558" s="75"/>
      <c r="EIN1558" s="75"/>
      <c r="EIO1558" s="75"/>
      <c r="EIP1558" s="75"/>
      <c r="EIQ1558" s="75"/>
      <c r="EIR1558" s="75"/>
      <c r="EIS1558" s="75"/>
      <c r="EIT1558" s="75"/>
      <c r="EIU1558" s="75"/>
      <c r="EIV1558" s="75"/>
      <c r="EIW1558" s="75"/>
      <c r="EIX1558" s="75"/>
      <c r="EIY1558" s="75"/>
      <c r="EIZ1558" s="75"/>
      <c r="EJA1558" s="75"/>
      <c r="EJB1558" s="75"/>
      <c r="EJC1558" s="75"/>
      <c r="EJD1558" s="75"/>
      <c r="EJE1558" s="75"/>
      <c r="EJF1558" s="75"/>
      <c r="EJG1558" s="75"/>
      <c r="EJH1558" s="75"/>
      <c r="EJI1558" s="75"/>
      <c r="EJJ1558" s="75"/>
      <c r="EJK1558" s="75"/>
      <c r="EJL1558" s="75"/>
      <c r="EJM1558" s="75"/>
      <c r="EJN1558" s="75"/>
      <c r="EJO1558" s="75"/>
      <c r="EJP1558" s="75"/>
      <c r="EJQ1558" s="75"/>
      <c r="EJR1558" s="75"/>
      <c r="EJS1558" s="75"/>
      <c r="EJT1558" s="75"/>
      <c r="EJU1558" s="75"/>
      <c r="EJV1558" s="75"/>
      <c r="EJW1558" s="75"/>
      <c r="EJX1558" s="75"/>
      <c r="EJY1558" s="75"/>
      <c r="EJZ1558" s="75"/>
      <c r="EKA1558" s="75"/>
      <c r="EKB1558" s="75"/>
      <c r="EKC1558" s="75"/>
      <c r="EKD1558" s="75"/>
      <c r="EKE1558" s="75"/>
      <c r="EKF1558" s="75"/>
      <c r="EKG1558" s="75"/>
      <c r="EKH1558" s="75"/>
      <c r="EKI1558" s="75"/>
      <c r="EKJ1558" s="75"/>
      <c r="EKK1558" s="75"/>
      <c r="EKL1558" s="75"/>
      <c r="EKM1558" s="75"/>
      <c r="EKN1558" s="75"/>
      <c r="EKO1558" s="75"/>
      <c r="EKP1558" s="75"/>
      <c r="EKQ1558" s="75"/>
      <c r="EKR1558" s="75"/>
      <c r="EKS1558" s="75"/>
      <c r="EKT1558" s="75"/>
      <c r="EKU1558" s="75"/>
      <c r="EKV1558" s="75"/>
      <c r="EKW1558" s="75"/>
      <c r="EKX1558" s="75"/>
      <c r="EKY1558" s="75"/>
      <c r="EKZ1558" s="75"/>
      <c r="ELA1558" s="75"/>
      <c r="ELB1558" s="75"/>
      <c r="ELC1558" s="75"/>
      <c r="ELD1558" s="75"/>
      <c r="ELE1558" s="75"/>
      <c r="ELF1558" s="75"/>
      <c r="ELG1558" s="75"/>
      <c r="ELH1558" s="75"/>
      <c r="ELI1558" s="75"/>
      <c r="ELJ1558" s="75"/>
      <c r="ELK1558" s="75"/>
      <c r="ELL1558" s="75"/>
      <c r="ELM1558" s="75"/>
      <c r="ELN1558" s="75"/>
      <c r="ELO1558" s="75"/>
      <c r="ELP1558" s="75"/>
      <c r="ELQ1558" s="75"/>
      <c r="ELR1558" s="75"/>
      <c r="ELS1558" s="75"/>
      <c r="ELT1558" s="75"/>
      <c r="ELU1558" s="75"/>
      <c r="ELV1558" s="75"/>
      <c r="ELW1558" s="75"/>
      <c r="ELX1558" s="75"/>
      <c r="ELY1558" s="75"/>
      <c r="ELZ1558" s="75"/>
      <c r="EMA1558" s="75"/>
      <c r="EMB1558" s="75"/>
      <c r="EMC1558" s="75"/>
      <c r="EMD1558" s="75"/>
      <c r="EME1558" s="75"/>
      <c r="EMF1558" s="75"/>
      <c r="EMG1558" s="75"/>
      <c r="EMH1558" s="75"/>
      <c r="EMI1558" s="75"/>
      <c r="EMJ1558" s="75"/>
      <c r="EMK1558" s="75"/>
      <c r="EML1558" s="75"/>
      <c r="EMM1558" s="75"/>
      <c r="EMN1558" s="75"/>
      <c r="EMO1558" s="75"/>
      <c r="EMP1558" s="75"/>
      <c r="EMQ1558" s="75"/>
      <c r="EMR1558" s="75"/>
      <c r="EMS1558" s="75"/>
      <c r="EMT1558" s="75"/>
      <c r="EMU1558" s="75"/>
      <c r="EMV1558" s="75"/>
      <c r="EMW1558" s="75"/>
      <c r="EMX1558" s="75"/>
      <c r="EMY1558" s="75"/>
      <c r="EMZ1558" s="75"/>
      <c r="ENA1558" s="75"/>
      <c r="ENB1558" s="75"/>
      <c r="ENC1558" s="75"/>
      <c r="END1558" s="75"/>
      <c r="ENE1558" s="75"/>
      <c r="ENF1558" s="75"/>
      <c r="ENG1558" s="75"/>
      <c r="ENH1558" s="75"/>
      <c r="ENI1558" s="75"/>
      <c r="ENJ1558" s="75"/>
      <c r="ENK1558" s="75"/>
      <c r="ENL1558" s="75"/>
      <c r="ENM1558" s="75"/>
      <c r="ENN1558" s="75"/>
      <c r="ENO1558" s="75"/>
      <c r="ENP1558" s="75"/>
      <c r="ENQ1558" s="75"/>
      <c r="ENR1558" s="75"/>
      <c r="ENS1558" s="75"/>
      <c r="ENT1558" s="75"/>
      <c r="ENU1558" s="75"/>
      <c r="ENV1558" s="75"/>
      <c r="ENW1558" s="75"/>
      <c r="ENX1558" s="75"/>
      <c r="ENY1558" s="75"/>
      <c r="ENZ1558" s="75"/>
      <c r="EOA1558" s="75"/>
      <c r="EOB1558" s="75"/>
      <c r="EOC1558" s="75"/>
      <c r="EOD1558" s="75"/>
      <c r="EOE1558" s="75"/>
      <c r="EOF1558" s="75"/>
      <c r="EOG1558" s="75"/>
      <c r="EOH1558" s="75"/>
      <c r="EOI1558" s="75"/>
      <c r="EOJ1558" s="75"/>
      <c r="EOK1558" s="75"/>
      <c r="EOL1558" s="75"/>
      <c r="EOM1558" s="75"/>
      <c r="EON1558" s="75"/>
      <c r="EOO1558" s="75"/>
      <c r="EOP1558" s="75"/>
      <c r="EOQ1558" s="75"/>
      <c r="EOR1558" s="75"/>
      <c r="EOS1558" s="75"/>
      <c r="EOT1558" s="75"/>
      <c r="EOU1558" s="75"/>
      <c r="EOV1558" s="75"/>
      <c r="EOW1558" s="75"/>
      <c r="EOX1558" s="75"/>
      <c r="EOY1558" s="75"/>
      <c r="EOZ1558" s="75"/>
      <c r="EPA1558" s="75"/>
      <c r="EPB1558" s="75"/>
      <c r="EPC1558" s="75"/>
      <c r="EPD1558" s="75"/>
      <c r="EPE1558" s="75"/>
      <c r="EPF1558" s="75"/>
      <c r="EPG1558" s="75"/>
      <c r="EPH1558" s="75"/>
      <c r="EPI1558" s="75"/>
      <c r="EPJ1558" s="75"/>
      <c r="EPK1558" s="75"/>
      <c r="EPL1558" s="75"/>
      <c r="EPM1558" s="75"/>
      <c r="EPN1558" s="75"/>
      <c r="EPO1558" s="75"/>
      <c r="EPP1558" s="75"/>
      <c r="EPQ1558" s="75"/>
      <c r="EPR1558" s="75"/>
      <c r="EPS1558" s="75"/>
      <c r="EPT1558" s="75"/>
      <c r="EPU1558" s="75"/>
      <c r="EPV1558" s="75"/>
      <c r="EPW1558" s="75"/>
      <c r="EPX1558" s="75"/>
      <c r="EPY1558" s="75"/>
      <c r="EPZ1558" s="75"/>
      <c r="EQA1558" s="75"/>
      <c r="EQB1558" s="75"/>
      <c r="EQC1558" s="75"/>
      <c r="EQD1558" s="75"/>
      <c r="EQE1558" s="75"/>
      <c r="EQF1558" s="75"/>
      <c r="EQG1558" s="75"/>
      <c r="EQH1558" s="75"/>
      <c r="EQI1558" s="75"/>
      <c r="EQJ1558" s="75"/>
      <c r="EQK1558" s="75"/>
      <c r="EQL1558" s="75"/>
      <c r="EQM1558" s="75"/>
      <c r="EQN1558" s="75"/>
      <c r="EQO1558" s="75"/>
      <c r="EQP1558" s="75"/>
      <c r="EQQ1558" s="75"/>
      <c r="EQR1558" s="75"/>
      <c r="EQS1558" s="75"/>
      <c r="EQT1558" s="75"/>
      <c r="EQU1558" s="75"/>
      <c r="EQV1558" s="75"/>
      <c r="EQW1558" s="75"/>
      <c r="EQX1558" s="75"/>
      <c r="EQY1558" s="75"/>
      <c r="EQZ1558" s="75"/>
      <c r="ERA1558" s="75"/>
      <c r="ERB1558" s="75"/>
      <c r="ERC1558" s="75"/>
      <c r="ERD1558" s="75"/>
      <c r="ERE1558" s="75"/>
      <c r="ERF1558" s="75"/>
      <c r="ERG1558" s="75"/>
      <c r="ERH1558" s="75"/>
      <c r="ERI1558" s="75"/>
      <c r="ERJ1558" s="75"/>
      <c r="ERK1558" s="75"/>
      <c r="ERL1558" s="75"/>
      <c r="ERM1558" s="75"/>
      <c r="ERN1558" s="75"/>
      <c r="ERO1558" s="75"/>
      <c r="ERP1558" s="75"/>
      <c r="ERQ1558" s="75"/>
      <c r="ERR1558" s="75"/>
      <c r="ERS1558" s="75"/>
      <c r="ERT1558" s="75"/>
      <c r="ERU1558" s="75"/>
      <c r="ERV1558" s="75"/>
      <c r="ERW1558" s="75"/>
      <c r="ERX1558" s="75"/>
      <c r="ERY1558" s="75"/>
      <c r="ERZ1558" s="75"/>
      <c r="ESA1558" s="75"/>
      <c r="ESB1558" s="75"/>
      <c r="ESC1558" s="75"/>
      <c r="ESD1558" s="75"/>
      <c r="ESE1558" s="75"/>
      <c r="ESF1558" s="75"/>
      <c r="ESG1558" s="75"/>
      <c r="ESH1558" s="75"/>
      <c r="ESI1558" s="75"/>
      <c r="ESJ1558" s="75"/>
      <c r="ESK1558" s="75"/>
      <c r="ESL1558" s="75"/>
      <c r="ESM1558" s="75"/>
      <c r="ESN1558" s="75"/>
      <c r="ESO1558" s="75"/>
      <c r="ESP1558" s="75"/>
      <c r="ESQ1558" s="75"/>
      <c r="ESR1558" s="75"/>
      <c r="ESS1558" s="75"/>
      <c r="EST1558" s="75"/>
      <c r="ESU1558" s="75"/>
      <c r="ESV1558" s="75"/>
      <c r="ESW1558" s="75"/>
      <c r="ESX1558" s="75"/>
      <c r="ESY1558" s="75"/>
      <c r="ESZ1558" s="75"/>
      <c r="ETA1558" s="75"/>
      <c r="ETB1558" s="75"/>
      <c r="ETC1558" s="75"/>
      <c r="ETD1558" s="75"/>
      <c r="ETE1558" s="75"/>
      <c r="ETF1558" s="75"/>
      <c r="ETG1558" s="75"/>
      <c r="ETH1558" s="75"/>
      <c r="ETI1558" s="75"/>
      <c r="ETJ1558" s="75"/>
      <c r="ETK1558" s="75"/>
      <c r="ETL1558" s="75"/>
      <c r="ETM1558" s="75"/>
      <c r="ETN1558" s="75"/>
      <c r="ETO1558" s="75"/>
      <c r="ETP1558" s="75"/>
      <c r="ETQ1558" s="75"/>
      <c r="ETR1558" s="75"/>
      <c r="ETS1558" s="75"/>
      <c r="ETT1558" s="75"/>
      <c r="ETU1558" s="75"/>
      <c r="ETV1558" s="75"/>
      <c r="ETW1558" s="75"/>
      <c r="ETX1558" s="75"/>
      <c r="ETY1558" s="75"/>
      <c r="ETZ1558" s="75"/>
      <c r="EUA1558" s="75"/>
      <c r="EUB1558" s="75"/>
      <c r="EUC1558" s="75"/>
      <c r="EUD1558" s="75"/>
      <c r="EUE1558" s="75"/>
      <c r="EUF1558" s="75"/>
      <c r="EUG1558" s="75"/>
      <c r="EUH1558" s="75"/>
      <c r="EUI1558" s="75"/>
      <c r="EUJ1558" s="75"/>
      <c r="EUK1558" s="75"/>
      <c r="EUL1558" s="75"/>
      <c r="EUM1558" s="75"/>
      <c r="EUN1558" s="75"/>
      <c r="EUO1558" s="75"/>
      <c r="EUP1558" s="75"/>
      <c r="EUQ1558" s="75"/>
      <c r="EUR1558" s="75"/>
      <c r="EUS1558" s="75"/>
      <c r="EUT1558" s="75"/>
      <c r="EUU1558" s="75"/>
      <c r="EUV1558" s="75"/>
      <c r="EUW1558" s="75"/>
      <c r="EUX1558" s="75"/>
      <c r="EUY1558" s="75"/>
      <c r="EUZ1558" s="75"/>
      <c r="EVA1558" s="75"/>
      <c r="EVB1558" s="75"/>
      <c r="EVC1558" s="75"/>
      <c r="EVD1558" s="75"/>
      <c r="EVE1558" s="75"/>
      <c r="EVF1558" s="75"/>
      <c r="EVG1558" s="75"/>
      <c r="EVH1558" s="75"/>
      <c r="EVI1558" s="75"/>
      <c r="EVJ1558" s="75"/>
      <c r="EVK1558" s="75"/>
      <c r="EVL1558" s="75"/>
      <c r="EVM1558" s="75"/>
      <c r="EVN1558" s="75"/>
      <c r="EVO1558" s="75"/>
      <c r="EVP1558" s="75"/>
      <c r="EVQ1558" s="75"/>
      <c r="EVR1558" s="75"/>
      <c r="EVS1558" s="75"/>
      <c r="EVT1558" s="75"/>
      <c r="EVU1558" s="75"/>
      <c r="EVV1558" s="75"/>
      <c r="EVW1558" s="75"/>
      <c r="EVX1558" s="75"/>
      <c r="EVY1558" s="75"/>
      <c r="EVZ1558" s="75"/>
      <c r="EWA1558" s="75"/>
      <c r="EWB1558" s="75"/>
      <c r="EWC1558" s="75"/>
      <c r="EWD1558" s="75"/>
      <c r="EWE1558" s="75"/>
      <c r="EWF1558" s="75"/>
      <c r="EWG1558" s="75"/>
      <c r="EWH1558" s="75"/>
      <c r="EWI1558" s="75"/>
      <c r="EWJ1558" s="75"/>
      <c r="EWK1558" s="75"/>
      <c r="EWL1558" s="75"/>
      <c r="EWM1558" s="75"/>
      <c r="EWN1558" s="75"/>
      <c r="EWO1558" s="75"/>
      <c r="EWP1558" s="75"/>
      <c r="EWQ1558" s="75"/>
      <c r="EWR1558" s="75"/>
      <c r="EWS1558" s="75"/>
      <c r="EWT1558" s="75"/>
      <c r="EWU1558" s="75"/>
      <c r="EWV1558" s="75"/>
      <c r="EWW1558" s="75"/>
      <c r="EWX1558" s="75"/>
      <c r="EWY1558" s="75"/>
      <c r="EWZ1558" s="75"/>
      <c r="EXA1558" s="75"/>
      <c r="EXB1558" s="75"/>
      <c r="EXC1558" s="75"/>
      <c r="EXD1558" s="75"/>
      <c r="EXE1558" s="75"/>
      <c r="EXF1558" s="75"/>
      <c r="EXG1558" s="75"/>
      <c r="EXH1558" s="75"/>
      <c r="EXI1558" s="75"/>
      <c r="EXJ1558" s="75"/>
      <c r="EXK1558" s="75"/>
      <c r="EXL1558" s="75"/>
      <c r="EXM1558" s="75"/>
      <c r="EXN1558" s="75"/>
      <c r="EXO1558" s="75"/>
      <c r="EXP1558" s="75"/>
      <c r="EXQ1558" s="75"/>
      <c r="EXR1558" s="75"/>
      <c r="EXS1558" s="75"/>
      <c r="EXT1558" s="75"/>
      <c r="EXU1558" s="75"/>
      <c r="EXV1558" s="75"/>
      <c r="EXW1558" s="75"/>
      <c r="EXX1558" s="75"/>
      <c r="EXY1558" s="75"/>
      <c r="EXZ1558" s="75"/>
      <c r="EYA1558" s="75"/>
      <c r="EYB1558" s="75"/>
      <c r="EYC1558" s="75"/>
      <c r="EYD1558" s="75"/>
      <c r="EYE1558" s="75"/>
      <c r="EYF1558" s="75"/>
      <c r="EYG1558" s="75"/>
      <c r="EYH1558" s="75"/>
      <c r="EYI1558" s="75"/>
      <c r="EYJ1558" s="75"/>
      <c r="EYK1558" s="75"/>
      <c r="EYL1558" s="75"/>
      <c r="EYM1558" s="75"/>
      <c r="EYN1558" s="75"/>
      <c r="EYO1558" s="75"/>
      <c r="EYP1558" s="75"/>
      <c r="EYQ1558" s="75"/>
      <c r="EYR1558" s="75"/>
      <c r="EYS1558" s="75"/>
      <c r="EYT1558" s="75"/>
      <c r="EYU1558" s="75"/>
      <c r="EYV1558" s="75"/>
      <c r="EYW1558" s="75"/>
      <c r="EYX1558" s="75"/>
      <c r="EYY1558" s="75"/>
      <c r="EYZ1558" s="75"/>
      <c r="EZA1558" s="75"/>
      <c r="EZB1558" s="75"/>
      <c r="EZC1558" s="75"/>
      <c r="EZD1558" s="75"/>
      <c r="EZE1558" s="75"/>
      <c r="EZF1558" s="75"/>
      <c r="EZG1558" s="75"/>
      <c r="EZH1558" s="75"/>
      <c r="EZI1558" s="75"/>
      <c r="EZJ1558" s="75"/>
      <c r="EZK1558" s="75"/>
      <c r="EZL1558" s="75"/>
      <c r="EZM1558" s="75"/>
      <c r="EZN1558" s="75"/>
      <c r="EZO1558" s="75"/>
      <c r="EZP1558" s="75"/>
      <c r="EZQ1558" s="75"/>
      <c r="EZR1558" s="75"/>
      <c r="EZS1558" s="75"/>
      <c r="EZT1558" s="75"/>
      <c r="EZU1558" s="75"/>
      <c r="EZV1558" s="75"/>
      <c r="EZW1558" s="75"/>
      <c r="EZX1558" s="75"/>
      <c r="EZY1558" s="75"/>
      <c r="EZZ1558" s="75"/>
      <c r="FAA1558" s="75"/>
      <c r="FAB1558" s="75"/>
      <c r="FAC1558" s="75"/>
      <c r="FAD1558" s="75"/>
      <c r="FAE1558" s="75"/>
      <c r="FAF1558" s="75"/>
      <c r="FAG1558" s="75"/>
      <c r="FAH1558" s="75"/>
      <c r="FAI1558" s="75"/>
      <c r="FAJ1558" s="75"/>
      <c r="FAK1558" s="75"/>
      <c r="FAL1558" s="75"/>
      <c r="FAM1558" s="75"/>
      <c r="FAN1558" s="75"/>
      <c r="FAO1558" s="75"/>
      <c r="FAP1558" s="75"/>
      <c r="FAQ1558" s="75"/>
      <c r="FAR1558" s="75"/>
      <c r="FAS1558" s="75"/>
      <c r="FAT1558" s="75"/>
      <c r="FAU1558" s="75"/>
      <c r="FAV1558" s="75"/>
      <c r="FAW1558" s="75"/>
      <c r="FAX1558" s="75"/>
      <c r="FAY1558" s="75"/>
      <c r="FAZ1558" s="75"/>
      <c r="FBA1558" s="75"/>
      <c r="FBB1558" s="75"/>
      <c r="FBC1558" s="75"/>
      <c r="FBD1558" s="75"/>
      <c r="FBE1558" s="75"/>
      <c r="FBF1558" s="75"/>
      <c r="FBG1558" s="75"/>
      <c r="FBH1558" s="75"/>
      <c r="FBI1558" s="75"/>
      <c r="FBJ1558" s="75"/>
      <c r="FBK1558" s="75"/>
      <c r="FBL1558" s="75"/>
      <c r="FBM1558" s="75"/>
      <c r="FBN1558" s="75"/>
      <c r="FBO1558" s="75"/>
      <c r="FBP1558" s="75"/>
      <c r="FBQ1558" s="75"/>
      <c r="FBR1558" s="75"/>
      <c r="FBS1558" s="75"/>
      <c r="FBT1558" s="75"/>
      <c r="FBU1558" s="75"/>
      <c r="FBV1558" s="75"/>
      <c r="FBW1558" s="75"/>
      <c r="FBX1558" s="75"/>
      <c r="FBY1558" s="75"/>
      <c r="FBZ1558" s="75"/>
      <c r="FCA1558" s="75"/>
      <c r="FCB1558" s="75"/>
      <c r="FCC1558" s="75"/>
      <c r="FCD1558" s="75"/>
      <c r="FCE1558" s="75"/>
      <c r="FCF1558" s="75"/>
      <c r="FCG1558" s="75"/>
      <c r="FCH1558" s="75"/>
      <c r="FCI1558" s="75"/>
      <c r="FCJ1558" s="75"/>
      <c r="FCK1558" s="75"/>
      <c r="FCL1558" s="75"/>
      <c r="FCM1558" s="75"/>
      <c r="FCN1558" s="75"/>
      <c r="FCO1558" s="75"/>
      <c r="FCP1558" s="75"/>
      <c r="FCQ1558" s="75"/>
      <c r="FCR1558" s="75"/>
      <c r="FCS1558" s="75"/>
      <c r="FCT1558" s="75"/>
      <c r="FCU1558" s="75"/>
      <c r="FCV1558" s="75"/>
      <c r="FCW1558" s="75"/>
      <c r="FCX1558" s="75"/>
      <c r="FCY1558" s="75"/>
      <c r="FCZ1558" s="75"/>
      <c r="FDA1558" s="75"/>
      <c r="FDB1558" s="75"/>
      <c r="FDC1558" s="75"/>
      <c r="FDD1558" s="75"/>
      <c r="FDE1558" s="75"/>
      <c r="FDF1558" s="75"/>
      <c r="FDG1558" s="75"/>
      <c r="FDH1558" s="75"/>
      <c r="FDI1558" s="75"/>
      <c r="FDJ1558" s="75"/>
      <c r="FDK1558" s="75"/>
      <c r="FDL1558" s="75"/>
      <c r="FDM1558" s="75"/>
      <c r="FDN1558" s="75"/>
      <c r="FDO1558" s="75"/>
      <c r="FDP1558" s="75"/>
      <c r="FDQ1558" s="75"/>
      <c r="FDR1558" s="75"/>
      <c r="FDS1558" s="75"/>
      <c r="FDT1558" s="75"/>
      <c r="FDU1558" s="75"/>
      <c r="FDV1558" s="75"/>
      <c r="FDW1558" s="75"/>
      <c r="FDX1558" s="75"/>
      <c r="FDY1558" s="75"/>
      <c r="FDZ1558" s="75"/>
      <c r="FEA1558" s="75"/>
      <c r="FEB1558" s="75"/>
      <c r="FEC1558" s="75"/>
      <c r="FED1558" s="75"/>
      <c r="FEE1558" s="75"/>
      <c r="FEF1558" s="75"/>
      <c r="FEG1558" s="75"/>
      <c r="FEH1558" s="75"/>
      <c r="FEI1558" s="75"/>
      <c r="FEJ1558" s="75"/>
      <c r="FEK1558" s="75"/>
      <c r="FEL1558" s="75"/>
      <c r="FEM1558" s="75"/>
      <c r="FEN1558" s="75"/>
      <c r="FEO1558" s="75"/>
      <c r="FEP1558" s="75"/>
      <c r="FEQ1558" s="75"/>
      <c r="FER1558" s="75"/>
      <c r="FES1558" s="75"/>
      <c r="FET1558" s="75"/>
      <c r="FEU1558" s="75"/>
      <c r="FEV1558" s="75"/>
      <c r="FEW1558" s="75"/>
      <c r="FEX1558" s="75"/>
      <c r="FEY1558" s="75"/>
      <c r="FEZ1558" s="75"/>
      <c r="FFA1558" s="75"/>
      <c r="FFB1558" s="75"/>
      <c r="FFC1558" s="75"/>
      <c r="FFD1558" s="75"/>
      <c r="FFE1558" s="75"/>
      <c r="FFF1558" s="75"/>
      <c r="FFG1558" s="75"/>
      <c r="FFH1558" s="75"/>
      <c r="FFI1558" s="75"/>
      <c r="FFJ1558" s="75"/>
      <c r="FFK1558" s="75"/>
      <c r="FFL1558" s="75"/>
      <c r="FFM1558" s="75"/>
      <c r="FFN1558" s="75"/>
      <c r="FFO1558" s="75"/>
      <c r="FFP1558" s="75"/>
      <c r="FFQ1558" s="75"/>
      <c r="FFR1558" s="75"/>
      <c r="FFS1558" s="75"/>
      <c r="FFT1558" s="75"/>
      <c r="FFU1558" s="75"/>
      <c r="FFV1558" s="75"/>
      <c r="FFW1558" s="75"/>
      <c r="FFX1558" s="75"/>
      <c r="FFY1558" s="75"/>
      <c r="FFZ1558" s="75"/>
      <c r="FGA1558" s="75"/>
      <c r="FGB1558" s="75"/>
      <c r="FGC1558" s="75"/>
      <c r="FGD1558" s="75"/>
      <c r="FGE1558" s="75"/>
      <c r="FGF1558" s="75"/>
      <c r="FGG1558" s="75"/>
      <c r="FGH1558" s="75"/>
      <c r="FGI1558" s="75"/>
      <c r="FGJ1558" s="75"/>
      <c r="FGK1558" s="75"/>
      <c r="FGL1558" s="75"/>
      <c r="FGM1558" s="75"/>
      <c r="FGN1558" s="75"/>
      <c r="FGO1558" s="75"/>
      <c r="FGP1558" s="75"/>
      <c r="FGQ1558" s="75"/>
      <c r="FGR1558" s="75"/>
      <c r="FGS1558" s="75"/>
      <c r="FGT1558" s="75"/>
      <c r="FGU1558" s="75"/>
      <c r="FGV1558" s="75"/>
      <c r="FGW1558" s="75"/>
      <c r="FGX1558" s="75"/>
      <c r="FGY1558" s="75"/>
      <c r="FGZ1558" s="75"/>
      <c r="FHA1558" s="75"/>
      <c r="FHB1558" s="75"/>
      <c r="FHC1558" s="75"/>
      <c r="FHD1558" s="75"/>
      <c r="FHE1558" s="75"/>
      <c r="FHF1558" s="75"/>
      <c r="FHG1558" s="75"/>
      <c r="FHH1558" s="75"/>
      <c r="FHI1558" s="75"/>
      <c r="FHJ1558" s="75"/>
      <c r="FHK1558" s="75"/>
      <c r="FHL1558" s="75"/>
      <c r="FHM1558" s="75"/>
      <c r="FHN1558" s="75"/>
      <c r="FHO1558" s="75"/>
      <c r="FHP1558" s="75"/>
      <c r="FHQ1558" s="75"/>
      <c r="FHR1558" s="75"/>
      <c r="FHS1558" s="75"/>
      <c r="FHT1558" s="75"/>
      <c r="FHU1558" s="75"/>
      <c r="FHV1558" s="75"/>
      <c r="FHW1558" s="75"/>
      <c r="FHX1558" s="75"/>
      <c r="FHY1558" s="75"/>
      <c r="FHZ1558" s="75"/>
      <c r="FIA1558" s="75"/>
      <c r="FIB1558" s="75"/>
      <c r="FIC1558" s="75"/>
      <c r="FID1558" s="75"/>
      <c r="FIE1558" s="75"/>
      <c r="FIF1558" s="75"/>
      <c r="FIG1558" s="75"/>
      <c r="FIH1558" s="75"/>
      <c r="FII1558" s="75"/>
      <c r="FIJ1558" s="75"/>
      <c r="FIK1558" s="75"/>
      <c r="FIL1558" s="75"/>
      <c r="FIM1558" s="75"/>
      <c r="FIN1558" s="75"/>
      <c r="FIO1558" s="75"/>
      <c r="FIP1558" s="75"/>
      <c r="FIQ1558" s="75"/>
      <c r="FIR1558" s="75"/>
      <c r="FIS1558" s="75"/>
      <c r="FIT1558" s="75"/>
      <c r="FIU1558" s="75"/>
      <c r="FIV1558" s="75"/>
      <c r="FIW1558" s="75"/>
      <c r="FIX1558" s="75"/>
      <c r="FIY1558" s="75"/>
      <c r="FIZ1558" s="75"/>
      <c r="FJA1558" s="75"/>
      <c r="FJB1558" s="75"/>
      <c r="FJC1558" s="75"/>
      <c r="FJD1558" s="75"/>
      <c r="FJE1558" s="75"/>
      <c r="FJF1558" s="75"/>
      <c r="FJG1558" s="75"/>
      <c r="FJH1558" s="75"/>
      <c r="FJI1558" s="75"/>
      <c r="FJJ1558" s="75"/>
      <c r="FJK1558" s="75"/>
      <c r="FJL1558" s="75"/>
      <c r="FJM1558" s="75"/>
      <c r="FJN1558" s="75"/>
      <c r="FJO1558" s="75"/>
      <c r="FJP1558" s="75"/>
      <c r="FJQ1558" s="75"/>
      <c r="FJR1558" s="75"/>
      <c r="FJS1558" s="75"/>
      <c r="FJT1558" s="75"/>
      <c r="FJU1558" s="75"/>
      <c r="FJV1558" s="75"/>
      <c r="FJW1558" s="75"/>
      <c r="FJX1558" s="75"/>
      <c r="FJY1558" s="75"/>
      <c r="FJZ1558" s="75"/>
      <c r="FKA1558" s="75"/>
      <c r="FKB1558" s="75"/>
      <c r="FKC1558" s="75"/>
      <c r="FKD1558" s="75"/>
      <c r="FKE1558" s="75"/>
      <c r="FKF1558" s="75"/>
      <c r="FKG1558" s="75"/>
      <c r="FKH1558" s="75"/>
      <c r="FKI1558" s="75"/>
      <c r="FKJ1558" s="75"/>
      <c r="FKK1558" s="75"/>
      <c r="FKL1558" s="75"/>
      <c r="FKM1558" s="75"/>
      <c r="FKN1558" s="75"/>
      <c r="FKO1558" s="75"/>
      <c r="FKP1558" s="75"/>
      <c r="FKQ1558" s="75"/>
      <c r="FKR1558" s="75"/>
      <c r="FKS1558" s="75"/>
      <c r="FKT1558" s="75"/>
      <c r="FKU1558" s="75"/>
      <c r="FKV1558" s="75"/>
      <c r="FKW1558" s="75"/>
      <c r="FKX1558" s="75"/>
      <c r="FKY1558" s="75"/>
      <c r="FKZ1558" s="75"/>
      <c r="FLA1558" s="75"/>
      <c r="FLB1558" s="75"/>
      <c r="FLC1558" s="75"/>
      <c r="FLD1558" s="75"/>
      <c r="FLE1558" s="75"/>
      <c r="FLF1558" s="75"/>
      <c r="FLG1558" s="75"/>
      <c r="FLH1558" s="75"/>
      <c r="FLI1558" s="75"/>
      <c r="FLJ1558" s="75"/>
      <c r="FLK1558" s="75"/>
      <c r="FLL1558" s="75"/>
      <c r="FLM1558" s="75"/>
      <c r="FLN1558" s="75"/>
      <c r="FLO1558" s="75"/>
      <c r="FLP1558" s="75"/>
      <c r="FLQ1558" s="75"/>
      <c r="FLR1558" s="75"/>
      <c r="FLS1558" s="75"/>
      <c r="FLT1558" s="75"/>
      <c r="FLU1558" s="75"/>
      <c r="FLV1558" s="75"/>
      <c r="FLW1558" s="75"/>
      <c r="FLX1558" s="75"/>
      <c r="FLY1558" s="75"/>
      <c r="FLZ1558" s="75"/>
      <c r="FMA1558" s="75"/>
      <c r="FMB1558" s="75"/>
      <c r="FMC1558" s="75"/>
      <c r="FMD1558" s="75"/>
      <c r="FME1558" s="75"/>
      <c r="FMF1558" s="75"/>
      <c r="FMG1558" s="75"/>
      <c r="FMH1558" s="75"/>
      <c r="FMI1558" s="75"/>
      <c r="FMJ1558" s="75"/>
      <c r="FMK1558" s="75"/>
      <c r="FML1558" s="75"/>
      <c r="FMM1558" s="75"/>
      <c r="FMN1558" s="75"/>
      <c r="FMO1558" s="75"/>
      <c r="FMP1558" s="75"/>
      <c r="FMQ1558" s="75"/>
      <c r="FMR1558" s="75"/>
      <c r="FMS1558" s="75"/>
      <c r="FMT1558" s="75"/>
      <c r="FMU1558" s="75"/>
      <c r="FMV1558" s="75"/>
      <c r="FMW1558" s="75"/>
      <c r="FMX1558" s="75"/>
      <c r="FMY1558" s="75"/>
      <c r="FMZ1558" s="75"/>
      <c r="FNA1558" s="75"/>
      <c r="FNB1558" s="75"/>
      <c r="FNC1558" s="75"/>
      <c r="FND1558" s="75"/>
      <c r="FNE1558" s="75"/>
      <c r="FNF1558" s="75"/>
      <c r="FNG1558" s="75"/>
      <c r="FNH1558" s="75"/>
      <c r="FNI1558" s="75"/>
      <c r="FNJ1558" s="75"/>
      <c r="FNK1558" s="75"/>
      <c r="FNL1558" s="75"/>
      <c r="FNM1558" s="75"/>
      <c r="FNN1558" s="75"/>
      <c r="FNO1558" s="75"/>
      <c r="FNP1558" s="75"/>
      <c r="FNQ1558" s="75"/>
      <c r="FNR1558" s="75"/>
      <c r="FNS1558" s="75"/>
      <c r="FNT1558" s="75"/>
      <c r="FNU1558" s="75"/>
      <c r="FNV1558" s="75"/>
      <c r="FNW1558" s="75"/>
      <c r="FNX1558" s="75"/>
      <c r="FNY1558" s="75"/>
      <c r="FNZ1558" s="75"/>
      <c r="FOA1558" s="75"/>
      <c r="FOB1558" s="75"/>
      <c r="FOC1558" s="75"/>
      <c r="FOD1558" s="75"/>
      <c r="FOE1558" s="75"/>
      <c r="FOF1558" s="75"/>
      <c r="FOG1558" s="75"/>
      <c r="FOH1558" s="75"/>
      <c r="FOI1558" s="75"/>
      <c r="FOJ1558" s="75"/>
      <c r="FOK1558" s="75"/>
      <c r="FOL1558" s="75"/>
      <c r="FOM1558" s="75"/>
      <c r="FON1558" s="75"/>
      <c r="FOO1558" s="75"/>
      <c r="FOP1558" s="75"/>
      <c r="FOQ1558" s="75"/>
      <c r="FOR1558" s="75"/>
      <c r="FOS1558" s="75"/>
      <c r="FOT1558" s="75"/>
      <c r="FOU1558" s="75"/>
      <c r="FOV1558" s="75"/>
      <c r="FOW1558" s="75"/>
      <c r="FOX1558" s="75"/>
      <c r="FOY1558" s="75"/>
      <c r="FOZ1558" s="75"/>
      <c r="FPA1558" s="75"/>
      <c r="FPB1558" s="75"/>
      <c r="FPC1558" s="75"/>
      <c r="FPD1558" s="75"/>
      <c r="FPE1558" s="75"/>
      <c r="FPF1558" s="75"/>
      <c r="FPG1558" s="75"/>
      <c r="FPH1558" s="75"/>
      <c r="FPI1558" s="75"/>
      <c r="FPJ1558" s="75"/>
      <c r="FPK1558" s="75"/>
      <c r="FPL1558" s="75"/>
      <c r="FPM1558" s="75"/>
      <c r="FPN1558" s="75"/>
      <c r="FPO1558" s="75"/>
      <c r="FPP1558" s="75"/>
      <c r="FPQ1558" s="75"/>
      <c r="FPR1558" s="75"/>
      <c r="FPS1558" s="75"/>
      <c r="FPT1558" s="75"/>
      <c r="FPU1558" s="75"/>
      <c r="FPV1558" s="75"/>
      <c r="FPW1558" s="75"/>
      <c r="FPX1558" s="75"/>
      <c r="FPY1558" s="75"/>
      <c r="FPZ1558" s="75"/>
      <c r="FQA1558" s="75"/>
      <c r="FQB1558" s="75"/>
      <c r="FQC1558" s="75"/>
      <c r="FQD1558" s="75"/>
      <c r="FQE1558" s="75"/>
      <c r="FQF1558" s="75"/>
      <c r="FQG1558" s="75"/>
      <c r="FQH1558" s="75"/>
      <c r="FQI1558" s="75"/>
      <c r="FQJ1558" s="75"/>
      <c r="FQK1558" s="75"/>
      <c r="FQL1558" s="75"/>
      <c r="FQM1558" s="75"/>
      <c r="FQN1558" s="75"/>
      <c r="FQO1558" s="75"/>
      <c r="FQP1558" s="75"/>
      <c r="FQQ1558" s="75"/>
      <c r="FQR1558" s="75"/>
      <c r="FQS1558" s="75"/>
      <c r="FQT1558" s="75"/>
      <c r="FQU1558" s="75"/>
      <c r="FQV1558" s="75"/>
      <c r="FQW1558" s="75"/>
      <c r="FQX1558" s="75"/>
      <c r="FQY1558" s="75"/>
      <c r="FQZ1558" s="75"/>
      <c r="FRA1558" s="75"/>
      <c r="FRB1558" s="75"/>
      <c r="FRC1558" s="75"/>
      <c r="FRD1558" s="75"/>
      <c r="FRE1558" s="75"/>
      <c r="FRF1558" s="75"/>
      <c r="FRG1558" s="75"/>
      <c r="FRH1558" s="75"/>
      <c r="FRI1558" s="75"/>
      <c r="FRJ1558" s="75"/>
      <c r="FRK1558" s="75"/>
      <c r="FRL1558" s="75"/>
      <c r="FRM1558" s="75"/>
      <c r="FRN1558" s="75"/>
      <c r="FRO1558" s="75"/>
      <c r="FRP1558" s="75"/>
      <c r="FRQ1558" s="75"/>
      <c r="FRR1558" s="75"/>
      <c r="FRS1558" s="75"/>
      <c r="FRT1558" s="75"/>
      <c r="FRU1558" s="75"/>
      <c r="FRV1558" s="75"/>
      <c r="FRW1558" s="75"/>
      <c r="FRX1558" s="75"/>
      <c r="FRY1558" s="75"/>
      <c r="FRZ1558" s="75"/>
      <c r="FSA1558" s="75"/>
      <c r="FSB1558" s="75"/>
      <c r="FSC1558" s="75"/>
      <c r="FSD1558" s="75"/>
      <c r="FSE1558" s="75"/>
      <c r="FSF1558" s="75"/>
      <c r="FSG1558" s="75"/>
      <c r="FSH1558" s="75"/>
      <c r="FSI1558" s="75"/>
      <c r="FSJ1558" s="75"/>
      <c r="FSK1558" s="75"/>
      <c r="FSL1558" s="75"/>
      <c r="FSM1558" s="75"/>
      <c r="FSN1558" s="75"/>
      <c r="FSO1558" s="75"/>
      <c r="FSP1558" s="75"/>
      <c r="FSQ1558" s="75"/>
      <c r="FSR1558" s="75"/>
      <c r="FSS1558" s="75"/>
      <c r="FST1558" s="75"/>
      <c r="FSU1558" s="75"/>
      <c r="FSV1558" s="75"/>
      <c r="FSW1558" s="75"/>
      <c r="FSX1558" s="75"/>
      <c r="FSY1558" s="75"/>
      <c r="FSZ1558" s="75"/>
      <c r="FTA1558" s="75"/>
      <c r="FTB1558" s="75"/>
      <c r="FTC1558" s="75"/>
      <c r="FTD1558" s="75"/>
      <c r="FTE1558" s="75"/>
      <c r="FTF1558" s="75"/>
      <c r="FTG1558" s="75"/>
      <c r="FTH1558" s="75"/>
      <c r="FTI1558" s="75"/>
      <c r="FTJ1558" s="75"/>
      <c r="FTK1558" s="75"/>
      <c r="FTL1558" s="75"/>
      <c r="FTM1558" s="75"/>
      <c r="FTN1558" s="75"/>
      <c r="FTO1558" s="75"/>
      <c r="FTP1558" s="75"/>
      <c r="FTQ1558" s="75"/>
      <c r="FTR1558" s="75"/>
      <c r="FTS1558" s="75"/>
      <c r="FTT1558" s="75"/>
      <c r="FTU1558" s="75"/>
      <c r="FTV1558" s="75"/>
      <c r="FTW1558" s="75"/>
      <c r="FTX1558" s="75"/>
      <c r="FTY1558" s="75"/>
      <c r="FTZ1558" s="75"/>
      <c r="FUA1558" s="75"/>
      <c r="FUB1558" s="75"/>
      <c r="FUC1558" s="75"/>
      <c r="FUD1558" s="75"/>
      <c r="FUE1558" s="75"/>
      <c r="FUF1558" s="75"/>
      <c r="FUG1558" s="75"/>
      <c r="FUH1558" s="75"/>
      <c r="FUI1558" s="75"/>
      <c r="FUJ1558" s="75"/>
      <c r="FUK1558" s="75"/>
      <c r="FUL1558" s="75"/>
      <c r="FUM1558" s="75"/>
      <c r="FUN1558" s="75"/>
      <c r="FUO1558" s="75"/>
      <c r="FUP1558" s="75"/>
      <c r="FUQ1558" s="75"/>
      <c r="FUR1558" s="75"/>
      <c r="FUS1558" s="75"/>
      <c r="FUT1558" s="75"/>
      <c r="FUU1558" s="75"/>
      <c r="FUV1558" s="75"/>
      <c r="FUW1558" s="75"/>
      <c r="FUX1558" s="75"/>
      <c r="FUY1558" s="75"/>
      <c r="FUZ1558" s="75"/>
      <c r="FVA1558" s="75"/>
      <c r="FVB1558" s="75"/>
      <c r="FVC1558" s="75"/>
      <c r="FVD1558" s="75"/>
      <c r="FVE1558" s="75"/>
      <c r="FVF1558" s="75"/>
      <c r="FVG1558" s="75"/>
      <c r="FVH1558" s="75"/>
      <c r="FVI1558" s="75"/>
      <c r="FVJ1558" s="75"/>
      <c r="FVK1558" s="75"/>
      <c r="FVL1558" s="75"/>
      <c r="FVM1558" s="75"/>
      <c r="FVN1558" s="75"/>
      <c r="FVO1558" s="75"/>
      <c r="FVP1558" s="75"/>
      <c r="FVQ1558" s="75"/>
      <c r="FVR1558" s="75"/>
      <c r="FVS1558" s="75"/>
      <c r="FVT1558" s="75"/>
      <c r="FVU1558" s="75"/>
      <c r="FVV1558" s="75"/>
      <c r="FVW1558" s="75"/>
      <c r="FVX1558" s="75"/>
      <c r="FVY1558" s="75"/>
      <c r="FVZ1558" s="75"/>
      <c r="FWA1558" s="75"/>
      <c r="FWB1558" s="75"/>
      <c r="FWC1558" s="75"/>
      <c r="FWD1558" s="75"/>
      <c r="FWE1558" s="75"/>
      <c r="FWF1558" s="75"/>
      <c r="FWG1558" s="75"/>
      <c r="FWH1558" s="75"/>
      <c r="FWI1558" s="75"/>
      <c r="FWJ1558" s="75"/>
      <c r="FWK1558" s="75"/>
      <c r="FWL1558" s="75"/>
      <c r="FWM1558" s="75"/>
      <c r="FWN1558" s="75"/>
      <c r="FWO1558" s="75"/>
      <c r="FWP1558" s="75"/>
      <c r="FWQ1558" s="75"/>
      <c r="FWR1558" s="75"/>
      <c r="FWS1558" s="75"/>
      <c r="FWT1558" s="75"/>
      <c r="FWU1558" s="75"/>
      <c r="FWV1558" s="75"/>
      <c r="FWW1558" s="75"/>
      <c r="FWX1558" s="75"/>
      <c r="FWY1558" s="75"/>
      <c r="FWZ1558" s="75"/>
      <c r="FXA1558" s="75"/>
      <c r="FXB1558" s="75"/>
      <c r="FXC1558" s="75"/>
      <c r="FXD1558" s="75"/>
      <c r="FXE1558" s="75"/>
      <c r="FXF1558" s="75"/>
      <c r="FXG1558" s="75"/>
      <c r="FXH1558" s="75"/>
      <c r="FXI1558" s="75"/>
      <c r="FXJ1558" s="75"/>
      <c r="FXK1558" s="75"/>
      <c r="FXL1558" s="75"/>
      <c r="FXM1558" s="75"/>
      <c r="FXN1558" s="75"/>
      <c r="FXO1558" s="75"/>
      <c r="FXP1558" s="75"/>
      <c r="FXQ1558" s="75"/>
      <c r="FXR1558" s="75"/>
      <c r="FXS1558" s="75"/>
      <c r="FXT1558" s="75"/>
      <c r="FXU1558" s="75"/>
      <c r="FXV1558" s="75"/>
      <c r="FXW1558" s="75"/>
      <c r="FXX1558" s="75"/>
      <c r="FXY1558" s="75"/>
      <c r="FXZ1558" s="75"/>
      <c r="FYA1558" s="75"/>
      <c r="FYB1558" s="75"/>
      <c r="FYC1558" s="75"/>
      <c r="FYD1558" s="75"/>
      <c r="FYE1558" s="75"/>
      <c r="FYF1558" s="75"/>
      <c r="FYG1558" s="75"/>
      <c r="FYH1558" s="75"/>
      <c r="FYI1558" s="75"/>
      <c r="FYJ1558" s="75"/>
      <c r="FYK1558" s="75"/>
      <c r="FYL1558" s="75"/>
      <c r="FYM1558" s="75"/>
      <c r="FYN1558" s="75"/>
      <c r="FYO1558" s="75"/>
      <c r="FYP1558" s="75"/>
      <c r="FYQ1558" s="75"/>
      <c r="FYR1558" s="75"/>
      <c r="FYS1558" s="75"/>
      <c r="FYT1558" s="75"/>
      <c r="FYU1558" s="75"/>
      <c r="FYV1558" s="75"/>
      <c r="FYW1558" s="75"/>
      <c r="FYX1558" s="75"/>
      <c r="FYY1558" s="75"/>
      <c r="FYZ1558" s="75"/>
      <c r="FZA1558" s="75"/>
      <c r="FZB1558" s="75"/>
      <c r="FZC1558" s="75"/>
      <c r="FZD1558" s="75"/>
      <c r="FZE1558" s="75"/>
      <c r="FZF1558" s="75"/>
      <c r="FZG1558" s="75"/>
      <c r="FZH1558" s="75"/>
      <c r="FZI1558" s="75"/>
      <c r="FZJ1558" s="75"/>
      <c r="FZK1558" s="75"/>
      <c r="FZL1558" s="75"/>
      <c r="FZM1558" s="75"/>
      <c r="FZN1558" s="75"/>
      <c r="FZO1558" s="75"/>
      <c r="FZP1558" s="75"/>
      <c r="FZQ1558" s="75"/>
      <c r="FZR1558" s="75"/>
      <c r="FZS1558" s="75"/>
      <c r="FZT1558" s="75"/>
      <c r="FZU1558" s="75"/>
      <c r="FZV1558" s="75"/>
      <c r="FZW1558" s="75"/>
      <c r="FZX1558" s="75"/>
      <c r="FZY1558" s="75"/>
      <c r="FZZ1558" s="75"/>
      <c r="GAA1558" s="75"/>
      <c r="GAB1558" s="75"/>
      <c r="GAC1558" s="75"/>
      <c r="GAD1558" s="75"/>
      <c r="GAE1558" s="75"/>
      <c r="GAF1558" s="75"/>
      <c r="GAG1558" s="75"/>
      <c r="GAH1558" s="75"/>
      <c r="GAI1558" s="75"/>
      <c r="GAJ1558" s="75"/>
      <c r="GAK1558" s="75"/>
      <c r="GAL1558" s="75"/>
      <c r="GAM1558" s="75"/>
      <c r="GAN1558" s="75"/>
      <c r="GAO1558" s="75"/>
      <c r="GAP1558" s="75"/>
      <c r="GAQ1558" s="75"/>
      <c r="GAR1558" s="75"/>
      <c r="GAS1558" s="75"/>
      <c r="GAT1558" s="75"/>
      <c r="GAU1558" s="75"/>
      <c r="GAV1558" s="75"/>
      <c r="GAW1558" s="75"/>
      <c r="GAX1558" s="75"/>
      <c r="GAY1558" s="75"/>
      <c r="GAZ1558" s="75"/>
      <c r="GBA1558" s="75"/>
      <c r="GBB1558" s="75"/>
      <c r="GBC1558" s="75"/>
      <c r="GBD1558" s="75"/>
      <c r="GBE1558" s="75"/>
      <c r="GBF1558" s="75"/>
      <c r="GBG1558" s="75"/>
      <c r="GBH1558" s="75"/>
      <c r="GBI1558" s="75"/>
      <c r="GBJ1558" s="75"/>
      <c r="GBK1558" s="75"/>
      <c r="GBL1558" s="75"/>
      <c r="GBM1558" s="75"/>
      <c r="GBN1558" s="75"/>
      <c r="GBO1558" s="75"/>
      <c r="GBP1558" s="75"/>
      <c r="GBQ1558" s="75"/>
      <c r="GBR1558" s="75"/>
      <c r="GBS1558" s="75"/>
      <c r="GBT1558" s="75"/>
      <c r="GBU1558" s="75"/>
      <c r="GBV1558" s="75"/>
      <c r="GBW1558" s="75"/>
      <c r="GBX1558" s="75"/>
      <c r="GBY1558" s="75"/>
      <c r="GBZ1558" s="75"/>
      <c r="GCA1558" s="75"/>
      <c r="GCB1558" s="75"/>
      <c r="GCC1558" s="75"/>
      <c r="GCD1558" s="75"/>
      <c r="GCE1558" s="75"/>
      <c r="GCF1558" s="75"/>
      <c r="GCG1558" s="75"/>
      <c r="GCH1558" s="75"/>
      <c r="GCI1558" s="75"/>
      <c r="GCJ1558" s="75"/>
      <c r="GCK1558" s="75"/>
      <c r="GCL1558" s="75"/>
      <c r="GCM1558" s="75"/>
      <c r="GCN1558" s="75"/>
      <c r="GCO1558" s="75"/>
      <c r="GCP1558" s="75"/>
      <c r="GCQ1558" s="75"/>
      <c r="GCR1558" s="75"/>
      <c r="GCS1558" s="75"/>
      <c r="GCT1558" s="75"/>
      <c r="GCU1558" s="75"/>
      <c r="GCV1558" s="75"/>
      <c r="GCW1558" s="75"/>
      <c r="GCX1558" s="75"/>
      <c r="GCY1558" s="75"/>
      <c r="GCZ1558" s="75"/>
      <c r="GDA1558" s="75"/>
      <c r="GDB1558" s="75"/>
      <c r="GDC1558" s="75"/>
      <c r="GDD1558" s="75"/>
      <c r="GDE1558" s="75"/>
      <c r="GDF1558" s="75"/>
      <c r="GDG1558" s="75"/>
      <c r="GDH1558" s="75"/>
      <c r="GDI1558" s="75"/>
      <c r="GDJ1558" s="75"/>
      <c r="GDK1558" s="75"/>
      <c r="GDL1558" s="75"/>
      <c r="GDM1558" s="75"/>
      <c r="GDN1558" s="75"/>
      <c r="GDO1558" s="75"/>
      <c r="GDP1558" s="75"/>
      <c r="GDQ1558" s="75"/>
      <c r="GDR1558" s="75"/>
      <c r="GDS1558" s="75"/>
      <c r="GDT1558" s="75"/>
      <c r="GDU1558" s="75"/>
      <c r="GDV1558" s="75"/>
      <c r="GDW1558" s="75"/>
      <c r="GDX1558" s="75"/>
      <c r="GDY1558" s="75"/>
      <c r="GDZ1558" s="75"/>
      <c r="GEA1558" s="75"/>
      <c r="GEB1558" s="75"/>
      <c r="GEC1558" s="75"/>
      <c r="GED1558" s="75"/>
      <c r="GEE1558" s="75"/>
      <c r="GEF1558" s="75"/>
      <c r="GEG1558" s="75"/>
      <c r="GEH1558" s="75"/>
      <c r="GEI1558" s="75"/>
      <c r="GEJ1558" s="75"/>
      <c r="GEK1558" s="75"/>
      <c r="GEL1558" s="75"/>
      <c r="GEM1558" s="75"/>
      <c r="GEN1558" s="75"/>
      <c r="GEO1558" s="75"/>
      <c r="GEP1558" s="75"/>
      <c r="GEQ1558" s="75"/>
      <c r="GER1558" s="75"/>
      <c r="GES1558" s="75"/>
      <c r="GET1558" s="75"/>
      <c r="GEU1558" s="75"/>
      <c r="GEV1558" s="75"/>
      <c r="GEW1558" s="75"/>
      <c r="GEX1558" s="75"/>
      <c r="GEY1558" s="75"/>
      <c r="GEZ1558" s="75"/>
      <c r="GFA1558" s="75"/>
      <c r="GFB1558" s="75"/>
      <c r="GFC1558" s="75"/>
      <c r="GFD1558" s="75"/>
      <c r="GFE1558" s="75"/>
      <c r="GFF1558" s="75"/>
      <c r="GFG1558" s="75"/>
      <c r="GFH1558" s="75"/>
      <c r="GFI1558" s="75"/>
      <c r="GFJ1558" s="75"/>
      <c r="GFK1558" s="75"/>
      <c r="GFL1558" s="75"/>
      <c r="GFM1558" s="75"/>
      <c r="GFN1558" s="75"/>
      <c r="GFO1558" s="75"/>
      <c r="GFP1558" s="75"/>
      <c r="GFQ1558" s="75"/>
      <c r="GFR1558" s="75"/>
      <c r="GFS1558" s="75"/>
      <c r="GFT1558" s="75"/>
      <c r="GFU1558" s="75"/>
      <c r="GFV1558" s="75"/>
      <c r="GFW1558" s="75"/>
      <c r="GFX1558" s="75"/>
      <c r="GFY1558" s="75"/>
      <c r="GFZ1558" s="75"/>
      <c r="GGA1558" s="75"/>
      <c r="GGB1558" s="75"/>
      <c r="GGC1558" s="75"/>
      <c r="GGD1558" s="75"/>
      <c r="GGE1558" s="75"/>
      <c r="GGF1558" s="75"/>
      <c r="GGG1558" s="75"/>
      <c r="GGH1558" s="75"/>
      <c r="GGI1558" s="75"/>
      <c r="GGJ1558" s="75"/>
      <c r="GGK1558" s="75"/>
      <c r="GGL1558" s="75"/>
      <c r="GGM1558" s="75"/>
      <c r="GGN1558" s="75"/>
      <c r="GGO1558" s="75"/>
      <c r="GGP1558" s="75"/>
      <c r="GGQ1558" s="75"/>
      <c r="GGR1558" s="75"/>
      <c r="GGS1558" s="75"/>
      <c r="GGT1558" s="75"/>
      <c r="GGU1558" s="75"/>
      <c r="GGV1558" s="75"/>
      <c r="GGW1558" s="75"/>
      <c r="GGX1558" s="75"/>
      <c r="GGY1558" s="75"/>
      <c r="GGZ1558" s="75"/>
      <c r="GHA1558" s="75"/>
      <c r="GHB1558" s="75"/>
      <c r="GHC1558" s="75"/>
      <c r="GHD1558" s="75"/>
      <c r="GHE1558" s="75"/>
      <c r="GHF1558" s="75"/>
      <c r="GHG1558" s="75"/>
      <c r="GHH1558" s="75"/>
      <c r="GHI1558" s="75"/>
      <c r="GHJ1558" s="75"/>
      <c r="GHK1558" s="75"/>
      <c r="GHL1558" s="75"/>
      <c r="GHM1558" s="75"/>
      <c r="GHN1558" s="75"/>
      <c r="GHO1558" s="75"/>
      <c r="GHP1558" s="75"/>
      <c r="GHQ1558" s="75"/>
      <c r="GHR1558" s="75"/>
      <c r="GHS1558" s="75"/>
      <c r="GHT1558" s="75"/>
      <c r="GHU1558" s="75"/>
      <c r="GHV1558" s="75"/>
      <c r="GHW1558" s="75"/>
      <c r="GHX1558" s="75"/>
      <c r="GHY1558" s="75"/>
      <c r="GHZ1558" s="75"/>
      <c r="GIA1558" s="75"/>
      <c r="GIB1558" s="75"/>
      <c r="GIC1558" s="75"/>
      <c r="GID1558" s="75"/>
      <c r="GIE1558" s="75"/>
      <c r="GIF1558" s="75"/>
      <c r="GIG1558" s="75"/>
      <c r="GIH1558" s="75"/>
      <c r="GII1558" s="75"/>
      <c r="GIJ1558" s="75"/>
      <c r="GIK1558" s="75"/>
      <c r="GIL1558" s="75"/>
      <c r="GIM1558" s="75"/>
      <c r="GIN1558" s="75"/>
      <c r="GIO1558" s="75"/>
      <c r="GIP1558" s="75"/>
      <c r="GIQ1558" s="75"/>
      <c r="GIR1558" s="75"/>
      <c r="GIS1558" s="75"/>
      <c r="GIT1558" s="75"/>
      <c r="GIU1558" s="75"/>
      <c r="GIV1558" s="75"/>
      <c r="GIW1558" s="75"/>
      <c r="GIX1558" s="75"/>
      <c r="GIY1558" s="75"/>
      <c r="GIZ1558" s="75"/>
      <c r="GJA1558" s="75"/>
      <c r="GJB1558" s="75"/>
      <c r="GJC1558" s="75"/>
      <c r="GJD1558" s="75"/>
      <c r="GJE1558" s="75"/>
      <c r="GJF1558" s="75"/>
      <c r="GJG1558" s="75"/>
      <c r="GJH1558" s="75"/>
      <c r="GJI1558" s="75"/>
      <c r="GJJ1558" s="75"/>
      <c r="GJK1558" s="75"/>
      <c r="GJL1558" s="75"/>
      <c r="GJM1558" s="75"/>
      <c r="GJN1558" s="75"/>
      <c r="GJO1558" s="75"/>
      <c r="GJP1558" s="75"/>
      <c r="GJQ1558" s="75"/>
      <c r="GJR1558" s="75"/>
      <c r="GJS1558" s="75"/>
      <c r="GJT1558" s="75"/>
      <c r="GJU1558" s="75"/>
      <c r="GJV1558" s="75"/>
      <c r="GJW1558" s="75"/>
      <c r="GJX1558" s="75"/>
      <c r="GJY1558" s="75"/>
      <c r="GJZ1558" s="75"/>
      <c r="GKA1558" s="75"/>
      <c r="GKB1558" s="75"/>
      <c r="GKC1558" s="75"/>
      <c r="GKD1558" s="75"/>
      <c r="GKE1558" s="75"/>
      <c r="GKF1558" s="75"/>
      <c r="GKG1558" s="75"/>
      <c r="GKH1558" s="75"/>
      <c r="GKI1558" s="75"/>
      <c r="GKJ1558" s="75"/>
      <c r="GKK1558" s="75"/>
      <c r="GKL1558" s="75"/>
      <c r="GKM1558" s="75"/>
      <c r="GKN1558" s="75"/>
      <c r="GKO1558" s="75"/>
      <c r="GKP1558" s="75"/>
      <c r="GKQ1558" s="75"/>
      <c r="GKR1558" s="75"/>
      <c r="GKS1558" s="75"/>
      <c r="GKT1558" s="75"/>
      <c r="GKU1558" s="75"/>
      <c r="GKV1558" s="75"/>
      <c r="GKW1558" s="75"/>
      <c r="GKX1558" s="75"/>
      <c r="GKY1558" s="75"/>
      <c r="GKZ1558" s="75"/>
      <c r="GLA1558" s="75"/>
      <c r="GLB1558" s="75"/>
      <c r="GLC1558" s="75"/>
      <c r="GLD1558" s="75"/>
      <c r="GLE1558" s="75"/>
      <c r="GLF1558" s="75"/>
      <c r="GLG1558" s="75"/>
      <c r="GLH1558" s="75"/>
      <c r="GLI1558" s="75"/>
      <c r="GLJ1558" s="75"/>
      <c r="GLK1558" s="75"/>
      <c r="GLL1558" s="75"/>
      <c r="GLM1558" s="75"/>
      <c r="GLN1558" s="75"/>
      <c r="GLO1558" s="75"/>
      <c r="GLP1558" s="75"/>
      <c r="GLQ1558" s="75"/>
      <c r="GLR1558" s="75"/>
      <c r="GLS1558" s="75"/>
      <c r="GLT1558" s="75"/>
      <c r="GLU1558" s="75"/>
      <c r="GLV1558" s="75"/>
      <c r="GLW1558" s="75"/>
      <c r="GLX1558" s="75"/>
      <c r="GLY1558" s="75"/>
      <c r="GLZ1558" s="75"/>
      <c r="GMA1558" s="75"/>
      <c r="GMB1558" s="75"/>
      <c r="GMC1558" s="75"/>
      <c r="GMD1558" s="75"/>
      <c r="GME1558" s="75"/>
      <c r="GMF1558" s="75"/>
      <c r="GMG1558" s="75"/>
      <c r="GMH1558" s="75"/>
      <c r="GMI1558" s="75"/>
      <c r="GMJ1558" s="75"/>
      <c r="GMK1558" s="75"/>
      <c r="GML1558" s="75"/>
      <c r="GMM1558" s="75"/>
      <c r="GMN1558" s="75"/>
      <c r="GMO1558" s="75"/>
      <c r="GMP1558" s="75"/>
      <c r="GMQ1558" s="75"/>
      <c r="GMR1558" s="75"/>
      <c r="GMS1558" s="75"/>
      <c r="GMT1558" s="75"/>
      <c r="GMU1558" s="75"/>
      <c r="GMV1558" s="75"/>
      <c r="GMW1558" s="75"/>
      <c r="GMX1558" s="75"/>
      <c r="GMY1558" s="75"/>
      <c r="GMZ1558" s="75"/>
      <c r="GNA1558" s="75"/>
      <c r="GNB1558" s="75"/>
      <c r="GNC1558" s="75"/>
      <c r="GND1558" s="75"/>
      <c r="GNE1558" s="75"/>
      <c r="GNF1558" s="75"/>
      <c r="GNG1558" s="75"/>
      <c r="GNH1558" s="75"/>
      <c r="GNI1558" s="75"/>
      <c r="GNJ1558" s="75"/>
      <c r="GNK1558" s="75"/>
      <c r="GNL1558" s="75"/>
      <c r="GNM1558" s="75"/>
      <c r="GNN1558" s="75"/>
      <c r="GNO1558" s="75"/>
      <c r="GNP1558" s="75"/>
      <c r="GNQ1558" s="75"/>
      <c r="GNR1558" s="75"/>
      <c r="GNS1558" s="75"/>
      <c r="GNT1558" s="75"/>
      <c r="GNU1558" s="75"/>
      <c r="GNV1558" s="75"/>
      <c r="GNW1558" s="75"/>
      <c r="GNX1558" s="75"/>
      <c r="GNY1558" s="75"/>
      <c r="GNZ1558" s="75"/>
      <c r="GOA1558" s="75"/>
      <c r="GOB1558" s="75"/>
      <c r="GOC1558" s="75"/>
      <c r="GOD1558" s="75"/>
      <c r="GOE1558" s="75"/>
      <c r="GOF1558" s="75"/>
      <c r="GOG1558" s="75"/>
      <c r="GOH1558" s="75"/>
      <c r="GOI1558" s="75"/>
      <c r="GOJ1558" s="75"/>
      <c r="GOK1558" s="75"/>
      <c r="GOL1558" s="75"/>
      <c r="GOM1558" s="75"/>
      <c r="GON1558" s="75"/>
      <c r="GOO1558" s="75"/>
      <c r="GOP1558" s="75"/>
      <c r="GOQ1558" s="75"/>
      <c r="GOR1558" s="75"/>
      <c r="GOS1558" s="75"/>
      <c r="GOT1558" s="75"/>
      <c r="GOU1558" s="75"/>
      <c r="GOV1558" s="75"/>
      <c r="GOW1558" s="75"/>
      <c r="GOX1558" s="75"/>
      <c r="GOY1558" s="75"/>
      <c r="GOZ1558" s="75"/>
      <c r="GPA1558" s="75"/>
      <c r="GPB1558" s="75"/>
      <c r="GPC1558" s="75"/>
      <c r="GPD1558" s="75"/>
      <c r="GPE1558" s="75"/>
      <c r="GPF1558" s="75"/>
      <c r="GPG1558" s="75"/>
      <c r="GPH1558" s="75"/>
      <c r="GPI1558" s="75"/>
      <c r="GPJ1558" s="75"/>
      <c r="GPK1558" s="75"/>
      <c r="GPL1558" s="75"/>
      <c r="GPM1558" s="75"/>
      <c r="GPN1558" s="75"/>
      <c r="GPO1558" s="75"/>
      <c r="GPP1558" s="75"/>
      <c r="GPQ1558" s="75"/>
      <c r="GPR1558" s="75"/>
      <c r="GPS1558" s="75"/>
      <c r="GPT1558" s="75"/>
      <c r="GPU1558" s="75"/>
      <c r="GPV1558" s="75"/>
      <c r="GPW1558" s="75"/>
      <c r="GPX1558" s="75"/>
      <c r="GPY1558" s="75"/>
      <c r="GPZ1558" s="75"/>
      <c r="GQA1558" s="75"/>
      <c r="GQB1558" s="75"/>
      <c r="GQC1558" s="75"/>
      <c r="GQD1558" s="75"/>
      <c r="GQE1558" s="75"/>
      <c r="GQF1558" s="75"/>
      <c r="GQG1558" s="75"/>
      <c r="GQH1558" s="75"/>
      <c r="GQI1558" s="75"/>
      <c r="GQJ1558" s="75"/>
      <c r="GQK1558" s="75"/>
      <c r="GQL1558" s="75"/>
      <c r="GQM1558" s="75"/>
      <c r="GQN1558" s="75"/>
      <c r="GQO1558" s="75"/>
      <c r="GQP1558" s="75"/>
      <c r="GQQ1558" s="75"/>
      <c r="GQR1558" s="75"/>
      <c r="GQS1558" s="75"/>
      <c r="GQT1558" s="75"/>
      <c r="GQU1558" s="75"/>
      <c r="GQV1558" s="75"/>
      <c r="GQW1558" s="75"/>
      <c r="GQX1558" s="75"/>
      <c r="GQY1558" s="75"/>
      <c r="GQZ1558" s="75"/>
      <c r="GRA1558" s="75"/>
      <c r="GRB1558" s="75"/>
      <c r="GRC1558" s="75"/>
      <c r="GRD1558" s="75"/>
      <c r="GRE1558" s="75"/>
      <c r="GRF1558" s="75"/>
      <c r="GRG1558" s="75"/>
      <c r="GRH1558" s="75"/>
      <c r="GRI1558" s="75"/>
      <c r="GRJ1558" s="75"/>
      <c r="GRK1558" s="75"/>
      <c r="GRL1558" s="75"/>
      <c r="GRM1558" s="75"/>
      <c r="GRN1558" s="75"/>
      <c r="GRO1558" s="75"/>
      <c r="GRP1558" s="75"/>
      <c r="GRQ1558" s="75"/>
      <c r="GRR1558" s="75"/>
      <c r="GRS1558" s="75"/>
      <c r="GRT1558" s="75"/>
      <c r="GRU1558" s="75"/>
      <c r="GRV1558" s="75"/>
      <c r="GRW1558" s="75"/>
      <c r="GRX1558" s="75"/>
      <c r="GRY1558" s="75"/>
      <c r="GRZ1558" s="75"/>
      <c r="GSA1558" s="75"/>
      <c r="GSB1558" s="75"/>
      <c r="GSC1558" s="75"/>
      <c r="GSD1558" s="75"/>
      <c r="GSE1558" s="75"/>
      <c r="GSF1558" s="75"/>
      <c r="GSG1558" s="75"/>
      <c r="GSH1558" s="75"/>
      <c r="GSI1558" s="75"/>
      <c r="GSJ1558" s="75"/>
      <c r="GSK1558" s="75"/>
      <c r="GSL1558" s="75"/>
      <c r="GSM1558" s="75"/>
      <c r="GSN1558" s="75"/>
      <c r="GSO1558" s="75"/>
      <c r="GSP1558" s="75"/>
      <c r="GSQ1558" s="75"/>
      <c r="GSR1558" s="75"/>
      <c r="GSS1558" s="75"/>
      <c r="GST1558" s="75"/>
      <c r="GSU1558" s="75"/>
      <c r="GSV1558" s="75"/>
      <c r="GSW1558" s="75"/>
      <c r="GSX1558" s="75"/>
      <c r="GSY1558" s="75"/>
      <c r="GSZ1558" s="75"/>
      <c r="GTA1558" s="75"/>
      <c r="GTB1558" s="75"/>
      <c r="GTC1558" s="75"/>
      <c r="GTD1558" s="75"/>
      <c r="GTE1558" s="75"/>
      <c r="GTF1558" s="75"/>
      <c r="GTG1558" s="75"/>
      <c r="GTH1558" s="75"/>
      <c r="GTI1558" s="75"/>
      <c r="GTJ1558" s="75"/>
      <c r="GTK1558" s="75"/>
      <c r="GTL1558" s="75"/>
      <c r="GTM1558" s="75"/>
      <c r="GTN1558" s="75"/>
      <c r="GTO1558" s="75"/>
      <c r="GTP1558" s="75"/>
      <c r="GTQ1558" s="75"/>
      <c r="GTR1558" s="75"/>
      <c r="GTS1558" s="75"/>
      <c r="GTT1558" s="75"/>
      <c r="GTU1558" s="75"/>
      <c r="GTV1558" s="75"/>
      <c r="GTW1558" s="75"/>
      <c r="GTX1558" s="75"/>
      <c r="GTY1558" s="75"/>
      <c r="GTZ1558" s="75"/>
      <c r="GUA1558" s="75"/>
      <c r="GUB1558" s="75"/>
      <c r="GUC1558" s="75"/>
      <c r="GUD1558" s="75"/>
      <c r="GUE1558" s="75"/>
      <c r="GUF1558" s="75"/>
      <c r="GUG1558" s="75"/>
      <c r="GUH1558" s="75"/>
      <c r="GUI1558" s="75"/>
      <c r="GUJ1558" s="75"/>
      <c r="GUK1558" s="75"/>
      <c r="GUL1558" s="75"/>
      <c r="GUM1558" s="75"/>
      <c r="GUN1558" s="75"/>
      <c r="GUO1558" s="75"/>
      <c r="GUP1558" s="75"/>
      <c r="GUQ1558" s="75"/>
      <c r="GUR1558" s="75"/>
      <c r="GUS1558" s="75"/>
      <c r="GUT1558" s="75"/>
      <c r="GUU1558" s="75"/>
      <c r="GUV1558" s="75"/>
      <c r="GUW1558" s="75"/>
      <c r="GUX1558" s="75"/>
      <c r="GUY1558" s="75"/>
      <c r="GUZ1558" s="75"/>
      <c r="GVA1558" s="75"/>
      <c r="GVB1558" s="75"/>
      <c r="GVC1558" s="75"/>
      <c r="GVD1558" s="75"/>
      <c r="GVE1558" s="75"/>
      <c r="GVF1558" s="75"/>
      <c r="GVG1558" s="75"/>
      <c r="GVH1558" s="75"/>
      <c r="GVI1558" s="75"/>
      <c r="GVJ1558" s="75"/>
      <c r="GVK1558" s="75"/>
      <c r="GVL1558" s="75"/>
      <c r="GVM1558" s="75"/>
      <c r="GVN1558" s="75"/>
      <c r="GVO1558" s="75"/>
      <c r="GVP1558" s="75"/>
      <c r="GVQ1558" s="75"/>
      <c r="GVR1558" s="75"/>
      <c r="GVS1558" s="75"/>
      <c r="GVT1558" s="75"/>
      <c r="GVU1558" s="75"/>
      <c r="GVV1558" s="75"/>
      <c r="GVW1558" s="75"/>
      <c r="GVX1558" s="75"/>
      <c r="GVY1558" s="75"/>
      <c r="GVZ1558" s="75"/>
      <c r="GWA1558" s="75"/>
      <c r="GWB1558" s="75"/>
      <c r="GWC1558" s="75"/>
      <c r="GWD1558" s="75"/>
      <c r="GWE1558" s="75"/>
      <c r="GWF1558" s="75"/>
      <c r="GWG1558" s="75"/>
      <c r="GWH1558" s="75"/>
      <c r="GWI1558" s="75"/>
      <c r="GWJ1558" s="75"/>
      <c r="GWK1558" s="75"/>
      <c r="GWL1558" s="75"/>
      <c r="GWM1558" s="75"/>
      <c r="GWN1558" s="75"/>
      <c r="GWO1558" s="75"/>
      <c r="GWP1558" s="75"/>
      <c r="GWQ1558" s="75"/>
      <c r="GWR1558" s="75"/>
      <c r="GWS1558" s="75"/>
      <c r="GWT1558" s="75"/>
      <c r="GWU1558" s="75"/>
      <c r="GWV1558" s="75"/>
      <c r="GWW1558" s="75"/>
      <c r="GWX1558" s="75"/>
      <c r="GWY1558" s="75"/>
      <c r="GWZ1558" s="75"/>
      <c r="GXA1558" s="75"/>
      <c r="GXB1558" s="75"/>
      <c r="GXC1558" s="75"/>
      <c r="GXD1558" s="75"/>
      <c r="GXE1558" s="75"/>
      <c r="GXF1558" s="75"/>
      <c r="GXG1558" s="75"/>
      <c r="GXH1558" s="75"/>
      <c r="GXI1558" s="75"/>
      <c r="GXJ1558" s="75"/>
      <c r="GXK1558" s="75"/>
      <c r="GXL1558" s="75"/>
      <c r="GXM1558" s="75"/>
      <c r="GXN1558" s="75"/>
      <c r="GXO1558" s="75"/>
      <c r="GXP1558" s="75"/>
      <c r="GXQ1558" s="75"/>
      <c r="GXR1558" s="75"/>
      <c r="GXS1558" s="75"/>
      <c r="GXT1558" s="75"/>
      <c r="GXU1558" s="75"/>
      <c r="GXV1558" s="75"/>
      <c r="GXW1558" s="75"/>
      <c r="GXX1558" s="75"/>
      <c r="GXY1558" s="75"/>
      <c r="GXZ1558" s="75"/>
      <c r="GYA1558" s="75"/>
      <c r="GYB1558" s="75"/>
      <c r="GYC1558" s="75"/>
      <c r="GYD1558" s="75"/>
      <c r="GYE1558" s="75"/>
      <c r="GYF1558" s="75"/>
      <c r="GYG1558" s="75"/>
      <c r="GYH1558" s="75"/>
      <c r="GYI1558" s="75"/>
      <c r="GYJ1558" s="75"/>
      <c r="GYK1558" s="75"/>
      <c r="GYL1558" s="75"/>
      <c r="GYM1558" s="75"/>
      <c r="GYN1558" s="75"/>
      <c r="GYO1558" s="75"/>
      <c r="GYP1558" s="75"/>
      <c r="GYQ1558" s="75"/>
      <c r="GYR1558" s="75"/>
      <c r="GYS1558" s="75"/>
      <c r="GYT1558" s="75"/>
      <c r="GYU1558" s="75"/>
      <c r="GYV1558" s="75"/>
      <c r="GYW1558" s="75"/>
      <c r="GYX1558" s="75"/>
      <c r="GYY1558" s="75"/>
      <c r="GYZ1558" s="75"/>
      <c r="GZA1558" s="75"/>
      <c r="GZB1558" s="75"/>
      <c r="GZC1558" s="75"/>
      <c r="GZD1558" s="75"/>
      <c r="GZE1558" s="75"/>
      <c r="GZF1558" s="75"/>
      <c r="GZG1558" s="75"/>
      <c r="GZH1558" s="75"/>
      <c r="GZI1558" s="75"/>
      <c r="GZJ1558" s="75"/>
      <c r="GZK1558" s="75"/>
      <c r="GZL1558" s="75"/>
      <c r="GZM1558" s="75"/>
      <c r="GZN1558" s="75"/>
      <c r="GZO1558" s="75"/>
      <c r="GZP1558" s="75"/>
      <c r="GZQ1558" s="75"/>
      <c r="GZR1558" s="75"/>
      <c r="GZS1558" s="75"/>
      <c r="GZT1558" s="75"/>
      <c r="GZU1558" s="75"/>
      <c r="GZV1558" s="75"/>
      <c r="GZW1558" s="75"/>
      <c r="GZX1558" s="75"/>
      <c r="GZY1558" s="75"/>
      <c r="GZZ1558" s="75"/>
      <c r="HAA1558" s="75"/>
      <c r="HAB1558" s="75"/>
      <c r="HAC1558" s="75"/>
      <c r="HAD1558" s="75"/>
      <c r="HAE1558" s="75"/>
      <c r="HAF1558" s="75"/>
      <c r="HAG1558" s="75"/>
      <c r="HAH1558" s="75"/>
      <c r="HAI1558" s="75"/>
      <c r="HAJ1558" s="75"/>
      <c r="HAK1558" s="75"/>
      <c r="HAL1558" s="75"/>
      <c r="HAM1558" s="75"/>
      <c r="HAN1558" s="75"/>
      <c r="HAO1558" s="75"/>
      <c r="HAP1558" s="75"/>
      <c r="HAQ1558" s="75"/>
      <c r="HAR1558" s="75"/>
      <c r="HAS1558" s="75"/>
      <c r="HAT1558" s="75"/>
      <c r="HAU1558" s="75"/>
      <c r="HAV1558" s="75"/>
      <c r="HAW1558" s="75"/>
      <c r="HAX1558" s="75"/>
      <c r="HAY1558" s="75"/>
      <c r="HAZ1558" s="75"/>
      <c r="HBA1558" s="75"/>
      <c r="HBB1558" s="75"/>
      <c r="HBC1558" s="75"/>
      <c r="HBD1558" s="75"/>
      <c r="HBE1558" s="75"/>
      <c r="HBF1558" s="75"/>
      <c r="HBG1558" s="75"/>
      <c r="HBH1558" s="75"/>
      <c r="HBI1558" s="75"/>
      <c r="HBJ1558" s="75"/>
      <c r="HBK1558" s="75"/>
      <c r="HBL1558" s="75"/>
      <c r="HBM1558" s="75"/>
      <c r="HBN1558" s="75"/>
      <c r="HBO1558" s="75"/>
      <c r="HBP1558" s="75"/>
      <c r="HBQ1558" s="75"/>
      <c r="HBR1558" s="75"/>
      <c r="HBS1558" s="75"/>
      <c r="HBT1558" s="75"/>
      <c r="HBU1558" s="75"/>
      <c r="HBV1558" s="75"/>
      <c r="HBW1558" s="75"/>
      <c r="HBX1558" s="75"/>
      <c r="HBY1558" s="75"/>
      <c r="HBZ1558" s="75"/>
      <c r="HCA1558" s="75"/>
      <c r="HCB1558" s="75"/>
      <c r="HCC1558" s="75"/>
      <c r="HCD1558" s="75"/>
      <c r="HCE1558" s="75"/>
      <c r="HCF1558" s="75"/>
      <c r="HCG1558" s="75"/>
      <c r="HCH1558" s="75"/>
      <c r="HCI1558" s="75"/>
      <c r="HCJ1558" s="75"/>
      <c r="HCK1558" s="75"/>
      <c r="HCL1558" s="75"/>
      <c r="HCM1558" s="75"/>
      <c r="HCN1558" s="75"/>
      <c r="HCO1558" s="75"/>
      <c r="HCP1558" s="75"/>
      <c r="HCQ1558" s="75"/>
      <c r="HCR1558" s="75"/>
      <c r="HCS1558" s="75"/>
      <c r="HCT1558" s="75"/>
      <c r="HCU1558" s="75"/>
      <c r="HCV1558" s="75"/>
      <c r="HCW1558" s="75"/>
      <c r="HCX1558" s="75"/>
      <c r="HCY1558" s="75"/>
      <c r="HCZ1558" s="75"/>
      <c r="HDA1558" s="75"/>
      <c r="HDB1558" s="75"/>
      <c r="HDC1558" s="75"/>
      <c r="HDD1558" s="75"/>
      <c r="HDE1558" s="75"/>
      <c r="HDF1558" s="75"/>
      <c r="HDG1558" s="75"/>
      <c r="HDH1558" s="75"/>
      <c r="HDI1558" s="75"/>
      <c r="HDJ1558" s="75"/>
      <c r="HDK1558" s="75"/>
      <c r="HDL1558" s="75"/>
      <c r="HDM1558" s="75"/>
      <c r="HDN1558" s="75"/>
      <c r="HDO1558" s="75"/>
      <c r="HDP1558" s="75"/>
      <c r="HDQ1558" s="75"/>
      <c r="HDR1558" s="75"/>
      <c r="HDS1558" s="75"/>
      <c r="HDT1558" s="75"/>
      <c r="HDU1558" s="75"/>
      <c r="HDV1558" s="75"/>
      <c r="HDW1558" s="75"/>
      <c r="HDX1558" s="75"/>
      <c r="HDY1558" s="75"/>
      <c r="HDZ1558" s="75"/>
      <c r="HEA1558" s="75"/>
      <c r="HEB1558" s="75"/>
      <c r="HEC1558" s="75"/>
      <c r="HED1558" s="75"/>
      <c r="HEE1558" s="75"/>
      <c r="HEF1558" s="75"/>
      <c r="HEG1558" s="75"/>
      <c r="HEH1558" s="75"/>
      <c r="HEI1558" s="75"/>
      <c r="HEJ1558" s="75"/>
      <c r="HEK1558" s="75"/>
      <c r="HEL1558" s="75"/>
      <c r="HEM1558" s="75"/>
      <c r="HEN1558" s="75"/>
      <c r="HEO1558" s="75"/>
      <c r="HEP1558" s="75"/>
      <c r="HEQ1558" s="75"/>
      <c r="HER1558" s="75"/>
      <c r="HES1558" s="75"/>
      <c r="HET1558" s="75"/>
      <c r="HEU1558" s="75"/>
      <c r="HEV1558" s="75"/>
      <c r="HEW1558" s="75"/>
      <c r="HEX1558" s="75"/>
      <c r="HEY1558" s="75"/>
      <c r="HEZ1558" s="75"/>
      <c r="HFA1558" s="75"/>
      <c r="HFB1558" s="75"/>
      <c r="HFC1558" s="75"/>
      <c r="HFD1558" s="75"/>
      <c r="HFE1558" s="75"/>
      <c r="HFF1558" s="75"/>
      <c r="HFG1558" s="75"/>
      <c r="HFH1558" s="75"/>
      <c r="HFI1558" s="75"/>
      <c r="HFJ1558" s="75"/>
      <c r="HFK1558" s="75"/>
      <c r="HFL1558" s="75"/>
      <c r="HFM1558" s="75"/>
      <c r="HFN1558" s="75"/>
      <c r="HFO1558" s="75"/>
      <c r="HFP1558" s="75"/>
      <c r="HFQ1558" s="75"/>
      <c r="HFR1558" s="75"/>
      <c r="HFS1558" s="75"/>
      <c r="HFT1558" s="75"/>
      <c r="HFU1558" s="75"/>
      <c r="HFV1558" s="75"/>
      <c r="HFW1558" s="75"/>
      <c r="HFX1558" s="75"/>
      <c r="HFY1558" s="75"/>
      <c r="HFZ1558" s="75"/>
      <c r="HGA1558" s="75"/>
      <c r="HGB1558" s="75"/>
      <c r="HGC1558" s="75"/>
      <c r="HGD1558" s="75"/>
      <c r="HGE1558" s="75"/>
      <c r="HGF1558" s="75"/>
      <c r="HGG1558" s="75"/>
      <c r="HGH1558" s="75"/>
      <c r="HGI1558" s="75"/>
      <c r="HGJ1558" s="75"/>
      <c r="HGK1558" s="75"/>
      <c r="HGL1558" s="75"/>
      <c r="HGM1558" s="75"/>
      <c r="HGN1558" s="75"/>
      <c r="HGO1558" s="75"/>
      <c r="HGP1558" s="75"/>
      <c r="HGQ1558" s="75"/>
      <c r="HGR1558" s="75"/>
      <c r="HGS1558" s="75"/>
      <c r="HGT1558" s="75"/>
      <c r="HGU1558" s="75"/>
      <c r="HGV1558" s="75"/>
      <c r="HGW1558" s="75"/>
      <c r="HGX1558" s="75"/>
      <c r="HGY1558" s="75"/>
      <c r="HGZ1558" s="75"/>
      <c r="HHA1558" s="75"/>
      <c r="HHB1558" s="75"/>
      <c r="HHC1558" s="75"/>
      <c r="HHD1558" s="75"/>
      <c r="HHE1558" s="75"/>
      <c r="HHF1558" s="75"/>
      <c r="HHG1558" s="75"/>
      <c r="HHH1558" s="75"/>
      <c r="HHI1558" s="75"/>
      <c r="HHJ1558" s="75"/>
      <c r="HHK1558" s="75"/>
      <c r="HHL1558" s="75"/>
      <c r="HHM1558" s="75"/>
      <c r="HHN1558" s="75"/>
      <c r="HHO1558" s="75"/>
      <c r="HHP1558" s="75"/>
      <c r="HHQ1558" s="75"/>
      <c r="HHR1558" s="75"/>
      <c r="HHS1558" s="75"/>
      <c r="HHT1558" s="75"/>
      <c r="HHU1558" s="75"/>
      <c r="HHV1558" s="75"/>
      <c r="HHW1558" s="75"/>
      <c r="HHX1558" s="75"/>
      <c r="HHY1558" s="75"/>
      <c r="HHZ1558" s="75"/>
      <c r="HIA1558" s="75"/>
      <c r="HIB1558" s="75"/>
      <c r="HIC1558" s="75"/>
      <c r="HID1558" s="75"/>
      <c r="HIE1558" s="75"/>
      <c r="HIF1558" s="75"/>
      <c r="HIG1558" s="75"/>
      <c r="HIH1558" s="75"/>
      <c r="HII1558" s="75"/>
      <c r="HIJ1558" s="75"/>
      <c r="HIK1558" s="75"/>
      <c r="HIL1558" s="75"/>
      <c r="HIM1558" s="75"/>
      <c r="HIN1558" s="75"/>
      <c r="HIO1558" s="75"/>
      <c r="HIP1558" s="75"/>
      <c r="HIQ1558" s="75"/>
      <c r="HIR1558" s="75"/>
      <c r="HIS1558" s="75"/>
      <c r="HIT1558" s="75"/>
      <c r="HIU1558" s="75"/>
      <c r="HIV1558" s="75"/>
      <c r="HIW1558" s="75"/>
      <c r="HIX1558" s="75"/>
      <c r="HIY1558" s="75"/>
      <c r="HIZ1558" s="75"/>
      <c r="HJA1558" s="75"/>
      <c r="HJB1558" s="75"/>
      <c r="HJC1558" s="75"/>
      <c r="HJD1558" s="75"/>
      <c r="HJE1558" s="75"/>
      <c r="HJF1558" s="75"/>
      <c r="HJG1558" s="75"/>
      <c r="HJH1558" s="75"/>
      <c r="HJI1558" s="75"/>
      <c r="HJJ1558" s="75"/>
      <c r="HJK1558" s="75"/>
      <c r="HJL1558" s="75"/>
      <c r="HJM1558" s="75"/>
      <c r="HJN1558" s="75"/>
      <c r="HJO1558" s="75"/>
      <c r="HJP1558" s="75"/>
      <c r="HJQ1558" s="75"/>
      <c r="HJR1558" s="75"/>
      <c r="HJS1558" s="75"/>
      <c r="HJT1558" s="75"/>
      <c r="HJU1558" s="75"/>
      <c r="HJV1558" s="75"/>
      <c r="HJW1558" s="75"/>
      <c r="HJX1558" s="75"/>
      <c r="HJY1558" s="75"/>
      <c r="HJZ1558" s="75"/>
      <c r="HKA1558" s="75"/>
      <c r="HKB1558" s="75"/>
      <c r="HKC1558" s="75"/>
      <c r="HKD1558" s="75"/>
      <c r="HKE1558" s="75"/>
      <c r="HKF1558" s="75"/>
      <c r="HKG1558" s="75"/>
      <c r="HKH1558" s="75"/>
      <c r="HKI1558" s="75"/>
      <c r="HKJ1558" s="75"/>
      <c r="HKK1558" s="75"/>
      <c r="HKL1558" s="75"/>
      <c r="HKM1558" s="75"/>
      <c r="HKN1558" s="75"/>
      <c r="HKO1558" s="75"/>
      <c r="HKP1558" s="75"/>
      <c r="HKQ1558" s="75"/>
      <c r="HKR1558" s="75"/>
      <c r="HKS1558" s="75"/>
      <c r="HKT1558" s="75"/>
      <c r="HKU1558" s="75"/>
      <c r="HKV1558" s="75"/>
      <c r="HKW1558" s="75"/>
      <c r="HKX1558" s="75"/>
      <c r="HKY1558" s="75"/>
      <c r="HKZ1558" s="75"/>
      <c r="HLA1558" s="75"/>
      <c r="HLB1558" s="75"/>
      <c r="HLC1558" s="75"/>
      <c r="HLD1558" s="75"/>
      <c r="HLE1558" s="75"/>
      <c r="HLF1558" s="75"/>
      <c r="HLG1558" s="75"/>
      <c r="HLH1558" s="75"/>
      <c r="HLI1558" s="75"/>
      <c r="HLJ1558" s="75"/>
      <c r="HLK1558" s="75"/>
      <c r="HLL1558" s="75"/>
      <c r="HLM1558" s="75"/>
      <c r="HLN1558" s="75"/>
      <c r="HLO1558" s="75"/>
      <c r="HLP1558" s="75"/>
      <c r="HLQ1558" s="75"/>
      <c r="HLR1558" s="75"/>
      <c r="HLS1558" s="75"/>
      <c r="HLT1558" s="75"/>
      <c r="HLU1558" s="75"/>
      <c r="HLV1558" s="75"/>
      <c r="HLW1558" s="75"/>
      <c r="HLX1558" s="75"/>
      <c r="HLY1558" s="75"/>
      <c r="HLZ1558" s="75"/>
      <c r="HMA1558" s="75"/>
      <c r="HMB1558" s="75"/>
      <c r="HMC1558" s="75"/>
      <c r="HMD1558" s="75"/>
      <c r="HME1558" s="75"/>
      <c r="HMF1558" s="75"/>
      <c r="HMG1558" s="75"/>
      <c r="HMH1558" s="75"/>
      <c r="HMI1558" s="75"/>
      <c r="HMJ1558" s="75"/>
      <c r="HMK1558" s="75"/>
      <c r="HML1558" s="75"/>
      <c r="HMM1558" s="75"/>
      <c r="HMN1558" s="75"/>
      <c r="HMO1558" s="75"/>
      <c r="HMP1558" s="75"/>
      <c r="HMQ1558" s="75"/>
      <c r="HMR1558" s="75"/>
      <c r="HMS1558" s="75"/>
      <c r="HMT1558" s="75"/>
      <c r="HMU1558" s="75"/>
      <c r="HMV1558" s="75"/>
      <c r="HMW1558" s="75"/>
      <c r="HMX1558" s="75"/>
      <c r="HMY1558" s="75"/>
      <c r="HMZ1558" s="75"/>
      <c r="HNA1558" s="75"/>
      <c r="HNB1558" s="75"/>
      <c r="HNC1558" s="75"/>
      <c r="HND1558" s="75"/>
      <c r="HNE1558" s="75"/>
      <c r="HNF1558" s="75"/>
      <c r="HNG1558" s="75"/>
      <c r="HNH1558" s="75"/>
      <c r="HNI1558" s="75"/>
      <c r="HNJ1558" s="75"/>
      <c r="HNK1558" s="75"/>
      <c r="HNL1558" s="75"/>
      <c r="HNM1558" s="75"/>
      <c r="HNN1558" s="75"/>
      <c r="HNO1558" s="75"/>
      <c r="HNP1558" s="75"/>
      <c r="HNQ1558" s="75"/>
      <c r="HNR1558" s="75"/>
      <c r="HNS1558" s="75"/>
      <c r="HNT1558" s="75"/>
      <c r="HNU1558" s="75"/>
      <c r="HNV1558" s="75"/>
      <c r="HNW1558" s="75"/>
      <c r="HNX1558" s="75"/>
      <c r="HNY1558" s="75"/>
      <c r="HNZ1558" s="75"/>
      <c r="HOA1558" s="75"/>
      <c r="HOB1558" s="75"/>
      <c r="HOC1558" s="75"/>
      <c r="HOD1558" s="75"/>
      <c r="HOE1558" s="75"/>
      <c r="HOF1558" s="75"/>
      <c r="HOG1558" s="75"/>
      <c r="HOH1558" s="75"/>
      <c r="HOI1558" s="75"/>
      <c r="HOJ1558" s="75"/>
      <c r="HOK1558" s="75"/>
      <c r="HOL1558" s="75"/>
      <c r="HOM1558" s="75"/>
      <c r="HON1558" s="75"/>
      <c r="HOO1558" s="75"/>
      <c r="HOP1558" s="75"/>
      <c r="HOQ1558" s="75"/>
      <c r="HOR1558" s="75"/>
      <c r="HOS1558" s="75"/>
      <c r="HOT1558" s="75"/>
      <c r="HOU1558" s="75"/>
      <c r="HOV1558" s="75"/>
      <c r="HOW1558" s="75"/>
      <c r="HOX1558" s="75"/>
      <c r="HOY1558" s="75"/>
      <c r="HOZ1558" s="75"/>
      <c r="HPA1558" s="75"/>
      <c r="HPB1558" s="75"/>
      <c r="HPC1558" s="75"/>
      <c r="HPD1558" s="75"/>
      <c r="HPE1558" s="75"/>
      <c r="HPF1558" s="75"/>
      <c r="HPG1558" s="75"/>
      <c r="HPH1558" s="75"/>
      <c r="HPI1558" s="75"/>
      <c r="HPJ1558" s="75"/>
      <c r="HPK1558" s="75"/>
      <c r="HPL1558" s="75"/>
      <c r="HPM1558" s="75"/>
      <c r="HPN1558" s="75"/>
      <c r="HPO1558" s="75"/>
      <c r="HPP1558" s="75"/>
      <c r="HPQ1558" s="75"/>
      <c r="HPR1558" s="75"/>
      <c r="HPS1558" s="75"/>
      <c r="HPT1558" s="75"/>
      <c r="HPU1558" s="75"/>
      <c r="HPV1558" s="75"/>
      <c r="HPW1558" s="75"/>
      <c r="HPX1558" s="75"/>
      <c r="HPY1558" s="75"/>
      <c r="HPZ1558" s="75"/>
      <c r="HQA1558" s="75"/>
      <c r="HQB1558" s="75"/>
      <c r="HQC1558" s="75"/>
      <c r="HQD1558" s="75"/>
      <c r="HQE1558" s="75"/>
      <c r="HQF1558" s="75"/>
      <c r="HQG1558" s="75"/>
      <c r="HQH1558" s="75"/>
      <c r="HQI1558" s="75"/>
      <c r="HQJ1558" s="75"/>
      <c r="HQK1558" s="75"/>
      <c r="HQL1558" s="75"/>
      <c r="HQM1558" s="75"/>
      <c r="HQN1558" s="75"/>
      <c r="HQO1558" s="75"/>
      <c r="HQP1558" s="75"/>
      <c r="HQQ1558" s="75"/>
      <c r="HQR1558" s="75"/>
      <c r="HQS1558" s="75"/>
      <c r="HQT1558" s="75"/>
      <c r="HQU1558" s="75"/>
      <c r="HQV1558" s="75"/>
      <c r="HQW1558" s="75"/>
      <c r="HQX1558" s="75"/>
      <c r="HQY1558" s="75"/>
      <c r="HQZ1558" s="75"/>
      <c r="HRA1558" s="75"/>
      <c r="HRB1558" s="75"/>
      <c r="HRC1558" s="75"/>
      <c r="HRD1558" s="75"/>
      <c r="HRE1558" s="75"/>
      <c r="HRF1558" s="75"/>
      <c r="HRG1558" s="75"/>
      <c r="HRH1558" s="75"/>
      <c r="HRI1558" s="75"/>
      <c r="HRJ1558" s="75"/>
      <c r="HRK1558" s="75"/>
      <c r="HRL1558" s="75"/>
      <c r="HRM1558" s="75"/>
      <c r="HRN1558" s="75"/>
      <c r="HRO1558" s="75"/>
      <c r="HRP1558" s="75"/>
      <c r="HRQ1558" s="75"/>
      <c r="HRR1558" s="75"/>
      <c r="HRS1558" s="75"/>
      <c r="HRT1558" s="75"/>
      <c r="HRU1558" s="75"/>
      <c r="HRV1558" s="75"/>
      <c r="HRW1558" s="75"/>
      <c r="HRX1558" s="75"/>
      <c r="HRY1558" s="75"/>
      <c r="HRZ1558" s="75"/>
      <c r="HSA1558" s="75"/>
      <c r="HSB1558" s="75"/>
      <c r="HSC1558" s="75"/>
      <c r="HSD1558" s="75"/>
      <c r="HSE1558" s="75"/>
      <c r="HSF1558" s="75"/>
      <c r="HSG1558" s="75"/>
      <c r="HSH1558" s="75"/>
      <c r="HSI1558" s="75"/>
      <c r="HSJ1558" s="75"/>
      <c r="HSK1558" s="75"/>
      <c r="HSL1558" s="75"/>
      <c r="HSM1558" s="75"/>
      <c r="HSN1558" s="75"/>
      <c r="HSO1558" s="75"/>
      <c r="HSP1558" s="75"/>
      <c r="HSQ1558" s="75"/>
      <c r="HSR1558" s="75"/>
      <c r="HSS1558" s="75"/>
      <c r="HST1558" s="75"/>
      <c r="HSU1558" s="75"/>
      <c r="HSV1558" s="75"/>
      <c r="HSW1558" s="75"/>
      <c r="HSX1558" s="75"/>
      <c r="HSY1558" s="75"/>
      <c r="HSZ1558" s="75"/>
      <c r="HTA1558" s="75"/>
      <c r="HTB1558" s="75"/>
      <c r="HTC1558" s="75"/>
      <c r="HTD1558" s="75"/>
      <c r="HTE1558" s="75"/>
      <c r="HTF1558" s="75"/>
      <c r="HTG1558" s="75"/>
      <c r="HTH1558" s="75"/>
      <c r="HTI1558" s="75"/>
      <c r="HTJ1558" s="75"/>
      <c r="HTK1558" s="75"/>
      <c r="HTL1558" s="75"/>
      <c r="HTM1558" s="75"/>
      <c r="HTN1558" s="75"/>
      <c r="HTO1558" s="75"/>
      <c r="HTP1558" s="75"/>
      <c r="HTQ1558" s="75"/>
      <c r="HTR1558" s="75"/>
      <c r="HTS1558" s="75"/>
      <c r="HTT1558" s="75"/>
      <c r="HTU1558" s="75"/>
      <c r="HTV1558" s="75"/>
      <c r="HTW1558" s="75"/>
      <c r="HTX1558" s="75"/>
      <c r="HTY1558" s="75"/>
      <c r="HTZ1558" s="75"/>
      <c r="HUA1558" s="75"/>
      <c r="HUB1558" s="75"/>
      <c r="HUC1558" s="75"/>
      <c r="HUD1558" s="75"/>
      <c r="HUE1558" s="75"/>
      <c r="HUF1558" s="75"/>
      <c r="HUG1558" s="75"/>
      <c r="HUH1558" s="75"/>
      <c r="HUI1558" s="75"/>
      <c r="HUJ1558" s="75"/>
      <c r="HUK1558" s="75"/>
      <c r="HUL1558" s="75"/>
      <c r="HUM1558" s="75"/>
      <c r="HUN1558" s="75"/>
      <c r="HUO1558" s="75"/>
      <c r="HUP1558" s="75"/>
      <c r="HUQ1558" s="75"/>
      <c r="HUR1558" s="75"/>
      <c r="HUS1558" s="75"/>
      <c r="HUT1558" s="75"/>
      <c r="HUU1558" s="75"/>
      <c r="HUV1558" s="75"/>
      <c r="HUW1558" s="75"/>
      <c r="HUX1558" s="75"/>
      <c r="HUY1558" s="75"/>
      <c r="HUZ1558" s="75"/>
      <c r="HVA1558" s="75"/>
      <c r="HVB1558" s="75"/>
      <c r="HVC1558" s="75"/>
      <c r="HVD1558" s="75"/>
      <c r="HVE1558" s="75"/>
      <c r="HVF1558" s="75"/>
      <c r="HVG1558" s="75"/>
      <c r="HVH1558" s="75"/>
      <c r="HVI1558" s="75"/>
      <c r="HVJ1558" s="75"/>
      <c r="HVK1558" s="75"/>
      <c r="HVL1558" s="75"/>
      <c r="HVM1558" s="75"/>
      <c r="HVN1558" s="75"/>
      <c r="HVO1558" s="75"/>
      <c r="HVP1558" s="75"/>
      <c r="HVQ1558" s="75"/>
      <c r="HVR1558" s="75"/>
      <c r="HVS1558" s="75"/>
      <c r="HVT1558" s="75"/>
      <c r="HVU1558" s="75"/>
      <c r="HVV1558" s="75"/>
      <c r="HVW1558" s="75"/>
      <c r="HVX1558" s="75"/>
      <c r="HVY1558" s="75"/>
      <c r="HVZ1558" s="75"/>
      <c r="HWA1558" s="75"/>
      <c r="HWB1558" s="75"/>
      <c r="HWC1558" s="75"/>
      <c r="HWD1558" s="75"/>
      <c r="HWE1558" s="75"/>
      <c r="HWF1558" s="75"/>
      <c r="HWG1558" s="75"/>
      <c r="HWH1558" s="75"/>
      <c r="HWI1558" s="75"/>
      <c r="HWJ1558" s="75"/>
      <c r="HWK1558" s="75"/>
      <c r="HWL1558" s="75"/>
      <c r="HWM1558" s="75"/>
      <c r="HWN1558" s="75"/>
      <c r="HWO1558" s="75"/>
      <c r="HWP1558" s="75"/>
      <c r="HWQ1558" s="75"/>
      <c r="HWR1558" s="75"/>
      <c r="HWS1558" s="75"/>
      <c r="HWT1558" s="75"/>
      <c r="HWU1558" s="75"/>
      <c r="HWV1558" s="75"/>
      <c r="HWW1558" s="75"/>
      <c r="HWX1558" s="75"/>
      <c r="HWY1558" s="75"/>
      <c r="HWZ1558" s="75"/>
      <c r="HXA1558" s="75"/>
      <c r="HXB1558" s="75"/>
      <c r="HXC1558" s="75"/>
      <c r="HXD1558" s="75"/>
      <c r="HXE1558" s="75"/>
      <c r="HXF1558" s="75"/>
      <c r="HXG1558" s="75"/>
      <c r="HXH1558" s="75"/>
      <c r="HXI1558" s="75"/>
      <c r="HXJ1558" s="75"/>
      <c r="HXK1558" s="75"/>
      <c r="HXL1558" s="75"/>
      <c r="HXM1558" s="75"/>
      <c r="HXN1558" s="75"/>
      <c r="HXO1558" s="75"/>
      <c r="HXP1558" s="75"/>
      <c r="HXQ1558" s="75"/>
      <c r="HXR1558" s="75"/>
      <c r="HXS1558" s="75"/>
      <c r="HXT1558" s="75"/>
      <c r="HXU1558" s="75"/>
      <c r="HXV1558" s="75"/>
      <c r="HXW1558" s="75"/>
      <c r="HXX1558" s="75"/>
      <c r="HXY1558" s="75"/>
      <c r="HXZ1558" s="75"/>
      <c r="HYA1558" s="75"/>
      <c r="HYB1558" s="75"/>
      <c r="HYC1558" s="75"/>
      <c r="HYD1558" s="75"/>
      <c r="HYE1558" s="75"/>
      <c r="HYF1558" s="75"/>
      <c r="HYG1558" s="75"/>
      <c r="HYH1558" s="75"/>
      <c r="HYI1558" s="75"/>
      <c r="HYJ1558" s="75"/>
      <c r="HYK1558" s="75"/>
      <c r="HYL1558" s="75"/>
      <c r="HYM1558" s="75"/>
      <c r="HYN1558" s="75"/>
      <c r="HYO1558" s="75"/>
      <c r="HYP1558" s="75"/>
      <c r="HYQ1558" s="75"/>
      <c r="HYR1558" s="75"/>
      <c r="HYS1558" s="75"/>
      <c r="HYT1558" s="75"/>
      <c r="HYU1558" s="75"/>
      <c r="HYV1558" s="75"/>
      <c r="HYW1558" s="75"/>
      <c r="HYX1558" s="75"/>
      <c r="HYY1558" s="75"/>
      <c r="HYZ1558" s="75"/>
      <c r="HZA1558" s="75"/>
      <c r="HZB1558" s="75"/>
      <c r="HZC1558" s="75"/>
      <c r="HZD1558" s="75"/>
      <c r="HZE1558" s="75"/>
      <c r="HZF1558" s="75"/>
      <c r="HZG1558" s="75"/>
      <c r="HZH1558" s="75"/>
      <c r="HZI1558" s="75"/>
      <c r="HZJ1558" s="75"/>
      <c r="HZK1558" s="75"/>
      <c r="HZL1558" s="75"/>
      <c r="HZM1558" s="75"/>
      <c r="HZN1558" s="75"/>
      <c r="HZO1558" s="75"/>
      <c r="HZP1558" s="75"/>
      <c r="HZQ1558" s="75"/>
      <c r="HZR1558" s="75"/>
      <c r="HZS1558" s="75"/>
      <c r="HZT1558" s="75"/>
      <c r="HZU1558" s="75"/>
      <c r="HZV1558" s="75"/>
      <c r="HZW1558" s="75"/>
      <c r="HZX1558" s="75"/>
      <c r="HZY1558" s="75"/>
      <c r="HZZ1558" s="75"/>
      <c r="IAA1558" s="75"/>
      <c r="IAB1558" s="75"/>
      <c r="IAC1558" s="75"/>
      <c r="IAD1558" s="75"/>
      <c r="IAE1558" s="75"/>
      <c r="IAF1558" s="75"/>
      <c r="IAG1558" s="75"/>
      <c r="IAH1558" s="75"/>
      <c r="IAI1558" s="75"/>
      <c r="IAJ1558" s="75"/>
      <c r="IAK1558" s="75"/>
      <c r="IAL1558" s="75"/>
      <c r="IAM1558" s="75"/>
      <c r="IAN1558" s="75"/>
      <c r="IAO1558" s="75"/>
      <c r="IAP1558" s="75"/>
      <c r="IAQ1558" s="75"/>
      <c r="IAR1558" s="75"/>
      <c r="IAS1558" s="75"/>
      <c r="IAT1558" s="75"/>
      <c r="IAU1558" s="75"/>
      <c r="IAV1558" s="75"/>
      <c r="IAW1558" s="75"/>
      <c r="IAX1558" s="75"/>
      <c r="IAY1558" s="75"/>
      <c r="IAZ1558" s="75"/>
      <c r="IBA1558" s="75"/>
      <c r="IBB1558" s="75"/>
      <c r="IBC1558" s="75"/>
      <c r="IBD1558" s="75"/>
      <c r="IBE1558" s="75"/>
      <c r="IBF1558" s="75"/>
      <c r="IBG1558" s="75"/>
      <c r="IBH1558" s="75"/>
      <c r="IBI1558" s="75"/>
      <c r="IBJ1558" s="75"/>
      <c r="IBK1558" s="75"/>
      <c r="IBL1558" s="75"/>
      <c r="IBM1558" s="75"/>
      <c r="IBN1558" s="75"/>
      <c r="IBO1558" s="75"/>
      <c r="IBP1558" s="75"/>
      <c r="IBQ1558" s="75"/>
      <c r="IBR1558" s="75"/>
      <c r="IBS1558" s="75"/>
      <c r="IBT1558" s="75"/>
      <c r="IBU1558" s="75"/>
      <c r="IBV1558" s="75"/>
      <c r="IBW1558" s="75"/>
      <c r="IBX1558" s="75"/>
      <c r="IBY1558" s="75"/>
      <c r="IBZ1558" s="75"/>
      <c r="ICA1558" s="75"/>
      <c r="ICB1558" s="75"/>
      <c r="ICC1558" s="75"/>
      <c r="ICD1558" s="75"/>
      <c r="ICE1558" s="75"/>
      <c r="ICF1558" s="75"/>
      <c r="ICG1558" s="75"/>
      <c r="ICH1558" s="75"/>
      <c r="ICI1558" s="75"/>
      <c r="ICJ1558" s="75"/>
      <c r="ICK1558" s="75"/>
      <c r="ICL1558" s="75"/>
      <c r="ICM1558" s="75"/>
      <c r="ICN1558" s="75"/>
      <c r="ICO1558" s="75"/>
      <c r="ICP1558" s="75"/>
      <c r="ICQ1558" s="75"/>
      <c r="ICR1558" s="75"/>
      <c r="ICS1558" s="75"/>
      <c r="ICT1558" s="75"/>
      <c r="ICU1558" s="75"/>
      <c r="ICV1558" s="75"/>
      <c r="ICW1558" s="75"/>
      <c r="ICX1558" s="75"/>
      <c r="ICY1558" s="75"/>
      <c r="ICZ1558" s="75"/>
      <c r="IDA1558" s="75"/>
      <c r="IDB1558" s="75"/>
      <c r="IDC1558" s="75"/>
      <c r="IDD1558" s="75"/>
      <c r="IDE1558" s="75"/>
      <c r="IDF1558" s="75"/>
      <c r="IDG1558" s="75"/>
      <c r="IDH1558" s="75"/>
      <c r="IDI1558" s="75"/>
      <c r="IDJ1558" s="75"/>
      <c r="IDK1558" s="75"/>
      <c r="IDL1558" s="75"/>
      <c r="IDM1558" s="75"/>
      <c r="IDN1558" s="75"/>
      <c r="IDO1558" s="75"/>
      <c r="IDP1558" s="75"/>
      <c r="IDQ1558" s="75"/>
      <c r="IDR1558" s="75"/>
      <c r="IDS1558" s="75"/>
      <c r="IDT1558" s="75"/>
      <c r="IDU1558" s="75"/>
      <c r="IDV1558" s="75"/>
      <c r="IDW1558" s="75"/>
      <c r="IDX1558" s="75"/>
      <c r="IDY1558" s="75"/>
      <c r="IDZ1558" s="75"/>
      <c r="IEA1558" s="75"/>
      <c r="IEB1558" s="75"/>
      <c r="IEC1558" s="75"/>
      <c r="IED1558" s="75"/>
      <c r="IEE1558" s="75"/>
      <c r="IEF1558" s="75"/>
      <c r="IEG1558" s="75"/>
      <c r="IEH1558" s="75"/>
      <c r="IEI1558" s="75"/>
      <c r="IEJ1558" s="75"/>
      <c r="IEK1558" s="75"/>
      <c r="IEL1558" s="75"/>
      <c r="IEM1558" s="75"/>
      <c r="IEN1558" s="75"/>
      <c r="IEO1558" s="75"/>
      <c r="IEP1558" s="75"/>
      <c r="IEQ1558" s="75"/>
      <c r="IER1558" s="75"/>
      <c r="IES1558" s="75"/>
      <c r="IET1558" s="75"/>
      <c r="IEU1558" s="75"/>
      <c r="IEV1558" s="75"/>
      <c r="IEW1558" s="75"/>
      <c r="IEX1558" s="75"/>
      <c r="IEY1558" s="75"/>
      <c r="IEZ1558" s="75"/>
      <c r="IFA1558" s="75"/>
      <c r="IFB1558" s="75"/>
      <c r="IFC1558" s="75"/>
      <c r="IFD1558" s="75"/>
      <c r="IFE1558" s="75"/>
      <c r="IFF1558" s="75"/>
      <c r="IFG1558" s="75"/>
      <c r="IFH1558" s="75"/>
      <c r="IFI1558" s="75"/>
      <c r="IFJ1558" s="75"/>
      <c r="IFK1558" s="75"/>
      <c r="IFL1558" s="75"/>
      <c r="IFM1558" s="75"/>
      <c r="IFN1558" s="75"/>
      <c r="IFO1558" s="75"/>
      <c r="IFP1558" s="75"/>
      <c r="IFQ1558" s="75"/>
      <c r="IFR1558" s="75"/>
      <c r="IFS1558" s="75"/>
      <c r="IFT1558" s="75"/>
      <c r="IFU1558" s="75"/>
      <c r="IFV1558" s="75"/>
      <c r="IFW1558" s="75"/>
      <c r="IFX1558" s="75"/>
      <c r="IFY1558" s="75"/>
      <c r="IFZ1558" s="75"/>
      <c r="IGA1558" s="75"/>
      <c r="IGB1558" s="75"/>
      <c r="IGC1558" s="75"/>
      <c r="IGD1558" s="75"/>
      <c r="IGE1558" s="75"/>
      <c r="IGF1558" s="75"/>
      <c r="IGG1558" s="75"/>
      <c r="IGH1558" s="75"/>
      <c r="IGI1558" s="75"/>
      <c r="IGJ1558" s="75"/>
      <c r="IGK1558" s="75"/>
      <c r="IGL1558" s="75"/>
      <c r="IGM1558" s="75"/>
      <c r="IGN1558" s="75"/>
      <c r="IGO1558" s="75"/>
      <c r="IGP1558" s="75"/>
      <c r="IGQ1558" s="75"/>
      <c r="IGR1558" s="75"/>
      <c r="IGS1558" s="75"/>
      <c r="IGT1558" s="75"/>
      <c r="IGU1558" s="75"/>
      <c r="IGV1558" s="75"/>
      <c r="IGW1558" s="75"/>
      <c r="IGX1558" s="75"/>
      <c r="IGY1558" s="75"/>
      <c r="IGZ1558" s="75"/>
      <c r="IHA1558" s="75"/>
      <c r="IHB1558" s="75"/>
      <c r="IHC1558" s="75"/>
      <c r="IHD1558" s="75"/>
      <c r="IHE1558" s="75"/>
      <c r="IHF1558" s="75"/>
      <c r="IHG1558" s="75"/>
      <c r="IHH1558" s="75"/>
      <c r="IHI1558" s="75"/>
      <c r="IHJ1558" s="75"/>
      <c r="IHK1558" s="75"/>
      <c r="IHL1558" s="75"/>
      <c r="IHM1558" s="75"/>
      <c r="IHN1558" s="75"/>
      <c r="IHO1558" s="75"/>
      <c r="IHP1558" s="75"/>
      <c r="IHQ1558" s="75"/>
      <c r="IHR1558" s="75"/>
      <c r="IHS1558" s="75"/>
      <c r="IHT1558" s="75"/>
      <c r="IHU1558" s="75"/>
      <c r="IHV1558" s="75"/>
      <c r="IHW1558" s="75"/>
      <c r="IHX1558" s="75"/>
      <c r="IHY1558" s="75"/>
      <c r="IHZ1558" s="75"/>
      <c r="IIA1558" s="75"/>
      <c r="IIB1558" s="75"/>
      <c r="IIC1558" s="75"/>
      <c r="IID1558" s="75"/>
      <c r="IIE1558" s="75"/>
      <c r="IIF1558" s="75"/>
      <c r="IIG1558" s="75"/>
      <c r="IIH1558" s="75"/>
      <c r="III1558" s="75"/>
      <c r="IIJ1558" s="75"/>
      <c r="IIK1558" s="75"/>
      <c r="IIL1558" s="75"/>
      <c r="IIM1558" s="75"/>
      <c r="IIN1558" s="75"/>
      <c r="IIO1558" s="75"/>
      <c r="IIP1558" s="75"/>
      <c r="IIQ1558" s="75"/>
      <c r="IIR1558" s="75"/>
      <c r="IIS1558" s="75"/>
      <c r="IIT1558" s="75"/>
      <c r="IIU1558" s="75"/>
      <c r="IIV1558" s="75"/>
      <c r="IIW1558" s="75"/>
      <c r="IIX1558" s="75"/>
      <c r="IIY1558" s="75"/>
      <c r="IIZ1558" s="75"/>
      <c r="IJA1558" s="75"/>
      <c r="IJB1558" s="75"/>
      <c r="IJC1558" s="75"/>
      <c r="IJD1558" s="75"/>
      <c r="IJE1558" s="75"/>
      <c r="IJF1558" s="75"/>
      <c r="IJG1558" s="75"/>
      <c r="IJH1558" s="75"/>
      <c r="IJI1558" s="75"/>
      <c r="IJJ1558" s="75"/>
      <c r="IJK1558" s="75"/>
      <c r="IJL1558" s="75"/>
      <c r="IJM1558" s="75"/>
      <c r="IJN1558" s="75"/>
      <c r="IJO1558" s="75"/>
      <c r="IJP1558" s="75"/>
      <c r="IJQ1558" s="75"/>
      <c r="IJR1558" s="75"/>
      <c r="IJS1558" s="75"/>
      <c r="IJT1558" s="75"/>
      <c r="IJU1558" s="75"/>
      <c r="IJV1558" s="75"/>
      <c r="IJW1558" s="75"/>
      <c r="IJX1558" s="75"/>
      <c r="IJY1558" s="75"/>
      <c r="IJZ1558" s="75"/>
      <c r="IKA1558" s="75"/>
      <c r="IKB1558" s="75"/>
      <c r="IKC1558" s="75"/>
      <c r="IKD1558" s="75"/>
      <c r="IKE1558" s="75"/>
      <c r="IKF1558" s="75"/>
      <c r="IKG1558" s="75"/>
      <c r="IKH1558" s="75"/>
      <c r="IKI1558" s="75"/>
      <c r="IKJ1558" s="75"/>
      <c r="IKK1558" s="75"/>
      <c r="IKL1558" s="75"/>
      <c r="IKM1558" s="75"/>
      <c r="IKN1558" s="75"/>
      <c r="IKO1558" s="75"/>
      <c r="IKP1558" s="75"/>
      <c r="IKQ1558" s="75"/>
      <c r="IKR1558" s="75"/>
      <c r="IKS1558" s="75"/>
      <c r="IKT1558" s="75"/>
      <c r="IKU1558" s="75"/>
      <c r="IKV1558" s="75"/>
      <c r="IKW1558" s="75"/>
      <c r="IKX1558" s="75"/>
      <c r="IKY1558" s="75"/>
      <c r="IKZ1558" s="75"/>
      <c r="ILA1558" s="75"/>
      <c r="ILB1558" s="75"/>
      <c r="ILC1558" s="75"/>
      <c r="ILD1558" s="75"/>
      <c r="ILE1558" s="75"/>
      <c r="ILF1558" s="75"/>
      <c r="ILG1558" s="75"/>
      <c r="ILH1558" s="75"/>
      <c r="ILI1558" s="75"/>
      <c r="ILJ1558" s="75"/>
      <c r="ILK1558" s="75"/>
      <c r="ILL1558" s="75"/>
      <c r="ILM1558" s="75"/>
      <c r="ILN1558" s="75"/>
      <c r="ILO1558" s="75"/>
      <c r="ILP1558" s="75"/>
      <c r="ILQ1558" s="75"/>
      <c r="ILR1558" s="75"/>
      <c r="ILS1558" s="75"/>
      <c r="ILT1558" s="75"/>
      <c r="ILU1558" s="75"/>
      <c r="ILV1558" s="75"/>
      <c r="ILW1558" s="75"/>
      <c r="ILX1558" s="75"/>
      <c r="ILY1558" s="75"/>
      <c r="ILZ1558" s="75"/>
      <c r="IMA1558" s="75"/>
      <c r="IMB1558" s="75"/>
      <c r="IMC1558" s="75"/>
      <c r="IMD1558" s="75"/>
      <c r="IME1558" s="75"/>
      <c r="IMF1558" s="75"/>
      <c r="IMG1558" s="75"/>
      <c r="IMH1558" s="75"/>
      <c r="IMI1558" s="75"/>
      <c r="IMJ1558" s="75"/>
      <c r="IMK1558" s="75"/>
      <c r="IML1558" s="75"/>
      <c r="IMM1558" s="75"/>
      <c r="IMN1558" s="75"/>
      <c r="IMO1558" s="75"/>
      <c r="IMP1558" s="75"/>
      <c r="IMQ1558" s="75"/>
      <c r="IMR1558" s="75"/>
      <c r="IMS1558" s="75"/>
      <c r="IMT1558" s="75"/>
      <c r="IMU1558" s="75"/>
      <c r="IMV1558" s="75"/>
      <c r="IMW1558" s="75"/>
      <c r="IMX1558" s="75"/>
      <c r="IMY1558" s="75"/>
      <c r="IMZ1558" s="75"/>
      <c r="INA1558" s="75"/>
      <c r="INB1558" s="75"/>
      <c r="INC1558" s="75"/>
      <c r="IND1558" s="75"/>
      <c r="INE1558" s="75"/>
      <c r="INF1558" s="75"/>
      <c r="ING1558" s="75"/>
      <c r="INH1558" s="75"/>
      <c r="INI1558" s="75"/>
      <c r="INJ1558" s="75"/>
      <c r="INK1558" s="75"/>
      <c r="INL1558" s="75"/>
      <c r="INM1558" s="75"/>
      <c r="INN1558" s="75"/>
      <c r="INO1558" s="75"/>
      <c r="INP1558" s="75"/>
      <c r="INQ1558" s="75"/>
      <c r="INR1558" s="75"/>
      <c r="INS1558" s="75"/>
      <c r="INT1558" s="75"/>
      <c r="INU1558" s="75"/>
      <c r="INV1558" s="75"/>
      <c r="INW1558" s="75"/>
      <c r="INX1558" s="75"/>
      <c r="INY1558" s="75"/>
      <c r="INZ1558" s="75"/>
      <c r="IOA1558" s="75"/>
      <c r="IOB1558" s="75"/>
      <c r="IOC1558" s="75"/>
      <c r="IOD1558" s="75"/>
      <c r="IOE1558" s="75"/>
      <c r="IOF1558" s="75"/>
      <c r="IOG1558" s="75"/>
      <c r="IOH1558" s="75"/>
      <c r="IOI1558" s="75"/>
      <c r="IOJ1558" s="75"/>
      <c r="IOK1558" s="75"/>
      <c r="IOL1558" s="75"/>
      <c r="IOM1558" s="75"/>
      <c r="ION1558" s="75"/>
      <c r="IOO1558" s="75"/>
      <c r="IOP1558" s="75"/>
      <c r="IOQ1558" s="75"/>
      <c r="IOR1558" s="75"/>
      <c r="IOS1558" s="75"/>
      <c r="IOT1558" s="75"/>
      <c r="IOU1558" s="75"/>
      <c r="IOV1558" s="75"/>
      <c r="IOW1558" s="75"/>
      <c r="IOX1558" s="75"/>
      <c r="IOY1558" s="75"/>
      <c r="IOZ1558" s="75"/>
      <c r="IPA1558" s="75"/>
      <c r="IPB1558" s="75"/>
      <c r="IPC1558" s="75"/>
      <c r="IPD1558" s="75"/>
      <c r="IPE1558" s="75"/>
      <c r="IPF1558" s="75"/>
      <c r="IPG1558" s="75"/>
      <c r="IPH1558" s="75"/>
      <c r="IPI1558" s="75"/>
      <c r="IPJ1558" s="75"/>
      <c r="IPK1558" s="75"/>
      <c r="IPL1558" s="75"/>
      <c r="IPM1558" s="75"/>
      <c r="IPN1558" s="75"/>
      <c r="IPO1558" s="75"/>
      <c r="IPP1558" s="75"/>
      <c r="IPQ1558" s="75"/>
      <c r="IPR1558" s="75"/>
      <c r="IPS1558" s="75"/>
      <c r="IPT1558" s="75"/>
      <c r="IPU1558" s="75"/>
      <c r="IPV1558" s="75"/>
      <c r="IPW1558" s="75"/>
      <c r="IPX1558" s="75"/>
      <c r="IPY1558" s="75"/>
      <c r="IPZ1558" s="75"/>
      <c r="IQA1558" s="75"/>
      <c r="IQB1558" s="75"/>
      <c r="IQC1558" s="75"/>
      <c r="IQD1558" s="75"/>
      <c r="IQE1558" s="75"/>
      <c r="IQF1558" s="75"/>
      <c r="IQG1558" s="75"/>
      <c r="IQH1558" s="75"/>
      <c r="IQI1558" s="75"/>
      <c r="IQJ1558" s="75"/>
      <c r="IQK1558" s="75"/>
      <c r="IQL1558" s="75"/>
      <c r="IQM1558" s="75"/>
      <c r="IQN1558" s="75"/>
      <c r="IQO1558" s="75"/>
      <c r="IQP1558" s="75"/>
      <c r="IQQ1558" s="75"/>
      <c r="IQR1558" s="75"/>
      <c r="IQS1558" s="75"/>
      <c r="IQT1558" s="75"/>
      <c r="IQU1558" s="75"/>
      <c r="IQV1558" s="75"/>
      <c r="IQW1558" s="75"/>
      <c r="IQX1558" s="75"/>
      <c r="IQY1558" s="75"/>
      <c r="IQZ1558" s="75"/>
      <c r="IRA1558" s="75"/>
      <c r="IRB1558" s="75"/>
      <c r="IRC1558" s="75"/>
      <c r="IRD1558" s="75"/>
      <c r="IRE1558" s="75"/>
      <c r="IRF1558" s="75"/>
      <c r="IRG1558" s="75"/>
      <c r="IRH1558" s="75"/>
      <c r="IRI1558" s="75"/>
      <c r="IRJ1558" s="75"/>
      <c r="IRK1558" s="75"/>
      <c r="IRL1558" s="75"/>
      <c r="IRM1558" s="75"/>
      <c r="IRN1558" s="75"/>
      <c r="IRO1558" s="75"/>
      <c r="IRP1558" s="75"/>
      <c r="IRQ1558" s="75"/>
      <c r="IRR1558" s="75"/>
      <c r="IRS1558" s="75"/>
      <c r="IRT1558" s="75"/>
      <c r="IRU1558" s="75"/>
      <c r="IRV1558" s="75"/>
      <c r="IRW1558" s="75"/>
      <c r="IRX1558" s="75"/>
      <c r="IRY1558" s="75"/>
      <c r="IRZ1558" s="75"/>
      <c r="ISA1558" s="75"/>
      <c r="ISB1558" s="75"/>
      <c r="ISC1558" s="75"/>
      <c r="ISD1558" s="75"/>
      <c r="ISE1558" s="75"/>
      <c r="ISF1558" s="75"/>
      <c r="ISG1558" s="75"/>
      <c r="ISH1558" s="75"/>
      <c r="ISI1558" s="75"/>
      <c r="ISJ1558" s="75"/>
      <c r="ISK1558" s="75"/>
      <c r="ISL1558" s="75"/>
      <c r="ISM1558" s="75"/>
      <c r="ISN1558" s="75"/>
      <c r="ISO1558" s="75"/>
      <c r="ISP1558" s="75"/>
      <c r="ISQ1558" s="75"/>
      <c r="ISR1558" s="75"/>
      <c r="ISS1558" s="75"/>
      <c r="IST1558" s="75"/>
      <c r="ISU1558" s="75"/>
      <c r="ISV1558" s="75"/>
      <c r="ISW1558" s="75"/>
      <c r="ISX1558" s="75"/>
      <c r="ISY1558" s="75"/>
      <c r="ISZ1558" s="75"/>
      <c r="ITA1558" s="75"/>
      <c r="ITB1558" s="75"/>
      <c r="ITC1558" s="75"/>
      <c r="ITD1558" s="75"/>
      <c r="ITE1558" s="75"/>
      <c r="ITF1558" s="75"/>
      <c r="ITG1558" s="75"/>
      <c r="ITH1558" s="75"/>
      <c r="ITI1558" s="75"/>
      <c r="ITJ1558" s="75"/>
      <c r="ITK1558" s="75"/>
      <c r="ITL1558" s="75"/>
      <c r="ITM1558" s="75"/>
      <c r="ITN1558" s="75"/>
      <c r="ITO1558" s="75"/>
      <c r="ITP1558" s="75"/>
      <c r="ITQ1558" s="75"/>
      <c r="ITR1558" s="75"/>
      <c r="ITS1558" s="75"/>
      <c r="ITT1558" s="75"/>
      <c r="ITU1558" s="75"/>
      <c r="ITV1558" s="75"/>
      <c r="ITW1558" s="75"/>
      <c r="ITX1558" s="75"/>
      <c r="ITY1558" s="75"/>
      <c r="ITZ1558" s="75"/>
      <c r="IUA1558" s="75"/>
      <c r="IUB1558" s="75"/>
      <c r="IUC1558" s="75"/>
      <c r="IUD1558" s="75"/>
      <c r="IUE1558" s="75"/>
      <c r="IUF1558" s="75"/>
      <c r="IUG1558" s="75"/>
      <c r="IUH1558" s="75"/>
      <c r="IUI1558" s="75"/>
      <c r="IUJ1558" s="75"/>
      <c r="IUK1558" s="75"/>
      <c r="IUL1558" s="75"/>
      <c r="IUM1558" s="75"/>
      <c r="IUN1558" s="75"/>
      <c r="IUO1558" s="75"/>
      <c r="IUP1558" s="75"/>
      <c r="IUQ1558" s="75"/>
      <c r="IUR1558" s="75"/>
      <c r="IUS1558" s="75"/>
      <c r="IUT1558" s="75"/>
      <c r="IUU1558" s="75"/>
      <c r="IUV1558" s="75"/>
      <c r="IUW1558" s="75"/>
      <c r="IUX1558" s="75"/>
      <c r="IUY1558" s="75"/>
      <c r="IUZ1558" s="75"/>
      <c r="IVA1558" s="75"/>
      <c r="IVB1558" s="75"/>
      <c r="IVC1558" s="75"/>
      <c r="IVD1558" s="75"/>
      <c r="IVE1558" s="75"/>
      <c r="IVF1558" s="75"/>
      <c r="IVG1558" s="75"/>
      <c r="IVH1558" s="75"/>
      <c r="IVI1558" s="75"/>
      <c r="IVJ1558" s="75"/>
      <c r="IVK1558" s="75"/>
      <c r="IVL1558" s="75"/>
      <c r="IVM1558" s="75"/>
      <c r="IVN1558" s="75"/>
      <c r="IVO1558" s="75"/>
      <c r="IVP1558" s="75"/>
      <c r="IVQ1558" s="75"/>
      <c r="IVR1558" s="75"/>
      <c r="IVS1558" s="75"/>
      <c r="IVT1558" s="75"/>
      <c r="IVU1558" s="75"/>
      <c r="IVV1558" s="75"/>
      <c r="IVW1558" s="75"/>
      <c r="IVX1558" s="75"/>
      <c r="IVY1558" s="75"/>
      <c r="IVZ1558" s="75"/>
      <c r="IWA1558" s="75"/>
      <c r="IWB1558" s="75"/>
      <c r="IWC1558" s="75"/>
      <c r="IWD1558" s="75"/>
      <c r="IWE1558" s="75"/>
      <c r="IWF1558" s="75"/>
      <c r="IWG1558" s="75"/>
      <c r="IWH1558" s="75"/>
      <c r="IWI1558" s="75"/>
      <c r="IWJ1558" s="75"/>
      <c r="IWK1558" s="75"/>
      <c r="IWL1558" s="75"/>
      <c r="IWM1558" s="75"/>
      <c r="IWN1558" s="75"/>
      <c r="IWO1558" s="75"/>
      <c r="IWP1558" s="75"/>
      <c r="IWQ1558" s="75"/>
      <c r="IWR1558" s="75"/>
      <c r="IWS1558" s="75"/>
      <c r="IWT1558" s="75"/>
      <c r="IWU1558" s="75"/>
      <c r="IWV1558" s="75"/>
      <c r="IWW1558" s="75"/>
      <c r="IWX1558" s="75"/>
      <c r="IWY1558" s="75"/>
      <c r="IWZ1558" s="75"/>
      <c r="IXA1558" s="75"/>
      <c r="IXB1558" s="75"/>
      <c r="IXC1558" s="75"/>
      <c r="IXD1558" s="75"/>
      <c r="IXE1558" s="75"/>
      <c r="IXF1558" s="75"/>
      <c r="IXG1558" s="75"/>
      <c r="IXH1558" s="75"/>
      <c r="IXI1558" s="75"/>
      <c r="IXJ1558" s="75"/>
      <c r="IXK1558" s="75"/>
      <c r="IXL1558" s="75"/>
      <c r="IXM1558" s="75"/>
      <c r="IXN1558" s="75"/>
      <c r="IXO1558" s="75"/>
      <c r="IXP1558" s="75"/>
      <c r="IXQ1558" s="75"/>
      <c r="IXR1558" s="75"/>
      <c r="IXS1558" s="75"/>
      <c r="IXT1558" s="75"/>
      <c r="IXU1558" s="75"/>
      <c r="IXV1558" s="75"/>
      <c r="IXW1558" s="75"/>
      <c r="IXX1558" s="75"/>
      <c r="IXY1558" s="75"/>
      <c r="IXZ1558" s="75"/>
      <c r="IYA1558" s="75"/>
      <c r="IYB1558" s="75"/>
      <c r="IYC1558" s="75"/>
      <c r="IYD1558" s="75"/>
      <c r="IYE1558" s="75"/>
      <c r="IYF1558" s="75"/>
      <c r="IYG1558" s="75"/>
      <c r="IYH1558" s="75"/>
      <c r="IYI1558" s="75"/>
      <c r="IYJ1558" s="75"/>
      <c r="IYK1558" s="75"/>
      <c r="IYL1558" s="75"/>
      <c r="IYM1558" s="75"/>
      <c r="IYN1558" s="75"/>
      <c r="IYO1558" s="75"/>
      <c r="IYP1558" s="75"/>
      <c r="IYQ1558" s="75"/>
      <c r="IYR1558" s="75"/>
      <c r="IYS1558" s="75"/>
      <c r="IYT1558" s="75"/>
      <c r="IYU1558" s="75"/>
      <c r="IYV1558" s="75"/>
      <c r="IYW1558" s="75"/>
      <c r="IYX1558" s="75"/>
      <c r="IYY1558" s="75"/>
      <c r="IYZ1558" s="75"/>
      <c r="IZA1558" s="75"/>
      <c r="IZB1558" s="75"/>
      <c r="IZC1558" s="75"/>
      <c r="IZD1558" s="75"/>
      <c r="IZE1558" s="75"/>
      <c r="IZF1558" s="75"/>
      <c r="IZG1558" s="75"/>
      <c r="IZH1558" s="75"/>
      <c r="IZI1558" s="75"/>
      <c r="IZJ1558" s="75"/>
      <c r="IZK1558" s="75"/>
      <c r="IZL1558" s="75"/>
      <c r="IZM1558" s="75"/>
      <c r="IZN1558" s="75"/>
      <c r="IZO1558" s="75"/>
      <c r="IZP1558" s="75"/>
      <c r="IZQ1558" s="75"/>
      <c r="IZR1558" s="75"/>
      <c r="IZS1558" s="75"/>
      <c r="IZT1558" s="75"/>
      <c r="IZU1558" s="75"/>
      <c r="IZV1558" s="75"/>
      <c r="IZW1558" s="75"/>
      <c r="IZX1558" s="75"/>
      <c r="IZY1558" s="75"/>
      <c r="IZZ1558" s="75"/>
      <c r="JAA1558" s="75"/>
      <c r="JAB1558" s="75"/>
      <c r="JAC1558" s="75"/>
      <c r="JAD1558" s="75"/>
      <c r="JAE1558" s="75"/>
      <c r="JAF1558" s="75"/>
      <c r="JAG1558" s="75"/>
      <c r="JAH1558" s="75"/>
      <c r="JAI1558" s="75"/>
      <c r="JAJ1558" s="75"/>
      <c r="JAK1558" s="75"/>
      <c r="JAL1558" s="75"/>
      <c r="JAM1558" s="75"/>
      <c r="JAN1558" s="75"/>
      <c r="JAO1558" s="75"/>
      <c r="JAP1558" s="75"/>
      <c r="JAQ1558" s="75"/>
      <c r="JAR1558" s="75"/>
      <c r="JAS1558" s="75"/>
      <c r="JAT1558" s="75"/>
      <c r="JAU1558" s="75"/>
      <c r="JAV1558" s="75"/>
      <c r="JAW1558" s="75"/>
      <c r="JAX1558" s="75"/>
      <c r="JAY1558" s="75"/>
      <c r="JAZ1558" s="75"/>
      <c r="JBA1558" s="75"/>
      <c r="JBB1558" s="75"/>
      <c r="JBC1558" s="75"/>
      <c r="JBD1558" s="75"/>
      <c r="JBE1558" s="75"/>
      <c r="JBF1558" s="75"/>
      <c r="JBG1558" s="75"/>
      <c r="JBH1558" s="75"/>
      <c r="JBI1558" s="75"/>
      <c r="JBJ1558" s="75"/>
      <c r="JBK1558" s="75"/>
      <c r="JBL1558" s="75"/>
      <c r="JBM1558" s="75"/>
      <c r="JBN1558" s="75"/>
      <c r="JBO1558" s="75"/>
      <c r="JBP1558" s="75"/>
      <c r="JBQ1558" s="75"/>
      <c r="JBR1558" s="75"/>
      <c r="JBS1558" s="75"/>
      <c r="JBT1558" s="75"/>
      <c r="JBU1558" s="75"/>
      <c r="JBV1558" s="75"/>
      <c r="JBW1558" s="75"/>
      <c r="JBX1558" s="75"/>
      <c r="JBY1558" s="75"/>
      <c r="JBZ1558" s="75"/>
      <c r="JCA1558" s="75"/>
      <c r="JCB1558" s="75"/>
      <c r="JCC1558" s="75"/>
      <c r="JCD1558" s="75"/>
      <c r="JCE1558" s="75"/>
      <c r="JCF1558" s="75"/>
      <c r="JCG1558" s="75"/>
      <c r="JCH1558" s="75"/>
      <c r="JCI1558" s="75"/>
      <c r="JCJ1558" s="75"/>
      <c r="JCK1558" s="75"/>
      <c r="JCL1558" s="75"/>
      <c r="JCM1558" s="75"/>
      <c r="JCN1558" s="75"/>
      <c r="JCO1558" s="75"/>
      <c r="JCP1558" s="75"/>
      <c r="JCQ1558" s="75"/>
      <c r="JCR1558" s="75"/>
      <c r="JCS1558" s="75"/>
      <c r="JCT1558" s="75"/>
      <c r="JCU1558" s="75"/>
      <c r="JCV1558" s="75"/>
      <c r="JCW1558" s="75"/>
      <c r="JCX1558" s="75"/>
      <c r="JCY1558" s="75"/>
      <c r="JCZ1558" s="75"/>
      <c r="JDA1558" s="75"/>
      <c r="JDB1558" s="75"/>
      <c r="JDC1558" s="75"/>
      <c r="JDD1558" s="75"/>
      <c r="JDE1558" s="75"/>
      <c r="JDF1558" s="75"/>
      <c r="JDG1558" s="75"/>
      <c r="JDH1558" s="75"/>
      <c r="JDI1558" s="75"/>
      <c r="JDJ1558" s="75"/>
      <c r="JDK1558" s="75"/>
      <c r="JDL1558" s="75"/>
      <c r="JDM1558" s="75"/>
      <c r="JDN1558" s="75"/>
      <c r="JDO1558" s="75"/>
      <c r="JDP1558" s="75"/>
      <c r="JDQ1558" s="75"/>
      <c r="JDR1558" s="75"/>
      <c r="JDS1558" s="75"/>
      <c r="JDT1558" s="75"/>
      <c r="JDU1558" s="75"/>
      <c r="JDV1558" s="75"/>
      <c r="JDW1558" s="75"/>
      <c r="JDX1558" s="75"/>
      <c r="JDY1558" s="75"/>
      <c r="JDZ1558" s="75"/>
      <c r="JEA1558" s="75"/>
      <c r="JEB1558" s="75"/>
      <c r="JEC1558" s="75"/>
      <c r="JED1558" s="75"/>
      <c r="JEE1558" s="75"/>
      <c r="JEF1558" s="75"/>
      <c r="JEG1558" s="75"/>
      <c r="JEH1558" s="75"/>
      <c r="JEI1558" s="75"/>
      <c r="JEJ1558" s="75"/>
      <c r="JEK1558" s="75"/>
      <c r="JEL1558" s="75"/>
      <c r="JEM1558" s="75"/>
      <c r="JEN1558" s="75"/>
      <c r="JEO1558" s="75"/>
      <c r="JEP1558" s="75"/>
      <c r="JEQ1558" s="75"/>
      <c r="JER1558" s="75"/>
      <c r="JES1558" s="75"/>
      <c r="JET1558" s="75"/>
      <c r="JEU1558" s="75"/>
      <c r="JEV1558" s="75"/>
      <c r="JEW1558" s="75"/>
      <c r="JEX1558" s="75"/>
      <c r="JEY1558" s="75"/>
      <c r="JEZ1558" s="75"/>
      <c r="JFA1558" s="75"/>
      <c r="JFB1558" s="75"/>
      <c r="JFC1558" s="75"/>
      <c r="JFD1558" s="75"/>
      <c r="JFE1558" s="75"/>
      <c r="JFF1558" s="75"/>
      <c r="JFG1558" s="75"/>
      <c r="JFH1558" s="75"/>
      <c r="JFI1558" s="75"/>
      <c r="JFJ1558" s="75"/>
      <c r="JFK1558" s="75"/>
      <c r="JFL1558" s="75"/>
      <c r="JFM1558" s="75"/>
      <c r="JFN1558" s="75"/>
      <c r="JFO1558" s="75"/>
      <c r="JFP1558" s="75"/>
      <c r="JFQ1558" s="75"/>
      <c r="JFR1558" s="75"/>
      <c r="JFS1558" s="75"/>
      <c r="JFT1558" s="75"/>
      <c r="JFU1558" s="75"/>
      <c r="JFV1558" s="75"/>
      <c r="JFW1558" s="75"/>
      <c r="JFX1558" s="75"/>
      <c r="JFY1558" s="75"/>
      <c r="JFZ1558" s="75"/>
      <c r="JGA1558" s="75"/>
      <c r="JGB1558" s="75"/>
      <c r="JGC1558" s="75"/>
      <c r="JGD1558" s="75"/>
      <c r="JGE1558" s="75"/>
      <c r="JGF1558" s="75"/>
      <c r="JGG1558" s="75"/>
      <c r="JGH1558" s="75"/>
      <c r="JGI1558" s="75"/>
      <c r="JGJ1558" s="75"/>
      <c r="JGK1558" s="75"/>
      <c r="JGL1558" s="75"/>
      <c r="JGM1558" s="75"/>
      <c r="JGN1558" s="75"/>
      <c r="JGO1558" s="75"/>
      <c r="JGP1558" s="75"/>
      <c r="JGQ1558" s="75"/>
      <c r="JGR1558" s="75"/>
      <c r="JGS1558" s="75"/>
      <c r="JGT1558" s="75"/>
      <c r="JGU1558" s="75"/>
      <c r="JGV1558" s="75"/>
      <c r="JGW1558" s="75"/>
      <c r="JGX1558" s="75"/>
      <c r="JGY1558" s="75"/>
      <c r="JGZ1558" s="75"/>
      <c r="JHA1558" s="75"/>
      <c r="JHB1558" s="75"/>
      <c r="JHC1558" s="75"/>
      <c r="JHD1558" s="75"/>
      <c r="JHE1558" s="75"/>
      <c r="JHF1558" s="75"/>
      <c r="JHG1558" s="75"/>
      <c r="JHH1558" s="75"/>
      <c r="JHI1558" s="75"/>
      <c r="JHJ1558" s="75"/>
      <c r="JHK1558" s="75"/>
      <c r="JHL1558" s="75"/>
      <c r="JHM1558" s="75"/>
      <c r="JHN1558" s="75"/>
      <c r="JHO1558" s="75"/>
      <c r="JHP1558" s="75"/>
      <c r="JHQ1558" s="75"/>
      <c r="JHR1558" s="75"/>
      <c r="JHS1558" s="75"/>
      <c r="JHT1558" s="75"/>
      <c r="JHU1558" s="75"/>
      <c r="JHV1558" s="75"/>
      <c r="JHW1558" s="75"/>
      <c r="JHX1558" s="75"/>
      <c r="JHY1558" s="75"/>
      <c r="JHZ1558" s="75"/>
      <c r="JIA1558" s="75"/>
      <c r="JIB1558" s="75"/>
      <c r="JIC1558" s="75"/>
      <c r="JID1558" s="75"/>
      <c r="JIE1558" s="75"/>
      <c r="JIF1558" s="75"/>
      <c r="JIG1558" s="75"/>
      <c r="JIH1558" s="75"/>
      <c r="JII1558" s="75"/>
      <c r="JIJ1558" s="75"/>
      <c r="JIK1558" s="75"/>
      <c r="JIL1558" s="75"/>
      <c r="JIM1558" s="75"/>
      <c r="JIN1558" s="75"/>
      <c r="JIO1558" s="75"/>
      <c r="JIP1558" s="75"/>
      <c r="JIQ1558" s="75"/>
      <c r="JIR1558" s="75"/>
      <c r="JIS1558" s="75"/>
      <c r="JIT1558" s="75"/>
      <c r="JIU1558" s="75"/>
      <c r="JIV1558" s="75"/>
      <c r="JIW1558" s="75"/>
      <c r="JIX1558" s="75"/>
      <c r="JIY1558" s="75"/>
      <c r="JIZ1558" s="75"/>
      <c r="JJA1558" s="75"/>
      <c r="JJB1558" s="75"/>
      <c r="JJC1558" s="75"/>
      <c r="JJD1558" s="75"/>
      <c r="JJE1558" s="75"/>
      <c r="JJF1558" s="75"/>
      <c r="JJG1558" s="75"/>
      <c r="JJH1558" s="75"/>
      <c r="JJI1558" s="75"/>
      <c r="JJJ1558" s="75"/>
      <c r="JJK1558" s="75"/>
      <c r="JJL1558" s="75"/>
      <c r="JJM1558" s="75"/>
      <c r="JJN1558" s="75"/>
      <c r="JJO1558" s="75"/>
      <c r="JJP1558" s="75"/>
      <c r="JJQ1558" s="75"/>
      <c r="JJR1558" s="75"/>
      <c r="JJS1558" s="75"/>
      <c r="JJT1558" s="75"/>
      <c r="JJU1558" s="75"/>
      <c r="JJV1558" s="75"/>
      <c r="JJW1558" s="75"/>
      <c r="JJX1558" s="75"/>
      <c r="JJY1558" s="75"/>
      <c r="JJZ1558" s="75"/>
      <c r="JKA1558" s="75"/>
      <c r="JKB1558" s="75"/>
      <c r="JKC1558" s="75"/>
      <c r="JKD1558" s="75"/>
      <c r="JKE1558" s="75"/>
      <c r="JKF1558" s="75"/>
      <c r="JKG1558" s="75"/>
      <c r="JKH1558" s="75"/>
      <c r="JKI1558" s="75"/>
      <c r="JKJ1558" s="75"/>
      <c r="JKK1558" s="75"/>
      <c r="JKL1558" s="75"/>
      <c r="JKM1558" s="75"/>
      <c r="JKN1558" s="75"/>
      <c r="JKO1558" s="75"/>
      <c r="JKP1558" s="75"/>
      <c r="JKQ1558" s="75"/>
      <c r="JKR1558" s="75"/>
      <c r="JKS1558" s="75"/>
      <c r="JKT1558" s="75"/>
      <c r="JKU1558" s="75"/>
      <c r="JKV1558" s="75"/>
      <c r="JKW1558" s="75"/>
      <c r="JKX1558" s="75"/>
      <c r="JKY1558" s="75"/>
      <c r="JKZ1558" s="75"/>
      <c r="JLA1558" s="75"/>
      <c r="JLB1558" s="75"/>
      <c r="JLC1558" s="75"/>
      <c r="JLD1558" s="75"/>
      <c r="JLE1558" s="75"/>
      <c r="JLF1558" s="75"/>
      <c r="JLG1558" s="75"/>
      <c r="JLH1558" s="75"/>
      <c r="JLI1558" s="75"/>
      <c r="JLJ1558" s="75"/>
      <c r="JLK1558" s="75"/>
      <c r="JLL1558" s="75"/>
      <c r="JLM1558" s="75"/>
      <c r="JLN1558" s="75"/>
      <c r="JLO1558" s="75"/>
      <c r="JLP1558" s="75"/>
      <c r="JLQ1558" s="75"/>
      <c r="JLR1558" s="75"/>
      <c r="JLS1558" s="75"/>
      <c r="JLT1558" s="75"/>
      <c r="JLU1558" s="75"/>
      <c r="JLV1558" s="75"/>
      <c r="JLW1558" s="75"/>
      <c r="JLX1558" s="75"/>
      <c r="JLY1558" s="75"/>
      <c r="JLZ1558" s="75"/>
      <c r="JMA1558" s="75"/>
      <c r="JMB1558" s="75"/>
      <c r="JMC1558" s="75"/>
      <c r="JMD1558" s="75"/>
      <c r="JME1558" s="75"/>
      <c r="JMF1558" s="75"/>
      <c r="JMG1558" s="75"/>
      <c r="JMH1558" s="75"/>
      <c r="JMI1558" s="75"/>
      <c r="JMJ1558" s="75"/>
      <c r="JMK1558" s="75"/>
      <c r="JML1558" s="75"/>
      <c r="JMM1558" s="75"/>
      <c r="JMN1558" s="75"/>
      <c r="JMO1558" s="75"/>
      <c r="JMP1558" s="75"/>
      <c r="JMQ1558" s="75"/>
      <c r="JMR1558" s="75"/>
      <c r="JMS1558" s="75"/>
      <c r="JMT1558" s="75"/>
      <c r="JMU1558" s="75"/>
      <c r="JMV1558" s="75"/>
      <c r="JMW1558" s="75"/>
      <c r="JMX1558" s="75"/>
      <c r="JMY1558" s="75"/>
      <c r="JMZ1558" s="75"/>
      <c r="JNA1558" s="75"/>
      <c r="JNB1558" s="75"/>
      <c r="JNC1558" s="75"/>
      <c r="JND1558" s="75"/>
      <c r="JNE1558" s="75"/>
      <c r="JNF1558" s="75"/>
      <c r="JNG1558" s="75"/>
      <c r="JNH1558" s="75"/>
      <c r="JNI1558" s="75"/>
      <c r="JNJ1558" s="75"/>
      <c r="JNK1558" s="75"/>
      <c r="JNL1558" s="75"/>
      <c r="JNM1558" s="75"/>
      <c r="JNN1558" s="75"/>
      <c r="JNO1558" s="75"/>
      <c r="JNP1558" s="75"/>
      <c r="JNQ1558" s="75"/>
      <c r="JNR1558" s="75"/>
      <c r="JNS1558" s="75"/>
      <c r="JNT1558" s="75"/>
      <c r="JNU1558" s="75"/>
      <c r="JNV1558" s="75"/>
      <c r="JNW1558" s="75"/>
      <c r="JNX1558" s="75"/>
      <c r="JNY1558" s="75"/>
      <c r="JNZ1558" s="75"/>
      <c r="JOA1558" s="75"/>
      <c r="JOB1558" s="75"/>
      <c r="JOC1558" s="75"/>
      <c r="JOD1558" s="75"/>
      <c r="JOE1558" s="75"/>
      <c r="JOF1558" s="75"/>
      <c r="JOG1558" s="75"/>
      <c r="JOH1558" s="75"/>
      <c r="JOI1558" s="75"/>
      <c r="JOJ1558" s="75"/>
      <c r="JOK1558" s="75"/>
      <c r="JOL1558" s="75"/>
      <c r="JOM1558" s="75"/>
      <c r="JON1558" s="75"/>
      <c r="JOO1558" s="75"/>
      <c r="JOP1558" s="75"/>
      <c r="JOQ1558" s="75"/>
      <c r="JOR1558" s="75"/>
      <c r="JOS1558" s="75"/>
      <c r="JOT1558" s="75"/>
      <c r="JOU1558" s="75"/>
      <c r="JOV1558" s="75"/>
      <c r="JOW1558" s="75"/>
      <c r="JOX1558" s="75"/>
      <c r="JOY1558" s="75"/>
      <c r="JOZ1558" s="75"/>
      <c r="JPA1558" s="75"/>
      <c r="JPB1558" s="75"/>
      <c r="JPC1558" s="75"/>
      <c r="JPD1558" s="75"/>
      <c r="JPE1558" s="75"/>
      <c r="JPF1558" s="75"/>
      <c r="JPG1558" s="75"/>
      <c r="JPH1558" s="75"/>
      <c r="JPI1558" s="75"/>
      <c r="JPJ1558" s="75"/>
      <c r="JPK1558" s="75"/>
      <c r="JPL1558" s="75"/>
      <c r="JPM1558" s="75"/>
      <c r="JPN1558" s="75"/>
      <c r="JPO1558" s="75"/>
      <c r="JPP1558" s="75"/>
      <c r="JPQ1558" s="75"/>
      <c r="JPR1558" s="75"/>
      <c r="JPS1558" s="75"/>
      <c r="JPT1558" s="75"/>
      <c r="JPU1558" s="75"/>
      <c r="JPV1558" s="75"/>
      <c r="JPW1558" s="75"/>
      <c r="JPX1558" s="75"/>
      <c r="JPY1558" s="75"/>
      <c r="JPZ1558" s="75"/>
      <c r="JQA1558" s="75"/>
      <c r="JQB1558" s="75"/>
      <c r="JQC1558" s="75"/>
      <c r="JQD1558" s="75"/>
      <c r="JQE1558" s="75"/>
      <c r="JQF1558" s="75"/>
      <c r="JQG1558" s="75"/>
      <c r="JQH1558" s="75"/>
      <c r="JQI1558" s="75"/>
      <c r="JQJ1558" s="75"/>
      <c r="JQK1558" s="75"/>
      <c r="JQL1558" s="75"/>
      <c r="JQM1558" s="75"/>
      <c r="JQN1558" s="75"/>
      <c r="JQO1558" s="75"/>
      <c r="JQP1558" s="75"/>
      <c r="JQQ1558" s="75"/>
      <c r="JQR1558" s="75"/>
      <c r="JQS1558" s="75"/>
      <c r="JQT1558" s="75"/>
      <c r="JQU1558" s="75"/>
      <c r="JQV1558" s="75"/>
      <c r="JQW1558" s="75"/>
      <c r="JQX1558" s="75"/>
      <c r="JQY1558" s="75"/>
      <c r="JQZ1558" s="75"/>
      <c r="JRA1558" s="75"/>
      <c r="JRB1558" s="75"/>
      <c r="JRC1558" s="75"/>
      <c r="JRD1558" s="75"/>
      <c r="JRE1558" s="75"/>
      <c r="JRF1558" s="75"/>
      <c r="JRG1558" s="75"/>
      <c r="JRH1558" s="75"/>
      <c r="JRI1558" s="75"/>
      <c r="JRJ1558" s="75"/>
      <c r="JRK1558" s="75"/>
      <c r="JRL1558" s="75"/>
      <c r="JRM1558" s="75"/>
      <c r="JRN1558" s="75"/>
      <c r="JRO1558" s="75"/>
      <c r="JRP1558" s="75"/>
      <c r="JRQ1558" s="75"/>
      <c r="JRR1558" s="75"/>
      <c r="JRS1558" s="75"/>
      <c r="JRT1558" s="75"/>
      <c r="JRU1558" s="75"/>
      <c r="JRV1558" s="75"/>
      <c r="JRW1558" s="75"/>
      <c r="JRX1558" s="75"/>
      <c r="JRY1558" s="75"/>
      <c r="JRZ1558" s="75"/>
      <c r="JSA1558" s="75"/>
      <c r="JSB1558" s="75"/>
      <c r="JSC1558" s="75"/>
      <c r="JSD1558" s="75"/>
      <c r="JSE1558" s="75"/>
      <c r="JSF1558" s="75"/>
      <c r="JSG1558" s="75"/>
      <c r="JSH1558" s="75"/>
      <c r="JSI1558" s="75"/>
      <c r="JSJ1558" s="75"/>
      <c r="JSK1558" s="75"/>
      <c r="JSL1558" s="75"/>
      <c r="JSM1558" s="75"/>
      <c r="JSN1558" s="75"/>
      <c r="JSO1558" s="75"/>
      <c r="JSP1558" s="75"/>
      <c r="JSQ1558" s="75"/>
      <c r="JSR1558" s="75"/>
      <c r="JSS1558" s="75"/>
      <c r="JST1558" s="75"/>
      <c r="JSU1558" s="75"/>
      <c r="JSV1558" s="75"/>
      <c r="JSW1558" s="75"/>
      <c r="JSX1558" s="75"/>
      <c r="JSY1558" s="75"/>
      <c r="JSZ1558" s="75"/>
      <c r="JTA1558" s="75"/>
      <c r="JTB1558" s="75"/>
      <c r="JTC1558" s="75"/>
      <c r="JTD1558" s="75"/>
      <c r="JTE1558" s="75"/>
      <c r="JTF1558" s="75"/>
      <c r="JTG1558" s="75"/>
      <c r="JTH1558" s="75"/>
      <c r="JTI1558" s="75"/>
      <c r="JTJ1558" s="75"/>
      <c r="JTK1558" s="75"/>
      <c r="JTL1558" s="75"/>
      <c r="JTM1558" s="75"/>
      <c r="JTN1558" s="75"/>
      <c r="JTO1558" s="75"/>
      <c r="JTP1558" s="75"/>
      <c r="JTQ1558" s="75"/>
      <c r="JTR1558" s="75"/>
      <c r="JTS1558" s="75"/>
      <c r="JTT1558" s="75"/>
      <c r="JTU1558" s="75"/>
      <c r="JTV1558" s="75"/>
      <c r="JTW1558" s="75"/>
      <c r="JTX1558" s="75"/>
      <c r="JTY1558" s="75"/>
      <c r="JTZ1558" s="75"/>
      <c r="JUA1558" s="75"/>
      <c r="JUB1558" s="75"/>
      <c r="JUC1558" s="75"/>
      <c r="JUD1558" s="75"/>
      <c r="JUE1558" s="75"/>
      <c r="JUF1558" s="75"/>
      <c r="JUG1558" s="75"/>
      <c r="JUH1558" s="75"/>
      <c r="JUI1558" s="75"/>
      <c r="JUJ1558" s="75"/>
      <c r="JUK1558" s="75"/>
      <c r="JUL1558" s="75"/>
      <c r="JUM1558" s="75"/>
      <c r="JUN1558" s="75"/>
      <c r="JUO1558" s="75"/>
      <c r="JUP1558" s="75"/>
      <c r="JUQ1558" s="75"/>
      <c r="JUR1558" s="75"/>
      <c r="JUS1558" s="75"/>
      <c r="JUT1558" s="75"/>
      <c r="JUU1558" s="75"/>
      <c r="JUV1558" s="75"/>
      <c r="JUW1558" s="75"/>
      <c r="JUX1558" s="75"/>
      <c r="JUY1558" s="75"/>
      <c r="JUZ1558" s="75"/>
      <c r="JVA1558" s="75"/>
      <c r="JVB1558" s="75"/>
      <c r="JVC1558" s="75"/>
      <c r="JVD1558" s="75"/>
      <c r="JVE1558" s="75"/>
      <c r="JVF1558" s="75"/>
      <c r="JVG1558" s="75"/>
      <c r="JVH1558" s="75"/>
      <c r="JVI1558" s="75"/>
      <c r="JVJ1558" s="75"/>
      <c r="JVK1558" s="75"/>
      <c r="JVL1558" s="75"/>
      <c r="JVM1558" s="75"/>
      <c r="JVN1558" s="75"/>
      <c r="JVO1558" s="75"/>
      <c r="JVP1558" s="75"/>
      <c r="JVQ1558" s="75"/>
      <c r="JVR1558" s="75"/>
      <c r="JVS1558" s="75"/>
      <c r="JVT1558" s="75"/>
      <c r="JVU1558" s="75"/>
      <c r="JVV1558" s="75"/>
      <c r="JVW1558" s="75"/>
      <c r="JVX1558" s="75"/>
      <c r="JVY1558" s="75"/>
      <c r="JVZ1558" s="75"/>
      <c r="JWA1558" s="75"/>
      <c r="JWB1558" s="75"/>
      <c r="JWC1558" s="75"/>
      <c r="JWD1558" s="75"/>
      <c r="JWE1558" s="75"/>
      <c r="JWF1558" s="75"/>
      <c r="JWG1558" s="75"/>
      <c r="JWH1558" s="75"/>
      <c r="JWI1558" s="75"/>
      <c r="JWJ1558" s="75"/>
      <c r="JWK1558" s="75"/>
      <c r="JWL1558" s="75"/>
      <c r="JWM1558" s="75"/>
      <c r="JWN1558" s="75"/>
      <c r="JWO1558" s="75"/>
      <c r="JWP1558" s="75"/>
      <c r="JWQ1558" s="75"/>
      <c r="JWR1558" s="75"/>
      <c r="JWS1558" s="75"/>
      <c r="JWT1558" s="75"/>
      <c r="JWU1558" s="75"/>
      <c r="JWV1558" s="75"/>
      <c r="JWW1558" s="75"/>
      <c r="JWX1558" s="75"/>
      <c r="JWY1558" s="75"/>
      <c r="JWZ1558" s="75"/>
      <c r="JXA1558" s="75"/>
      <c r="JXB1558" s="75"/>
      <c r="JXC1558" s="75"/>
      <c r="JXD1558" s="75"/>
      <c r="JXE1558" s="75"/>
      <c r="JXF1558" s="75"/>
      <c r="JXG1558" s="75"/>
      <c r="JXH1558" s="75"/>
      <c r="JXI1558" s="75"/>
      <c r="JXJ1558" s="75"/>
      <c r="JXK1558" s="75"/>
      <c r="JXL1558" s="75"/>
      <c r="JXM1558" s="75"/>
      <c r="JXN1558" s="75"/>
      <c r="JXO1558" s="75"/>
      <c r="JXP1558" s="75"/>
      <c r="JXQ1558" s="75"/>
      <c r="JXR1558" s="75"/>
      <c r="JXS1558" s="75"/>
      <c r="JXT1558" s="75"/>
      <c r="JXU1558" s="75"/>
      <c r="JXV1558" s="75"/>
      <c r="JXW1558" s="75"/>
      <c r="JXX1558" s="75"/>
      <c r="JXY1558" s="75"/>
      <c r="JXZ1558" s="75"/>
      <c r="JYA1558" s="75"/>
      <c r="JYB1558" s="75"/>
      <c r="JYC1558" s="75"/>
      <c r="JYD1558" s="75"/>
      <c r="JYE1558" s="75"/>
      <c r="JYF1558" s="75"/>
      <c r="JYG1558" s="75"/>
      <c r="JYH1558" s="75"/>
      <c r="JYI1558" s="75"/>
      <c r="JYJ1558" s="75"/>
      <c r="JYK1558" s="75"/>
      <c r="JYL1558" s="75"/>
      <c r="JYM1558" s="75"/>
      <c r="JYN1558" s="75"/>
      <c r="JYO1558" s="75"/>
      <c r="JYP1558" s="75"/>
      <c r="JYQ1558" s="75"/>
      <c r="JYR1558" s="75"/>
      <c r="JYS1558" s="75"/>
      <c r="JYT1558" s="75"/>
      <c r="JYU1558" s="75"/>
      <c r="JYV1558" s="75"/>
      <c r="JYW1558" s="75"/>
      <c r="JYX1558" s="75"/>
      <c r="JYY1558" s="75"/>
      <c r="JYZ1558" s="75"/>
      <c r="JZA1558" s="75"/>
      <c r="JZB1558" s="75"/>
      <c r="JZC1558" s="75"/>
      <c r="JZD1558" s="75"/>
      <c r="JZE1558" s="75"/>
      <c r="JZF1558" s="75"/>
      <c r="JZG1558" s="75"/>
      <c r="JZH1558" s="75"/>
      <c r="JZI1558" s="75"/>
      <c r="JZJ1558" s="75"/>
      <c r="JZK1558" s="75"/>
      <c r="JZL1558" s="75"/>
      <c r="JZM1558" s="75"/>
      <c r="JZN1558" s="75"/>
      <c r="JZO1558" s="75"/>
      <c r="JZP1558" s="75"/>
      <c r="JZQ1558" s="75"/>
      <c r="JZR1558" s="75"/>
      <c r="JZS1558" s="75"/>
      <c r="JZT1558" s="75"/>
      <c r="JZU1558" s="75"/>
      <c r="JZV1558" s="75"/>
      <c r="JZW1558" s="75"/>
      <c r="JZX1558" s="75"/>
      <c r="JZY1558" s="75"/>
      <c r="JZZ1558" s="75"/>
      <c r="KAA1558" s="75"/>
      <c r="KAB1558" s="75"/>
      <c r="KAC1558" s="75"/>
      <c r="KAD1558" s="75"/>
      <c r="KAE1558" s="75"/>
      <c r="KAF1558" s="75"/>
      <c r="KAG1558" s="75"/>
      <c r="KAH1558" s="75"/>
      <c r="KAI1558" s="75"/>
      <c r="KAJ1558" s="75"/>
      <c r="KAK1558" s="75"/>
      <c r="KAL1558" s="75"/>
      <c r="KAM1558" s="75"/>
      <c r="KAN1558" s="75"/>
      <c r="KAO1558" s="75"/>
      <c r="KAP1558" s="75"/>
      <c r="KAQ1558" s="75"/>
      <c r="KAR1558" s="75"/>
      <c r="KAS1558" s="75"/>
      <c r="KAT1558" s="75"/>
      <c r="KAU1558" s="75"/>
      <c r="KAV1558" s="75"/>
      <c r="KAW1558" s="75"/>
      <c r="KAX1558" s="75"/>
      <c r="KAY1558" s="75"/>
      <c r="KAZ1558" s="75"/>
      <c r="KBA1558" s="75"/>
      <c r="KBB1558" s="75"/>
      <c r="KBC1558" s="75"/>
      <c r="KBD1558" s="75"/>
      <c r="KBE1558" s="75"/>
      <c r="KBF1558" s="75"/>
      <c r="KBG1558" s="75"/>
      <c r="KBH1558" s="75"/>
      <c r="KBI1558" s="75"/>
      <c r="KBJ1558" s="75"/>
      <c r="KBK1558" s="75"/>
      <c r="KBL1558" s="75"/>
      <c r="KBM1558" s="75"/>
      <c r="KBN1558" s="75"/>
      <c r="KBO1558" s="75"/>
      <c r="KBP1558" s="75"/>
      <c r="KBQ1558" s="75"/>
      <c r="KBR1558" s="75"/>
      <c r="KBS1558" s="75"/>
      <c r="KBT1558" s="75"/>
      <c r="KBU1558" s="75"/>
      <c r="KBV1558" s="75"/>
      <c r="KBW1558" s="75"/>
      <c r="KBX1558" s="75"/>
      <c r="KBY1558" s="75"/>
      <c r="KBZ1558" s="75"/>
      <c r="KCA1558" s="75"/>
      <c r="KCB1558" s="75"/>
      <c r="KCC1558" s="75"/>
      <c r="KCD1558" s="75"/>
      <c r="KCE1558" s="75"/>
      <c r="KCF1558" s="75"/>
      <c r="KCG1558" s="75"/>
      <c r="KCH1558" s="75"/>
      <c r="KCI1558" s="75"/>
      <c r="KCJ1558" s="75"/>
      <c r="KCK1558" s="75"/>
      <c r="KCL1558" s="75"/>
      <c r="KCM1558" s="75"/>
      <c r="KCN1558" s="75"/>
      <c r="KCO1558" s="75"/>
      <c r="KCP1558" s="75"/>
      <c r="KCQ1558" s="75"/>
      <c r="KCR1558" s="75"/>
      <c r="KCS1558" s="75"/>
      <c r="KCT1558" s="75"/>
      <c r="KCU1558" s="75"/>
      <c r="KCV1558" s="75"/>
      <c r="KCW1558" s="75"/>
      <c r="KCX1558" s="75"/>
      <c r="KCY1558" s="75"/>
      <c r="KCZ1558" s="75"/>
      <c r="KDA1558" s="75"/>
      <c r="KDB1558" s="75"/>
      <c r="KDC1558" s="75"/>
      <c r="KDD1558" s="75"/>
      <c r="KDE1558" s="75"/>
      <c r="KDF1558" s="75"/>
      <c r="KDG1558" s="75"/>
      <c r="KDH1558" s="75"/>
      <c r="KDI1558" s="75"/>
      <c r="KDJ1558" s="75"/>
      <c r="KDK1558" s="75"/>
      <c r="KDL1558" s="75"/>
      <c r="KDM1558" s="75"/>
      <c r="KDN1558" s="75"/>
      <c r="KDO1558" s="75"/>
      <c r="KDP1558" s="75"/>
      <c r="KDQ1558" s="75"/>
      <c r="KDR1558" s="75"/>
      <c r="KDS1558" s="75"/>
      <c r="KDT1558" s="75"/>
      <c r="KDU1558" s="75"/>
      <c r="KDV1558" s="75"/>
      <c r="KDW1558" s="75"/>
      <c r="KDX1558" s="75"/>
      <c r="KDY1558" s="75"/>
      <c r="KDZ1558" s="75"/>
      <c r="KEA1558" s="75"/>
      <c r="KEB1558" s="75"/>
      <c r="KEC1558" s="75"/>
      <c r="KED1558" s="75"/>
      <c r="KEE1558" s="75"/>
      <c r="KEF1558" s="75"/>
      <c r="KEG1558" s="75"/>
      <c r="KEH1558" s="75"/>
      <c r="KEI1558" s="75"/>
      <c r="KEJ1558" s="75"/>
      <c r="KEK1558" s="75"/>
      <c r="KEL1558" s="75"/>
      <c r="KEM1558" s="75"/>
      <c r="KEN1558" s="75"/>
      <c r="KEO1558" s="75"/>
      <c r="KEP1558" s="75"/>
      <c r="KEQ1558" s="75"/>
      <c r="KER1558" s="75"/>
      <c r="KES1558" s="75"/>
      <c r="KET1558" s="75"/>
      <c r="KEU1558" s="75"/>
      <c r="KEV1558" s="75"/>
      <c r="KEW1558" s="75"/>
      <c r="KEX1558" s="75"/>
      <c r="KEY1558" s="75"/>
      <c r="KEZ1558" s="75"/>
      <c r="KFA1558" s="75"/>
      <c r="KFB1558" s="75"/>
      <c r="KFC1558" s="75"/>
      <c r="KFD1558" s="75"/>
      <c r="KFE1558" s="75"/>
      <c r="KFF1558" s="75"/>
      <c r="KFG1558" s="75"/>
      <c r="KFH1558" s="75"/>
      <c r="KFI1558" s="75"/>
      <c r="KFJ1558" s="75"/>
      <c r="KFK1558" s="75"/>
      <c r="KFL1558" s="75"/>
      <c r="KFM1558" s="75"/>
      <c r="KFN1558" s="75"/>
      <c r="KFO1558" s="75"/>
      <c r="KFP1558" s="75"/>
      <c r="KFQ1558" s="75"/>
      <c r="KFR1558" s="75"/>
      <c r="KFS1558" s="75"/>
      <c r="KFT1558" s="75"/>
      <c r="KFU1558" s="75"/>
      <c r="KFV1558" s="75"/>
      <c r="KFW1558" s="75"/>
      <c r="KFX1558" s="75"/>
      <c r="KFY1558" s="75"/>
      <c r="KFZ1558" s="75"/>
      <c r="KGA1558" s="75"/>
      <c r="KGB1558" s="75"/>
      <c r="KGC1558" s="75"/>
      <c r="KGD1558" s="75"/>
      <c r="KGE1558" s="75"/>
      <c r="KGF1558" s="75"/>
      <c r="KGG1558" s="75"/>
      <c r="KGH1558" s="75"/>
      <c r="KGI1558" s="75"/>
      <c r="KGJ1558" s="75"/>
      <c r="KGK1558" s="75"/>
      <c r="KGL1558" s="75"/>
      <c r="KGM1558" s="75"/>
      <c r="KGN1558" s="75"/>
      <c r="KGO1558" s="75"/>
      <c r="KGP1558" s="75"/>
      <c r="KGQ1558" s="75"/>
      <c r="KGR1558" s="75"/>
      <c r="KGS1558" s="75"/>
      <c r="KGT1558" s="75"/>
      <c r="KGU1558" s="75"/>
      <c r="KGV1558" s="75"/>
      <c r="KGW1558" s="75"/>
      <c r="KGX1558" s="75"/>
      <c r="KGY1558" s="75"/>
      <c r="KGZ1558" s="75"/>
      <c r="KHA1558" s="75"/>
      <c r="KHB1558" s="75"/>
      <c r="KHC1558" s="75"/>
      <c r="KHD1558" s="75"/>
      <c r="KHE1558" s="75"/>
      <c r="KHF1558" s="75"/>
      <c r="KHG1558" s="75"/>
      <c r="KHH1558" s="75"/>
      <c r="KHI1558" s="75"/>
      <c r="KHJ1558" s="75"/>
      <c r="KHK1558" s="75"/>
      <c r="KHL1558" s="75"/>
      <c r="KHM1558" s="75"/>
      <c r="KHN1558" s="75"/>
      <c r="KHO1558" s="75"/>
      <c r="KHP1558" s="75"/>
      <c r="KHQ1558" s="75"/>
      <c r="KHR1558" s="75"/>
      <c r="KHS1558" s="75"/>
      <c r="KHT1558" s="75"/>
      <c r="KHU1558" s="75"/>
      <c r="KHV1558" s="75"/>
      <c r="KHW1558" s="75"/>
      <c r="KHX1558" s="75"/>
      <c r="KHY1558" s="75"/>
      <c r="KHZ1558" s="75"/>
      <c r="KIA1558" s="75"/>
      <c r="KIB1558" s="75"/>
      <c r="KIC1558" s="75"/>
      <c r="KID1558" s="75"/>
      <c r="KIE1558" s="75"/>
      <c r="KIF1558" s="75"/>
      <c r="KIG1558" s="75"/>
      <c r="KIH1558" s="75"/>
      <c r="KII1558" s="75"/>
      <c r="KIJ1558" s="75"/>
      <c r="KIK1558" s="75"/>
      <c r="KIL1558" s="75"/>
      <c r="KIM1558" s="75"/>
      <c r="KIN1558" s="75"/>
      <c r="KIO1558" s="75"/>
      <c r="KIP1558" s="75"/>
      <c r="KIQ1558" s="75"/>
      <c r="KIR1558" s="75"/>
      <c r="KIS1558" s="75"/>
      <c r="KIT1558" s="75"/>
      <c r="KIU1558" s="75"/>
      <c r="KIV1558" s="75"/>
      <c r="KIW1558" s="75"/>
      <c r="KIX1558" s="75"/>
      <c r="KIY1558" s="75"/>
      <c r="KIZ1558" s="75"/>
      <c r="KJA1558" s="75"/>
      <c r="KJB1558" s="75"/>
      <c r="KJC1558" s="75"/>
      <c r="KJD1558" s="75"/>
      <c r="KJE1558" s="75"/>
      <c r="KJF1558" s="75"/>
      <c r="KJG1558" s="75"/>
      <c r="KJH1558" s="75"/>
      <c r="KJI1558" s="75"/>
      <c r="KJJ1558" s="75"/>
      <c r="KJK1558" s="75"/>
      <c r="KJL1558" s="75"/>
      <c r="KJM1558" s="75"/>
      <c r="KJN1558" s="75"/>
      <c r="KJO1558" s="75"/>
      <c r="KJP1558" s="75"/>
      <c r="KJQ1558" s="75"/>
      <c r="KJR1558" s="75"/>
      <c r="KJS1558" s="75"/>
      <c r="KJT1558" s="75"/>
      <c r="KJU1558" s="75"/>
      <c r="KJV1558" s="75"/>
      <c r="KJW1558" s="75"/>
      <c r="KJX1558" s="75"/>
      <c r="KJY1558" s="75"/>
      <c r="KJZ1558" s="75"/>
      <c r="KKA1558" s="75"/>
      <c r="KKB1558" s="75"/>
      <c r="KKC1558" s="75"/>
      <c r="KKD1558" s="75"/>
      <c r="KKE1558" s="75"/>
      <c r="KKF1558" s="75"/>
      <c r="KKG1558" s="75"/>
      <c r="KKH1558" s="75"/>
      <c r="KKI1558" s="75"/>
      <c r="KKJ1558" s="75"/>
      <c r="KKK1558" s="75"/>
      <c r="KKL1558" s="75"/>
      <c r="KKM1558" s="75"/>
      <c r="KKN1558" s="75"/>
      <c r="KKO1558" s="75"/>
      <c r="KKP1558" s="75"/>
      <c r="KKQ1558" s="75"/>
      <c r="KKR1558" s="75"/>
      <c r="KKS1558" s="75"/>
      <c r="KKT1558" s="75"/>
      <c r="KKU1558" s="75"/>
      <c r="KKV1558" s="75"/>
      <c r="KKW1558" s="75"/>
      <c r="KKX1558" s="75"/>
      <c r="KKY1558" s="75"/>
      <c r="KKZ1558" s="75"/>
      <c r="KLA1558" s="75"/>
      <c r="KLB1558" s="75"/>
      <c r="KLC1558" s="75"/>
      <c r="KLD1558" s="75"/>
      <c r="KLE1558" s="75"/>
      <c r="KLF1558" s="75"/>
      <c r="KLG1558" s="75"/>
      <c r="KLH1558" s="75"/>
      <c r="KLI1558" s="75"/>
      <c r="KLJ1558" s="75"/>
      <c r="KLK1558" s="75"/>
      <c r="KLL1558" s="75"/>
      <c r="KLM1558" s="75"/>
      <c r="KLN1558" s="75"/>
      <c r="KLO1558" s="75"/>
      <c r="KLP1558" s="75"/>
      <c r="KLQ1558" s="75"/>
      <c r="KLR1558" s="75"/>
      <c r="KLS1558" s="75"/>
      <c r="KLT1558" s="75"/>
      <c r="KLU1558" s="75"/>
      <c r="KLV1558" s="75"/>
      <c r="KLW1558" s="75"/>
      <c r="KLX1558" s="75"/>
      <c r="KLY1558" s="75"/>
      <c r="KLZ1558" s="75"/>
      <c r="KMA1558" s="75"/>
      <c r="KMB1558" s="75"/>
      <c r="KMC1558" s="75"/>
      <c r="KMD1558" s="75"/>
      <c r="KME1558" s="75"/>
      <c r="KMF1558" s="75"/>
      <c r="KMG1558" s="75"/>
      <c r="KMH1558" s="75"/>
      <c r="KMI1558" s="75"/>
      <c r="KMJ1558" s="75"/>
      <c r="KMK1558" s="75"/>
      <c r="KML1558" s="75"/>
      <c r="KMM1558" s="75"/>
      <c r="KMN1558" s="75"/>
      <c r="KMO1558" s="75"/>
      <c r="KMP1558" s="75"/>
      <c r="KMQ1558" s="75"/>
      <c r="KMR1558" s="75"/>
      <c r="KMS1558" s="75"/>
      <c r="KMT1558" s="75"/>
      <c r="KMU1558" s="75"/>
      <c r="KMV1558" s="75"/>
      <c r="KMW1558" s="75"/>
      <c r="KMX1558" s="75"/>
      <c r="KMY1558" s="75"/>
      <c r="KMZ1558" s="75"/>
      <c r="KNA1558" s="75"/>
      <c r="KNB1558" s="75"/>
      <c r="KNC1558" s="75"/>
      <c r="KND1558" s="75"/>
      <c r="KNE1558" s="75"/>
      <c r="KNF1558" s="75"/>
      <c r="KNG1558" s="75"/>
      <c r="KNH1558" s="75"/>
      <c r="KNI1558" s="75"/>
      <c r="KNJ1558" s="75"/>
      <c r="KNK1558" s="75"/>
      <c r="KNL1558" s="75"/>
      <c r="KNM1558" s="75"/>
      <c r="KNN1558" s="75"/>
      <c r="KNO1558" s="75"/>
      <c r="KNP1558" s="75"/>
      <c r="KNQ1558" s="75"/>
      <c r="KNR1558" s="75"/>
      <c r="KNS1558" s="75"/>
      <c r="KNT1558" s="75"/>
      <c r="KNU1558" s="75"/>
      <c r="KNV1558" s="75"/>
      <c r="KNW1558" s="75"/>
      <c r="KNX1558" s="75"/>
      <c r="KNY1558" s="75"/>
      <c r="KNZ1558" s="75"/>
      <c r="KOA1558" s="75"/>
      <c r="KOB1558" s="75"/>
      <c r="KOC1558" s="75"/>
      <c r="KOD1558" s="75"/>
      <c r="KOE1558" s="75"/>
      <c r="KOF1558" s="75"/>
      <c r="KOG1558" s="75"/>
      <c r="KOH1558" s="75"/>
      <c r="KOI1558" s="75"/>
      <c r="KOJ1558" s="75"/>
      <c r="KOK1558" s="75"/>
      <c r="KOL1558" s="75"/>
      <c r="KOM1558" s="75"/>
      <c r="KON1558" s="75"/>
      <c r="KOO1558" s="75"/>
      <c r="KOP1558" s="75"/>
      <c r="KOQ1558" s="75"/>
      <c r="KOR1558" s="75"/>
      <c r="KOS1558" s="75"/>
      <c r="KOT1558" s="75"/>
      <c r="KOU1558" s="75"/>
      <c r="KOV1558" s="75"/>
      <c r="KOW1558" s="75"/>
      <c r="KOX1558" s="75"/>
      <c r="KOY1558" s="75"/>
      <c r="KOZ1558" s="75"/>
      <c r="KPA1558" s="75"/>
      <c r="KPB1558" s="75"/>
      <c r="KPC1558" s="75"/>
      <c r="KPD1558" s="75"/>
      <c r="KPE1558" s="75"/>
      <c r="KPF1558" s="75"/>
      <c r="KPG1558" s="75"/>
      <c r="KPH1558" s="75"/>
      <c r="KPI1558" s="75"/>
      <c r="KPJ1558" s="75"/>
      <c r="KPK1558" s="75"/>
      <c r="KPL1558" s="75"/>
      <c r="KPM1558" s="75"/>
      <c r="KPN1558" s="75"/>
      <c r="KPO1558" s="75"/>
      <c r="KPP1558" s="75"/>
      <c r="KPQ1558" s="75"/>
      <c r="KPR1558" s="75"/>
      <c r="KPS1558" s="75"/>
      <c r="KPT1558" s="75"/>
      <c r="KPU1558" s="75"/>
      <c r="KPV1558" s="75"/>
      <c r="KPW1558" s="75"/>
      <c r="KPX1558" s="75"/>
      <c r="KPY1558" s="75"/>
      <c r="KPZ1558" s="75"/>
      <c r="KQA1558" s="75"/>
      <c r="KQB1558" s="75"/>
      <c r="KQC1558" s="75"/>
      <c r="KQD1558" s="75"/>
      <c r="KQE1558" s="75"/>
      <c r="KQF1558" s="75"/>
      <c r="KQG1558" s="75"/>
      <c r="KQH1558" s="75"/>
      <c r="KQI1558" s="75"/>
      <c r="KQJ1558" s="75"/>
      <c r="KQK1558" s="75"/>
      <c r="KQL1558" s="75"/>
      <c r="KQM1558" s="75"/>
      <c r="KQN1558" s="75"/>
      <c r="KQO1558" s="75"/>
      <c r="KQP1558" s="75"/>
      <c r="KQQ1558" s="75"/>
      <c r="KQR1558" s="75"/>
      <c r="KQS1558" s="75"/>
      <c r="KQT1558" s="75"/>
      <c r="KQU1558" s="75"/>
      <c r="KQV1558" s="75"/>
      <c r="KQW1558" s="75"/>
      <c r="KQX1558" s="75"/>
      <c r="KQY1558" s="75"/>
      <c r="KQZ1558" s="75"/>
      <c r="KRA1558" s="75"/>
      <c r="KRB1558" s="75"/>
      <c r="KRC1558" s="75"/>
      <c r="KRD1558" s="75"/>
      <c r="KRE1558" s="75"/>
      <c r="KRF1558" s="75"/>
      <c r="KRG1558" s="75"/>
      <c r="KRH1558" s="75"/>
      <c r="KRI1558" s="75"/>
      <c r="KRJ1558" s="75"/>
      <c r="KRK1558" s="75"/>
      <c r="KRL1558" s="75"/>
      <c r="KRM1558" s="75"/>
      <c r="KRN1558" s="75"/>
      <c r="KRO1558" s="75"/>
      <c r="KRP1558" s="75"/>
      <c r="KRQ1558" s="75"/>
      <c r="KRR1558" s="75"/>
      <c r="KRS1558" s="75"/>
      <c r="KRT1558" s="75"/>
      <c r="KRU1558" s="75"/>
      <c r="KRV1558" s="75"/>
      <c r="KRW1558" s="75"/>
      <c r="KRX1558" s="75"/>
      <c r="KRY1558" s="75"/>
      <c r="KRZ1558" s="75"/>
      <c r="KSA1558" s="75"/>
      <c r="KSB1558" s="75"/>
      <c r="KSC1558" s="75"/>
      <c r="KSD1558" s="75"/>
      <c r="KSE1558" s="75"/>
      <c r="KSF1558" s="75"/>
      <c r="KSG1558" s="75"/>
      <c r="KSH1558" s="75"/>
      <c r="KSI1558" s="75"/>
      <c r="KSJ1558" s="75"/>
      <c r="KSK1558" s="75"/>
      <c r="KSL1558" s="75"/>
      <c r="KSM1558" s="75"/>
      <c r="KSN1558" s="75"/>
      <c r="KSO1558" s="75"/>
      <c r="KSP1558" s="75"/>
      <c r="KSQ1558" s="75"/>
      <c r="KSR1558" s="75"/>
      <c r="KSS1558" s="75"/>
      <c r="KST1558" s="75"/>
      <c r="KSU1558" s="75"/>
      <c r="KSV1558" s="75"/>
      <c r="KSW1558" s="75"/>
      <c r="KSX1558" s="75"/>
      <c r="KSY1558" s="75"/>
      <c r="KSZ1558" s="75"/>
      <c r="KTA1558" s="75"/>
      <c r="KTB1558" s="75"/>
      <c r="KTC1558" s="75"/>
      <c r="KTD1558" s="75"/>
      <c r="KTE1558" s="75"/>
      <c r="KTF1558" s="75"/>
      <c r="KTG1558" s="75"/>
      <c r="KTH1558" s="75"/>
      <c r="KTI1558" s="75"/>
      <c r="KTJ1558" s="75"/>
      <c r="KTK1558" s="75"/>
      <c r="KTL1558" s="75"/>
      <c r="KTM1558" s="75"/>
      <c r="KTN1558" s="75"/>
      <c r="KTO1558" s="75"/>
      <c r="KTP1558" s="75"/>
      <c r="KTQ1558" s="75"/>
      <c r="KTR1558" s="75"/>
      <c r="KTS1558" s="75"/>
      <c r="KTT1558" s="75"/>
      <c r="KTU1558" s="75"/>
      <c r="KTV1558" s="75"/>
      <c r="KTW1558" s="75"/>
      <c r="KTX1558" s="75"/>
      <c r="KTY1558" s="75"/>
      <c r="KTZ1558" s="75"/>
      <c r="KUA1558" s="75"/>
      <c r="KUB1558" s="75"/>
      <c r="KUC1558" s="75"/>
      <c r="KUD1558" s="75"/>
      <c r="KUE1558" s="75"/>
      <c r="KUF1558" s="75"/>
      <c r="KUG1558" s="75"/>
      <c r="KUH1558" s="75"/>
      <c r="KUI1558" s="75"/>
      <c r="KUJ1558" s="75"/>
      <c r="KUK1558" s="75"/>
      <c r="KUL1558" s="75"/>
      <c r="KUM1558" s="75"/>
      <c r="KUN1558" s="75"/>
      <c r="KUO1558" s="75"/>
      <c r="KUP1558" s="75"/>
      <c r="KUQ1558" s="75"/>
      <c r="KUR1558" s="75"/>
      <c r="KUS1558" s="75"/>
      <c r="KUT1558" s="75"/>
      <c r="KUU1558" s="75"/>
      <c r="KUV1558" s="75"/>
      <c r="KUW1558" s="75"/>
      <c r="KUX1558" s="75"/>
      <c r="KUY1558" s="75"/>
      <c r="KUZ1558" s="75"/>
      <c r="KVA1558" s="75"/>
      <c r="KVB1558" s="75"/>
      <c r="KVC1558" s="75"/>
      <c r="KVD1558" s="75"/>
      <c r="KVE1558" s="75"/>
      <c r="KVF1558" s="75"/>
      <c r="KVG1558" s="75"/>
      <c r="KVH1558" s="75"/>
      <c r="KVI1558" s="75"/>
      <c r="KVJ1558" s="75"/>
      <c r="KVK1558" s="75"/>
      <c r="KVL1558" s="75"/>
      <c r="KVM1558" s="75"/>
      <c r="KVN1558" s="75"/>
      <c r="KVO1558" s="75"/>
      <c r="KVP1558" s="75"/>
      <c r="KVQ1558" s="75"/>
      <c r="KVR1558" s="75"/>
      <c r="KVS1558" s="75"/>
      <c r="KVT1558" s="75"/>
      <c r="KVU1558" s="75"/>
      <c r="KVV1558" s="75"/>
      <c r="KVW1558" s="75"/>
      <c r="KVX1558" s="75"/>
      <c r="KVY1558" s="75"/>
      <c r="KVZ1558" s="75"/>
      <c r="KWA1558" s="75"/>
      <c r="KWB1558" s="75"/>
      <c r="KWC1558" s="75"/>
      <c r="KWD1558" s="75"/>
      <c r="KWE1558" s="75"/>
      <c r="KWF1558" s="75"/>
      <c r="KWG1558" s="75"/>
      <c r="KWH1558" s="75"/>
      <c r="KWI1558" s="75"/>
      <c r="KWJ1558" s="75"/>
      <c r="KWK1558" s="75"/>
      <c r="KWL1558" s="75"/>
      <c r="KWM1558" s="75"/>
      <c r="KWN1558" s="75"/>
      <c r="KWO1558" s="75"/>
      <c r="KWP1558" s="75"/>
      <c r="KWQ1558" s="75"/>
      <c r="KWR1558" s="75"/>
      <c r="KWS1558" s="75"/>
      <c r="KWT1558" s="75"/>
      <c r="KWU1558" s="75"/>
      <c r="KWV1558" s="75"/>
      <c r="KWW1558" s="75"/>
      <c r="KWX1558" s="75"/>
      <c r="KWY1558" s="75"/>
      <c r="KWZ1558" s="75"/>
      <c r="KXA1558" s="75"/>
      <c r="KXB1558" s="75"/>
      <c r="KXC1558" s="75"/>
      <c r="KXD1558" s="75"/>
      <c r="KXE1558" s="75"/>
      <c r="KXF1558" s="75"/>
      <c r="KXG1558" s="75"/>
      <c r="KXH1558" s="75"/>
      <c r="KXI1558" s="75"/>
      <c r="KXJ1558" s="75"/>
      <c r="KXK1558" s="75"/>
      <c r="KXL1558" s="75"/>
      <c r="KXM1558" s="75"/>
      <c r="KXN1558" s="75"/>
      <c r="KXO1558" s="75"/>
      <c r="KXP1558" s="75"/>
      <c r="KXQ1558" s="75"/>
      <c r="KXR1558" s="75"/>
      <c r="KXS1558" s="75"/>
      <c r="KXT1558" s="75"/>
      <c r="KXU1558" s="75"/>
      <c r="KXV1558" s="75"/>
      <c r="KXW1558" s="75"/>
      <c r="KXX1558" s="75"/>
      <c r="KXY1558" s="75"/>
      <c r="KXZ1558" s="75"/>
      <c r="KYA1558" s="75"/>
      <c r="KYB1558" s="75"/>
      <c r="KYC1558" s="75"/>
      <c r="KYD1558" s="75"/>
      <c r="KYE1558" s="75"/>
      <c r="KYF1558" s="75"/>
      <c r="KYG1558" s="75"/>
      <c r="KYH1558" s="75"/>
      <c r="KYI1558" s="75"/>
      <c r="KYJ1558" s="75"/>
      <c r="KYK1558" s="75"/>
      <c r="KYL1558" s="75"/>
      <c r="KYM1558" s="75"/>
      <c r="KYN1558" s="75"/>
      <c r="KYO1558" s="75"/>
      <c r="KYP1558" s="75"/>
      <c r="KYQ1558" s="75"/>
      <c r="KYR1558" s="75"/>
      <c r="KYS1558" s="75"/>
      <c r="KYT1558" s="75"/>
      <c r="KYU1558" s="75"/>
      <c r="KYV1558" s="75"/>
      <c r="KYW1558" s="75"/>
      <c r="KYX1558" s="75"/>
      <c r="KYY1558" s="75"/>
      <c r="KYZ1558" s="75"/>
      <c r="KZA1558" s="75"/>
      <c r="KZB1558" s="75"/>
      <c r="KZC1558" s="75"/>
      <c r="KZD1558" s="75"/>
      <c r="KZE1558" s="75"/>
      <c r="KZF1558" s="75"/>
      <c r="KZG1558" s="75"/>
      <c r="KZH1558" s="75"/>
      <c r="KZI1558" s="75"/>
      <c r="KZJ1558" s="75"/>
      <c r="KZK1558" s="75"/>
      <c r="KZL1558" s="75"/>
      <c r="KZM1558" s="75"/>
      <c r="KZN1558" s="75"/>
      <c r="KZO1558" s="75"/>
      <c r="KZP1558" s="75"/>
      <c r="KZQ1558" s="75"/>
      <c r="KZR1558" s="75"/>
      <c r="KZS1558" s="75"/>
      <c r="KZT1558" s="75"/>
      <c r="KZU1558" s="75"/>
      <c r="KZV1558" s="75"/>
      <c r="KZW1558" s="75"/>
      <c r="KZX1558" s="75"/>
      <c r="KZY1558" s="75"/>
      <c r="KZZ1558" s="75"/>
      <c r="LAA1558" s="75"/>
      <c r="LAB1558" s="75"/>
      <c r="LAC1558" s="75"/>
      <c r="LAD1558" s="75"/>
      <c r="LAE1558" s="75"/>
      <c r="LAF1558" s="75"/>
      <c r="LAG1558" s="75"/>
      <c r="LAH1558" s="75"/>
      <c r="LAI1558" s="75"/>
      <c r="LAJ1558" s="75"/>
      <c r="LAK1558" s="75"/>
      <c r="LAL1558" s="75"/>
      <c r="LAM1558" s="75"/>
      <c r="LAN1558" s="75"/>
      <c r="LAO1558" s="75"/>
      <c r="LAP1558" s="75"/>
      <c r="LAQ1558" s="75"/>
      <c r="LAR1558" s="75"/>
      <c r="LAS1558" s="75"/>
      <c r="LAT1558" s="75"/>
      <c r="LAU1558" s="75"/>
      <c r="LAV1558" s="75"/>
      <c r="LAW1558" s="75"/>
      <c r="LAX1558" s="75"/>
      <c r="LAY1558" s="75"/>
      <c r="LAZ1558" s="75"/>
      <c r="LBA1558" s="75"/>
      <c r="LBB1558" s="75"/>
      <c r="LBC1558" s="75"/>
      <c r="LBD1558" s="75"/>
      <c r="LBE1558" s="75"/>
      <c r="LBF1558" s="75"/>
      <c r="LBG1558" s="75"/>
      <c r="LBH1558" s="75"/>
      <c r="LBI1558" s="75"/>
      <c r="LBJ1558" s="75"/>
      <c r="LBK1558" s="75"/>
      <c r="LBL1558" s="75"/>
      <c r="LBM1558" s="75"/>
      <c r="LBN1558" s="75"/>
      <c r="LBO1558" s="75"/>
      <c r="LBP1558" s="75"/>
      <c r="LBQ1558" s="75"/>
      <c r="LBR1558" s="75"/>
      <c r="LBS1558" s="75"/>
      <c r="LBT1558" s="75"/>
      <c r="LBU1558" s="75"/>
      <c r="LBV1558" s="75"/>
      <c r="LBW1558" s="75"/>
      <c r="LBX1558" s="75"/>
      <c r="LBY1558" s="75"/>
      <c r="LBZ1558" s="75"/>
      <c r="LCA1558" s="75"/>
      <c r="LCB1558" s="75"/>
      <c r="LCC1558" s="75"/>
      <c r="LCD1558" s="75"/>
      <c r="LCE1558" s="75"/>
      <c r="LCF1558" s="75"/>
      <c r="LCG1558" s="75"/>
      <c r="LCH1558" s="75"/>
      <c r="LCI1558" s="75"/>
      <c r="LCJ1558" s="75"/>
      <c r="LCK1558" s="75"/>
      <c r="LCL1558" s="75"/>
      <c r="LCM1558" s="75"/>
      <c r="LCN1558" s="75"/>
      <c r="LCO1558" s="75"/>
      <c r="LCP1558" s="75"/>
      <c r="LCQ1558" s="75"/>
      <c r="LCR1558" s="75"/>
      <c r="LCS1558" s="75"/>
      <c r="LCT1558" s="75"/>
      <c r="LCU1558" s="75"/>
      <c r="LCV1558" s="75"/>
      <c r="LCW1558" s="75"/>
      <c r="LCX1558" s="75"/>
      <c r="LCY1558" s="75"/>
      <c r="LCZ1558" s="75"/>
      <c r="LDA1558" s="75"/>
      <c r="LDB1558" s="75"/>
      <c r="LDC1558" s="75"/>
      <c r="LDD1558" s="75"/>
      <c r="LDE1558" s="75"/>
      <c r="LDF1558" s="75"/>
      <c r="LDG1558" s="75"/>
      <c r="LDH1558" s="75"/>
      <c r="LDI1558" s="75"/>
      <c r="LDJ1558" s="75"/>
      <c r="LDK1558" s="75"/>
      <c r="LDL1558" s="75"/>
      <c r="LDM1558" s="75"/>
      <c r="LDN1558" s="75"/>
      <c r="LDO1558" s="75"/>
      <c r="LDP1558" s="75"/>
      <c r="LDQ1558" s="75"/>
      <c r="LDR1558" s="75"/>
      <c r="LDS1558" s="75"/>
      <c r="LDT1558" s="75"/>
      <c r="LDU1558" s="75"/>
      <c r="LDV1558" s="75"/>
      <c r="LDW1558" s="75"/>
      <c r="LDX1558" s="75"/>
      <c r="LDY1558" s="75"/>
      <c r="LDZ1558" s="75"/>
      <c r="LEA1558" s="75"/>
      <c r="LEB1558" s="75"/>
      <c r="LEC1558" s="75"/>
      <c r="LED1558" s="75"/>
      <c r="LEE1558" s="75"/>
      <c r="LEF1558" s="75"/>
      <c r="LEG1558" s="75"/>
      <c r="LEH1558" s="75"/>
      <c r="LEI1558" s="75"/>
      <c r="LEJ1558" s="75"/>
      <c r="LEK1558" s="75"/>
      <c r="LEL1558" s="75"/>
      <c r="LEM1558" s="75"/>
      <c r="LEN1558" s="75"/>
      <c r="LEO1558" s="75"/>
      <c r="LEP1558" s="75"/>
      <c r="LEQ1558" s="75"/>
      <c r="LER1558" s="75"/>
      <c r="LES1558" s="75"/>
      <c r="LET1558" s="75"/>
      <c r="LEU1558" s="75"/>
      <c r="LEV1558" s="75"/>
      <c r="LEW1558" s="75"/>
      <c r="LEX1558" s="75"/>
      <c r="LEY1558" s="75"/>
      <c r="LEZ1558" s="75"/>
      <c r="LFA1558" s="75"/>
      <c r="LFB1558" s="75"/>
      <c r="LFC1558" s="75"/>
      <c r="LFD1558" s="75"/>
      <c r="LFE1558" s="75"/>
      <c r="LFF1558" s="75"/>
      <c r="LFG1558" s="75"/>
      <c r="LFH1558" s="75"/>
      <c r="LFI1558" s="75"/>
      <c r="LFJ1558" s="75"/>
      <c r="LFK1558" s="75"/>
      <c r="LFL1558" s="75"/>
      <c r="LFM1558" s="75"/>
      <c r="LFN1558" s="75"/>
      <c r="LFO1558" s="75"/>
      <c r="LFP1558" s="75"/>
      <c r="LFQ1558" s="75"/>
      <c r="LFR1558" s="75"/>
      <c r="LFS1558" s="75"/>
      <c r="LFT1558" s="75"/>
      <c r="LFU1558" s="75"/>
      <c r="LFV1558" s="75"/>
      <c r="LFW1558" s="75"/>
      <c r="LFX1558" s="75"/>
      <c r="LFY1558" s="75"/>
      <c r="LFZ1558" s="75"/>
      <c r="LGA1558" s="75"/>
      <c r="LGB1558" s="75"/>
      <c r="LGC1558" s="75"/>
      <c r="LGD1558" s="75"/>
      <c r="LGE1558" s="75"/>
      <c r="LGF1558" s="75"/>
      <c r="LGG1558" s="75"/>
      <c r="LGH1558" s="75"/>
      <c r="LGI1558" s="75"/>
      <c r="LGJ1558" s="75"/>
      <c r="LGK1558" s="75"/>
      <c r="LGL1558" s="75"/>
      <c r="LGM1558" s="75"/>
      <c r="LGN1558" s="75"/>
      <c r="LGO1558" s="75"/>
      <c r="LGP1558" s="75"/>
      <c r="LGQ1558" s="75"/>
      <c r="LGR1558" s="75"/>
      <c r="LGS1558" s="75"/>
      <c r="LGT1558" s="75"/>
      <c r="LGU1558" s="75"/>
      <c r="LGV1558" s="75"/>
      <c r="LGW1558" s="75"/>
      <c r="LGX1558" s="75"/>
      <c r="LGY1558" s="75"/>
      <c r="LGZ1558" s="75"/>
      <c r="LHA1558" s="75"/>
      <c r="LHB1558" s="75"/>
      <c r="LHC1558" s="75"/>
      <c r="LHD1558" s="75"/>
      <c r="LHE1558" s="75"/>
      <c r="LHF1558" s="75"/>
      <c r="LHG1558" s="75"/>
      <c r="LHH1558" s="75"/>
      <c r="LHI1558" s="75"/>
      <c r="LHJ1558" s="75"/>
      <c r="LHK1558" s="75"/>
      <c r="LHL1558" s="75"/>
      <c r="LHM1558" s="75"/>
      <c r="LHN1558" s="75"/>
      <c r="LHO1558" s="75"/>
      <c r="LHP1558" s="75"/>
      <c r="LHQ1558" s="75"/>
      <c r="LHR1558" s="75"/>
      <c r="LHS1558" s="75"/>
      <c r="LHT1558" s="75"/>
      <c r="LHU1558" s="75"/>
      <c r="LHV1558" s="75"/>
      <c r="LHW1558" s="75"/>
      <c r="LHX1558" s="75"/>
      <c r="LHY1558" s="75"/>
      <c r="LHZ1558" s="75"/>
      <c r="LIA1558" s="75"/>
      <c r="LIB1558" s="75"/>
      <c r="LIC1558" s="75"/>
      <c r="LID1558" s="75"/>
      <c r="LIE1558" s="75"/>
      <c r="LIF1558" s="75"/>
      <c r="LIG1558" s="75"/>
      <c r="LIH1558" s="75"/>
      <c r="LII1558" s="75"/>
      <c r="LIJ1558" s="75"/>
      <c r="LIK1558" s="75"/>
      <c r="LIL1558" s="75"/>
      <c r="LIM1558" s="75"/>
      <c r="LIN1558" s="75"/>
      <c r="LIO1558" s="75"/>
      <c r="LIP1558" s="75"/>
      <c r="LIQ1558" s="75"/>
      <c r="LIR1558" s="75"/>
      <c r="LIS1558" s="75"/>
      <c r="LIT1558" s="75"/>
      <c r="LIU1558" s="75"/>
      <c r="LIV1558" s="75"/>
      <c r="LIW1558" s="75"/>
      <c r="LIX1558" s="75"/>
      <c r="LIY1558" s="75"/>
      <c r="LIZ1558" s="75"/>
      <c r="LJA1558" s="75"/>
      <c r="LJB1558" s="75"/>
      <c r="LJC1558" s="75"/>
      <c r="LJD1558" s="75"/>
      <c r="LJE1558" s="75"/>
      <c r="LJF1558" s="75"/>
      <c r="LJG1558" s="75"/>
      <c r="LJH1558" s="75"/>
      <c r="LJI1558" s="75"/>
      <c r="LJJ1558" s="75"/>
      <c r="LJK1558" s="75"/>
      <c r="LJL1558" s="75"/>
      <c r="LJM1558" s="75"/>
      <c r="LJN1558" s="75"/>
      <c r="LJO1558" s="75"/>
      <c r="LJP1558" s="75"/>
      <c r="LJQ1558" s="75"/>
      <c r="LJR1558" s="75"/>
      <c r="LJS1558" s="75"/>
      <c r="LJT1558" s="75"/>
      <c r="LJU1558" s="75"/>
      <c r="LJV1558" s="75"/>
      <c r="LJW1558" s="75"/>
      <c r="LJX1558" s="75"/>
      <c r="LJY1558" s="75"/>
      <c r="LJZ1558" s="75"/>
      <c r="LKA1558" s="75"/>
      <c r="LKB1558" s="75"/>
      <c r="LKC1558" s="75"/>
      <c r="LKD1558" s="75"/>
      <c r="LKE1558" s="75"/>
      <c r="LKF1558" s="75"/>
      <c r="LKG1558" s="75"/>
      <c r="LKH1558" s="75"/>
      <c r="LKI1558" s="75"/>
      <c r="LKJ1558" s="75"/>
      <c r="LKK1558" s="75"/>
      <c r="LKL1558" s="75"/>
      <c r="LKM1558" s="75"/>
      <c r="LKN1558" s="75"/>
      <c r="LKO1558" s="75"/>
      <c r="LKP1558" s="75"/>
      <c r="LKQ1558" s="75"/>
      <c r="LKR1558" s="75"/>
      <c r="LKS1558" s="75"/>
      <c r="LKT1558" s="75"/>
      <c r="LKU1558" s="75"/>
      <c r="LKV1558" s="75"/>
      <c r="LKW1558" s="75"/>
      <c r="LKX1558" s="75"/>
      <c r="LKY1558" s="75"/>
      <c r="LKZ1558" s="75"/>
      <c r="LLA1558" s="75"/>
      <c r="LLB1558" s="75"/>
      <c r="LLC1558" s="75"/>
      <c r="LLD1558" s="75"/>
      <c r="LLE1558" s="75"/>
      <c r="LLF1558" s="75"/>
      <c r="LLG1558" s="75"/>
      <c r="LLH1558" s="75"/>
      <c r="LLI1558" s="75"/>
      <c r="LLJ1558" s="75"/>
      <c r="LLK1558" s="75"/>
      <c r="LLL1558" s="75"/>
      <c r="LLM1558" s="75"/>
      <c r="LLN1558" s="75"/>
      <c r="LLO1558" s="75"/>
      <c r="LLP1558" s="75"/>
      <c r="LLQ1558" s="75"/>
      <c r="LLR1558" s="75"/>
      <c r="LLS1558" s="75"/>
      <c r="LLT1558" s="75"/>
      <c r="LLU1558" s="75"/>
      <c r="LLV1558" s="75"/>
      <c r="LLW1558" s="75"/>
      <c r="LLX1558" s="75"/>
      <c r="LLY1558" s="75"/>
      <c r="LLZ1558" s="75"/>
      <c r="LMA1558" s="75"/>
      <c r="LMB1558" s="75"/>
      <c r="LMC1558" s="75"/>
      <c r="LMD1558" s="75"/>
      <c r="LME1558" s="75"/>
      <c r="LMF1558" s="75"/>
      <c r="LMG1558" s="75"/>
      <c r="LMH1558" s="75"/>
      <c r="LMI1558" s="75"/>
      <c r="LMJ1558" s="75"/>
      <c r="LMK1558" s="75"/>
      <c r="LML1558" s="75"/>
      <c r="LMM1558" s="75"/>
      <c r="LMN1558" s="75"/>
      <c r="LMO1558" s="75"/>
      <c r="LMP1558" s="75"/>
      <c r="LMQ1558" s="75"/>
      <c r="LMR1558" s="75"/>
      <c r="LMS1558" s="75"/>
      <c r="LMT1558" s="75"/>
      <c r="LMU1558" s="75"/>
      <c r="LMV1558" s="75"/>
      <c r="LMW1558" s="75"/>
      <c r="LMX1558" s="75"/>
      <c r="LMY1558" s="75"/>
      <c r="LMZ1558" s="75"/>
      <c r="LNA1558" s="75"/>
      <c r="LNB1558" s="75"/>
      <c r="LNC1558" s="75"/>
      <c r="LND1558" s="75"/>
      <c r="LNE1558" s="75"/>
      <c r="LNF1558" s="75"/>
      <c r="LNG1558" s="75"/>
      <c r="LNH1558" s="75"/>
      <c r="LNI1558" s="75"/>
      <c r="LNJ1558" s="75"/>
      <c r="LNK1558" s="75"/>
      <c r="LNL1558" s="75"/>
      <c r="LNM1558" s="75"/>
      <c r="LNN1558" s="75"/>
      <c r="LNO1558" s="75"/>
      <c r="LNP1558" s="75"/>
      <c r="LNQ1558" s="75"/>
      <c r="LNR1558" s="75"/>
      <c r="LNS1558" s="75"/>
      <c r="LNT1558" s="75"/>
      <c r="LNU1558" s="75"/>
      <c r="LNV1558" s="75"/>
      <c r="LNW1558" s="75"/>
      <c r="LNX1558" s="75"/>
      <c r="LNY1558" s="75"/>
      <c r="LNZ1558" s="75"/>
      <c r="LOA1558" s="75"/>
      <c r="LOB1558" s="75"/>
      <c r="LOC1558" s="75"/>
      <c r="LOD1558" s="75"/>
      <c r="LOE1558" s="75"/>
      <c r="LOF1558" s="75"/>
      <c r="LOG1558" s="75"/>
      <c r="LOH1558" s="75"/>
      <c r="LOI1558" s="75"/>
      <c r="LOJ1558" s="75"/>
      <c r="LOK1558" s="75"/>
      <c r="LOL1558" s="75"/>
      <c r="LOM1558" s="75"/>
      <c r="LON1558" s="75"/>
      <c r="LOO1558" s="75"/>
      <c r="LOP1558" s="75"/>
      <c r="LOQ1558" s="75"/>
      <c r="LOR1558" s="75"/>
      <c r="LOS1558" s="75"/>
      <c r="LOT1558" s="75"/>
      <c r="LOU1558" s="75"/>
      <c r="LOV1558" s="75"/>
      <c r="LOW1558" s="75"/>
      <c r="LOX1558" s="75"/>
      <c r="LOY1558" s="75"/>
      <c r="LOZ1558" s="75"/>
      <c r="LPA1558" s="75"/>
      <c r="LPB1558" s="75"/>
      <c r="LPC1558" s="75"/>
      <c r="LPD1558" s="75"/>
      <c r="LPE1558" s="75"/>
      <c r="LPF1558" s="75"/>
      <c r="LPG1558" s="75"/>
      <c r="LPH1558" s="75"/>
      <c r="LPI1558" s="75"/>
      <c r="LPJ1558" s="75"/>
      <c r="LPK1558" s="75"/>
      <c r="LPL1558" s="75"/>
      <c r="LPM1558" s="75"/>
      <c r="LPN1558" s="75"/>
      <c r="LPO1558" s="75"/>
      <c r="LPP1558" s="75"/>
      <c r="LPQ1558" s="75"/>
      <c r="LPR1558" s="75"/>
      <c r="LPS1558" s="75"/>
      <c r="LPT1558" s="75"/>
      <c r="LPU1558" s="75"/>
      <c r="LPV1558" s="75"/>
      <c r="LPW1558" s="75"/>
      <c r="LPX1558" s="75"/>
      <c r="LPY1558" s="75"/>
      <c r="LPZ1558" s="75"/>
      <c r="LQA1558" s="75"/>
      <c r="LQB1558" s="75"/>
      <c r="LQC1558" s="75"/>
      <c r="LQD1558" s="75"/>
      <c r="LQE1558" s="75"/>
      <c r="LQF1558" s="75"/>
      <c r="LQG1558" s="75"/>
      <c r="LQH1558" s="75"/>
      <c r="LQI1558" s="75"/>
      <c r="LQJ1558" s="75"/>
      <c r="LQK1558" s="75"/>
      <c r="LQL1558" s="75"/>
      <c r="LQM1558" s="75"/>
      <c r="LQN1558" s="75"/>
      <c r="LQO1558" s="75"/>
      <c r="LQP1558" s="75"/>
      <c r="LQQ1558" s="75"/>
      <c r="LQR1558" s="75"/>
      <c r="LQS1558" s="75"/>
      <c r="LQT1558" s="75"/>
      <c r="LQU1558" s="75"/>
      <c r="LQV1558" s="75"/>
      <c r="LQW1558" s="75"/>
      <c r="LQX1558" s="75"/>
      <c r="LQY1558" s="75"/>
      <c r="LQZ1558" s="75"/>
      <c r="LRA1558" s="75"/>
      <c r="LRB1558" s="75"/>
      <c r="LRC1558" s="75"/>
      <c r="LRD1558" s="75"/>
      <c r="LRE1558" s="75"/>
      <c r="LRF1558" s="75"/>
      <c r="LRG1558" s="75"/>
      <c r="LRH1558" s="75"/>
      <c r="LRI1558" s="75"/>
      <c r="LRJ1558" s="75"/>
      <c r="LRK1558" s="75"/>
      <c r="LRL1558" s="75"/>
      <c r="LRM1558" s="75"/>
      <c r="LRN1558" s="75"/>
      <c r="LRO1558" s="75"/>
      <c r="LRP1558" s="75"/>
      <c r="LRQ1558" s="75"/>
      <c r="LRR1558" s="75"/>
      <c r="LRS1558" s="75"/>
      <c r="LRT1558" s="75"/>
      <c r="LRU1558" s="75"/>
      <c r="LRV1558" s="75"/>
      <c r="LRW1558" s="75"/>
      <c r="LRX1558" s="75"/>
      <c r="LRY1558" s="75"/>
      <c r="LRZ1558" s="75"/>
      <c r="LSA1558" s="75"/>
      <c r="LSB1558" s="75"/>
      <c r="LSC1558" s="75"/>
      <c r="LSD1558" s="75"/>
      <c r="LSE1558" s="75"/>
      <c r="LSF1558" s="75"/>
      <c r="LSG1558" s="75"/>
      <c r="LSH1558" s="75"/>
      <c r="LSI1558" s="75"/>
      <c r="LSJ1558" s="75"/>
      <c r="LSK1558" s="75"/>
      <c r="LSL1558" s="75"/>
      <c r="LSM1558" s="75"/>
      <c r="LSN1558" s="75"/>
      <c r="LSO1558" s="75"/>
      <c r="LSP1558" s="75"/>
      <c r="LSQ1558" s="75"/>
      <c r="LSR1558" s="75"/>
      <c r="LSS1558" s="75"/>
      <c r="LST1558" s="75"/>
      <c r="LSU1558" s="75"/>
      <c r="LSV1558" s="75"/>
      <c r="LSW1558" s="75"/>
      <c r="LSX1558" s="75"/>
      <c r="LSY1558" s="75"/>
      <c r="LSZ1558" s="75"/>
      <c r="LTA1558" s="75"/>
      <c r="LTB1558" s="75"/>
      <c r="LTC1558" s="75"/>
      <c r="LTD1558" s="75"/>
      <c r="LTE1558" s="75"/>
      <c r="LTF1558" s="75"/>
      <c r="LTG1558" s="75"/>
      <c r="LTH1558" s="75"/>
      <c r="LTI1558" s="75"/>
      <c r="LTJ1558" s="75"/>
      <c r="LTK1558" s="75"/>
      <c r="LTL1558" s="75"/>
      <c r="LTM1558" s="75"/>
      <c r="LTN1558" s="75"/>
      <c r="LTO1558" s="75"/>
      <c r="LTP1558" s="75"/>
      <c r="LTQ1558" s="75"/>
      <c r="LTR1558" s="75"/>
      <c r="LTS1558" s="75"/>
      <c r="LTT1558" s="75"/>
      <c r="LTU1558" s="75"/>
      <c r="LTV1558" s="75"/>
      <c r="LTW1558" s="75"/>
      <c r="LTX1558" s="75"/>
      <c r="LTY1558" s="75"/>
      <c r="LTZ1558" s="75"/>
      <c r="LUA1558" s="75"/>
      <c r="LUB1558" s="75"/>
      <c r="LUC1558" s="75"/>
      <c r="LUD1558" s="75"/>
      <c r="LUE1558" s="75"/>
      <c r="LUF1558" s="75"/>
      <c r="LUG1558" s="75"/>
      <c r="LUH1558" s="75"/>
      <c r="LUI1558" s="75"/>
      <c r="LUJ1558" s="75"/>
      <c r="LUK1558" s="75"/>
      <c r="LUL1558" s="75"/>
      <c r="LUM1558" s="75"/>
      <c r="LUN1558" s="75"/>
      <c r="LUO1558" s="75"/>
      <c r="LUP1558" s="75"/>
      <c r="LUQ1558" s="75"/>
      <c r="LUR1558" s="75"/>
      <c r="LUS1558" s="75"/>
      <c r="LUT1558" s="75"/>
      <c r="LUU1558" s="75"/>
      <c r="LUV1558" s="75"/>
      <c r="LUW1558" s="75"/>
      <c r="LUX1558" s="75"/>
      <c r="LUY1558" s="75"/>
      <c r="LUZ1558" s="75"/>
      <c r="LVA1558" s="75"/>
      <c r="LVB1558" s="75"/>
      <c r="LVC1558" s="75"/>
      <c r="LVD1558" s="75"/>
      <c r="LVE1558" s="75"/>
      <c r="LVF1558" s="75"/>
      <c r="LVG1558" s="75"/>
      <c r="LVH1558" s="75"/>
      <c r="LVI1558" s="75"/>
      <c r="LVJ1558" s="75"/>
      <c r="LVK1558" s="75"/>
      <c r="LVL1558" s="75"/>
      <c r="LVM1558" s="75"/>
      <c r="LVN1558" s="75"/>
      <c r="LVO1558" s="75"/>
      <c r="LVP1558" s="75"/>
      <c r="LVQ1558" s="75"/>
      <c r="LVR1558" s="75"/>
      <c r="LVS1558" s="75"/>
      <c r="LVT1558" s="75"/>
      <c r="LVU1558" s="75"/>
      <c r="LVV1558" s="75"/>
      <c r="LVW1558" s="75"/>
      <c r="LVX1558" s="75"/>
      <c r="LVY1558" s="75"/>
      <c r="LVZ1558" s="75"/>
      <c r="LWA1558" s="75"/>
      <c r="LWB1558" s="75"/>
      <c r="LWC1558" s="75"/>
      <c r="LWD1558" s="75"/>
      <c r="LWE1558" s="75"/>
      <c r="LWF1558" s="75"/>
      <c r="LWG1558" s="75"/>
      <c r="LWH1558" s="75"/>
      <c r="LWI1558" s="75"/>
      <c r="LWJ1558" s="75"/>
      <c r="LWK1558" s="75"/>
      <c r="LWL1558" s="75"/>
      <c r="LWM1558" s="75"/>
      <c r="LWN1558" s="75"/>
      <c r="LWO1558" s="75"/>
      <c r="LWP1558" s="75"/>
      <c r="LWQ1558" s="75"/>
      <c r="LWR1558" s="75"/>
      <c r="LWS1558" s="75"/>
      <c r="LWT1558" s="75"/>
      <c r="LWU1558" s="75"/>
      <c r="LWV1558" s="75"/>
      <c r="LWW1558" s="75"/>
      <c r="LWX1558" s="75"/>
      <c r="LWY1558" s="75"/>
      <c r="LWZ1558" s="75"/>
      <c r="LXA1558" s="75"/>
      <c r="LXB1558" s="75"/>
      <c r="LXC1558" s="75"/>
      <c r="LXD1558" s="75"/>
      <c r="LXE1558" s="75"/>
      <c r="LXF1558" s="75"/>
      <c r="LXG1558" s="75"/>
      <c r="LXH1558" s="75"/>
      <c r="LXI1558" s="75"/>
      <c r="LXJ1558" s="75"/>
      <c r="LXK1558" s="75"/>
      <c r="LXL1558" s="75"/>
      <c r="LXM1558" s="75"/>
      <c r="LXN1558" s="75"/>
      <c r="LXO1558" s="75"/>
      <c r="LXP1558" s="75"/>
      <c r="LXQ1558" s="75"/>
      <c r="LXR1558" s="75"/>
      <c r="LXS1558" s="75"/>
      <c r="LXT1558" s="75"/>
      <c r="LXU1558" s="75"/>
      <c r="LXV1558" s="75"/>
      <c r="LXW1558" s="75"/>
      <c r="LXX1558" s="75"/>
      <c r="LXY1558" s="75"/>
      <c r="LXZ1558" s="75"/>
      <c r="LYA1558" s="75"/>
      <c r="LYB1558" s="75"/>
      <c r="LYC1558" s="75"/>
      <c r="LYD1558" s="75"/>
      <c r="LYE1558" s="75"/>
      <c r="LYF1558" s="75"/>
      <c r="LYG1558" s="75"/>
      <c r="LYH1558" s="75"/>
      <c r="LYI1558" s="75"/>
      <c r="LYJ1558" s="75"/>
      <c r="LYK1558" s="75"/>
      <c r="LYL1558" s="75"/>
      <c r="LYM1558" s="75"/>
      <c r="LYN1558" s="75"/>
      <c r="LYO1558" s="75"/>
      <c r="LYP1558" s="75"/>
      <c r="LYQ1558" s="75"/>
      <c r="LYR1558" s="75"/>
      <c r="LYS1558" s="75"/>
      <c r="LYT1558" s="75"/>
      <c r="LYU1558" s="75"/>
      <c r="LYV1558" s="75"/>
      <c r="LYW1558" s="75"/>
      <c r="LYX1558" s="75"/>
      <c r="LYY1558" s="75"/>
      <c r="LYZ1558" s="75"/>
      <c r="LZA1558" s="75"/>
      <c r="LZB1558" s="75"/>
      <c r="LZC1558" s="75"/>
      <c r="LZD1558" s="75"/>
      <c r="LZE1558" s="75"/>
      <c r="LZF1558" s="75"/>
      <c r="LZG1558" s="75"/>
      <c r="LZH1558" s="75"/>
      <c r="LZI1558" s="75"/>
      <c r="LZJ1558" s="75"/>
      <c r="LZK1558" s="75"/>
      <c r="LZL1558" s="75"/>
      <c r="LZM1558" s="75"/>
      <c r="LZN1558" s="75"/>
      <c r="LZO1558" s="75"/>
      <c r="LZP1558" s="75"/>
      <c r="LZQ1558" s="75"/>
      <c r="LZR1558" s="75"/>
      <c r="LZS1558" s="75"/>
      <c r="LZT1558" s="75"/>
      <c r="LZU1558" s="75"/>
      <c r="LZV1558" s="75"/>
      <c r="LZW1558" s="75"/>
      <c r="LZX1558" s="75"/>
      <c r="LZY1558" s="75"/>
      <c r="LZZ1558" s="75"/>
      <c r="MAA1558" s="75"/>
      <c r="MAB1558" s="75"/>
      <c r="MAC1558" s="75"/>
      <c r="MAD1558" s="75"/>
      <c r="MAE1558" s="75"/>
      <c r="MAF1558" s="75"/>
      <c r="MAG1558" s="75"/>
      <c r="MAH1558" s="75"/>
      <c r="MAI1558" s="75"/>
      <c r="MAJ1558" s="75"/>
      <c r="MAK1558" s="75"/>
      <c r="MAL1558" s="75"/>
      <c r="MAM1558" s="75"/>
      <c r="MAN1558" s="75"/>
      <c r="MAO1558" s="75"/>
      <c r="MAP1558" s="75"/>
      <c r="MAQ1558" s="75"/>
      <c r="MAR1558" s="75"/>
      <c r="MAS1558" s="75"/>
      <c r="MAT1558" s="75"/>
      <c r="MAU1558" s="75"/>
      <c r="MAV1558" s="75"/>
      <c r="MAW1558" s="75"/>
      <c r="MAX1558" s="75"/>
      <c r="MAY1558" s="75"/>
      <c r="MAZ1558" s="75"/>
      <c r="MBA1558" s="75"/>
      <c r="MBB1558" s="75"/>
      <c r="MBC1558" s="75"/>
      <c r="MBD1558" s="75"/>
      <c r="MBE1558" s="75"/>
      <c r="MBF1558" s="75"/>
      <c r="MBG1558" s="75"/>
      <c r="MBH1558" s="75"/>
      <c r="MBI1558" s="75"/>
      <c r="MBJ1558" s="75"/>
      <c r="MBK1558" s="75"/>
      <c r="MBL1558" s="75"/>
      <c r="MBM1558" s="75"/>
      <c r="MBN1558" s="75"/>
      <c r="MBO1558" s="75"/>
      <c r="MBP1558" s="75"/>
      <c r="MBQ1558" s="75"/>
      <c r="MBR1558" s="75"/>
      <c r="MBS1558" s="75"/>
      <c r="MBT1558" s="75"/>
      <c r="MBU1558" s="75"/>
      <c r="MBV1558" s="75"/>
      <c r="MBW1558" s="75"/>
      <c r="MBX1558" s="75"/>
      <c r="MBY1558" s="75"/>
      <c r="MBZ1558" s="75"/>
      <c r="MCA1558" s="75"/>
      <c r="MCB1558" s="75"/>
      <c r="MCC1558" s="75"/>
      <c r="MCD1558" s="75"/>
      <c r="MCE1558" s="75"/>
      <c r="MCF1558" s="75"/>
      <c r="MCG1558" s="75"/>
      <c r="MCH1558" s="75"/>
      <c r="MCI1558" s="75"/>
      <c r="MCJ1558" s="75"/>
      <c r="MCK1558" s="75"/>
      <c r="MCL1558" s="75"/>
      <c r="MCM1558" s="75"/>
      <c r="MCN1558" s="75"/>
      <c r="MCO1558" s="75"/>
      <c r="MCP1558" s="75"/>
      <c r="MCQ1558" s="75"/>
      <c r="MCR1558" s="75"/>
      <c r="MCS1558" s="75"/>
      <c r="MCT1558" s="75"/>
      <c r="MCU1558" s="75"/>
      <c r="MCV1558" s="75"/>
      <c r="MCW1558" s="75"/>
      <c r="MCX1558" s="75"/>
      <c r="MCY1558" s="75"/>
      <c r="MCZ1558" s="75"/>
      <c r="MDA1558" s="75"/>
      <c r="MDB1558" s="75"/>
      <c r="MDC1558" s="75"/>
      <c r="MDD1558" s="75"/>
      <c r="MDE1558" s="75"/>
      <c r="MDF1558" s="75"/>
      <c r="MDG1558" s="75"/>
      <c r="MDH1558" s="75"/>
      <c r="MDI1558" s="75"/>
      <c r="MDJ1558" s="75"/>
      <c r="MDK1558" s="75"/>
      <c r="MDL1558" s="75"/>
      <c r="MDM1558" s="75"/>
      <c r="MDN1558" s="75"/>
      <c r="MDO1558" s="75"/>
      <c r="MDP1558" s="75"/>
      <c r="MDQ1558" s="75"/>
      <c r="MDR1558" s="75"/>
      <c r="MDS1558" s="75"/>
      <c r="MDT1558" s="75"/>
      <c r="MDU1558" s="75"/>
      <c r="MDV1558" s="75"/>
      <c r="MDW1558" s="75"/>
      <c r="MDX1558" s="75"/>
      <c r="MDY1558" s="75"/>
      <c r="MDZ1558" s="75"/>
      <c r="MEA1558" s="75"/>
      <c r="MEB1558" s="75"/>
      <c r="MEC1558" s="75"/>
      <c r="MED1558" s="75"/>
      <c r="MEE1558" s="75"/>
      <c r="MEF1558" s="75"/>
      <c r="MEG1558" s="75"/>
      <c r="MEH1558" s="75"/>
      <c r="MEI1558" s="75"/>
      <c r="MEJ1558" s="75"/>
      <c r="MEK1558" s="75"/>
      <c r="MEL1558" s="75"/>
      <c r="MEM1558" s="75"/>
      <c r="MEN1558" s="75"/>
      <c r="MEO1558" s="75"/>
      <c r="MEP1558" s="75"/>
      <c r="MEQ1558" s="75"/>
      <c r="MER1558" s="75"/>
      <c r="MES1558" s="75"/>
      <c r="MET1558" s="75"/>
      <c r="MEU1558" s="75"/>
      <c r="MEV1558" s="75"/>
      <c r="MEW1558" s="75"/>
      <c r="MEX1558" s="75"/>
      <c r="MEY1558" s="75"/>
      <c r="MEZ1558" s="75"/>
      <c r="MFA1558" s="75"/>
      <c r="MFB1558" s="75"/>
      <c r="MFC1558" s="75"/>
      <c r="MFD1558" s="75"/>
      <c r="MFE1558" s="75"/>
      <c r="MFF1558" s="75"/>
      <c r="MFG1558" s="75"/>
      <c r="MFH1558" s="75"/>
      <c r="MFI1558" s="75"/>
      <c r="MFJ1558" s="75"/>
      <c r="MFK1558" s="75"/>
      <c r="MFL1558" s="75"/>
      <c r="MFM1558" s="75"/>
      <c r="MFN1558" s="75"/>
      <c r="MFO1558" s="75"/>
      <c r="MFP1558" s="75"/>
      <c r="MFQ1558" s="75"/>
      <c r="MFR1558" s="75"/>
      <c r="MFS1558" s="75"/>
      <c r="MFT1558" s="75"/>
      <c r="MFU1558" s="75"/>
      <c r="MFV1558" s="75"/>
      <c r="MFW1558" s="75"/>
      <c r="MFX1558" s="75"/>
      <c r="MFY1558" s="75"/>
      <c r="MFZ1558" s="75"/>
      <c r="MGA1558" s="75"/>
      <c r="MGB1558" s="75"/>
      <c r="MGC1558" s="75"/>
      <c r="MGD1558" s="75"/>
      <c r="MGE1558" s="75"/>
      <c r="MGF1558" s="75"/>
      <c r="MGG1558" s="75"/>
      <c r="MGH1558" s="75"/>
      <c r="MGI1558" s="75"/>
      <c r="MGJ1558" s="75"/>
      <c r="MGK1558" s="75"/>
      <c r="MGL1558" s="75"/>
      <c r="MGM1558" s="75"/>
      <c r="MGN1558" s="75"/>
      <c r="MGO1558" s="75"/>
      <c r="MGP1558" s="75"/>
      <c r="MGQ1558" s="75"/>
      <c r="MGR1558" s="75"/>
      <c r="MGS1558" s="75"/>
      <c r="MGT1558" s="75"/>
      <c r="MGU1558" s="75"/>
      <c r="MGV1558" s="75"/>
      <c r="MGW1558" s="75"/>
      <c r="MGX1558" s="75"/>
      <c r="MGY1558" s="75"/>
      <c r="MGZ1558" s="75"/>
      <c r="MHA1558" s="75"/>
      <c r="MHB1558" s="75"/>
      <c r="MHC1558" s="75"/>
      <c r="MHD1558" s="75"/>
      <c r="MHE1558" s="75"/>
      <c r="MHF1558" s="75"/>
      <c r="MHG1558" s="75"/>
      <c r="MHH1558" s="75"/>
      <c r="MHI1558" s="75"/>
      <c r="MHJ1558" s="75"/>
      <c r="MHK1558" s="75"/>
      <c r="MHL1558" s="75"/>
      <c r="MHM1558" s="75"/>
      <c r="MHN1558" s="75"/>
      <c r="MHO1558" s="75"/>
      <c r="MHP1558" s="75"/>
      <c r="MHQ1558" s="75"/>
      <c r="MHR1558" s="75"/>
      <c r="MHS1558" s="75"/>
      <c r="MHT1558" s="75"/>
      <c r="MHU1558" s="75"/>
      <c r="MHV1558" s="75"/>
      <c r="MHW1558" s="75"/>
      <c r="MHX1558" s="75"/>
      <c r="MHY1558" s="75"/>
      <c r="MHZ1558" s="75"/>
      <c r="MIA1558" s="75"/>
      <c r="MIB1558" s="75"/>
      <c r="MIC1558" s="75"/>
      <c r="MID1558" s="75"/>
      <c r="MIE1558" s="75"/>
      <c r="MIF1558" s="75"/>
      <c r="MIG1558" s="75"/>
      <c r="MIH1558" s="75"/>
      <c r="MII1558" s="75"/>
      <c r="MIJ1558" s="75"/>
      <c r="MIK1558" s="75"/>
      <c r="MIL1558" s="75"/>
      <c r="MIM1558" s="75"/>
      <c r="MIN1558" s="75"/>
      <c r="MIO1558" s="75"/>
      <c r="MIP1558" s="75"/>
      <c r="MIQ1558" s="75"/>
      <c r="MIR1558" s="75"/>
      <c r="MIS1558" s="75"/>
      <c r="MIT1558" s="75"/>
      <c r="MIU1558" s="75"/>
      <c r="MIV1558" s="75"/>
      <c r="MIW1558" s="75"/>
      <c r="MIX1558" s="75"/>
      <c r="MIY1558" s="75"/>
      <c r="MIZ1558" s="75"/>
      <c r="MJA1558" s="75"/>
      <c r="MJB1558" s="75"/>
      <c r="MJC1558" s="75"/>
      <c r="MJD1558" s="75"/>
      <c r="MJE1558" s="75"/>
      <c r="MJF1558" s="75"/>
      <c r="MJG1558" s="75"/>
      <c r="MJH1558" s="75"/>
      <c r="MJI1558" s="75"/>
      <c r="MJJ1558" s="75"/>
      <c r="MJK1558" s="75"/>
      <c r="MJL1558" s="75"/>
      <c r="MJM1558" s="75"/>
      <c r="MJN1558" s="75"/>
      <c r="MJO1558" s="75"/>
      <c r="MJP1558" s="75"/>
      <c r="MJQ1558" s="75"/>
      <c r="MJR1558" s="75"/>
      <c r="MJS1558" s="75"/>
      <c r="MJT1558" s="75"/>
      <c r="MJU1558" s="75"/>
      <c r="MJV1558" s="75"/>
      <c r="MJW1558" s="75"/>
      <c r="MJX1558" s="75"/>
      <c r="MJY1558" s="75"/>
      <c r="MJZ1558" s="75"/>
      <c r="MKA1558" s="75"/>
      <c r="MKB1558" s="75"/>
      <c r="MKC1558" s="75"/>
      <c r="MKD1558" s="75"/>
      <c r="MKE1558" s="75"/>
      <c r="MKF1558" s="75"/>
      <c r="MKG1558" s="75"/>
      <c r="MKH1558" s="75"/>
      <c r="MKI1558" s="75"/>
      <c r="MKJ1558" s="75"/>
      <c r="MKK1558" s="75"/>
      <c r="MKL1558" s="75"/>
      <c r="MKM1558" s="75"/>
      <c r="MKN1558" s="75"/>
      <c r="MKO1558" s="75"/>
      <c r="MKP1558" s="75"/>
      <c r="MKQ1558" s="75"/>
      <c r="MKR1558" s="75"/>
      <c r="MKS1558" s="75"/>
      <c r="MKT1558" s="75"/>
      <c r="MKU1558" s="75"/>
      <c r="MKV1558" s="75"/>
      <c r="MKW1558" s="75"/>
      <c r="MKX1558" s="75"/>
      <c r="MKY1558" s="75"/>
      <c r="MKZ1558" s="75"/>
      <c r="MLA1558" s="75"/>
      <c r="MLB1558" s="75"/>
      <c r="MLC1558" s="75"/>
      <c r="MLD1558" s="75"/>
      <c r="MLE1558" s="75"/>
      <c r="MLF1558" s="75"/>
      <c r="MLG1558" s="75"/>
      <c r="MLH1558" s="75"/>
      <c r="MLI1558" s="75"/>
      <c r="MLJ1558" s="75"/>
      <c r="MLK1558" s="75"/>
      <c r="MLL1558" s="75"/>
      <c r="MLM1558" s="75"/>
      <c r="MLN1558" s="75"/>
      <c r="MLO1558" s="75"/>
      <c r="MLP1558" s="75"/>
      <c r="MLQ1558" s="75"/>
      <c r="MLR1558" s="75"/>
      <c r="MLS1558" s="75"/>
      <c r="MLT1558" s="75"/>
      <c r="MLU1558" s="75"/>
      <c r="MLV1558" s="75"/>
      <c r="MLW1558" s="75"/>
      <c r="MLX1558" s="75"/>
      <c r="MLY1558" s="75"/>
      <c r="MLZ1558" s="75"/>
      <c r="MMA1558" s="75"/>
      <c r="MMB1558" s="75"/>
      <c r="MMC1558" s="75"/>
      <c r="MMD1558" s="75"/>
      <c r="MME1558" s="75"/>
      <c r="MMF1558" s="75"/>
      <c r="MMG1558" s="75"/>
      <c r="MMH1558" s="75"/>
      <c r="MMI1558" s="75"/>
      <c r="MMJ1558" s="75"/>
      <c r="MMK1558" s="75"/>
      <c r="MML1558" s="75"/>
      <c r="MMM1558" s="75"/>
      <c r="MMN1558" s="75"/>
      <c r="MMO1558" s="75"/>
      <c r="MMP1558" s="75"/>
      <c r="MMQ1558" s="75"/>
      <c r="MMR1558" s="75"/>
      <c r="MMS1558" s="75"/>
      <c r="MMT1558" s="75"/>
      <c r="MMU1558" s="75"/>
      <c r="MMV1558" s="75"/>
      <c r="MMW1558" s="75"/>
      <c r="MMX1558" s="75"/>
      <c r="MMY1558" s="75"/>
      <c r="MMZ1558" s="75"/>
      <c r="MNA1558" s="75"/>
      <c r="MNB1558" s="75"/>
      <c r="MNC1558" s="75"/>
      <c r="MND1558" s="75"/>
      <c r="MNE1558" s="75"/>
      <c r="MNF1558" s="75"/>
      <c r="MNG1558" s="75"/>
      <c r="MNH1558" s="75"/>
      <c r="MNI1558" s="75"/>
      <c r="MNJ1558" s="75"/>
      <c r="MNK1558" s="75"/>
      <c r="MNL1558" s="75"/>
      <c r="MNM1558" s="75"/>
      <c r="MNN1558" s="75"/>
      <c r="MNO1558" s="75"/>
      <c r="MNP1558" s="75"/>
      <c r="MNQ1558" s="75"/>
      <c r="MNR1558" s="75"/>
      <c r="MNS1558" s="75"/>
      <c r="MNT1558" s="75"/>
      <c r="MNU1558" s="75"/>
      <c r="MNV1558" s="75"/>
      <c r="MNW1558" s="75"/>
      <c r="MNX1558" s="75"/>
      <c r="MNY1558" s="75"/>
      <c r="MNZ1558" s="75"/>
      <c r="MOA1558" s="75"/>
      <c r="MOB1558" s="75"/>
      <c r="MOC1558" s="75"/>
      <c r="MOD1558" s="75"/>
      <c r="MOE1558" s="75"/>
      <c r="MOF1558" s="75"/>
      <c r="MOG1558" s="75"/>
      <c r="MOH1558" s="75"/>
      <c r="MOI1558" s="75"/>
      <c r="MOJ1558" s="75"/>
      <c r="MOK1558" s="75"/>
      <c r="MOL1558" s="75"/>
      <c r="MOM1558" s="75"/>
      <c r="MON1558" s="75"/>
      <c r="MOO1558" s="75"/>
      <c r="MOP1558" s="75"/>
      <c r="MOQ1558" s="75"/>
      <c r="MOR1558" s="75"/>
      <c r="MOS1558" s="75"/>
      <c r="MOT1558" s="75"/>
      <c r="MOU1558" s="75"/>
      <c r="MOV1558" s="75"/>
      <c r="MOW1558" s="75"/>
      <c r="MOX1558" s="75"/>
      <c r="MOY1558" s="75"/>
      <c r="MOZ1558" s="75"/>
      <c r="MPA1558" s="75"/>
      <c r="MPB1558" s="75"/>
      <c r="MPC1558" s="75"/>
      <c r="MPD1558" s="75"/>
      <c r="MPE1558" s="75"/>
      <c r="MPF1558" s="75"/>
      <c r="MPG1558" s="75"/>
      <c r="MPH1558" s="75"/>
      <c r="MPI1558" s="75"/>
      <c r="MPJ1558" s="75"/>
      <c r="MPK1558" s="75"/>
      <c r="MPL1558" s="75"/>
      <c r="MPM1558" s="75"/>
      <c r="MPN1558" s="75"/>
      <c r="MPO1558" s="75"/>
      <c r="MPP1558" s="75"/>
      <c r="MPQ1558" s="75"/>
      <c r="MPR1558" s="75"/>
      <c r="MPS1558" s="75"/>
      <c r="MPT1558" s="75"/>
      <c r="MPU1558" s="75"/>
      <c r="MPV1558" s="75"/>
      <c r="MPW1558" s="75"/>
      <c r="MPX1558" s="75"/>
      <c r="MPY1558" s="75"/>
      <c r="MPZ1558" s="75"/>
      <c r="MQA1558" s="75"/>
      <c r="MQB1558" s="75"/>
      <c r="MQC1558" s="75"/>
      <c r="MQD1558" s="75"/>
      <c r="MQE1558" s="75"/>
      <c r="MQF1558" s="75"/>
      <c r="MQG1558" s="75"/>
      <c r="MQH1558" s="75"/>
      <c r="MQI1558" s="75"/>
      <c r="MQJ1558" s="75"/>
      <c r="MQK1558" s="75"/>
      <c r="MQL1558" s="75"/>
      <c r="MQM1558" s="75"/>
      <c r="MQN1558" s="75"/>
      <c r="MQO1558" s="75"/>
      <c r="MQP1558" s="75"/>
      <c r="MQQ1558" s="75"/>
      <c r="MQR1558" s="75"/>
      <c r="MQS1558" s="75"/>
      <c r="MQT1558" s="75"/>
      <c r="MQU1558" s="75"/>
      <c r="MQV1558" s="75"/>
      <c r="MQW1558" s="75"/>
      <c r="MQX1558" s="75"/>
      <c r="MQY1558" s="75"/>
      <c r="MQZ1558" s="75"/>
      <c r="MRA1558" s="75"/>
      <c r="MRB1558" s="75"/>
      <c r="MRC1558" s="75"/>
      <c r="MRD1558" s="75"/>
      <c r="MRE1558" s="75"/>
      <c r="MRF1558" s="75"/>
      <c r="MRG1558" s="75"/>
      <c r="MRH1558" s="75"/>
      <c r="MRI1558" s="75"/>
      <c r="MRJ1558" s="75"/>
      <c r="MRK1558" s="75"/>
      <c r="MRL1558" s="75"/>
      <c r="MRM1558" s="75"/>
      <c r="MRN1558" s="75"/>
      <c r="MRO1558" s="75"/>
      <c r="MRP1558" s="75"/>
      <c r="MRQ1558" s="75"/>
      <c r="MRR1558" s="75"/>
      <c r="MRS1558" s="75"/>
      <c r="MRT1558" s="75"/>
      <c r="MRU1558" s="75"/>
      <c r="MRV1558" s="75"/>
      <c r="MRW1558" s="75"/>
      <c r="MRX1558" s="75"/>
      <c r="MRY1558" s="75"/>
      <c r="MRZ1558" s="75"/>
      <c r="MSA1558" s="75"/>
      <c r="MSB1558" s="75"/>
      <c r="MSC1558" s="75"/>
      <c r="MSD1558" s="75"/>
      <c r="MSE1558" s="75"/>
      <c r="MSF1558" s="75"/>
      <c r="MSG1558" s="75"/>
      <c r="MSH1558" s="75"/>
      <c r="MSI1558" s="75"/>
      <c r="MSJ1558" s="75"/>
      <c r="MSK1558" s="75"/>
      <c r="MSL1558" s="75"/>
      <c r="MSM1558" s="75"/>
      <c r="MSN1558" s="75"/>
      <c r="MSO1558" s="75"/>
      <c r="MSP1558" s="75"/>
      <c r="MSQ1558" s="75"/>
      <c r="MSR1558" s="75"/>
      <c r="MSS1558" s="75"/>
      <c r="MST1558" s="75"/>
      <c r="MSU1558" s="75"/>
      <c r="MSV1558" s="75"/>
      <c r="MSW1558" s="75"/>
      <c r="MSX1558" s="75"/>
      <c r="MSY1558" s="75"/>
      <c r="MSZ1558" s="75"/>
      <c r="MTA1558" s="75"/>
      <c r="MTB1558" s="75"/>
      <c r="MTC1558" s="75"/>
      <c r="MTD1558" s="75"/>
      <c r="MTE1558" s="75"/>
      <c r="MTF1558" s="75"/>
      <c r="MTG1558" s="75"/>
      <c r="MTH1558" s="75"/>
      <c r="MTI1558" s="75"/>
      <c r="MTJ1558" s="75"/>
      <c r="MTK1558" s="75"/>
      <c r="MTL1558" s="75"/>
      <c r="MTM1558" s="75"/>
      <c r="MTN1558" s="75"/>
      <c r="MTO1558" s="75"/>
      <c r="MTP1558" s="75"/>
      <c r="MTQ1558" s="75"/>
      <c r="MTR1558" s="75"/>
      <c r="MTS1558" s="75"/>
      <c r="MTT1558" s="75"/>
      <c r="MTU1558" s="75"/>
      <c r="MTV1558" s="75"/>
      <c r="MTW1558" s="75"/>
      <c r="MTX1558" s="75"/>
      <c r="MTY1558" s="75"/>
      <c r="MTZ1558" s="75"/>
      <c r="MUA1558" s="75"/>
      <c r="MUB1558" s="75"/>
      <c r="MUC1558" s="75"/>
      <c r="MUD1558" s="75"/>
      <c r="MUE1558" s="75"/>
      <c r="MUF1558" s="75"/>
      <c r="MUG1558" s="75"/>
      <c r="MUH1558" s="75"/>
      <c r="MUI1558" s="75"/>
      <c r="MUJ1558" s="75"/>
      <c r="MUK1558" s="75"/>
      <c r="MUL1558" s="75"/>
      <c r="MUM1558" s="75"/>
      <c r="MUN1558" s="75"/>
      <c r="MUO1558" s="75"/>
      <c r="MUP1558" s="75"/>
      <c r="MUQ1558" s="75"/>
      <c r="MUR1558" s="75"/>
      <c r="MUS1558" s="75"/>
      <c r="MUT1558" s="75"/>
      <c r="MUU1558" s="75"/>
      <c r="MUV1558" s="75"/>
      <c r="MUW1558" s="75"/>
      <c r="MUX1558" s="75"/>
      <c r="MUY1558" s="75"/>
      <c r="MUZ1558" s="75"/>
      <c r="MVA1558" s="75"/>
      <c r="MVB1558" s="75"/>
      <c r="MVC1558" s="75"/>
      <c r="MVD1558" s="75"/>
      <c r="MVE1558" s="75"/>
      <c r="MVF1558" s="75"/>
      <c r="MVG1558" s="75"/>
      <c r="MVH1558" s="75"/>
      <c r="MVI1558" s="75"/>
      <c r="MVJ1558" s="75"/>
      <c r="MVK1558" s="75"/>
      <c r="MVL1558" s="75"/>
      <c r="MVM1558" s="75"/>
      <c r="MVN1558" s="75"/>
      <c r="MVO1558" s="75"/>
      <c r="MVP1558" s="75"/>
      <c r="MVQ1558" s="75"/>
      <c r="MVR1558" s="75"/>
      <c r="MVS1558" s="75"/>
      <c r="MVT1558" s="75"/>
      <c r="MVU1558" s="75"/>
      <c r="MVV1558" s="75"/>
      <c r="MVW1558" s="75"/>
      <c r="MVX1558" s="75"/>
      <c r="MVY1558" s="75"/>
      <c r="MVZ1558" s="75"/>
      <c r="MWA1558" s="75"/>
      <c r="MWB1558" s="75"/>
      <c r="MWC1558" s="75"/>
      <c r="MWD1558" s="75"/>
      <c r="MWE1558" s="75"/>
      <c r="MWF1558" s="75"/>
      <c r="MWG1558" s="75"/>
      <c r="MWH1558" s="75"/>
      <c r="MWI1558" s="75"/>
      <c r="MWJ1558" s="75"/>
      <c r="MWK1558" s="75"/>
      <c r="MWL1558" s="75"/>
      <c r="MWM1558" s="75"/>
      <c r="MWN1558" s="75"/>
      <c r="MWO1558" s="75"/>
      <c r="MWP1558" s="75"/>
      <c r="MWQ1558" s="75"/>
      <c r="MWR1558" s="75"/>
      <c r="MWS1558" s="75"/>
      <c r="MWT1558" s="75"/>
      <c r="MWU1558" s="75"/>
      <c r="MWV1558" s="75"/>
      <c r="MWW1558" s="75"/>
      <c r="MWX1558" s="75"/>
      <c r="MWY1558" s="75"/>
      <c r="MWZ1558" s="75"/>
      <c r="MXA1558" s="75"/>
      <c r="MXB1558" s="75"/>
      <c r="MXC1558" s="75"/>
      <c r="MXD1558" s="75"/>
      <c r="MXE1558" s="75"/>
      <c r="MXF1558" s="75"/>
      <c r="MXG1558" s="75"/>
      <c r="MXH1558" s="75"/>
      <c r="MXI1558" s="75"/>
      <c r="MXJ1558" s="75"/>
      <c r="MXK1558" s="75"/>
      <c r="MXL1558" s="75"/>
      <c r="MXM1558" s="75"/>
      <c r="MXN1558" s="75"/>
      <c r="MXO1558" s="75"/>
      <c r="MXP1558" s="75"/>
      <c r="MXQ1558" s="75"/>
      <c r="MXR1558" s="75"/>
      <c r="MXS1558" s="75"/>
      <c r="MXT1558" s="75"/>
      <c r="MXU1558" s="75"/>
      <c r="MXV1558" s="75"/>
      <c r="MXW1558" s="75"/>
      <c r="MXX1558" s="75"/>
      <c r="MXY1558" s="75"/>
      <c r="MXZ1558" s="75"/>
      <c r="MYA1558" s="75"/>
      <c r="MYB1558" s="75"/>
      <c r="MYC1558" s="75"/>
      <c r="MYD1558" s="75"/>
      <c r="MYE1558" s="75"/>
      <c r="MYF1558" s="75"/>
      <c r="MYG1558" s="75"/>
      <c r="MYH1558" s="75"/>
      <c r="MYI1558" s="75"/>
      <c r="MYJ1558" s="75"/>
      <c r="MYK1558" s="75"/>
      <c r="MYL1558" s="75"/>
      <c r="MYM1558" s="75"/>
      <c r="MYN1558" s="75"/>
      <c r="MYO1558" s="75"/>
      <c r="MYP1558" s="75"/>
      <c r="MYQ1558" s="75"/>
      <c r="MYR1558" s="75"/>
      <c r="MYS1558" s="75"/>
      <c r="MYT1558" s="75"/>
      <c r="MYU1558" s="75"/>
      <c r="MYV1558" s="75"/>
      <c r="MYW1558" s="75"/>
      <c r="MYX1558" s="75"/>
      <c r="MYY1558" s="75"/>
      <c r="MYZ1558" s="75"/>
      <c r="MZA1558" s="75"/>
      <c r="MZB1558" s="75"/>
      <c r="MZC1558" s="75"/>
      <c r="MZD1558" s="75"/>
      <c r="MZE1558" s="75"/>
      <c r="MZF1558" s="75"/>
      <c r="MZG1558" s="75"/>
      <c r="MZH1558" s="75"/>
      <c r="MZI1558" s="75"/>
      <c r="MZJ1558" s="75"/>
      <c r="MZK1558" s="75"/>
      <c r="MZL1558" s="75"/>
      <c r="MZM1558" s="75"/>
      <c r="MZN1558" s="75"/>
      <c r="MZO1558" s="75"/>
      <c r="MZP1558" s="75"/>
      <c r="MZQ1558" s="75"/>
      <c r="MZR1558" s="75"/>
      <c r="MZS1558" s="75"/>
      <c r="MZT1558" s="75"/>
      <c r="MZU1558" s="75"/>
      <c r="MZV1558" s="75"/>
      <c r="MZW1558" s="75"/>
      <c r="MZX1558" s="75"/>
      <c r="MZY1558" s="75"/>
      <c r="MZZ1558" s="75"/>
      <c r="NAA1558" s="75"/>
      <c r="NAB1558" s="75"/>
      <c r="NAC1558" s="75"/>
      <c r="NAD1558" s="75"/>
      <c r="NAE1558" s="75"/>
      <c r="NAF1558" s="75"/>
      <c r="NAG1558" s="75"/>
      <c r="NAH1558" s="75"/>
      <c r="NAI1558" s="75"/>
      <c r="NAJ1558" s="75"/>
      <c r="NAK1558" s="75"/>
      <c r="NAL1558" s="75"/>
      <c r="NAM1558" s="75"/>
      <c r="NAN1558" s="75"/>
      <c r="NAO1558" s="75"/>
      <c r="NAP1558" s="75"/>
      <c r="NAQ1558" s="75"/>
      <c r="NAR1558" s="75"/>
      <c r="NAS1558" s="75"/>
      <c r="NAT1558" s="75"/>
      <c r="NAU1558" s="75"/>
      <c r="NAV1558" s="75"/>
      <c r="NAW1558" s="75"/>
      <c r="NAX1558" s="75"/>
      <c r="NAY1558" s="75"/>
      <c r="NAZ1558" s="75"/>
      <c r="NBA1558" s="75"/>
      <c r="NBB1558" s="75"/>
      <c r="NBC1558" s="75"/>
      <c r="NBD1558" s="75"/>
      <c r="NBE1558" s="75"/>
      <c r="NBF1558" s="75"/>
      <c r="NBG1558" s="75"/>
      <c r="NBH1558" s="75"/>
      <c r="NBI1558" s="75"/>
      <c r="NBJ1558" s="75"/>
      <c r="NBK1558" s="75"/>
      <c r="NBL1558" s="75"/>
      <c r="NBM1558" s="75"/>
      <c r="NBN1558" s="75"/>
      <c r="NBO1558" s="75"/>
      <c r="NBP1558" s="75"/>
      <c r="NBQ1558" s="75"/>
      <c r="NBR1558" s="75"/>
      <c r="NBS1558" s="75"/>
      <c r="NBT1558" s="75"/>
      <c r="NBU1558" s="75"/>
      <c r="NBV1558" s="75"/>
      <c r="NBW1558" s="75"/>
      <c r="NBX1558" s="75"/>
      <c r="NBY1558" s="75"/>
      <c r="NBZ1558" s="75"/>
      <c r="NCA1558" s="75"/>
      <c r="NCB1558" s="75"/>
      <c r="NCC1558" s="75"/>
      <c r="NCD1558" s="75"/>
      <c r="NCE1558" s="75"/>
      <c r="NCF1558" s="75"/>
      <c r="NCG1558" s="75"/>
      <c r="NCH1558" s="75"/>
      <c r="NCI1558" s="75"/>
      <c r="NCJ1558" s="75"/>
      <c r="NCK1558" s="75"/>
      <c r="NCL1558" s="75"/>
      <c r="NCM1558" s="75"/>
      <c r="NCN1558" s="75"/>
      <c r="NCO1558" s="75"/>
      <c r="NCP1558" s="75"/>
      <c r="NCQ1558" s="75"/>
      <c r="NCR1558" s="75"/>
      <c r="NCS1558" s="75"/>
      <c r="NCT1558" s="75"/>
      <c r="NCU1558" s="75"/>
      <c r="NCV1558" s="75"/>
      <c r="NCW1558" s="75"/>
      <c r="NCX1558" s="75"/>
      <c r="NCY1558" s="75"/>
      <c r="NCZ1558" s="75"/>
      <c r="NDA1558" s="75"/>
      <c r="NDB1558" s="75"/>
      <c r="NDC1558" s="75"/>
      <c r="NDD1558" s="75"/>
      <c r="NDE1558" s="75"/>
      <c r="NDF1558" s="75"/>
      <c r="NDG1558" s="75"/>
      <c r="NDH1558" s="75"/>
      <c r="NDI1558" s="75"/>
      <c r="NDJ1558" s="75"/>
      <c r="NDK1558" s="75"/>
      <c r="NDL1558" s="75"/>
      <c r="NDM1558" s="75"/>
      <c r="NDN1558" s="75"/>
      <c r="NDO1558" s="75"/>
      <c r="NDP1558" s="75"/>
      <c r="NDQ1558" s="75"/>
      <c r="NDR1558" s="75"/>
      <c r="NDS1558" s="75"/>
      <c r="NDT1558" s="75"/>
      <c r="NDU1558" s="75"/>
      <c r="NDV1558" s="75"/>
      <c r="NDW1558" s="75"/>
      <c r="NDX1558" s="75"/>
      <c r="NDY1558" s="75"/>
      <c r="NDZ1558" s="75"/>
      <c r="NEA1558" s="75"/>
      <c r="NEB1558" s="75"/>
      <c r="NEC1558" s="75"/>
      <c r="NED1558" s="75"/>
      <c r="NEE1558" s="75"/>
      <c r="NEF1558" s="75"/>
      <c r="NEG1558" s="75"/>
      <c r="NEH1558" s="75"/>
      <c r="NEI1558" s="75"/>
      <c r="NEJ1558" s="75"/>
      <c r="NEK1558" s="75"/>
      <c r="NEL1558" s="75"/>
      <c r="NEM1558" s="75"/>
      <c r="NEN1558" s="75"/>
      <c r="NEO1558" s="75"/>
      <c r="NEP1558" s="75"/>
      <c r="NEQ1558" s="75"/>
      <c r="NER1558" s="75"/>
      <c r="NES1558" s="75"/>
      <c r="NET1558" s="75"/>
      <c r="NEU1558" s="75"/>
      <c r="NEV1558" s="75"/>
      <c r="NEW1558" s="75"/>
      <c r="NEX1558" s="75"/>
      <c r="NEY1558" s="75"/>
      <c r="NEZ1558" s="75"/>
      <c r="NFA1558" s="75"/>
      <c r="NFB1558" s="75"/>
      <c r="NFC1558" s="75"/>
      <c r="NFD1558" s="75"/>
      <c r="NFE1558" s="75"/>
      <c r="NFF1558" s="75"/>
      <c r="NFG1558" s="75"/>
      <c r="NFH1558" s="75"/>
      <c r="NFI1558" s="75"/>
      <c r="NFJ1558" s="75"/>
      <c r="NFK1558" s="75"/>
      <c r="NFL1558" s="75"/>
      <c r="NFM1558" s="75"/>
      <c r="NFN1558" s="75"/>
      <c r="NFO1558" s="75"/>
      <c r="NFP1558" s="75"/>
      <c r="NFQ1558" s="75"/>
      <c r="NFR1558" s="75"/>
      <c r="NFS1558" s="75"/>
      <c r="NFT1558" s="75"/>
      <c r="NFU1558" s="75"/>
      <c r="NFV1558" s="75"/>
      <c r="NFW1558" s="75"/>
      <c r="NFX1558" s="75"/>
      <c r="NFY1558" s="75"/>
      <c r="NFZ1558" s="75"/>
      <c r="NGA1558" s="75"/>
      <c r="NGB1558" s="75"/>
      <c r="NGC1558" s="75"/>
      <c r="NGD1558" s="75"/>
      <c r="NGE1558" s="75"/>
      <c r="NGF1558" s="75"/>
      <c r="NGG1558" s="75"/>
      <c r="NGH1558" s="75"/>
      <c r="NGI1558" s="75"/>
      <c r="NGJ1558" s="75"/>
      <c r="NGK1558" s="75"/>
      <c r="NGL1558" s="75"/>
      <c r="NGM1558" s="75"/>
      <c r="NGN1558" s="75"/>
      <c r="NGO1558" s="75"/>
      <c r="NGP1558" s="75"/>
      <c r="NGQ1558" s="75"/>
      <c r="NGR1558" s="75"/>
      <c r="NGS1558" s="75"/>
      <c r="NGT1558" s="75"/>
      <c r="NGU1558" s="75"/>
      <c r="NGV1558" s="75"/>
      <c r="NGW1558" s="75"/>
      <c r="NGX1558" s="75"/>
      <c r="NGY1558" s="75"/>
      <c r="NGZ1558" s="75"/>
      <c r="NHA1558" s="75"/>
      <c r="NHB1558" s="75"/>
      <c r="NHC1558" s="75"/>
      <c r="NHD1558" s="75"/>
      <c r="NHE1558" s="75"/>
      <c r="NHF1558" s="75"/>
      <c r="NHG1558" s="75"/>
      <c r="NHH1558" s="75"/>
      <c r="NHI1558" s="75"/>
      <c r="NHJ1558" s="75"/>
      <c r="NHK1558" s="75"/>
      <c r="NHL1558" s="75"/>
      <c r="NHM1558" s="75"/>
      <c r="NHN1558" s="75"/>
      <c r="NHO1558" s="75"/>
      <c r="NHP1558" s="75"/>
      <c r="NHQ1558" s="75"/>
      <c r="NHR1558" s="75"/>
      <c r="NHS1558" s="75"/>
      <c r="NHT1558" s="75"/>
      <c r="NHU1558" s="75"/>
      <c r="NHV1558" s="75"/>
      <c r="NHW1558" s="75"/>
      <c r="NHX1558" s="75"/>
      <c r="NHY1558" s="75"/>
      <c r="NHZ1558" s="75"/>
      <c r="NIA1558" s="75"/>
      <c r="NIB1558" s="75"/>
      <c r="NIC1558" s="75"/>
      <c r="NID1558" s="75"/>
      <c r="NIE1558" s="75"/>
      <c r="NIF1558" s="75"/>
      <c r="NIG1558" s="75"/>
      <c r="NIH1558" s="75"/>
      <c r="NII1558" s="75"/>
      <c r="NIJ1558" s="75"/>
      <c r="NIK1558" s="75"/>
      <c r="NIL1558" s="75"/>
      <c r="NIM1558" s="75"/>
      <c r="NIN1558" s="75"/>
      <c r="NIO1558" s="75"/>
      <c r="NIP1558" s="75"/>
      <c r="NIQ1558" s="75"/>
      <c r="NIR1558" s="75"/>
      <c r="NIS1558" s="75"/>
      <c r="NIT1558" s="75"/>
      <c r="NIU1558" s="75"/>
      <c r="NIV1558" s="75"/>
      <c r="NIW1558" s="75"/>
      <c r="NIX1558" s="75"/>
      <c r="NIY1558" s="75"/>
      <c r="NIZ1558" s="75"/>
      <c r="NJA1558" s="75"/>
      <c r="NJB1558" s="75"/>
      <c r="NJC1558" s="75"/>
      <c r="NJD1558" s="75"/>
      <c r="NJE1558" s="75"/>
      <c r="NJF1558" s="75"/>
      <c r="NJG1558" s="75"/>
      <c r="NJH1558" s="75"/>
      <c r="NJI1558" s="75"/>
      <c r="NJJ1558" s="75"/>
      <c r="NJK1558" s="75"/>
      <c r="NJL1558" s="75"/>
      <c r="NJM1558" s="75"/>
      <c r="NJN1558" s="75"/>
      <c r="NJO1558" s="75"/>
      <c r="NJP1558" s="75"/>
      <c r="NJQ1558" s="75"/>
      <c r="NJR1558" s="75"/>
      <c r="NJS1558" s="75"/>
      <c r="NJT1558" s="75"/>
      <c r="NJU1558" s="75"/>
      <c r="NJV1558" s="75"/>
      <c r="NJW1558" s="75"/>
      <c r="NJX1558" s="75"/>
      <c r="NJY1558" s="75"/>
      <c r="NJZ1558" s="75"/>
      <c r="NKA1558" s="75"/>
      <c r="NKB1558" s="75"/>
      <c r="NKC1558" s="75"/>
      <c r="NKD1558" s="75"/>
      <c r="NKE1558" s="75"/>
      <c r="NKF1558" s="75"/>
      <c r="NKG1558" s="75"/>
      <c r="NKH1558" s="75"/>
      <c r="NKI1558" s="75"/>
      <c r="NKJ1558" s="75"/>
      <c r="NKK1558" s="75"/>
      <c r="NKL1558" s="75"/>
      <c r="NKM1558" s="75"/>
      <c r="NKN1558" s="75"/>
      <c r="NKO1558" s="75"/>
      <c r="NKP1558" s="75"/>
      <c r="NKQ1558" s="75"/>
      <c r="NKR1558" s="75"/>
      <c r="NKS1558" s="75"/>
      <c r="NKT1558" s="75"/>
      <c r="NKU1558" s="75"/>
      <c r="NKV1558" s="75"/>
      <c r="NKW1558" s="75"/>
      <c r="NKX1558" s="75"/>
      <c r="NKY1558" s="75"/>
      <c r="NKZ1558" s="75"/>
      <c r="NLA1558" s="75"/>
      <c r="NLB1558" s="75"/>
      <c r="NLC1558" s="75"/>
      <c r="NLD1558" s="75"/>
      <c r="NLE1558" s="75"/>
      <c r="NLF1558" s="75"/>
      <c r="NLG1558" s="75"/>
      <c r="NLH1558" s="75"/>
      <c r="NLI1558" s="75"/>
      <c r="NLJ1558" s="75"/>
      <c r="NLK1558" s="75"/>
      <c r="NLL1558" s="75"/>
      <c r="NLM1558" s="75"/>
      <c r="NLN1558" s="75"/>
      <c r="NLO1558" s="75"/>
      <c r="NLP1558" s="75"/>
      <c r="NLQ1558" s="75"/>
      <c r="NLR1558" s="75"/>
      <c r="NLS1558" s="75"/>
      <c r="NLT1558" s="75"/>
      <c r="NLU1558" s="75"/>
      <c r="NLV1558" s="75"/>
      <c r="NLW1558" s="75"/>
      <c r="NLX1558" s="75"/>
      <c r="NLY1558" s="75"/>
      <c r="NLZ1558" s="75"/>
      <c r="NMA1558" s="75"/>
      <c r="NMB1558" s="75"/>
      <c r="NMC1558" s="75"/>
      <c r="NMD1558" s="75"/>
      <c r="NME1558" s="75"/>
      <c r="NMF1558" s="75"/>
      <c r="NMG1558" s="75"/>
      <c r="NMH1558" s="75"/>
      <c r="NMI1558" s="75"/>
      <c r="NMJ1558" s="75"/>
      <c r="NMK1558" s="75"/>
      <c r="NML1558" s="75"/>
      <c r="NMM1558" s="75"/>
      <c r="NMN1558" s="75"/>
      <c r="NMO1558" s="75"/>
      <c r="NMP1558" s="75"/>
      <c r="NMQ1558" s="75"/>
      <c r="NMR1558" s="75"/>
      <c r="NMS1558" s="75"/>
      <c r="NMT1558" s="75"/>
      <c r="NMU1558" s="75"/>
      <c r="NMV1558" s="75"/>
      <c r="NMW1558" s="75"/>
      <c r="NMX1558" s="75"/>
      <c r="NMY1558" s="75"/>
      <c r="NMZ1558" s="75"/>
      <c r="NNA1558" s="75"/>
      <c r="NNB1558" s="75"/>
      <c r="NNC1558" s="75"/>
      <c r="NND1558" s="75"/>
      <c r="NNE1558" s="75"/>
      <c r="NNF1558" s="75"/>
      <c r="NNG1558" s="75"/>
      <c r="NNH1558" s="75"/>
      <c r="NNI1558" s="75"/>
      <c r="NNJ1558" s="75"/>
      <c r="NNK1558" s="75"/>
      <c r="NNL1558" s="75"/>
      <c r="NNM1558" s="75"/>
      <c r="NNN1558" s="75"/>
      <c r="NNO1558" s="75"/>
      <c r="NNP1558" s="75"/>
      <c r="NNQ1558" s="75"/>
      <c r="NNR1558" s="75"/>
      <c r="NNS1558" s="75"/>
      <c r="NNT1558" s="75"/>
      <c r="NNU1558" s="75"/>
      <c r="NNV1558" s="75"/>
      <c r="NNW1558" s="75"/>
      <c r="NNX1558" s="75"/>
      <c r="NNY1558" s="75"/>
      <c r="NNZ1558" s="75"/>
      <c r="NOA1558" s="75"/>
      <c r="NOB1558" s="75"/>
      <c r="NOC1558" s="75"/>
      <c r="NOD1558" s="75"/>
      <c r="NOE1558" s="75"/>
      <c r="NOF1558" s="75"/>
      <c r="NOG1558" s="75"/>
      <c r="NOH1558" s="75"/>
      <c r="NOI1558" s="75"/>
      <c r="NOJ1558" s="75"/>
      <c r="NOK1558" s="75"/>
      <c r="NOL1558" s="75"/>
      <c r="NOM1558" s="75"/>
      <c r="NON1558" s="75"/>
      <c r="NOO1558" s="75"/>
      <c r="NOP1558" s="75"/>
      <c r="NOQ1558" s="75"/>
      <c r="NOR1558" s="75"/>
      <c r="NOS1558" s="75"/>
      <c r="NOT1558" s="75"/>
      <c r="NOU1558" s="75"/>
      <c r="NOV1558" s="75"/>
      <c r="NOW1558" s="75"/>
      <c r="NOX1558" s="75"/>
      <c r="NOY1558" s="75"/>
      <c r="NOZ1558" s="75"/>
      <c r="NPA1558" s="75"/>
      <c r="NPB1558" s="75"/>
      <c r="NPC1558" s="75"/>
      <c r="NPD1558" s="75"/>
      <c r="NPE1558" s="75"/>
      <c r="NPF1558" s="75"/>
      <c r="NPG1558" s="75"/>
      <c r="NPH1558" s="75"/>
      <c r="NPI1558" s="75"/>
      <c r="NPJ1558" s="75"/>
      <c r="NPK1558" s="75"/>
      <c r="NPL1558" s="75"/>
      <c r="NPM1558" s="75"/>
      <c r="NPN1558" s="75"/>
      <c r="NPO1558" s="75"/>
      <c r="NPP1558" s="75"/>
      <c r="NPQ1558" s="75"/>
      <c r="NPR1558" s="75"/>
      <c r="NPS1558" s="75"/>
      <c r="NPT1558" s="75"/>
      <c r="NPU1558" s="75"/>
      <c r="NPV1558" s="75"/>
      <c r="NPW1558" s="75"/>
      <c r="NPX1558" s="75"/>
      <c r="NPY1558" s="75"/>
      <c r="NPZ1558" s="75"/>
      <c r="NQA1558" s="75"/>
      <c r="NQB1558" s="75"/>
      <c r="NQC1558" s="75"/>
      <c r="NQD1558" s="75"/>
      <c r="NQE1558" s="75"/>
      <c r="NQF1558" s="75"/>
      <c r="NQG1558" s="75"/>
      <c r="NQH1558" s="75"/>
      <c r="NQI1558" s="75"/>
      <c r="NQJ1558" s="75"/>
      <c r="NQK1558" s="75"/>
      <c r="NQL1558" s="75"/>
      <c r="NQM1558" s="75"/>
      <c r="NQN1558" s="75"/>
      <c r="NQO1558" s="75"/>
      <c r="NQP1558" s="75"/>
      <c r="NQQ1558" s="75"/>
      <c r="NQR1558" s="75"/>
      <c r="NQS1558" s="75"/>
      <c r="NQT1558" s="75"/>
      <c r="NQU1558" s="75"/>
      <c r="NQV1558" s="75"/>
      <c r="NQW1558" s="75"/>
      <c r="NQX1558" s="75"/>
      <c r="NQY1558" s="75"/>
      <c r="NQZ1558" s="75"/>
      <c r="NRA1558" s="75"/>
      <c r="NRB1558" s="75"/>
      <c r="NRC1558" s="75"/>
      <c r="NRD1558" s="75"/>
      <c r="NRE1558" s="75"/>
      <c r="NRF1558" s="75"/>
      <c r="NRG1558" s="75"/>
      <c r="NRH1558" s="75"/>
      <c r="NRI1558" s="75"/>
      <c r="NRJ1558" s="75"/>
      <c r="NRK1558" s="75"/>
      <c r="NRL1558" s="75"/>
      <c r="NRM1558" s="75"/>
      <c r="NRN1558" s="75"/>
      <c r="NRO1558" s="75"/>
      <c r="NRP1558" s="75"/>
      <c r="NRQ1558" s="75"/>
      <c r="NRR1558" s="75"/>
      <c r="NRS1558" s="75"/>
      <c r="NRT1558" s="75"/>
      <c r="NRU1558" s="75"/>
      <c r="NRV1558" s="75"/>
      <c r="NRW1558" s="75"/>
      <c r="NRX1558" s="75"/>
      <c r="NRY1558" s="75"/>
      <c r="NRZ1558" s="75"/>
      <c r="NSA1558" s="75"/>
      <c r="NSB1558" s="75"/>
      <c r="NSC1558" s="75"/>
      <c r="NSD1558" s="75"/>
      <c r="NSE1558" s="75"/>
      <c r="NSF1558" s="75"/>
      <c r="NSG1558" s="75"/>
      <c r="NSH1558" s="75"/>
      <c r="NSI1558" s="75"/>
      <c r="NSJ1558" s="75"/>
      <c r="NSK1558" s="75"/>
      <c r="NSL1558" s="75"/>
      <c r="NSM1558" s="75"/>
      <c r="NSN1558" s="75"/>
      <c r="NSO1558" s="75"/>
      <c r="NSP1558" s="75"/>
      <c r="NSQ1558" s="75"/>
      <c r="NSR1558" s="75"/>
      <c r="NSS1558" s="75"/>
      <c r="NST1558" s="75"/>
      <c r="NSU1558" s="75"/>
      <c r="NSV1558" s="75"/>
      <c r="NSW1558" s="75"/>
      <c r="NSX1558" s="75"/>
      <c r="NSY1558" s="75"/>
      <c r="NSZ1558" s="75"/>
      <c r="NTA1558" s="75"/>
      <c r="NTB1558" s="75"/>
      <c r="NTC1558" s="75"/>
      <c r="NTD1558" s="75"/>
      <c r="NTE1558" s="75"/>
      <c r="NTF1558" s="75"/>
      <c r="NTG1558" s="75"/>
      <c r="NTH1558" s="75"/>
      <c r="NTI1558" s="75"/>
      <c r="NTJ1558" s="75"/>
      <c r="NTK1558" s="75"/>
      <c r="NTL1558" s="75"/>
      <c r="NTM1558" s="75"/>
      <c r="NTN1558" s="75"/>
      <c r="NTO1558" s="75"/>
      <c r="NTP1558" s="75"/>
      <c r="NTQ1558" s="75"/>
      <c r="NTR1558" s="75"/>
      <c r="NTS1558" s="75"/>
      <c r="NTT1558" s="75"/>
      <c r="NTU1558" s="75"/>
      <c r="NTV1558" s="75"/>
      <c r="NTW1558" s="75"/>
      <c r="NTX1558" s="75"/>
      <c r="NTY1558" s="75"/>
      <c r="NTZ1558" s="75"/>
      <c r="NUA1558" s="75"/>
      <c r="NUB1558" s="75"/>
      <c r="NUC1558" s="75"/>
      <c r="NUD1558" s="75"/>
      <c r="NUE1558" s="75"/>
      <c r="NUF1558" s="75"/>
      <c r="NUG1558" s="75"/>
      <c r="NUH1558" s="75"/>
      <c r="NUI1558" s="75"/>
      <c r="NUJ1558" s="75"/>
      <c r="NUK1558" s="75"/>
      <c r="NUL1558" s="75"/>
      <c r="NUM1558" s="75"/>
      <c r="NUN1558" s="75"/>
      <c r="NUO1558" s="75"/>
      <c r="NUP1558" s="75"/>
      <c r="NUQ1558" s="75"/>
      <c r="NUR1558" s="75"/>
      <c r="NUS1558" s="75"/>
      <c r="NUT1558" s="75"/>
      <c r="NUU1558" s="75"/>
      <c r="NUV1558" s="75"/>
      <c r="NUW1558" s="75"/>
      <c r="NUX1558" s="75"/>
      <c r="NUY1558" s="75"/>
      <c r="NUZ1558" s="75"/>
      <c r="NVA1558" s="75"/>
      <c r="NVB1558" s="75"/>
      <c r="NVC1558" s="75"/>
      <c r="NVD1558" s="75"/>
      <c r="NVE1558" s="75"/>
      <c r="NVF1558" s="75"/>
      <c r="NVG1558" s="75"/>
      <c r="NVH1558" s="75"/>
      <c r="NVI1558" s="75"/>
      <c r="NVJ1558" s="75"/>
      <c r="NVK1558" s="75"/>
      <c r="NVL1558" s="75"/>
      <c r="NVM1558" s="75"/>
      <c r="NVN1558" s="75"/>
      <c r="NVO1558" s="75"/>
      <c r="NVP1558" s="75"/>
      <c r="NVQ1558" s="75"/>
      <c r="NVR1558" s="75"/>
      <c r="NVS1558" s="75"/>
      <c r="NVT1558" s="75"/>
      <c r="NVU1558" s="75"/>
      <c r="NVV1558" s="75"/>
      <c r="NVW1558" s="75"/>
      <c r="NVX1558" s="75"/>
      <c r="NVY1558" s="75"/>
      <c r="NVZ1558" s="75"/>
      <c r="NWA1558" s="75"/>
      <c r="NWB1558" s="75"/>
      <c r="NWC1558" s="75"/>
      <c r="NWD1558" s="75"/>
      <c r="NWE1558" s="75"/>
      <c r="NWF1558" s="75"/>
      <c r="NWG1558" s="75"/>
      <c r="NWH1558" s="75"/>
      <c r="NWI1558" s="75"/>
      <c r="NWJ1558" s="75"/>
      <c r="NWK1558" s="75"/>
      <c r="NWL1558" s="75"/>
      <c r="NWM1558" s="75"/>
      <c r="NWN1558" s="75"/>
      <c r="NWO1558" s="75"/>
      <c r="NWP1558" s="75"/>
      <c r="NWQ1558" s="75"/>
      <c r="NWR1558" s="75"/>
      <c r="NWS1558" s="75"/>
      <c r="NWT1558" s="75"/>
      <c r="NWU1558" s="75"/>
      <c r="NWV1558" s="75"/>
      <c r="NWW1558" s="75"/>
      <c r="NWX1558" s="75"/>
      <c r="NWY1558" s="75"/>
      <c r="NWZ1558" s="75"/>
      <c r="NXA1558" s="75"/>
      <c r="NXB1558" s="75"/>
      <c r="NXC1558" s="75"/>
      <c r="NXD1558" s="75"/>
      <c r="NXE1558" s="75"/>
      <c r="NXF1558" s="75"/>
      <c r="NXG1558" s="75"/>
      <c r="NXH1558" s="75"/>
      <c r="NXI1558" s="75"/>
      <c r="NXJ1558" s="75"/>
      <c r="NXK1558" s="75"/>
      <c r="NXL1558" s="75"/>
      <c r="NXM1558" s="75"/>
      <c r="NXN1558" s="75"/>
      <c r="NXO1558" s="75"/>
      <c r="NXP1558" s="75"/>
      <c r="NXQ1558" s="75"/>
      <c r="NXR1558" s="75"/>
      <c r="NXS1558" s="75"/>
      <c r="NXT1558" s="75"/>
      <c r="NXU1558" s="75"/>
      <c r="NXV1558" s="75"/>
      <c r="NXW1558" s="75"/>
      <c r="NXX1558" s="75"/>
      <c r="NXY1558" s="75"/>
      <c r="NXZ1558" s="75"/>
      <c r="NYA1558" s="75"/>
      <c r="NYB1558" s="75"/>
      <c r="NYC1558" s="75"/>
      <c r="NYD1558" s="75"/>
      <c r="NYE1558" s="75"/>
      <c r="NYF1558" s="75"/>
      <c r="NYG1558" s="75"/>
      <c r="NYH1558" s="75"/>
      <c r="NYI1558" s="75"/>
      <c r="NYJ1558" s="75"/>
      <c r="NYK1558" s="75"/>
      <c r="NYL1558" s="75"/>
      <c r="NYM1558" s="75"/>
      <c r="NYN1558" s="75"/>
      <c r="NYO1558" s="75"/>
      <c r="NYP1558" s="75"/>
      <c r="NYQ1558" s="75"/>
      <c r="NYR1558" s="75"/>
      <c r="NYS1558" s="75"/>
      <c r="NYT1558" s="75"/>
      <c r="NYU1558" s="75"/>
      <c r="NYV1558" s="75"/>
      <c r="NYW1558" s="75"/>
      <c r="NYX1558" s="75"/>
      <c r="NYY1558" s="75"/>
      <c r="NYZ1558" s="75"/>
      <c r="NZA1558" s="75"/>
      <c r="NZB1558" s="75"/>
      <c r="NZC1558" s="75"/>
      <c r="NZD1558" s="75"/>
      <c r="NZE1558" s="75"/>
      <c r="NZF1558" s="75"/>
      <c r="NZG1558" s="75"/>
      <c r="NZH1558" s="75"/>
      <c r="NZI1558" s="75"/>
      <c r="NZJ1558" s="75"/>
      <c r="NZK1558" s="75"/>
      <c r="NZL1558" s="75"/>
      <c r="NZM1558" s="75"/>
      <c r="NZN1558" s="75"/>
      <c r="NZO1558" s="75"/>
      <c r="NZP1558" s="75"/>
      <c r="NZQ1558" s="75"/>
      <c r="NZR1558" s="75"/>
      <c r="NZS1558" s="75"/>
      <c r="NZT1558" s="75"/>
      <c r="NZU1558" s="75"/>
      <c r="NZV1558" s="75"/>
      <c r="NZW1558" s="75"/>
      <c r="NZX1558" s="75"/>
      <c r="NZY1558" s="75"/>
      <c r="NZZ1558" s="75"/>
      <c r="OAA1558" s="75"/>
      <c r="OAB1558" s="75"/>
      <c r="OAC1558" s="75"/>
      <c r="OAD1558" s="75"/>
      <c r="OAE1558" s="75"/>
      <c r="OAF1558" s="75"/>
      <c r="OAG1558" s="75"/>
      <c r="OAH1558" s="75"/>
      <c r="OAI1558" s="75"/>
      <c r="OAJ1558" s="75"/>
      <c r="OAK1558" s="75"/>
      <c r="OAL1558" s="75"/>
      <c r="OAM1558" s="75"/>
      <c r="OAN1558" s="75"/>
      <c r="OAO1558" s="75"/>
      <c r="OAP1558" s="75"/>
      <c r="OAQ1558" s="75"/>
      <c r="OAR1558" s="75"/>
      <c r="OAS1558" s="75"/>
      <c r="OAT1558" s="75"/>
      <c r="OAU1558" s="75"/>
      <c r="OAV1558" s="75"/>
      <c r="OAW1558" s="75"/>
      <c r="OAX1558" s="75"/>
      <c r="OAY1558" s="75"/>
      <c r="OAZ1558" s="75"/>
      <c r="OBA1558" s="75"/>
      <c r="OBB1558" s="75"/>
      <c r="OBC1558" s="75"/>
      <c r="OBD1558" s="75"/>
      <c r="OBE1558" s="75"/>
      <c r="OBF1558" s="75"/>
      <c r="OBG1558" s="75"/>
      <c r="OBH1558" s="75"/>
      <c r="OBI1558" s="75"/>
      <c r="OBJ1558" s="75"/>
      <c r="OBK1558" s="75"/>
      <c r="OBL1558" s="75"/>
      <c r="OBM1558" s="75"/>
      <c r="OBN1558" s="75"/>
      <c r="OBO1558" s="75"/>
      <c r="OBP1558" s="75"/>
      <c r="OBQ1558" s="75"/>
      <c r="OBR1558" s="75"/>
      <c r="OBS1558" s="75"/>
      <c r="OBT1558" s="75"/>
      <c r="OBU1558" s="75"/>
      <c r="OBV1558" s="75"/>
      <c r="OBW1558" s="75"/>
      <c r="OBX1558" s="75"/>
      <c r="OBY1558" s="75"/>
      <c r="OBZ1558" s="75"/>
      <c r="OCA1558" s="75"/>
      <c r="OCB1558" s="75"/>
      <c r="OCC1558" s="75"/>
      <c r="OCD1558" s="75"/>
      <c r="OCE1558" s="75"/>
      <c r="OCF1558" s="75"/>
      <c r="OCG1558" s="75"/>
      <c r="OCH1558" s="75"/>
      <c r="OCI1558" s="75"/>
      <c r="OCJ1558" s="75"/>
      <c r="OCK1558" s="75"/>
      <c r="OCL1558" s="75"/>
      <c r="OCM1558" s="75"/>
      <c r="OCN1558" s="75"/>
      <c r="OCO1558" s="75"/>
      <c r="OCP1558" s="75"/>
      <c r="OCQ1558" s="75"/>
      <c r="OCR1558" s="75"/>
      <c r="OCS1558" s="75"/>
      <c r="OCT1558" s="75"/>
      <c r="OCU1558" s="75"/>
      <c r="OCV1558" s="75"/>
      <c r="OCW1558" s="75"/>
      <c r="OCX1558" s="75"/>
      <c r="OCY1558" s="75"/>
      <c r="OCZ1558" s="75"/>
      <c r="ODA1558" s="75"/>
      <c r="ODB1558" s="75"/>
      <c r="ODC1558" s="75"/>
      <c r="ODD1558" s="75"/>
      <c r="ODE1558" s="75"/>
      <c r="ODF1558" s="75"/>
      <c r="ODG1558" s="75"/>
      <c r="ODH1558" s="75"/>
      <c r="ODI1558" s="75"/>
      <c r="ODJ1558" s="75"/>
      <c r="ODK1558" s="75"/>
      <c r="ODL1558" s="75"/>
      <c r="ODM1558" s="75"/>
      <c r="ODN1558" s="75"/>
      <c r="ODO1558" s="75"/>
      <c r="ODP1558" s="75"/>
      <c r="ODQ1558" s="75"/>
      <c r="ODR1558" s="75"/>
      <c r="ODS1558" s="75"/>
      <c r="ODT1558" s="75"/>
      <c r="ODU1558" s="75"/>
      <c r="ODV1558" s="75"/>
      <c r="ODW1558" s="75"/>
      <c r="ODX1558" s="75"/>
      <c r="ODY1558" s="75"/>
      <c r="ODZ1558" s="75"/>
      <c r="OEA1558" s="75"/>
      <c r="OEB1558" s="75"/>
      <c r="OEC1558" s="75"/>
      <c r="OED1558" s="75"/>
      <c r="OEE1558" s="75"/>
      <c r="OEF1558" s="75"/>
      <c r="OEG1558" s="75"/>
      <c r="OEH1558" s="75"/>
      <c r="OEI1558" s="75"/>
      <c r="OEJ1558" s="75"/>
      <c r="OEK1558" s="75"/>
      <c r="OEL1558" s="75"/>
      <c r="OEM1558" s="75"/>
      <c r="OEN1558" s="75"/>
      <c r="OEO1558" s="75"/>
      <c r="OEP1558" s="75"/>
      <c r="OEQ1558" s="75"/>
      <c r="OER1558" s="75"/>
      <c r="OES1558" s="75"/>
      <c r="OET1558" s="75"/>
      <c r="OEU1558" s="75"/>
      <c r="OEV1558" s="75"/>
      <c r="OEW1558" s="75"/>
      <c r="OEX1558" s="75"/>
      <c r="OEY1558" s="75"/>
      <c r="OEZ1558" s="75"/>
      <c r="OFA1558" s="75"/>
      <c r="OFB1558" s="75"/>
      <c r="OFC1558" s="75"/>
      <c r="OFD1558" s="75"/>
      <c r="OFE1558" s="75"/>
      <c r="OFF1558" s="75"/>
      <c r="OFG1558" s="75"/>
      <c r="OFH1558" s="75"/>
      <c r="OFI1558" s="75"/>
      <c r="OFJ1558" s="75"/>
      <c r="OFK1558" s="75"/>
      <c r="OFL1558" s="75"/>
      <c r="OFM1558" s="75"/>
      <c r="OFN1558" s="75"/>
      <c r="OFO1558" s="75"/>
      <c r="OFP1558" s="75"/>
      <c r="OFQ1558" s="75"/>
      <c r="OFR1558" s="75"/>
      <c r="OFS1558" s="75"/>
      <c r="OFT1558" s="75"/>
      <c r="OFU1558" s="75"/>
      <c r="OFV1558" s="75"/>
      <c r="OFW1558" s="75"/>
      <c r="OFX1558" s="75"/>
      <c r="OFY1558" s="75"/>
      <c r="OFZ1558" s="75"/>
      <c r="OGA1558" s="75"/>
      <c r="OGB1558" s="75"/>
      <c r="OGC1558" s="75"/>
      <c r="OGD1558" s="75"/>
      <c r="OGE1558" s="75"/>
      <c r="OGF1558" s="75"/>
      <c r="OGG1558" s="75"/>
      <c r="OGH1558" s="75"/>
      <c r="OGI1558" s="75"/>
      <c r="OGJ1558" s="75"/>
      <c r="OGK1558" s="75"/>
      <c r="OGL1558" s="75"/>
      <c r="OGM1558" s="75"/>
      <c r="OGN1558" s="75"/>
      <c r="OGO1558" s="75"/>
      <c r="OGP1558" s="75"/>
      <c r="OGQ1558" s="75"/>
      <c r="OGR1558" s="75"/>
      <c r="OGS1558" s="75"/>
      <c r="OGT1558" s="75"/>
      <c r="OGU1558" s="75"/>
      <c r="OGV1558" s="75"/>
      <c r="OGW1558" s="75"/>
      <c r="OGX1558" s="75"/>
      <c r="OGY1558" s="75"/>
      <c r="OGZ1558" s="75"/>
      <c r="OHA1558" s="75"/>
      <c r="OHB1558" s="75"/>
      <c r="OHC1558" s="75"/>
      <c r="OHD1558" s="75"/>
      <c r="OHE1558" s="75"/>
      <c r="OHF1558" s="75"/>
      <c r="OHG1558" s="75"/>
      <c r="OHH1558" s="75"/>
      <c r="OHI1558" s="75"/>
      <c r="OHJ1558" s="75"/>
      <c r="OHK1558" s="75"/>
      <c r="OHL1558" s="75"/>
      <c r="OHM1558" s="75"/>
      <c r="OHN1558" s="75"/>
      <c r="OHO1558" s="75"/>
      <c r="OHP1558" s="75"/>
      <c r="OHQ1558" s="75"/>
      <c r="OHR1558" s="75"/>
      <c r="OHS1558" s="75"/>
      <c r="OHT1558" s="75"/>
      <c r="OHU1558" s="75"/>
      <c r="OHV1558" s="75"/>
      <c r="OHW1558" s="75"/>
      <c r="OHX1558" s="75"/>
      <c r="OHY1558" s="75"/>
      <c r="OHZ1558" s="75"/>
      <c r="OIA1558" s="75"/>
      <c r="OIB1558" s="75"/>
      <c r="OIC1558" s="75"/>
      <c r="OID1558" s="75"/>
      <c r="OIE1558" s="75"/>
      <c r="OIF1558" s="75"/>
      <c r="OIG1558" s="75"/>
      <c r="OIH1558" s="75"/>
      <c r="OII1558" s="75"/>
      <c r="OIJ1558" s="75"/>
      <c r="OIK1558" s="75"/>
      <c r="OIL1558" s="75"/>
      <c r="OIM1558" s="75"/>
      <c r="OIN1558" s="75"/>
      <c r="OIO1558" s="75"/>
      <c r="OIP1558" s="75"/>
      <c r="OIQ1558" s="75"/>
      <c r="OIR1558" s="75"/>
      <c r="OIS1558" s="75"/>
      <c r="OIT1558" s="75"/>
      <c r="OIU1558" s="75"/>
      <c r="OIV1558" s="75"/>
      <c r="OIW1558" s="75"/>
      <c r="OIX1558" s="75"/>
      <c r="OIY1558" s="75"/>
      <c r="OIZ1558" s="75"/>
      <c r="OJA1558" s="75"/>
      <c r="OJB1558" s="75"/>
      <c r="OJC1558" s="75"/>
      <c r="OJD1558" s="75"/>
      <c r="OJE1558" s="75"/>
      <c r="OJF1558" s="75"/>
      <c r="OJG1558" s="75"/>
      <c r="OJH1558" s="75"/>
      <c r="OJI1558" s="75"/>
      <c r="OJJ1558" s="75"/>
      <c r="OJK1558" s="75"/>
      <c r="OJL1558" s="75"/>
      <c r="OJM1558" s="75"/>
      <c r="OJN1558" s="75"/>
      <c r="OJO1558" s="75"/>
      <c r="OJP1558" s="75"/>
      <c r="OJQ1558" s="75"/>
      <c r="OJR1558" s="75"/>
      <c r="OJS1558" s="75"/>
      <c r="OJT1558" s="75"/>
      <c r="OJU1558" s="75"/>
      <c r="OJV1558" s="75"/>
      <c r="OJW1558" s="75"/>
      <c r="OJX1558" s="75"/>
      <c r="OJY1558" s="75"/>
      <c r="OJZ1558" s="75"/>
      <c r="OKA1558" s="75"/>
      <c r="OKB1558" s="75"/>
      <c r="OKC1558" s="75"/>
      <c r="OKD1558" s="75"/>
      <c r="OKE1558" s="75"/>
      <c r="OKF1558" s="75"/>
      <c r="OKG1558" s="75"/>
      <c r="OKH1558" s="75"/>
      <c r="OKI1558" s="75"/>
      <c r="OKJ1558" s="75"/>
      <c r="OKK1558" s="75"/>
      <c r="OKL1558" s="75"/>
      <c r="OKM1558" s="75"/>
      <c r="OKN1558" s="75"/>
      <c r="OKO1558" s="75"/>
      <c r="OKP1558" s="75"/>
      <c r="OKQ1558" s="75"/>
      <c r="OKR1558" s="75"/>
      <c r="OKS1558" s="75"/>
      <c r="OKT1558" s="75"/>
      <c r="OKU1558" s="75"/>
      <c r="OKV1558" s="75"/>
      <c r="OKW1558" s="75"/>
      <c r="OKX1558" s="75"/>
      <c r="OKY1558" s="75"/>
      <c r="OKZ1558" s="75"/>
      <c r="OLA1558" s="75"/>
      <c r="OLB1558" s="75"/>
      <c r="OLC1558" s="75"/>
      <c r="OLD1558" s="75"/>
      <c r="OLE1558" s="75"/>
      <c r="OLF1558" s="75"/>
      <c r="OLG1558" s="75"/>
      <c r="OLH1558" s="75"/>
      <c r="OLI1558" s="75"/>
      <c r="OLJ1558" s="75"/>
      <c r="OLK1558" s="75"/>
      <c r="OLL1558" s="75"/>
      <c r="OLM1558" s="75"/>
      <c r="OLN1558" s="75"/>
      <c r="OLO1558" s="75"/>
      <c r="OLP1558" s="75"/>
      <c r="OLQ1558" s="75"/>
      <c r="OLR1558" s="75"/>
      <c r="OLS1558" s="75"/>
      <c r="OLT1558" s="75"/>
      <c r="OLU1558" s="75"/>
      <c r="OLV1558" s="75"/>
      <c r="OLW1558" s="75"/>
      <c r="OLX1558" s="75"/>
      <c r="OLY1558" s="75"/>
      <c r="OLZ1558" s="75"/>
      <c r="OMA1558" s="75"/>
      <c r="OMB1558" s="75"/>
      <c r="OMC1558" s="75"/>
      <c r="OMD1558" s="75"/>
      <c r="OME1558" s="75"/>
      <c r="OMF1558" s="75"/>
      <c r="OMG1558" s="75"/>
      <c r="OMH1558" s="75"/>
      <c r="OMI1558" s="75"/>
      <c r="OMJ1558" s="75"/>
      <c r="OMK1558" s="75"/>
      <c r="OML1558" s="75"/>
      <c r="OMM1558" s="75"/>
      <c r="OMN1558" s="75"/>
      <c r="OMO1558" s="75"/>
      <c r="OMP1558" s="75"/>
      <c r="OMQ1558" s="75"/>
      <c r="OMR1558" s="75"/>
      <c r="OMS1558" s="75"/>
      <c r="OMT1558" s="75"/>
      <c r="OMU1558" s="75"/>
      <c r="OMV1558" s="75"/>
      <c r="OMW1558" s="75"/>
      <c r="OMX1558" s="75"/>
      <c r="OMY1558" s="75"/>
      <c r="OMZ1558" s="75"/>
      <c r="ONA1558" s="75"/>
      <c r="ONB1558" s="75"/>
      <c r="ONC1558" s="75"/>
      <c r="OND1558" s="75"/>
      <c r="ONE1558" s="75"/>
      <c r="ONF1558" s="75"/>
      <c r="ONG1558" s="75"/>
      <c r="ONH1558" s="75"/>
      <c r="ONI1558" s="75"/>
      <c r="ONJ1558" s="75"/>
      <c r="ONK1558" s="75"/>
      <c r="ONL1558" s="75"/>
      <c r="ONM1558" s="75"/>
      <c r="ONN1558" s="75"/>
      <c r="ONO1558" s="75"/>
      <c r="ONP1558" s="75"/>
      <c r="ONQ1558" s="75"/>
      <c r="ONR1558" s="75"/>
      <c r="ONS1558" s="75"/>
      <c r="ONT1558" s="75"/>
      <c r="ONU1558" s="75"/>
      <c r="ONV1558" s="75"/>
      <c r="ONW1558" s="75"/>
      <c r="ONX1558" s="75"/>
      <c r="ONY1558" s="75"/>
      <c r="ONZ1558" s="75"/>
      <c r="OOA1558" s="75"/>
      <c r="OOB1558" s="75"/>
      <c r="OOC1558" s="75"/>
      <c r="OOD1558" s="75"/>
      <c r="OOE1558" s="75"/>
      <c r="OOF1558" s="75"/>
      <c r="OOG1558" s="75"/>
      <c r="OOH1558" s="75"/>
      <c r="OOI1558" s="75"/>
      <c r="OOJ1558" s="75"/>
      <c r="OOK1558" s="75"/>
      <c r="OOL1558" s="75"/>
      <c r="OOM1558" s="75"/>
      <c r="OON1558" s="75"/>
      <c r="OOO1558" s="75"/>
      <c r="OOP1558" s="75"/>
      <c r="OOQ1558" s="75"/>
      <c r="OOR1558" s="75"/>
      <c r="OOS1558" s="75"/>
      <c r="OOT1558" s="75"/>
      <c r="OOU1558" s="75"/>
      <c r="OOV1558" s="75"/>
      <c r="OOW1558" s="75"/>
      <c r="OOX1558" s="75"/>
      <c r="OOY1558" s="75"/>
      <c r="OOZ1558" s="75"/>
      <c r="OPA1558" s="75"/>
      <c r="OPB1558" s="75"/>
      <c r="OPC1558" s="75"/>
      <c r="OPD1558" s="75"/>
      <c r="OPE1558" s="75"/>
      <c r="OPF1558" s="75"/>
      <c r="OPG1558" s="75"/>
      <c r="OPH1558" s="75"/>
      <c r="OPI1558" s="75"/>
      <c r="OPJ1558" s="75"/>
      <c r="OPK1558" s="75"/>
      <c r="OPL1558" s="75"/>
      <c r="OPM1558" s="75"/>
      <c r="OPN1558" s="75"/>
      <c r="OPO1558" s="75"/>
      <c r="OPP1558" s="75"/>
      <c r="OPQ1558" s="75"/>
      <c r="OPR1558" s="75"/>
      <c r="OPS1558" s="75"/>
      <c r="OPT1558" s="75"/>
      <c r="OPU1558" s="75"/>
      <c r="OPV1558" s="75"/>
      <c r="OPW1558" s="75"/>
      <c r="OPX1558" s="75"/>
      <c r="OPY1558" s="75"/>
      <c r="OPZ1558" s="75"/>
      <c r="OQA1558" s="75"/>
      <c r="OQB1558" s="75"/>
      <c r="OQC1558" s="75"/>
      <c r="OQD1558" s="75"/>
      <c r="OQE1558" s="75"/>
      <c r="OQF1558" s="75"/>
      <c r="OQG1558" s="75"/>
      <c r="OQH1558" s="75"/>
      <c r="OQI1558" s="75"/>
      <c r="OQJ1558" s="75"/>
      <c r="OQK1558" s="75"/>
      <c r="OQL1558" s="75"/>
      <c r="OQM1558" s="75"/>
      <c r="OQN1558" s="75"/>
      <c r="OQO1558" s="75"/>
      <c r="OQP1558" s="75"/>
      <c r="OQQ1558" s="75"/>
      <c r="OQR1558" s="75"/>
      <c r="OQS1558" s="75"/>
      <c r="OQT1558" s="75"/>
      <c r="OQU1558" s="75"/>
      <c r="OQV1558" s="75"/>
      <c r="OQW1558" s="75"/>
      <c r="OQX1558" s="75"/>
      <c r="OQY1558" s="75"/>
      <c r="OQZ1558" s="75"/>
      <c r="ORA1558" s="75"/>
      <c r="ORB1558" s="75"/>
      <c r="ORC1558" s="75"/>
      <c r="ORD1558" s="75"/>
      <c r="ORE1558" s="75"/>
      <c r="ORF1558" s="75"/>
      <c r="ORG1558" s="75"/>
      <c r="ORH1558" s="75"/>
      <c r="ORI1558" s="75"/>
      <c r="ORJ1558" s="75"/>
      <c r="ORK1558" s="75"/>
      <c r="ORL1558" s="75"/>
      <c r="ORM1558" s="75"/>
      <c r="ORN1558" s="75"/>
      <c r="ORO1558" s="75"/>
      <c r="ORP1558" s="75"/>
      <c r="ORQ1558" s="75"/>
      <c r="ORR1558" s="75"/>
      <c r="ORS1558" s="75"/>
      <c r="ORT1558" s="75"/>
      <c r="ORU1558" s="75"/>
      <c r="ORV1558" s="75"/>
      <c r="ORW1558" s="75"/>
      <c r="ORX1558" s="75"/>
      <c r="ORY1558" s="75"/>
      <c r="ORZ1558" s="75"/>
      <c r="OSA1558" s="75"/>
      <c r="OSB1558" s="75"/>
      <c r="OSC1558" s="75"/>
      <c r="OSD1558" s="75"/>
      <c r="OSE1558" s="75"/>
      <c r="OSF1558" s="75"/>
      <c r="OSG1558" s="75"/>
      <c r="OSH1558" s="75"/>
      <c r="OSI1558" s="75"/>
      <c r="OSJ1558" s="75"/>
      <c r="OSK1558" s="75"/>
      <c r="OSL1558" s="75"/>
      <c r="OSM1558" s="75"/>
      <c r="OSN1558" s="75"/>
      <c r="OSO1558" s="75"/>
      <c r="OSP1558" s="75"/>
      <c r="OSQ1558" s="75"/>
      <c r="OSR1558" s="75"/>
      <c r="OSS1558" s="75"/>
      <c r="OST1558" s="75"/>
      <c r="OSU1558" s="75"/>
      <c r="OSV1558" s="75"/>
      <c r="OSW1558" s="75"/>
      <c r="OSX1558" s="75"/>
      <c r="OSY1558" s="75"/>
      <c r="OSZ1558" s="75"/>
      <c r="OTA1558" s="75"/>
      <c r="OTB1558" s="75"/>
      <c r="OTC1558" s="75"/>
      <c r="OTD1558" s="75"/>
      <c r="OTE1558" s="75"/>
      <c r="OTF1558" s="75"/>
      <c r="OTG1558" s="75"/>
      <c r="OTH1558" s="75"/>
      <c r="OTI1558" s="75"/>
      <c r="OTJ1558" s="75"/>
      <c r="OTK1558" s="75"/>
      <c r="OTL1558" s="75"/>
      <c r="OTM1558" s="75"/>
      <c r="OTN1558" s="75"/>
      <c r="OTO1558" s="75"/>
      <c r="OTP1558" s="75"/>
      <c r="OTQ1558" s="75"/>
      <c r="OTR1558" s="75"/>
      <c r="OTS1558" s="75"/>
      <c r="OTT1558" s="75"/>
      <c r="OTU1558" s="75"/>
      <c r="OTV1558" s="75"/>
      <c r="OTW1558" s="75"/>
      <c r="OTX1558" s="75"/>
      <c r="OTY1558" s="75"/>
      <c r="OTZ1558" s="75"/>
      <c r="OUA1558" s="75"/>
      <c r="OUB1558" s="75"/>
      <c r="OUC1558" s="75"/>
      <c r="OUD1558" s="75"/>
      <c r="OUE1558" s="75"/>
      <c r="OUF1558" s="75"/>
      <c r="OUG1558" s="75"/>
      <c r="OUH1558" s="75"/>
      <c r="OUI1558" s="75"/>
      <c r="OUJ1558" s="75"/>
      <c r="OUK1558" s="75"/>
      <c r="OUL1558" s="75"/>
      <c r="OUM1558" s="75"/>
      <c r="OUN1558" s="75"/>
      <c r="OUO1558" s="75"/>
      <c r="OUP1558" s="75"/>
      <c r="OUQ1558" s="75"/>
      <c r="OUR1558" s="75"/>
      <c r="OUS1558" s="75"/>
      <c r="OUT1558" s="75"/>
      <c r="OUU1558" s="75"/>
      <c r="OUV1558" s="75"/>
      <c r="OUW1558" s="75"/>
      <c r="OUX1558" s="75"/>
      <c r="OUY1558" s="75"/>
      <c r="OUZ1558" s="75"/>
      <c r="OVA1558" s="75"/>
      <c r="OVB1558" s="75"/>
      <c r="OVC1558" s="75"/>
      <c r="OVD1558" s="75"/>
      <c r="OVE1558" s="75"/>
      <c r="OVF1558" s="75"/>
      <c r="OVG1558" s="75"/>
      <c r="OVH1558" s="75"/>
      <c r="OVI1558" s="75"/>
      <c r="OVJ1558" s="75"/>
      <c r="OVK1558" s="75"/>
      <c r="OVL1558" s="75"/>
      <c r="OVM1558" s="75"/>
      <c r="OVN1558" s="75"/>
      <c r="OVO1558" s="75"/>
      <c r="OVP1558" s="75"/>
      <c r="OVQ1558" s="75"/>
      <c r="OVR1558" s="75"/>
      <c r="OVS1558" s="75"/>
      <c r="OVT1558" s="75"/>
      <c r="OVU1558" s="75"/>
      <c r="OVV1558" s="75"/>
      <c r="OVW1558" s="75"/>
      <c r="OVX1558" s="75"/>
      <c r="OVY1558" s="75"/>
      <c r="OVZ1558" s="75"/>
      <c r="OWA1558" s="75"/>
      <c r="OWB1558" s="75"/>
      <c r="OWC1558" s="75"/>
      <c r="OWD1558" s="75"/>
      <c r="OWE1558" s="75"/>
      <c r="OWF1558" s="75"/>
      <c r="OWG1558" s="75"/>
      <c r="OWH1558" s="75"/>
      <c r="OWI1558" s="75"/>
      <c r="OWJ1558" s="75"/>
      <c r="OWK1558" s="75"/>
      <c r="OWL1558" s="75"/>
      <c r="OWM1558" s="75"/>
      <c r="OWN1558" s="75"/>
      <c r="OWO1558" s="75"/>
      <c r="OWP1558" s="75"/>
      <c r="OWQ1558" s="75"/>
      <c r="OWR1558" s="75"/>
      <c r="OWS1558" s="75"/>
      <c r="OWT1558" s="75"/>
      <c r="OWU1558" s="75"/>
      <c r="OWV1558" s="75"/>
      <c r="OWW1558" s="75"/>
      <c r="OWX1558" s="75"/>
      <c r="OWY1558" s="75"/>
      <c r="OWZ1558" s="75"/>
      <c r="OXA1558" s="75"/>
      <c r="OXB1558" s="75"/>
      <c r="OXC1558" s="75"/>
      <c r="OXD1558" s="75"/>
      <c r="OXE1558" s="75"/>
      <c r="OXF1558" s="75"/>
      <c r="OXG1558" s="75"/>
      <c r="OXH1558" s="75"/>
      <c r="OXI1558" s="75"/>
      <c r="OXJ1558" s="75"/>
      <c r="OXK1558" s="75"/>
      <c r="OXL1558" s="75"/>
      <c r="OXM1558" s="75"/>
      <c r="OXN1558" s="75"/>
      <c r="OXO1558" s="75"/>
      <c r="OXP1558" s="75"/>
      <c r="OXQ1558" s="75"/>
      <c r="OXR1558" s="75"/>
      <c r="OXS1558" s="75"/>
      <c r="OXT1558" s="75"/>
      <c r="OXU1558" s="75"/>
      <c r="OXV1558" s="75"/>
      <c r="OXW1558" s="75"/>
      <c r="OXX1558" s="75"/>
      <c r="OXY1558" s="75"/>
      <c r="OXZ1558" s="75"/>
      <c r="OYA1558" s="75"/>
      <c r="OYB1558" s="75"/>
      <c r="OYC1558" s="75"/>
      <c r="OYD1558" s="75"/>
      <c r="OYE1558" s="75"/>
      <c r="OYF1558" s="75"/>
      <c r="OYG1558" s="75"/>
      <c r="OYH1558" s="75"/>
      <c r="OYI1558" s="75"/>
      <c r="OYJ1558" s="75"/>
      <c r="OYK1558" s="75"/>
      <c r="OYL1558" s="75"/>
      <c r="OYM1558" s="75"/>
      <c r="OYN1558" s="75"/>
      <c r="OYO1558" s="75"/>
      <c r="OYP1558" s="75"/>
      <c r="OYQ1558" s="75"/>
      <c r="OYR1558" s="75"/>
      <c r="OYS1558" s="75"/>
      <c r="OYT1558" s="75"/>
      <c r="OYU1558" s="75"/>
      <c r="OYV1558" s="75"/>
      <c r="OYW1558" s="75"/>
      <c r="OYX1558" s="75"/>
      <c r="OYY1558" s="75"/>
      <c r="OYZ1558" s="75"/>
      <c r="OZA1558" s="75"/>
      <c r="OZB1558" s="75"/>
      <c r="OZC1558" s="75"/>
      <c r="OZD1558" s="75"/>
      <c r="OZE1558" s="75"/>
      <c r="OZF1558" s="75"/>
      <c r="OZG1558" s="75"/>
      <c r="OZH1558" s="75"/>
      <c r="OZI1558" s="75"/>
      <c r="OZJ1558" s="75"/>
      <c r="OZK1558" s="75"/>
      <c r="OZL1558" s="75"/>
      <c r="OZM1558" s="75"/>
      <c r="OZN1558" s="75"/>
      <c r="OZO1558" s="75"/>
      <c r="OZP1558" s="75"/>
      <c r="OZQ1558" s="75"/>
      <c r="OZR1558" s="75"/>
      <c r="OZS1558" s="75"/>
      <c r="OZT1558" s="75"/>
      <c r="OZU1558" s="75"/>
      <c r="OZV1558" s="75"/>
      <c r="OZW1558" s="75"/>
      <c r="OZX1558" s="75"/>
      <c r="OZY1558" s="75"/>
      <c r="OZZ1558" s="75"/>
      <c r="PAA1558" s="75"/>
      <c r="PAB1558" s="75"/>
      <c r="PAC1558" s="75"/>
      <c r="PAD1558" s="75"/>
      <c r="PAE1558" s="75"/>
      <c r="PAF1558" s="75"/>
      <c r="PAG1558" s="75"/>
      <c r="PAH1558" s="75"/>
      <c r="PAI1558" s="75"/>
      <c r="PAJ1558" s="75"/>
      <c r="PAK1558" s="75"/>
      <c r="PAL1558" s="75"/>
      <c r="PAM1558" s="75"/>
      <c r="PAN1558" s="75"/>
      <c r="PAO1558" s="75"/>
      <c r="PAP1558" s="75"/>
      <c r="PAQ1558" s="75"/>
      <c r="PAR1558" s="75"/>
      <c r="PAS1558" s="75"/>
      <c r="PAT1558" s="75"/>
      <c r="PAU1558" s="75"/>
      <c r="PAV1558" s="75"/>
      <c r="PAW1558" s="75"/>
      <c r="PAX1558" s="75"/>
      <c r="PAY1558" s="75"/>
      <c r="PAZ1558" s="75"/>
      <c r="PBA1558" s="75"/>
      <c r="PBB1558" s="75"/>
      <c r="PBC1558" s="75"/>
      <c r="PBD1558" s="75"/>
      <c r="PBE1558" s="75"/>
      <c r="PBF1558" s="75"/>
      <c r="PBG1558" s="75"/>
      <c r="PBH1558" s="75"/>
      <c r="PBI1558" s="75"/>
      <c r="PBJ1558" s="75"/>
      <c r="PBK1558" s="75"/>
      <c r="PBL1558" s="75"/>
      <c r="PBM1558" s="75"/>
      <c r="PBN1558" s="75"/>
      <c r="PBO1558" s="75"/>
      <c r="PBP1558" s="75"/>
      <c r="PBQ1558" s="75"/>
      <c r="PBR1558" s="75"/>
      <c r="PBS1558" s="75"/>
      <c r="PBT1558" s="75"/>
      <c r="PBU1558" s="75"/>
      <c r="PBV1558" s="75"/>
      <c r="PBW1558" s="75"/>
      <c r="PBX1558" s="75"/>
      <c r="PBY1558" s="75"/>
      <c r="PBZ1558" s="75"/>
      <c r="PCA1558" s="75"/>
      <c r="PCB1558" s="75"/>
      <c r="PCC1558" s="75"/>
      <c r="PCD1558" s="75"/>
      <c r="PCE1558" s="75"/>
      <c r="PCF1558" s="75"/>
      <c r="PCG1558" s="75"/>
      <c r="PCH1558" s="75"/>
      <c r="PCI1558" s="75"/>
      <c r="PCJ1558" s="75"/>
      <c r="PCK1558" s="75"/>
      <c r="PCL1558" s="75"/>
      <c r="PCM1558" s="75"/>
      <c r="PCN1558" s="75"/>
      <c r="PCO1558" s="75"/>
      <c r="PCP1558" s="75"/>
      <c r="PCQ1558" s="75"/>
      <c r="PCR1558" s="75"/>
      <c r="PCS1558" s="75"/>
      <c r="PCT1558" s="75"/>
      <c r="PCU1558" s="75"/>
      <c r="PCV1558" s="75"/>
      <c r="PCW1558" s="75"/>
      <c r="PCX1558" s="75"/>
      <c r="PCY1558" s="75"/>
      <c r="PCZ1558" s="75"/>
      <c r="PDA1558" s="75"/>
      <c r="PDB1558" s="75"/>
      <c r="PDC1558" s="75"/>
      <c r="PDD1558" s="75"/>
      <c r="PDE1558" s="75"/>
      <c r="PDF1558" s="75"/>
      <c r="PDG1558" s="75"/>
      <c r="PDH1558" s="75"/>
      <c r="PDI1558" s="75"/>
      <c r="PDJ1558" s="75"/>
      <c r="PDK1558" s="75"/>
      <c r="PDL1558" s="75"/>
      <c r="PDM1558" s="75"/>
      <c r="PDN1558" s="75"/>
      <c r="PDO1558" s="75"/>
      <c r="PDP1558" s="75"/>
      <c r="PDQ1558" s="75"/>
      <c r="PDR1558" s="75"/>
      <c r="PDS1558" s="75"/>
      <c r="PDT1558" s="75"/>
      <c r="PDU1558" s="75"/>
      <c r="PDV1558" s="75"/>
      <c r="PDW1558" s="75"/>
      <c r="PDX1558" s="75"/>
      <c r="PDY1558" s="75"/>
      <c r="PDZ1558" s="75"/>
      <c r="PEA1558" s="75"/>
      <c r="PEB1558" s="75"/>
      <c r="PEC1558" s="75"/>
      <c r="PED1558" s="75"/>
      <c r="PEE1558" s="75"/>
      <c r="PEF1558" s="75"/>
      <c r="PEG1558" s="75"/>
      <c r="PEH1558" s="75"/>
      <c r="PEI1558" s="75"/>
      <c r="PEJ1558" s="75"/>
      <c r="PEK1558" s="75"/>
      <c r="PEL1558" s="75"/>
      <c r="PEM1558" s="75"/>
      <c r="PEN1558" s="75"/>
      <c r="PEO1558" s="75"/>
      <c r="PEP1558" s="75"/>
      <c r="PEQ1558" s="75"/>
      <c r="PER1558" s="75"/>
      <c r="PES1558" s="75"/>
      <c r="PET1558" s="75"/>
      <c r="PEU1558" s="75"/>
      <c r="PEV1558" s="75"/>
      <c r="PEW1558" s="75"/>
      <c r="PEX1558" s="75"/>
      <c r="PEY1558" s="75"/>
      <c r="PEZ1558" s="75"/>
      <c r="PFA1558" s="75"/>
      <c r="PFB1558" s="75"/>
      <c r="PFC1558" s="75"/>
      <c r="PFD1558" s="75"/>
      <c r="PFE1558" s="75"/>
      <c r="PFF1558" s="75"/>
      <c r="PFG1558" s="75"/>
      <c r="PFH1558" s="75"/>
      <c r="PFI1558" s="75"/>
      <c r="PFJ1558" s="75"/>
      <c r="PFK1558" s="75"/>
      <c r="PFL1558" s="75"/>
      <c r="PFM1558" s="75"/>
      <c r="PFN1558" s="75"/>
      <c r="PFO1558" s="75"/>
      <c r="PFP1558" s="75"/>
      <c r="PFQ1558" s="75"/>
      <c r="PFR1558" s="75"/>
      <c r="PFS1558" s="75"/>
      <c r="PFT1558" s="75"/>
      <c r="PFU1558" s="75"/>
      <c r="PFV1558" s="75"/>
      <c r="PFW1558" s="75"/>
      <c r="PFX1558" s="75"/>
      <c r="PFY1558" s="75"/>
      <c r="PFZ1558" s="75"/>
      <c r="PGA1558" s="75"/>
      <c r="PGB1558" s="75"/>
      <c r="PGC1558" s="75"/>
      <c r="PGD1558" s="75"/>
      <c r="PGE1558" s="75"/>
      <c r="PGF1558" s="75"/>
      <c r="PGG1558" s="75"/>
      <c r="PGH1558" s="75"/>
      <c r="PGI1558" s="75"/>
      <c r="PGJ1558" s="75"/>
      <c r="PGK1558" s="75"/>
      <c r="PGL1558" s="75"/>
      <c r="PGM1558" s="75"/>
      <c r="PGN1558" s="75"/>
      <c r="PGO1558" s="75"/>
      <c r="PGP1558" s="75"/>
      <c r="PGQ1558" s="75"/>
      <c r="PGR1558" s="75"/>
      <c r="PGS1558" s="75"/>
      <c r="PGT1558" s="75"/>
      <c r="PGU1558" s="75"/>
      <c r="PGV1558" s="75"/>
      <c r="PGW1558" s="75"/>
      <c r="PGX1558" s="75"/>
      <c r="PGY1558" s="75"/>
      <c r="PGZ1558" s="75"/>
      <c r="PHA1558" s="75"/>
      <c r="PHB1558" s="75"/>
      <c r="PHC1558" s="75"/>
      <c r="PHD1558" s="75"/>
      <c r="PHE1558" s="75"/>
      <c r="PHF1558" s="75"/>
      <c r="PHG1558" s="75"/>
      <c r="PHH1558" s="75"/>
      <c r="PHI1558" s="75"/>
      <c r="PHJ1558" s="75"/>
      <c r="PHK1558" s="75"/>
      <c r="PHL1558" s="75"/>
      <c r="PHM1558" s="75"/>
      <c r="PHN1558" s="75"/>
      <c r="PHO1558" s="75"/>
      <c r="PHP1558" s="75"/>
      <c r="PHQ1558" s="75"/>
      <c r="PHR1558" s="75"/>
      <c r="PHS1558" s="75"/>
      <c r="PHT1558" s="75"/>
      <c r="PHU1558" s="75"/>
      <c r="PHV1558" s="75"/>
      <c r="PHW1558" s="75"/>
      <c r="PHX1558" s="75"/>
      <c r="PHY1558" s="75"/>
      <c r="PHZ1558" s="75"/>
      <c r="PIA1558" s="75"/>
      <c r="PIB1558" s="75"/>
      <c r="PIC1558" s="75"/>
      <c r="PID1558" s="75"/>
      <c r="PIE1558" s="75"/>
      <c r="PIF1558" s="75"/>
      <c r="PIG1558" s="75"/>
      <c r="PIH1558" s="75"/>
      <c r="PII1558" s="75"/>
      <c r="PIJ1558" s="75"/>
      <c r="PIK1558" s="75"/>
      <c r="PIL1558" s="75"/>
      <c r="PIM1558" s="75"/>
      <c r="PIN1558" s="75"/>
      <c r="PIO1558" s="75"/>
      <c r="PIP1558" s="75"/>
      <c r="PIQ1558" s="75"/>
      <c r="PIR1558" s="75"/>
      <c r="PIS1558" s="75"/>
      <c r="PIT1558" s="75"/>
      <c r="PIU1558" s="75"/>
      <c r="PIV1558" s="75"/>
      <c r="PIW1558" s="75"/>
      <c r="PIX1558" s="75"/>
      <c r="PIY1558" s="75"/>
      <c r="PIZ1558" s="75"/>
      <c r="PJA1558" s="75"/>
      <c r="PJB1558" s="75"/>
      <c r="PJC1558" s="75"/>
      <c r="PJD1558" s="75"/>
      <c r="PJE1558" s="75"/>
      <c r="PJF1558" s="75"/>
      <c r="PJG1558" s="75"/>
      <c r="PJH1558" s="75"/>
      <c r="PJI1558" s="75"/>
      <c r="PJJ1558" s="75"/>
      <c r="PJK1558" s="75"/>
      <c r="PJL1558" s="75"/>
      <c r="PJM1558" s="75"/>
      <c r="PJN1558" s="75"/>
      <c r="PJO1558" s="75"/>
      <c r="PJP1558" s="75"/>
      <c r="PJQ1558" s="75"/>
      <c r="PJR1558" s="75"/>
      <c r="PJS1558" s="75"/>
      <c r="PJT1558" s="75"/>
      <c r="PJU1558" s="75"/>
      <c r="PJV1558" s="75"/>
      <c r="PJW1558" s="75"/>
      <c r="PJX1558" s="75"/>
      <c r="PJY1558" s="75"/>
      <c r="PJZ1558" s="75"/>
      <c r="PKA1558" s="75"/>
      <c r="PKB1558" s="75"/>
      <c r="PKC1558" s="75"/>
      <c r="PKD1558" s="75"/>
      <c r="PKE1558" s="75"/>
      <c r="PKF1558" s="75"/>
      <c r="PKG1558" s="75"/>
      <c r="PKH1558" s="75"/>
      <c r="PKI1558" s="75"/>
      <c r="PKJ1558" s="75"/>
      <c r="PKK1558" s="75"/>
      <c r="PKL1558" s="75"/>
      <c r="PKM1558" s="75"/>
      <c r="PKN1558" s="75"/>
      <c r="PKO1558" s="75"/>
      <c r="PKP1558" s="75"/>
      <c r="PKQ1558" s="75"/>
      <c r="PKR1558" s="75"/>
      <c r="PKS1558" s="75"/>
      <c r="PKT1558" s="75"/>
      <c r="PKU1558" s="75"/>
      <c r="PKV1558" s="75"/>
      <c r="PKW1558" s="75"/>
      <c r="PKX1558" s="75"/>
      <c r="PKY1558" s="75"/>
      <c r="PKZ1558" s="75"/>
      <c r="PLA1558" s="75"/>
      <c r="PLB1558" s="75"/>
      <c r="PLC1558" s="75"/>
      <c r="PLD1558" s="75"/>
      <c r="PLE1558" s="75"/>
      <c r="PLF1558" s="75"/>
      <c r="PLG1558" s="75"/>
      <c r="PLH1558" s="75"/>
      <c r="PLI1558" s="75"/>
      <c r="PLJ1558" s="75"/>
      <c r="PLK1558" s="75"/>
      <c r="PLL1558" s="75"/>
      <c r="PLM1558" s="75"/>
      <c r="PLN1558" s="75"/>
      <c r="PLO1558" s="75"/>
      <c r="PLP1558" s="75"/>
      <c r="PLQ1558" s="75"/>
      <c r="PLR1558" s="75"/>
      <c r="PLS1558" s="75"/>
      <c r="PLT1558" s="75"/>
      <c r="PLU1558" s="75"/>
      <c r="PLV1558" s="75"/>
      <c r="PLW1558" s="75"/>
      <c r="PLX1558" s="75"/>
      <c r="PLY1558" s="75"/>
      <c r="PLZ1558" s="75"/>
      <c r="PMA1558" s="75"/>
      <c r="PMB1558" s="75"/>
      <c r="PMC1558" s="75"/>
      <c r="PMD1558" s="75"/>
      <c r="PME1558" s="75"/>
      <c r="PMF1558" s="75"/>
      <c r="PMG1558" s="75"/>
      <c r="PMH1558" s="75"/>
      <c r="PMI1558" s="75"/>
      <c r="PMJ1558" s="75"/>
      <c r="PMK1558" s="75"/>
      <c r="PML1558" s="75"/>
      <c r="PMM1558" s="75"/>
      <c r="PMN1558" s="75"/>
      <c r="PMO1558" s="75"/>
      <c r="PMP1558" s="75"/>
      <c r="PMQ1558" s="75"/>
      <c r="PMR1558" s="75"/>
      <c r="PMS1558" s="75"/>
      <c r="PMT1558" s="75"/>
      <c r="PMU1558" s="75"/>
      <c r="PMV1558" s="75"/>
      <c r="PMW1558" s="75"/>
      <c r="PMX1558" s="75"/>
      <c r="PMY1558" s="75"/>
      <c r="PMZ1558" s="75"/>
      <c r="PNA1558" s="75"/>
      <c r="PNB1558" s="75"/>
      <c r="PNC1558" s="75"/>
      <c r="PND1558" s="75"/>
      <c r="PNE1558" s="75"/>
      <c r="PNF1558" s="75"/>
      <c r="PNG1558" s="75"/>
      <c r="PNH1558" s="75"/>
      <c r="PNI1558" s="75"/>
      <c r="PNJ1558" s="75"/>
      <c r="PNK1558" s="75"/>
      <c r="PNL1558" s="75"/>
      <c r="PNM1558" s="75"/>
      <c r="PNN1558" s="75"/>
      <c r="PNO1558" s="75"/>
      <c r="PNP1558" s="75"/>
      <c r="PNQ1558" s="75"/>
      <c r="PNR1558" s="75"/>
      <c r="PNS1558" s="75"/>
      <c r="PNT1558" s="75"/>
      <c r="PNU1558" s="75"/>
      <c r="PNV1558" s="75"/>
      <c r="PNW1558" s="75"/>
      <c r="PNX1558" s="75"/>
      <c r="PNY1558" s="75"/>
      <c r="PNZ1558" s="75"/>
      <c r="POA1558" s="75"/>
      <c r="POB1558" s="75"/>
      <c r="POC1558" s="75"/>
      <c r="POD1558" s="75"/>
      <c r="POE1558" s="75"/>
      <c r="POF1558" s="75"/>
      <c r="POG1558" s="75"/>
      <c r="POH1558" s="75"/>
      <c r="POI1558" s="75"/>
      <c r="POJ1558" s="75"/>
      <c r="POK1558" s="75"/>
      <c r="POL1558" s="75"/>
      <c r="POM1558" s="75"/>
      <c r="PON1558" s="75"/>
      <c r="POO1558" s="75"/>
      <c r="POP1558" s="75"/>
      <c r="POQ1558" s="75"/>
      <c r="POR1558" s="75"/>
      <c r="POS1558" s="75"/>
      <c r="POT1558" s="75"/>
      <c r="POU1558" s="75"/>
      <c r="POV1558" s="75"/>
      <c r="POW1558" s="75"/>
      <c r="POX1558" s="75"/>
      <c r="POY1558" s="75"/>
      <c r="POZ1558" s="75"/>
      <c r="PPA1558" s="75"/>
      <c r="PPB1558" s="75"/>
      <c r="PPC1558" s="75"/>
      <c r="PPD1558" s="75"/>
      <c r="PPE1558" s="75"/>
      <c r="PPF1558" s="75"/>
      <c r="PPG1558" s="75"/>
      <c r="PPH1558" s="75"/>
      <c r="PPI1558" s="75"/>
      <c r="PPJ1558" s="75"/>
      <c r="PPK1558" s="75"/>
      <c r="PPL1558" s="75"/>
      <c r="PPM1558" s="75"/>
      <c r="PPN1558" s="75"/>
      <c r="PPO1558" s="75"/>
      <c r="PPP1558" s="75"/>
      <c r="PPQ1558" s="75"/>
      <c r="PPR1558" s="75"/>
      <c r="PPS1558" s="75"/>
      <c r="PPT1558" s="75"/>
      <c r="PPU1558" s="75"/>
      <c r="PPV1558" s="75"/>
      <c r="PPW1558" s="75"/>
      <c r="PPX1558" s="75"/>
      <c r="PPY1558" s="75"/>
      <c r="PPZ1558" s="75"/>
      <c r="PQA1558" s="75"/>
      <c r="PQB1558" s="75"/>
      <c r="PQC1558" s="75"/>
      <c r="PQD1558" s="75"/>
      <c r="PQE1558" s="75"/>
      <c r="PQF1558" s="75"/>
      <c r="PQG1558" s="75"/>
      <c r="PQH1558" s="75"/>
      <c r="PQI1558" s="75"/>
      <c r="PQJ1558" s="75"/>
      <c r="PQK1558" s="75"/>
      <c r="PQL1558" s="75"/>
      <c r="PQM1558" s="75"/>
      <c r="PQN1558" s="75"/>
      <c r="PQO1558" s="75"/>
      <c r="PQP1558" s="75"/>
      <c r="PQQ1558" s="75"/>
      <c r="PQR1558" s="75"/>
      <c r="PQS1558" s="75"/>
      <c r="PQT1558" s="75"/>
      <c r="PQU1558" s="75"/>
      <c r="PQV1558" s="75"/>
      <c r="PQW1558" s="75"/>
      <c r="PQX1558" s="75"/>
      <c r="PQY1558" s="75"/>
      <c r="PQZ1558" s="75"/>
      <c r="PRA1558" s="75"/>
      <c r="PRB1558" s="75"/>
      <c r="PRC1558" s="75"/>
      <c r="PRD1558" s="75"/>
      <c r="PRE1558" s="75"/>
      <c r="PRF1558" s="75"/>
      <c r="PRG1558" s="75"/>
      <c r="PRH1558" s="75"/>
      <c r="PRI1558" s="75"/>
      <c r="PRJ1558" s="75"/>
      <c r="PRK1558" s="75"/>
      <c r="PRL1558" s="75"/>
      <c r="PRM1558" s="75"/>
      <c r="PRN1558" s="75"/>
      <c r="PRO1558" s="75"/>
      <c r="PRP1558" s="75"/>
      <c r="PRQ1558" s="75"/>
      <c r="PRR1558" s="75"/>
      <c r="PRS1558" s="75"/>
      <c r="PRT1558" s="75"/>
      <c r="PRU1558" s="75"/>
      <c r="PRV1558" s="75"/>
      <c r="PRW1558" s="75"/>
      <c r="PRX1558" s="75"/>
      <c r="PRY1558" s="75"/>
      <c r="PRZ1558" s="75"/>
      <c r="PSA1558" s="75"/>
      <c r="PSB1558" s="75"/>
      <c r="PSC1558" s="75"/>
      <c r="PSD1558" s="75"/>
      <c r="PSE1558" s="75"/>
      <c r="PSF1558" s="75"/>
      <c r="PSG1558" s="75"/>
      <c r="PSH1558" s="75"/>
      <c r="PSI1558" s="75"/>
      <c r="PSJ1558" s="75"/>
      <c r="PSK1558" s="75"/>
      <c r="PSL1558" s="75"/>
      <c r="PSM1558" s="75"/>
      <c r="PSN1558" s="75"/>
      <c r="PSO1558" s="75"/>
      <c r="PSP1558" s="75"/>
      <c r="PSQ1558" s="75"/>
      <c r="PSR1558" s="75"/>
      <c r="PSS1558" s="75"/>
      <c r="PST1558" s="75"/>
      <c r="PSU1558" s="75"/>
      <c r="PSV1558" s="75"/>
      <c r="PSW1558" s="75"/>
      <c r="PSX1558" s="75"/>
      <c r="PSY1558" s="75"/>
      <c r="PSZ1558" s="75"/>
      <c r="PTA1558" s="75"/>
      <c r="PTB1558" s="75"/>
      <c r="PTC1558" s="75"/>
      <c r="PTD1558" s="75"/>
      <c r="PTE1558" s="75"/>
      <c r="PTF1558" s="75"/>
      <c r="PTG1558" s="75"/>
      <c r="PTH1558" s="75"/>
      <c r="PTI1558" s="75"/>
      <c r="PTJ1558" s="75"/>
      <c r="PTK1558" s="75"/>
      <c r="PTL1558" s="75"/>
      <c r="PTM1558" s="75"/>
      <c r="PTN1558" s="75"/>
      <c r="PTO1558" s="75"/>
      <c r="PTP1558" s="75"/>
      <c r="PTQ1558" s="75"/>
      <c r="PTR1558" s="75"/>
      <c r="PTS1558" s="75"/>
      <c r="PTT1558" s="75"/>
      <c r="PTU1558" s="75"/>
      <c r="PTV1558" s="75"/>
      <c r="PTW1558" s="75"/>
      <c r="PTX1558" s="75"/>
      <c r="PTY1558" s="75"/>
      <c r="PTZ1558" s="75"/>
      <c r="PUA1558" s="75"/>
      <c r="PUB1558" s="75"/>
      <c r="PUC1558" s="75"/>
      <c r="PUD1558" s="75"/>
      <c r="PUE1558" s="75"/>
      <c r="PUF1558" s="75"/>
      <c r="PUG1558" s="75"/>
      <c r="PUH1558" s="75"/>
      <c r="PUI1558" s="75"/>
      <c r="PUJ1558" s="75"/>
      <c r="PUK1558" s="75"/>
      <c r="PUL1558" s="75"/>
      <c r="PUM1558" s="75"/>
      <c r="PUN1558" s="75"/>
      <c r="PUO1558" s="75"/>
      <c r="PUP1558" s="75"/>
      <c r="PUQ1558" s="75"/>
      <c r="PUR1558" s="75"/>
      <c r="PUS1558" s="75"/>
      <c r="PUT1558" s="75"/>
      <c r="PUU1558" s="75"/>
      <c r="PUV1558" s="75"/>
      <c r="PUW1558" s="75"/>
      <c r="PUX1558" s="75"/>
      <c r="PUY1558" s="75"/>
      <c r="PUZ1558" s="75"/>
      <c r="PVA1558" s="75"/>
      <c r="PVB1558" s="75"/>
      <c r="PVC1558" s="75"/>
      <c r="PVD1558" s="75"/>
      <c r="PVE1558" s="75"/>
      <c r="PVF1558" s="75"/>
      <c r="PVG1558" s="75"/>
      <c r="PVH1558" s="75"/>
      <c r="PVI1558" s="75"/>
      <c r="PVJ1558" s="75"/>
      <c r="PVK1558" s="75"/>
      <c r="PVL1558" s="75"/>
      <c r="PVM1558" s="75"/>
      <c r="PVN1558" s="75"/>
      <c r="PVO1558" s="75"/>
      <c r="PVP1558" s="75"/>
      <c r="PVQ1558" s="75"/>
      <c r="PVR1558" s="75"/>
      <c r="PVS1558" s="75"/>
      <c r="PVT1558" s="75"/>
      <c r="PVU1558" s="75"/>
      <c r="PVV1558" s="75"/>
      <c r="PVW1558" s="75"/>
      <c r="PVX1558" s="75"/>
      <c r="PVY1558" s="75"/>
      <c r="PVZ1558" s="75"/>
      <c r="PWA1558" s="75"/>
      <c r="PWB1558" s="75"/>
      <c r="PWC1558" s="75"/>
      <c r="PWD1558" s="75"/>
      <c r="PWE1558" s="75"/>
      <c r="PWF1558" s="75"/>
      <c r="PWG1558" s="75"/>
      <c r="PWH1558" s="75"/>
      <c r="PWI1558" s="75"/>
      <c r="PWJ1558" s="75"/>
      <c r="PWK1558" s="75"/>
      <c r="PWL1558" s="75"/>
      <c r="PWM1558" s="75"/>
      <c r="PWN1558" s="75"/>
      <c r="PWO1558" s="75"/>
      <c r="PWP1558" s="75"/>
      <c r="PWQ1558" s="75"/>
      <c r="PWR1558" s="75"/>
      <c r="PWS1558" s="75"/>
      <c r="PWT1558" s="75"/>
      <c r="PWU1558" s="75"/>
      <c r="PWV1558" s="75"/>
      <c r="PWW1558" s="75"/>
      <c r="PWX1558" s="75"/>
      <c r="PWY1558" s="75"/>
      <c r="PWZ1558" s="75"/>
      <c r="PXA1558" s="75"/>
      <c r="PXB1558" s="75"/>
      <c r="PXC1558" s="75"/>
      <c r="PXD1558" s="75"/>
      <c r="PXE1558" s="75"/>
      <c r="PXF1558" s="75"/>
      <c r="PXG1558" s="75"/>
      <c r="PXH1558" s="75"/>
      <c r="PXI1558" s="75"/>
      <c r="PXJ1558" s="75"/>
      <c r="PXK1558" s="75"/>
      <c r="PXL1558" s="75"/>
      <c r="PXM1558" s="75"/>
      <c r="PXN1558" s="75"/>
      <c r="PXO1558" s="75"/>
      <c r="PXP1558" s="75"/>
      <c r="PXQ1558" s="75"/>
      <c r="PXR1558" s="75"/>
      <c r="PXS1558" s="75"/>
      <c r="PXT1558" s="75"/>
      <c r="PXU1558" s="75"/>
      <c r="PXV1558" s="75"/>
      <c r="PXW1558" s="75"/>
      <c r="PXX1558" s="75"/>
      <c r="PXY1558" s="75"/>
      <c r="PXZ1558" s="75"/>
      <c r="PYA1558" s="75"/>
      <c r="PYB1558" s="75"/>
      <c r="PYC1558" s="75"/>
      <c r="PYD1558" s="75"/>
      <c r="PYE1558" s="75"/>
      <c r="PYF1558" s="75"/>
      <c r="PYG1558" s="75"/>
      <c r="PYH1558" s="75"/>
      <c r="PYI1558" s="75"/>
      <c r="PYJ1558" s="75"/>
      <c r="PYK1558" s="75"/>
      <c r="PYL1558" s="75"/>
      <c r="PYM1558" s="75"/>
      <c r="PYN1558" s="75"/>
      <c r="PYO1558" s="75"/>
      <c r="PYP1558" s="75"/>
      <c r="PYQ1558" s="75"/>
      <c r="PYR1558" s="75"/>
      <c r="PYS1558" s="75"/>
      <c r="PYT1558" s="75"/>
      <c r="PYU1558" s="75"/>
      <c r="PYV1558" s="75"/>
      <c r="PYW1558" s="75"/>
      <c r="PYX1558" s="75"/>
      <c r="PYY1558" s="75"/>
      <c r="PYZ1558" s="75"/>
      <c r="PZA1558" s="75"/>
      <c r="PZB1558" s="75"/>
      <c r="PZC1558" s="75"/>
      <c r="PZD1558" s="75"/>
      <c r="PZE1558" s="75"/>
      <c r="PZF1558" s="75"/>
      <c r="PZG1558" s="75"/>
      <c r="PZH1558" s="75"/>
      <c r="PZI1558" s="75"/>
      <c r="PZJ1558" s="75"/>
      <c r="PZK1558" s="75"/>
      <c r="PZL1558" s="75"/>
      <c r="PZM1558" s="75"/>
      <c r="PZN1558" s="75"/>
      <c r="PZO1558" s="75"/>
      <c r="PZP1558" s="75"/>
      <c r="PZQ1558" s="75"/>
      <c r="PZR1558" s="75"/>
      <c r="PZS1558" s="75"/>
      <c r="PZT1558" s="75"/>
      <c r="PZU1558" s="75"/>
      <c r="PZV1558" s="75"/>
      <c r="PZW1558" s="75"/>
      <c r="PZX1558" s="75"/>
      <c r="PZY1558" s="75"/>
      <c r="PZZ1558" s="75"/>
      <c r="QAA1558" s="75"/>
      <c r="QAB1558" s="75"/>
      <c r="QAC1558" s="75"/>
      <c r="QAD1558" s="75"/>
      <c r="QAE1558" s="75"/>
      <c r="QAF1558" s="75"/>
      <c r="QAG1558" s="75"/>
      <c r="QAH1558" s="75"/>
      <c r="QAI1558" s="75"/>
      <c r="QAJ1558" s="75"/>
      <c r="QAK1558" s="75"/>
      <c r="QAL1558" s="75"/>
      <c r="QAM1558" s="75"/>
      <c r="QAN1558" s="75"/>
      <c r="QAO1558" s="75"/>
      <c r="QAP1558" s="75"/>
      <c r="QAQ1558" s="75"/>
      <c r="QAR1558" s="75"/>
      <c r="QAS1558" s="75"/>
      <c r="QAT1558" s="75"/>
      <c r="QAU1558" s="75"/>
      <c r="QAV1558" s="75"/>
      <c r="QAW1558" s="75"/>
      <c r="QAX1558" s="75"/>
      <c r="QAY1558" s="75"/>
      <c r="QAZ1558" s="75"/>
      <c r="QBA1558" s="75"/>
      <c r="QBB1558" s="75"/>
      <c r="QBC1558" s="75"/>
      <c r="QBD1558" s="75"/>
      <c r="QBE1558" s="75"/>
      <c r="QBF1558" s="75"/>
      <c r="QBG1558" s="75"/>
      <c r="QBH1558" s="75"/>
      <c r="QBI1558" s="75"/>
      <c r="QBJ1558" s="75"/>
      <c r="QBK1558" s="75"/>
      <c r="QBL1558" s="75"/>
      <c r="QBM1558" s="75"/>
      <c r="QBN1558" s="75"/>
      <c r="QBO1558" s="75"/>
      <c r="QBP1558" s="75"/>
      <c r="QBQ1558" s="75"/>
      <c r="QBR1558" s="75"/>
      <c r="QBS1558" s="75"/>
      <c r="QBT1558" s="75"/>
      <c r="QBU1558" s="75"/>
      <c r="QBV1558" s="75"/>
      <c r="QBW1558" s="75"/>
      <c r="QBX1558" s="75"/>
      <c r="QBY1558" s="75"/>
      <c r="QBZ1558" s="75"/>
      <c r="QCA1558" s="75"/>
      <c r="QCB1558" s="75"/>
      <c r="QCC1558" s="75"/>
      <c r="QCD1558" s="75"/>
      <c r="QCE1558" s="75"/>
      <c r="QCF1558" s="75"/>
      <c r="QCG1558" s="75"/>
      <c r="QCH1558" s="75"/>
      <c r="QCI1558" s="75"/>
      <c r="QCJ1558" s="75"/>
      <c r="QCK1558" s="75"/>
      <c r="QCL1558" s="75"/>
      <c r="QCM1558" s="75"/>
      <c r="QCN1558" s="75"/>
      <c r="QCO1558" s="75"/>
      <c r="QCP1558" s="75"/>
      <c r="QCQ1558" s="75"/>
      <c r="QCR1558" s="75"/>
      <c r="QCS1558" s="75"/>
      <c r="QCT1558" s="75"/>
      <c r="QCU1558" s="75"/>
      <c r="QCV1558" s="75"/>
      <c r="QCW1558" s="75"/>
      <c r="QCX1558" s="75"/>
      <c r="QCY1558" s="75"/>
      <c r="QCZ1558" s="75"/>
      <c r="QDA1558" s="75"/>
      <c r="QDB1558" s="75"/>
      <c r="QDC1558" s="75"/>
      <c r="QDD1558" s="75"/>
      <c r="QDE1558" s="75"/>
      <c r="QDF1558" s="75"/>
      <c r="QDG1558" s="75"/>
      <c r="QDH1558" s="75"/>
      <c r="QDI1558" s="75"/>
      <c r="QDJ1558" s="75"/>
      <c r="QDK1558" s="75"/>
      <c r="QDL1558" s="75"/>
      <c r="QDM1558" s="75"/>
      <c r="QDN1558" s="75"/>
      <c r="QDO1558" s="75"/>
      <c r="QDP1558" s="75"/>
      <c r="QDQ1558" s="75"/>
      <c r="QDR1558" s="75"/>
      <c r="QDS1558" s="75"/>
      <c r="QDT1558" s="75"/>
      <c r="QDU1558" s="75"/>
      <c r="QDV1558" s="75"/>
      <c r="QDW1558" s="75"/>
      <c r="QDX1558" s="75"/>
      <c r="QDY1558" s="75"/>
      <c r="QDZ1558" s="75"/>
      <c r="QEA1558" s="75"/>
      <c r="QEB1558" s="75"/>
      <c r="QEC1558" s="75"/>
      <c r="QED1558" s="75"/>
      <c r="QEE1558" s="75"/>
      <c r="QEF1558" s="75"/>
      <c r="QEG1558" s="75"/>
      <c r="QEH1558" s="75"/>
      <c r="QEI1558" s="75"/>
      <c r="QEJ1558" s="75"/>
      <c r="QEK1558" s="75"/>
      <c r="QEL1558" s="75"/>
      <c r="QEM1558" s="75"/>
      <c r="QEN1558" s="75"/>
      <c r="QEO1558" s="75"/>
      <c r="QEP1558" s="75"/>
      <c r="QEQ1558" s="75"/>
      <c r="QER1558" s="75"/>
      <c r="QES1558" s="75"/>
      <c r="QET1558" s="75"/>
      <c r="QEU1558" s="75"/>
      <c r="QEV1558" s="75"/>
      <c r="QEW1558" s="75"/>
      <c r="QEX1558" s="75"/>
      <c r="QEY1558" s="75"/>
      <c r="QEZ1558" s="75"/>
      <c r="QFA1558" s="75"/>
      <c r="QFB1558" s="75"/>
      <c r="QFC1558" s="75"/>
      <c r="QFD1558" s="75"/>
      <c r="QFE1558" s="75"/>
      <c r="QFF1558" s="75"/>
      <c r="QFG1558" s="75"/>
      <c r="QFH1558" s="75"/>
      <c r="QFI1558" s="75"/>
      <c r="QFJ1558" s="75"/>
      <c r="QFK1558" s="75"/>
      <c r="QFL1558" s="75"/>
      <c r="QFM1558" s="75"/>
      <c r="QFN1558" s="75"/>
      <c r="QFO1558" s="75"/>
      <c r="QFP1558" s="75"/>
      <c r="QFQ1558" s="75"/>
      <c r="QFR1558" s="75"/>
      <c r="QFS1558" s="75"/>
      <c r="QFT1558" s="75"/>
      <c r="QFU1558" s="75"/>
      <c r="QFV1558" s="75"/>
      <c r="QFW1558" s="75"/>
      <c r="QFX1558" s="75"/>
      <c r="QFY1558" s="75"/>
      <c r="QFZ1558" s="75"/>
      <c r="QGA1558" s="75"/>
      <c r="QGB1558" s="75"/>
      <c r="QGC1558" s="75"/>
      <c r="QGD1558" s="75"/>
      <c r="QGE1558" s="75"/>
      <c r="QGF1558" s="75"/>
      <c r="QGG1558" s="75"/>
      <c r="QGH1558" s="75"/>
      <c r="QGI1558" s="75"/>
      <c r="QGJ1558" s="75"/>
      <c r="QGK1558" s="75"/>
      <c r="QGL1558" s="75"/>
      <c r="QGM1558" s="75"/>
      <c r="QGN1558" s="75"/>
      <c r="QGO1558" s="75"/>
      <c r="QGP1558" s="75"/>
      <c r="QGQ1558" s="75"/>
      <c r="QGR1558" s="75"/>
      <c r="QGS1558" s="75"/>
      <c r="QGT1558" s="75"/>
      <c r="QGU1558" s="75"/>
      <c r="QGV1558" s="75"/>
      <c r="QGW1558" s="75"/>
      <c r="QGX1558" s="75"/>
      <c r="QGY1558" s="75"/>
      <c r="QGZ1558" s="75"/>
      <c r="QHA1558" s="75"/>
      <c r="QHB1558" s="75"/>
      <c r="QHC1558" s="75"/>
      <c r="QHD1558" s="75"/>
      <c r="QHE1558" s="75"/>
      <c r="QHF1558" s="75"/>
      <c r="QHG1558" s="75"/>
      <c r="QHH1558" s="75"/>
      <c r="QHI1558" s="75"/>
      <c r="QHJ1558" s="75"/>
      <c r="QHK1558" s="75"/>
      <c r="QHL1558" s="75"/>
      <c r="QHM1558" s="75"/>
      <c r="QHN1558" s="75"/>
      <c r="QHO1558" s="75"/>
      <c r="QHP1558" s="75"/>
      <c r="QHQ1558" s="75"/>
      <c r="QHR1558" s="75"/>
      <c r="QHS1558" s="75"/>
      <c r="QHT1558" s="75"/>
      <c r="QHU1558" s="75"/>
      <c r="QHV1558" s="75"/>
      <c r="QHW1558" s="75"/>
      <c r="QHX1558" s="75"/>
      <c r="QHY1558" s="75"/>
      <c r="QHZ1558" s="75"/>
      <c r="QIA1558" s="75"/>
      <c r="QIB1558" s="75"/>
      <c r="QIC1558" s="75"/>
      <c r="QID1558" s="75"/>
      <c r="QIE1558" s="75"/>
      <c r="QIF1558" s="75"/>
      <c r="QIG1558" s="75"/>
      <c r="QIH1558" s="75"/>
      <c r="QII1558" s="75"/>
      <c r="QIJ1558" s="75"/>
      <c r="QIK1558" s="75"/>
      <c r="QIL1558" s="75"/>
      <c r="QIM1558" s="75"/>
      <c r="QIN1558" s="75"/>
      <c r="QIO1558" s="75"/>
      <c r="QIP1558" s="75"/>
      <c r="QIQ1558" s="75"/>
      <c r="QIR1558" s="75"/>
      <c r="QIS1558" s="75"/>
      <c r="QIT1558" s="75"/>
      <c r="QIU1558" s="75"/>
      <c r="QIV1558" s="75"/>
      <c r="QIW1558" s="75"/>
      <c r="QIX1558" s="75"/>
      <c r="QIY1558" s="75"/>
      <c r="QIZ1558" s="75"/>
      <c r="QJA1558" s="75"/>
      <c r="QJB1558" s="75"/>
      <c r="QJC1558" s="75"/>
      <c r="QJD1558" s="75"/>
      <c r="QJE1558" s="75"/>
      <c r="QJF1558" s="75"/>
      <c r="QJG1558" s="75"/>
      <c r="QJH1558" s="75"/>
      <c r="QJI1558" s="75"/>
      <c r="QJJ1558" s="75"/>
      <c r="QJK1558" s="75"/>
      <c r="QJL1558" s="75"/>
      <c r="QJM1558" s="75"/>
      <c r="QJN1558" s="75"/>
      <c r="QJO1558" s="75"/>
      <c r="QJP1558" s="75"/>
      <c r="QJQ1558" s="75"/>
      <c r="QJR1558" s="75"/>
      <c r="QJS1558" s="75"/>
      <c r="QJT1558" s="75"/>
      <c r="QJU1558" s="75"/>
      <c r="QJV1558" s="75"/>
      <c r="QJW1558" s="75"/>
      <c r="QJX1558" s="75"/>
      <c r="QJY1558" s="75"/>
      <c r="QJZ1558" s="75"/>
      <c r="QKA1558" s="75"/>
      <c r="QKB1558" s="75"/>
      <c r="QKC1558" s="75"/>
      <c r="QKD1558" s="75"/>
      <c r="QKE1558" s="75"/>
      <c r="QKF1558" s="75"/>
      <c r="QKG1558" s="75"/>
      <c r="QKH1558" s="75"/>
      <c r="QKI1558" s="75"/>
      <c r="QKJ1558" s="75"/>
      <c r="QKK1558" s="75"/>
      <c r="QKL1558" s="75"/>
      <c r="QKM1558" s="75"/>
      <c r="QKN1558" s="75"/>
      <c r="QKO1558" s="75"/>
      <c r="QKP1558" s="75"/>
      <c r="QKQ1558" s="75"/>
      <c r="QKR1558" s="75"/>
      <c r="QKS1558" s="75"/>
      <c r="QKT1558" s="75"/>
      <c r="QKU1558" s="75"/>
      <c r="QKV1558" s="75"/>
      <c r="QKW1558" s="75"/>
      <c r="QKX1558" s="75"/>
      <c r="QKY1558" s="75"/>
      <c r="QKZ1558" s="75"/>
      <c r="QLA1558" s="75"/>
      <c r="QLB1558" s="75"/>
      <c r="QLC1558" s="75"/>
      <c r="QLD1558" s="75"/>
      <c r="QLE1558" s="75"/>
      <c r="QLF1558" s="75"/>
      <c r="QLG1558" s="75"/>
      <c r="QLH1558" s="75"/>
      <c r="QLI1558" s="75"/>
      <c r="QLJ1558" s="75"/>
      <c r="QLK1558" s="75"/>
      <c r="QLL1558" s="75"/>
      <c r="QLM1558" s="75"/>
      <c r="QLN1558" s="75"/>
      <c r="QLO1558" s="75"/>
      <c r="QLP1558" s="75"/>
      <c r="QLQ1558" s="75"/>
      <c r="QLR1558" s="75"/>
      <c r="QLS1558" s="75"/>
      <c r="QLT1558" s="75"/>
      <c r="QLU1558" s="75"/>
      <c r="QLV1558" s="75"/>
      <c r="QLW1558" s="75"/>
      <c r="QLX1558" s="75"/>
      <c r="QLY1558" s="75"/>
      <c r="QLZ1558" s="75"/>
      <c r="QMA1558" s="75"/>
      <c r="QMB1558" s="75"/>
      <c r="QMC1558" s="75"/>
      <c r="QMD1558" s="75"/>
      <c r="QME1558" s="75"/>
      <c r="QMF1558" s="75"/>
      <c r="QMG1558" s="75"/>
      <c r="QMH1558" s="75"/>
      <c r="QMI1558" s="75"/>
      <c r="QMJ1558" s="75"/>
      <c r="QMK1558" s="75"/>
      <c r="QML1558" s="75"/>
      <c r="QMM1558" s="75"/>
      <c r="QMN1558" s="75"/>
      <c r="QMO1558" s="75"/>
      <c r="QMP1558" s="75"/>
      <c r="QMQ1558" s="75"/>
      <c r="QMR1558" s="75"/>
      <c r="QMS1558" s="75"/>
      <c r="QMT1558" s="75"/>
      <c r="QMU1558" s="75"/>
      <c r="QMV1558" s="75"/>
      <c r="QMW1558" s="75"/>
      <c r="QMX1558" s="75"/>
      <c r="QMY1558" s="75"/>
      <c r="QMZ1558" s="75"/>
      <c r="QNA1558" s="75"/>
      <c r="QNB1558" s="75"/>
      <c r="QNC1558" s="75"/>
      <c r="QND1558" s="75"/>
      <c r="QNE1558" s="75"/>
      <c r="QNF1558" s="75"/>
      <c r="QNG1558" s="75"/>
      <c r="QNH1558" s="75"/>
      <c r="QNI1558" s="75"/>
      <c r="QNJ1558" s="75"/>
      <c r="QNK1558" s="75"/>
      <c r="QNL1558" s="75"/>
      <c r="QNM1558" s="75"/>
      <c r="QNN1558" s="75"/>
      <c r="QNO1558" s="75"/>
      <c r="QNP1558" s="75"/>
      <c r="QNQ1558" s="75"/>
      <c r="QNR1558" s="75"/>
      <c r="QNS1558" s="75"/>
      <c r="QNT1558" s="75"/>
      <c r="QNU1558" s="75"/>
      <c r="QNV1558" s="75"/>
      <c r="QNW1558" s="75"/>
      <c r="QNX1558" s="75"/>
      <c r="QNY1558" s="75"/>
      <c r="QNZ1558" s="75"/>
      <c r="QOA1558" s="75"/>
      <c r="QOB1558" s="75"/>
      <c r="QOC1558" s="75"/>
      <c r="QOD1558" s="75"/>
      <c r="QOE1558" s="75"/>
      <c r="QOF1558" s="75"/>
      <c r="QOG1558" s="75"/>
      <c r="QOH1558" s="75"/>
      <c r="QOI1558" s="75"/>
      <c r="QOJ1558" s="75"/>
      <c r="QOK1558" s="75"/>
      <c r="QOL1558" s="75"/>
      <c r="QOM1558" s="75"/>
      <c r="QON1558" s="75"/>
      <c r="QOO1558" s="75"/>
      <c r="QOP1558" s="75"/>
      <c r="QOQ1558" s="75"/>
      <c r="QOR1558" s="75"/>
      <c r="QOS1558" s="75"/>
      <c r="QOT1558" s="75"/>
      <c r="QOU1558" s="75"/>
      <c r="QOV1558" s="75"/>
      <c r="QOW1558" s="75"/>
      <c r="QOX1558" s="75"/>
      <c r="QOY1558" s="75"/>
      <c r="QOZ1558" s="75"/>
      <c r="QPA1558" s="75"/>
      <c r="QPB1558" s="75"/>
      <c r="QPC1558" s="75"/>
      <c r="QPD1558" s="75"/>
      <c r="QPE1558" s="75"/>
      <c r="QPF1558" s="75"/>
      <c r="QPG1558" s="75"/>
      <c r="QPH1558" s="75"/>
      <c r="QPI1558" s="75"/>
      <c r="QPJ1558" s="75"/>
      <c r="QPK1558" s="75"/>
      <c r="QPL1558" s="75"/>
      <c r="QPM1558" s="75"/>
      <c r="QPN1558" s="75"/>
      <c r="QPO1558" s="75"/>
      <c r="QPP1558" s="75"/>
      <c r="QPQ1558" s="75"/>
      <c r="QPR1558" s="75"/>
      <c r="QPS1558" s="75"/>
      <c r="QPT1558" s="75"/>
      <c r="QPU1558" s="75"/>
      <c r="QPV1558" s="75"/>
      <c r="QPW1558" s="75"/>
      <c r="QPX1558" s="75"/>
      <c r="QPY1558" s="75"/>
      <c r="QPZ1558" s="75"/>
      <c r="QQA1558" s="75"/>
      <c r="QQB1558" s="75"/>
      <c r="QQC1558" s="75"/>
      <c r="QQD1558" s="75"/>
      <c r="QQE1558" s="75"/>
      <c r="QQF1558" s="75"/>
      <c r="QQG1558" s="75"/>
      <c r="QQH1558" s="75"/>
      <c r="QQI1558" s="75"/>
      <c r="QQJ1558" s="75"/>
      <c r="QQK1558" s="75"/>
      <c r="QQL1558" s="75"/>
      <c r="QQM1558" s="75"/>
      <c r="QQN1558" s="75"/>
      <c r="QQO1558" s="75"/>
      <c r="QQP1558" s="75"/>
      <c r="QQQ1558" s="75"/>
      <c r="QQR1558" s="75"/>
      <c r="QQS1558" s="75"/>
      <c r="QQT1558" s="75"/>
      <c r="QQU1558" s="75"/>
      <c r="QQV1558" s="75"/>
      <c r="QQW1558" s="75"/>
      <c r="QQX1558" s="75"/>
      <c r="QQY1558" s="75"/>
      <c r="QQZ1558" s="75"/>
      <c r="QRA1558" s="75"/>
      <c r="QRB1558" s="75"/>
      <c r="QRC1558" s="75"/>
      <c r="QRD1558" s="75"/>
      <c r="QRE1558" s="75"/>
      <c r="QRF1558" s="75"/>
      <c r="QRG1558" s="75"/>
      <c r="QRH1558" s="75"/>
      <c r="QRI1558" s="75"/>
      <c r="QRJ1558" s="75"/>
      <c r="QRK1558" s="75"/>
      <c r="QRL1558" s="75"/>
      <c r="QRM1558" s="75"/>
      <c r="QRN1558" s="75"/>
      <c r="QRO1558" s="75"/>
      <c r="QRP1558" s="75"/>
      <c r="QRQ1558" s="75"/>
      <c r="QRR1558" s="75"/>
      <c r="QRS1558" s="75"/>
      <c r="QRT1558" s="75"/>
      <c r="QRU1558" s="75"/>
      <c r="QRV1558" s="75"/>
      <c r="QRW1558" s="75"/>
      <c r="QRX1558" s="75"/>
      <c r="QRY1558" s="75"/>
      <c r="QRZ1558" s="75"/>
      <c r="QSA1558" s="75"/>
      <c r="QSB1558" s="75"/>
      <c r="QSC1558" s="75"/>
      <c r="QSD1558" s="75"/>
      <c r="QSE1558" s="75"/>
      <c r="QSF1558" s="75"/>
      <c r="QSG1558" s="75"/>
      <c r="QSH1558" s="75"/>
      <c r="QSI1558" s="75"/>
      <c r="QSJ1558" s="75"/>
      <c r="QSK1558" s="75"/>
      <c r="QSL1558" s="75"/>
      <c r="QSM1558" s="75"/>
      <c r="QSN1558" s="75"/>
      <c r="QSO1558" s="75"/>
      <c r="QSP1558" s="75"/>
      <c r="QSQ1558" s="75"/>
      <c r="QSR1558" s="75"/>
      <c r="QSS1558" s="75"/>
      <c r="QST1558" s="75"/>
      <c r="QSU1558" s="75"/>
      <c r="QSV1558" s="75"/>
      <c r="QSW1558" s="75"/>
      <c r="QSX1558" s="75"/>
      <c r="QSY1558" s="75"/>
      <c r="QSZ1558" s="75"/>
      <c r="QTA1558" s="75"/>
      <c r="QTB1558" s="75"/>
      <c r="QTC1558" s="75"/>
      <c r="QTD1558" s="75"/>
      <c r="QTE1558" s="75"/>
      <c r="QTF1558" s="75"/>
      <c r="QTG1558" s="75"/>
      <c r="QTH1558" s="75"/>
      <c r="QTI1558" s="75"/>
      <c r="QTJ1558" s="75"/>
      <c r="QTK1558" s="75"/>
      <c r="QTL1558" s="75"/>
      <c r="QTM1558" s="75"/>
      <c r="QTN1558" s="75"/>
      <c r="QTO1558" s="75"/>
      <c r="QTP1558" s="75"/>
      <c r="QTQ1558" s="75"/>
      <c r="QTR1558" s="75"/>
      <c r="QTS1558" s="75"/>
      <c r="QTT1558" s="75"/>
      <c r="QTU1558" s="75"/>
      <c r="QTV1558" s="75"/>
      <c r="QTW1558" s="75"/>
      <c r="QTX1558" s="75"/>
      <c r="QTY1558" s="75"/>
      <c r="QTZ1558" s="75"/>
      <c r="QUA1558" s="75"/>
      <c r="QUB1558" s="75"/>
      <c r="QUC1558" s="75"/>
      <c r="QUD1558" s="75"/>
      <c r="QUE1558" s="75"/>
      <c r="QUF1558" s="75"/>
      <c r="QUG1558" s="75"/>
      <c r="QUH1558" s="75"/>
      <c r="QUI1558" s="75"/>
      <c r="QUJ1558" s="75"/>
      <c r="QUK1558" s="75"/>
      <c r="QUL1558" s="75"/>
      <c r="QUM1558" s="75"/>
      <c r="QUN1558" s="75"/>
      <c r="QUO1558" s="75"/>
      <c r="QUP1558" s="75"/>
      <c r="QUQ1558" s="75"/>
      <c r="QUR1558" s="75"/>
      <c r="QUS1558" s="75"/>
      <c r="QUT1558" s="75"/>
      <c r="QUU1558" s="75"/>
      <c r="QUV1558" s="75"/>
      <c r="QUW1558" s="75"/>
      <c r="QUX1558" s="75"/>
      <c r="QUY1558" s="75"/>
      <c r="QUZ1558" s="75"/>
      <c r="QVA1558" s="75"/>
      <c r="QVB1558" s="75"/>
      <c r="QVC1558" s="75"/>
      <c r="QVD1558" s="75"/>
      <c r="QVE1558" s="75"/>
      <c r="QVF1558" s="75"/>
      <c r="QVG1558" s="75"/>
      <c r="QVH1558" s="75"/>
      <c r="QVI1558" s="75"/>
      <c r="QVJ1558" s="75"/>
      <c r="QVK1558" s="75"/>
      <c r="QVL1558" s="75"/>
      <c r="QVM1558" s="75"/>
      <c r="QVN1558" s="75"/>
      <c r="QVO1558" s="75"/>
      <c r="QVP1558" s="75"/>
      <c r="QVQ1558" s="75"/>
      <c r="QVR1558" s="75"/>
      <c r="QVS1558" s="75"/>
      <c r="QVT1558" s="75"/>
      <c r="QVU1558" s="75"/>
      <c r="QVV1558" s="75"/>
      <c r="QVW1558" s="75"/>
      <c r="QVX1558" s="75"/>
      <c r="QVY1558" s="75"/>
      <c r="QVZ1558" s="75"/>
      <c r="QWA1558" s="75"/>
      <c r="QWB1558" s="75"/>
      <c r="QWC1558" s="75"/>
      <c r="QWD1558" s="75"/>
      <c r="QWE1558" s="75"/>
      <c r="QWF1558" s="75"/>
      <c r="QWG1558" s="75"/>
      <c r="QWH1558" s="75"/>
      <c r="QWI1558" s="75"/>
      <c r="QWJ1558" s="75"/>
      <c r="QWK1558" s="75"/>
      <c r="QWL1558" s="75"/>
      <c r="QWM1558" s="75"/>
      <c r="QWN1558" s="75"/>
      <c r="QWO1558" s="75"/>
      <c r="QWP1558" s="75"/>
      <c r="QWQ1558" s="75"/>
      <c r="QWR1558" s="75"/>
      <c r="QWS1558" s="75"/>
      <c r="QWT1558" s="75"/>
      <c r="QWU1558" s="75"/>
      <c r="QWV1558" s="75"/>
      <c r="QWW1558" s="75"/>
      <c r="QWX1558" s="75"/>
      <c r="QWY1558" s="75"/>
      <c r="QWZ1558" s="75"/>
      <c r="QXA1558" s="75"/>
      <c r="QXB1558" s="75"/>
      <c r="QXC1558" s="75"/>
      <c r="QXD1558" s="75"/>
      <c r="QXE1558" s="75"/>
      <c r="QXF1558" s="75"/>
      <c r="QXG1558" s="75"/>
      <c r="QXH1558" s="75"/>
      <c r="QXI1558" s="75"/>
      <c r="QXJ1558" s="75"/>
      <c r="QXK1558" s="75"/>
      <c r="QXL1558" s="75"/>
      <c r="QXM1558" s="75"/>
      <c r="QXN1558" s="75"/>
      <c r="QXO1558" s="75"/>
      <c r="QXP1558" s="75"/>
      <c r="QXQ1558" s="75"/>
      <c r="QXR1558" s="75"/>
      <c r="QXS1558" s="75"/>
      <c r="QXT1558" s="75"/>
      <c r="QXU1558" s="75"/>
      <c r="QXV1558" s="75"/>
      <c r="QXW1558" s="75"/>
      <c r="QXX1558" s="75"/>
      <c r="QXY1558" s="75"/>
      <c r="QXZ1558" s="75"/>
      <c r="QYA1558" s="75"/>
      <c r="QYB1558" s="75"/>
      <c r="QYC1558" s="75"/>
      <c r="QYD1558" s="75"/>
      <c r="QYE1558" s="75"/>
      <c r="QYF1558" s="75"/>
      <c r="QYG1558" s="75"/>
      <c r="QYH1558" s="75"/>
      <c r="QYI1558" s="75"/>
      <c r="QYJ1558" s="75"/>
      <c r="QYK1558" s="75"/>
      <c r="QYL1558" s="75"/>
      <c r="QYM1558" s="75"/>
      <c r="QYN1558" s="75"/>
      <c r="QYO1558" s="75"/>
      <c r="QYP1558" s="75"/>
      <c r="QYQ1558" s="75"/>
      <c r="QYR1558" s="75"/>
      <c r="QYS1558" s="75"/>
      <c r="QYT1558" s="75"/>
      <c r="QYU1558" s="75"/>
      <c r="QYV1558" s="75"/>
      <c r="QYW1558" s="75"/>
      <c r="QYX1558" s="75"/>
      <c r="QYY1558" s="75"/>
      <c r="QYZ1558" s="75"/>
      <c r="QZA1558" s="75"/>
      <c r="QZB1558" s="75"/>
      <c r="QZC1558" s="75"/>
      <c r="QZD1558" s="75"/>
      <c r="QZE1558" s="75"/>
      <c r="QZF1558" s="75"/>
      <c r="QZG1558" s="75"/>
      <c r="QZH1558" s="75"/>
      <c r="QZI1558" s="75"/>
      <c r="QZJ1558" s="75"/>
      <c r="QZK1558" s="75"/>
      <c r="QZL1558" s="75"/>
      <c r="QZM1558" s="75"/>
      <c r="QZN1558" s="75"/>
      <c r="QZO1558" s="75"/>
      <c r="QZP1558" s="75"/>
      <c r="QZQ1558" s="75"/>
      <c r="QZR1558" s="75"/>
      <c r="QZS1558" s="75"/>
      <c r="QZT1558" s="75"/>
      <c r="QZU1558" s="75"/>
      <c r="QZV1558" s="75"/>
      <c r="QZW1558" s="75"/>
      <c r="QZX1558" s="75"/>
      <c r="QZY1558" s="75"/>
      <c r="QZZ1558" s="75"/>
      <c r="RAA1558" s="75"/>
      <c r="RAB1558" s="75"/>
      <c r="RAC1558" s="75"/>
      <c r="RAD1558" s="75"/>
      <c r="RAE1558" s="75"/>
      <c r="RAF1558" s="75"/>
      <c r="RAG1558" s="75"/>
      <c r="RAH1558" s="75"/>
      <c r="RAI1558" s="75"/>
      <c r="RAJ1558" s="75"/>
      <c r="RAK1558" s="75"/>
      <c r="RAL1558" s="75"/>
      <c r="RAM1558" s="75"/>
      <c r="RAN1558" s="75"/>
      <c r="RAO1558" s="75"/>
      <c r="RAP1558" s="75"/>
      <c r="RAQ1558" s="75"/>
      <c r="RAR1558" s="75"/>
      <c r="RAS1558" s="75"/>
      <c r="RAT1558" s="75"/>
      <c r="RAU1558" s="75"/>
      <c r="RAV1558" s="75"/>
      <c r="RAW1558" s="75"/>
      <c r="RAX1558" s="75"/>
      <c r="RAY1558" s="75"/>
      <c r="RAZ1558" s="75"/>
      <c r="RBA1558" s="75"/>
      <c r="RBB1558" s="75"/>
      <c r="RBC1558" s="75"/>
      <c r="RBD1558" s="75"/>
      <c r="RBE1558" s="75"/>
      <c r="RBF1558" s="75"/>
      <c r="RBG1558" s="75"/>
      <c r="RBH1558" s="75"/>
      <c r="RBI1558" s="75"/>
      <c r="RBJ1558" s="75"/>
      <c r="RBK1558" s="75"/>
      <c r="RBL1558" s="75"/>
      <c r="RBM1558" s="75"/>
      <c r="RBN1558" s="75"/>
      <c r="RBO1558" s="75"/>
      <c r="RBP1558" s="75"/>
      <c r="RBQ1558" s="75"/>
      <c r="RBR1558" s="75"/>
      <c r="RBS1558" s="75"/>
      <c r="RBT1558" s="75"/>
      <c r="RBU1558" s="75"/>
      <c r="RBV1558" s="75"/>
      <c r="RBW1558" s="75"/>
      <c r="RBX1558" s="75"/>
      <c r="RBY1558" s="75"/>
      <c r="RBZ1558" s="75"/>
      <c r="RCA1558" s="75"/>
      <c r="RCB1558" s="75"/>
      <c r="RCC1558" s="75"/>
      <c r="RCD1558" s="75"/>
      <c r="RCE1558" s="75"/>
      <c r="RCF1558" s="75"/>
      <c r="RCG1558" s="75"/>
      <c r="RCH1558" s="75"/>
      <c r="RCI1558" s="75"/>
      <c r="RCJ1558" s="75"/>
      <c r="RCK1558" s="75"/>
      <c r="RCL1558" s="75"/>
      <c r="RCM1558" s="75"/>
      <c r="RCN1558" s="75"/>
      <c r="RCO1558" s="75"/>
      <c r="RCP1558" s="75"/>
      <c r="RCQ1558" s="75"/>
      <c r="RCR1558" s="75"/>
      <c r="RCS1558" s="75"/>
      <c r="RCT1558" s="75"/>
      <c r="RCU1558" s="75"/>
      <c r="RCV1558" s="75"/>
      <c r="RCW1558" s="75"/>
      <c r="RCX1558" s="75"/>
      <c r="RCY1558" s="75"/>
      <c r="RCZ1558" s="75"/>
      <c r="RDA1558" s="75"/>
      <c r="RDB1558" s="75"/>
      <c r="RDC1558" s="75"/>
      <c r="RDD1558" s="75"/>
      <c r="RDE1558" s="75"/>
      <c r="RDF1558" s="75"/>
      <c r="RDG1558" s="75"/>
      <c r="RDH1558" s="75"/>
      <c r="RDI1558" s="75"/>
      <c r="RDJ1558" s="75"/>
      <c r="RDK1558" s="75"/>
      <c r="RDL1558" s="75"/>
      <c r="RDM1558" s="75"/>
      <c r="RDN1558" s="75"/>
      <c r="RDO1558" s="75"/>
      <c r="RDP1558" s="75"/>
      <c r="RDQ1558" s="75"/>
      <c r="RDR1558" s="75"/>
      <c r="RDS1558" s="75"/>
      <c r="RDT1558" s="75"/>
      <c r="RDU1558" s="75"/>
      <c r="RDV1558" s="75"/>
      <c r="RDW1558" s="75"/>
      <c r="RDX1558" s="75"/>
      <c r="RDY1558" s="75"/>
      <c r="RDZ1558" s="75"/>
      <c r="REA1558" s="75"/>
      <c r="REB1558" s="75"/>
      <c r="REC1558" s="75"/>
      <c r="RED1558" s="75"/>
      <c r="REE1558" s="75"/>
      <c r="REF1558" s="75"/>
      <c r="REG1558" s="75"/>
      <c r="REH1558" s="75"/>
      <c r="REI1558" s="75"/>
      <c r="REJ1558" s="75"/>
      <c r="REK1558" s="75"/>
      <c r="REL1558" s="75"/>
      <c r="REM1558" s="75"/>
      <c r="REN1558" s="75"/>
      <c r="REO1558" s="75"/>
      <c r="REP1558" s="75"/>
      <c r="REQ1558" s="75"/>
      <c r="RER1558" s="75"/>
      <c r="RES1558" s="75"/>
      <c r="RET1558" s="75"/>
      <c r="REU1558" s="75"/>
      <c r="REV1558" s="75"/>
      <c r="REW1558" s="75"/>
      <c r="REX1558" s="75"/>
      <c r="REY1558" s="75"/>
      <c r="REZ1558" s="75"/>
      <c r="RFA1558" s="75"/>
      <c r="RFB1558" s="75"/>
      <c r="RFC1558" s="75"/>
      <c r="RFD1558" s="75"/>
      <c r="RFE1558" s="75"/>
      <c r="RFF1558" s="75"/>
      <c r="RFG1558" s="75"/>
      <c r="RFH1558" s="75"/>
      <c r="RFI1558" s="75"/>
      <c r="RFJ1558" s="75"/>
      <c r="RFK1558" s="75"/>
      <c r="RFL1558" s="75"/>
      <c r="RFM1558" s="75"/>
      <c r="RFN1558" s="75"/>
      <c r="RFO1558" s="75"/>
      <c r="RFP1558" s="75"/>
      <c r="RFQ1558" s="75"/>
      <c r="RFR1558" s="75"/>
      <c r="RFS1558" s="75"/>
      <c r="RFT1558" s="75"/>
      <c r="RFU1558" s="75"/>
      <c r="RFV1558" s="75"/>
      <c r="RFW1558" s="75"/>
      <c r="RFX1558" s="75"/>
      <c r="RFY1558" s="75"/>
      <c r="RFZ1558" s="75"/>
      <c r="RGA1558" s="75"/>
      <c r="RGB1558" s="75"/>
      <c r="RGC1558" s="75"/>
      <c r="RGD1558" s="75"/>
      <c r="RGE1558" s="75"/>
      <c r="RGF1558" s="75"/>
      <c r="RGG1558" s="75"/>
      <c r="RGH1558" s="75"/>
      <c r="RGI1558" s="75"/>
      <c r="RGJ1558" s="75"/>
      <c r="RGK1558" s="75"/>
      <c r="RGL1558" s="75"/>
      <c r="RGM1558" s="75"/>
      <c r="RGN1558" s="75"/>
      <c r="RGO1558" s="75"/>
      <c r="RGP1558" s="75"/>
      <c r="RGQ1558" s="75"/>
      <c r="RGR1558" s="75"/>
      <c r="RGS1558" s="75"/>
      <c r="RGT1558" s="75"/>
      <c r="RGU1558" s="75"/>
      <c r="RGV1558" s="75"/>
      <c r="RGW1558" s="75"/>
      <c r="RGX1558" s="75"/>
      <c r="RGY1558" s="75"/>
      <c r="RGZ1558" s="75"/>
      <c r="RHA1558" s="75"/>
      <c r="RHB1558" s="75"/>
      <c r="RHC1558" s="75"/>
      <c r="RHD1558" s="75"/>
      <c r="RHE1558" s="75"/>
      <c r="RHF1558" s="75"/>
      <c r="RHG1558" s="75"/>
      <c r="RHH1558" s="75"/>
      <c r="RHI1558" s="75"/>
      <c r="RHJ1558" s="75"/>
      <c r="RHK1558" s="75"/>
      <c r="RHL1558" s="75"/>
      <c r="RHM1558" s="75"/>
      <c r="RHN1558" s="75"/>
      <c r="RHO1558" s="75"/>
      <c r="RHP1558" s="75"/>
      <c r="RHQ1558" s="75"/>
      <c r="RHR1558" s="75"/>
      <c r="RHS1558" s="75"/>
      <c r="RHT1558" s="75"/>
      <c r="RHU1558" s="75"/>
      <c r="RHV1558" s="75"/>
      <c r="RHW1558" s="75"/>
      <c r="RHX1558" s="75"/>
      <c r="RHY1558" s="75"/>
      <c r="RHZ1558" s="75"/>
      <c r="RIA1558" s="75"/>
      <c r="RIB1558" s="75"/>
      <c r="RIC1558" s="75"/>
      <c r="RID1558" s="75"/>
      <c r="RIE1558" s="75"/>
      <c r="RIF1558" s="75"/>
      <c r="RIG1558" s="75"/>
      <c r="RIH1558" s="75"/>
      <c r="RII1558" s="75"/>
      <c r="RIJ1558" s="75"/>
      <c r="RIK1558" s="75"/>
      <c r="RIL1558" s="75"/>
      <c r="RIM1558" s="75"/>
      <c r="RIN1558" s="75"/>
      <c r="RIO1558" s="75"/>
      <c r="RIP1558" s="75"/>
      <c r="RIQ1558" s="75"/>
      <c r="RIR1558" s="75"/>
      <c r="RIS1558" s="75"/>
      <c r="RIT1558" s="75"/>
      <c r="RIU1558" s="75"/>
      <c r="RIV1558" s="75"/>
      <c r="RIW1558" s="75"/>
      <c r="RIX1558" s="75"/>
      <c r="RIY1558" s="75"/>
      <c r="RIZ1558" s="75"/>
      <c r="RJA1558" s="75"/>
      <c r="RJB1558" s="75"/>
      <c r="RJC1558" s="75"/>
      <c r="RJD1558" s="75"/>
      <c r="RJE1558" s="75"/>
      <c r="RJF1558" s="75"/>
      <c r="RJG1558" s="75"/>
      <c r="RJH1558" s="75"/>
      <c r="RJI1558" s="75"/>
      <c r="RJJ1558" s="75"/>
      <c r="RJK1558" s="75"/>
      <c r="RJL1558" s="75"/>
      <c r="RJM1558" s="75"/>
      <c r="RJN1558" s="75"/>
      <c r="RJO1558" s="75"/>
      <c r="RJP1558" s="75"/>
      <c r="RJQ1558" s="75"/>
      <c r="RJR1558" s="75"/>
      <c r="RJS1558" s="75"/>
      <c r="RJT1558" s="75"/>
      <c r="RJU1558" s="75"/>
      <c r="RJV1558" s="75"/>
      <c r="RJW1558" s="75"/>
      <c r="RJX1558" s="75"/>
      <c r="RJY1558" s="75"/>
      <c r="RJZ1558" s="75"/>
      <c r="RKA1558" s="75"/>
      <c r="RKB1558" s="75"/>
      <c r="RKC1558" s="75"/>
      <c r="RKD1558" s="75"/>
      <c r="RKE1558" s="75"/>
      <c r="RKF1558" s="75"/>
      <c r="RKG1558" s="75"/>
      <c r="RKH1558" s="75"/>
      <c r="RKI1558" s="75"/>
      <c r="RKJ1558" s="75"/>
      <c r="RKK1558" s="75"/>
      <c r="RKL1558" s="75"/>
      <c r="RKM1558" s="75"/>
      <c r="RKN1558" s="75"/>
      <c r="RKO1558" s="75"/>
      <c r="RKP1558" s="75"/>
      <c r="RKQ1558" s="75"/>
      <c r="RKR1558" s="75"/>
      <c r="RKS1558" s="75"/>
      <c r="RKT1558" s="75"/>
      <c r="RKU1558" s="75"/>
      <c r="RKV1558" s="75"/>
      <c r="RKW1558" s="75"/>
      <c r="RKX1558" s="75"/>
      <c r="RKY1558" s="75"/>
      <c r="RKZ1558" s="75"/>
      <c r="RLA1558" s="75"/>
      <c r="RLB1558" s="75"/>
      <c r="RLC1558" s="75"/>
      <c r="RLD1558" s="75"/>
      <c r="RLE1558" s="75"/>
      <c r="RLF1558" s="75"/>
      <c r="RLG1558" s="75"/>
      <c r="RLH1558" s="75"/>
      <c r="RLI1558" s="75"/>
      <c r="RLJ1558" s="75"/>
      <c r="RLK1558" s="75"/>
      <c r="RLL1558" s="75"/>
      <c r="RLM1558" s="75"/>
      <c r="RLN1558" s="75"/>
      <c r="RLO1558" s="75"/>
      <c r="RLP1558" s="75"/>
      <c r="RLQ1558" s="75"/>
      <c r="RLR1558" s="75"/>
      <c r="RLS1558" s="75"/>
      <c r="RLT1558" s="75"/>
      <c r="RLU1558" s="75"/>
      <c r="RLV1558" s="75"/>
      <c r="RLW1558" s="75"/>
      <c r="RLX1558" s="75"/>
      <c r="RLY1558" s="75"/>
      <c r="RLZ1558" s="75"/>
      <c r="RMA1558" s="75"/>
      <c r="RMB1558" s="75"/>
      <c r="RMC1558" s="75"/>
      <c r="RMD1558" s="75"/>
      <c r="RME1558" s="75"/>
      <c r="RMF1558" s="75"/>
      <c r="RMG1558" s="75"/>
      <c r="RMH1558" s="75"/>
      <c r="RMI1558" s="75"/>
      <c r="RMJ1558" s="75"/>
      <c r="RMK1558" s="75"/>
      <c r="RML1558" s="75"/>
      <c r="RMM1558" s="75"/>
      <c r="RMN1558" s="75"/>
      <c r="RMO1558" s="75"/>
      <c r="RMP1558" s="75"/>
      <c r="RMQ1558" s="75"/>
      <c r="RMR1558" s="75"/>
      <c r="RMS1558" s="75"/>
      <c r="RMT1558" s="75"/>
      <c r="RMU1558" s="75"/>
      <c r="RMV1558" s="75"/>
      <c r="RMW1558" s="75"/>
      <c r="RMX1558" s="75"/>
      <c r="RMY1558" s="75"/>
      <c r="RMZ1558" s="75"/>
      <c r="RNA1558" s="75"/>
      <c r="RNB1558" s="75"/>
      <c r="RNC1558" s="75"/>
      <c r="RND1558" s="75"/>
      <c r="RNE1558" s="75"/>
      <c r="RNF1558" s="75"/>
      <c r="RNG1558" s="75"/>
      <c r="RNH1558" s="75"/>
      <c r="RNI1558" s="75"/>
      <c r="RNJ1558" s="75"/>
      <c r="RNK1558" s="75"/>
      <c r="RNL1558" s="75"/>
      <c r="RNM1558" s="75"/>
      <c r="RNN1558" s="75"/>
      <c r="RNO1558" s="75"/>
      <c r="RNP1558" s="75"/>
      <c r="RNQ1558" s="75"/>
      <c r="RNR1558" s="75"/>
      <c r="RNS1558" s="75"/>
      <c r="RNT1558" s="75"/>
      <c r="RNU1558" s="75"/>
      <c r="RNV1558" s="75"/>
      <c r="RNW1558" s="75"/>
      <c r="RNX1558" s="75"/>
      <c r="RNY1558" s="75"/>
      <c r="RNZ1558" s="75"/>
      <c r="ROA1558" s="75"/>
      <c r="ROB1558" s="75"/>
      <c r="ROC1558" s="75"/>
      <c r="ROD1558" s="75"/>
      <c r="ROE1558" s="75"/>
      <c r="ROF1558" s="75"/>
      <c r="ROG1558" s="75"/>
      <c r="ROH1558" s="75"/>
      <c r="ROI1558" s="75"/>
      <c r="ROJ1558" s="75"/>
      <c r="ROK1558" s="75"/>
      <c r="ROL1558" s="75"/>
      <c r="ROM1558" s="75"/>
      <c r="RON1558" s="75"/>
      <c r="ROO1558" s="75"/>
      <c r="ROP1558" s="75"/>
      <c r="ROQ1558" s="75"/>
      <c r="ROR1558" s="75"/>
      <c r="ROS1558" s="75"/>
      <c r="ROT1558" s="75"/>
      <c r="ROU1558" s="75"/>
      <c r="ROV1558" s="75"/>
      <c r="ROW1558" s="75"/>
      <c r="ROX1558" s="75"/>
      <c r="ROY1558" s="75"/>
      <c r="ROZ1558" s="75"/>
      <c r="RPA1558" s="75"/>
      <c r="RPB1558" s="75"/>
      <c r="RPC1558" s="75"/>
      <c r="RPD1558" s="75"/>
      <c r="RPE1558" s="75"/>
      <c r="RPF1558" s="75"/>
      <c r="RPG1558" s="75"/>
      <c r="RPH1558" s="75"/>
      <c r="RPI1558" s="75"/>
      <c r="RPJ1558" s="75"/>
      <c r="RPK1558" s="75"/>
      <c r="RPL1558" s="75"/>
      <c r="RPM1558" s="75"/>
      <c r="RPN1558" s="75"/>
      <c r="RPO1558" s="75"/>
      <c r="RPP1558" s="75"/>
      <c r="RPQ1558" s="75"/>
      <c r="RPR1558" s="75"/>
      <c r="RPS1558" s="75"/>
      <c r="RPT1558" s="75"/>
      <c r="RPU1558" s="75"/>
      <c r="RPV1558" s="75"/>
      <c r="RPW1558" s="75"/>
      <c r="RPX1558" s="75"/>
      <c r="RPY1558" s="75"/>
      <c r="RPZ1558" s="75"/>
      <c r="RQA1558" s="75"/>
      <c r="RQB1558" s="75"/>
      <c r="RQC1558" s="75"/>
      <c r="RQD1558" s="75"/>
      <c r="RQE1558" s="75"/>
      <c r="RQF1558" s="75"/>
      <c r="RQG1558" s="75"/>
      <c r="RQH1558" s="75"/>
      <c r="RQI1558" s="75"/>
      <c r="RQJ1558" s="75"/>
      <c r="RQK1558" s="75"/>
      <c r="RQL1558" s="75"/>
      <c r="RQM1558" s="75"/>
      <c r="RQN1558" s="75"/>
      <c r="RQO1558" s="75"/>
      <c r="RQP1558" s="75"/>
      <c r="RQQ1558" s="75"/>
      <c r="RQR1558" s="75"/>
      <c r="RQS1558" s="75"/>
      <c r="RQT1558" s="75"/>
      <c r="RQU1558" s="75"/>
      <c r="RQV1558" s="75"/>
      <c r="RQW1558" s="75"/>
      <c r="RQX1558" s="75"/>
      <c r="RQY1558" s="75"/>
      <c r="RQZ1558" s="75"/>
      <c r="RRA1558" s="75"/>
      <c r="RRB1558" s="75"/>
      <c r="RRC1558" s="75"/>
      <c r="RRD1558" s="75"/>
      <c r="RRE1558" s="75"/>
      <c r="RRF1558" s="75"/>
      <c r="RRG1558" s="75"/>
      <c r="RRH1558" s="75"/>
      <c r="RRI1558" s="75"/>
      <c r="RRJ1558" s="75"/>
      <c r="RRK1558" s="75"/>
      <c r="RRL1558" s="75"/>
      <c r="RRM1558" s="75"/>
      <c r="RRN1558" s="75"/>
      <c r="RRO1558" s="75"/>
      <c r="RRP1558" s="75"/>
      <c r="RRQ1558" s="75"/>
      <c r="RRR1558" s="75"/>
      <c r="RRS1558" s="75"/>
      <c r="RRT1558" s="75"/>
      <c r="RRU1558" s="75"/>
      <c r="RRV1558" s="75"/>
      <c r="RRW1558" s="75"/>
      <c r="RRX1558" s="75"/>
      <c r="RRY1558" s="75"/>
      <c r="RRZ1558" s="75"/>
      <c r="RSA1558" s="75"/>
      <c r="RSB1558" s="75"/>
      <c r="RSC1558" s="75"/>
      <c r="RSD1558" s="75"/>
      <c r="RSE1558" s="75"/>
      <c r="RSF1558" s="75"/>
      <c r="RSG1558" s="75"/>
      <c r="RSH1558" s="75"/>
      <c r="RSI1558" s="75"/>
      <c r="RSJ1558" s="75"/>
      <c r="RSK1558" s="75"/>
      <c r="RSL1558" s="75"/>
      <c r="RSM1558" s="75"/>
      <c r="RSN1558" s="75"/>
      <c r="RSO1558" s="75"/>
      <c r="RSP1558" s="75"/>
      <c r="RSQ1558" s="75"/>
      <c r="RSR1558" s="75"/>
      <c r="RSS1558" s="75"/>
      <c r="RST1558" s="75"/>
      <c r="RSU1558" s="75"/>
      <c r="RSV1558" s="75"/>
      <c r="RSW1558" s="75"/>
      <c r="RSX1558" s="75"/>
      <c r="RSY1558" s="75"/>
      <c r="RSZ1558" s="75"/>
      <c r="RTA1558" s="75"/>
      <c r="RTB1558" s="75"/>
      <c r="RTC1558" s="75"/>
      <c r="RTD1558" s="75"/>
      <c r="RTE1558" s="75"/>
      <c r="RTF1558" s="75"/>
      <c r="RTG1558" s="75"/>
      <c r="RTH1558" s="75"/>
      <c r="RTI1558" s="75"/>
      <c r="RTJ1558" s="75"/>
      <c r="RTK1558" s="75"/>
      <c r="RTL1558" s="75"/>
      <c r="RTM1558" s="75"/>
      <c r="RTN1558" s="75"/>
      <c r="RTO1558" s="75"/>
      <c r="RTP1558" s="75"/>
      <c r="RTQ1558" s="75"/>
      <c r="RTR1558" s="75"/>
      <c r="RTS1558" s="75"/>
      <c r="RTT1558" s="75"/>
      <c r="RTU1558" s="75"/>
      <c r="RTV1558" s="75"/>
      <c r="RTW1558" s="75"/>
      <c r="RTX1558" s="75"/>
      <c r="RTY1558" s="75"/>
      <c r="RTZ1558" s="75"/>
      <c r="RUA1558" s="75"/>
      <c r="RUB1558" s="75"/>
      <c r="RUC1558" s="75"/>
      <c r="RUD1558" s="75"/>
      <c r="RUE1558" s="75"/>
      <c r="RUF1558" s="75"/>
      <c r="RUG1558" s="75"/>
      <c r="RUH1558" s="75"/>
      <c r="RUI1558" s="75"/>
      <c r="RUJ1558" s="75"/>
      <c r="RUK1558" s="75"/>
      <c r="RUL1558" s="75"/>
      <c r="RUM1558" s="75"/>
      <c r="RUN1558" s="75"/>
      <c r="RUO1558" s="75"/>
      <c r="RUP1558" s="75"/>
      <c r="RUQ1558" s="75"/>
      <c r="RUR1558" s="75"/>
      <c r="RUS1558" s="75"/>
      <c r="RUT1558" s="75"/>
      <c r="RUU1558" s="75"/>
      <c r="RUV1558" s="75"/>
      <c r="RUW1558" s="75"/>
      <c r="RUX1558" s="75"/>
      <c r="RUY1558" s="75"/>
      <c r="RUZ1558" s="75"/>
      <c r="RVA1558" s="75"/>
      <c r="RVB1558" s="75"/>
      <c r="RVC1558" s="75"/>
      <c r="RVD1558" s="75"/>
      <c r="RVE1558" s="75"/>
      <c r="RVF1558" s="75"/>
      <c r="RVG1558" s="75"/>
      <c r="RVH1558" s="75"/>
      <c r="RVI1558" s="75"/>
      <c r="RVJ1558" s="75"/>
      <c r="RVK1558" s="75"/>
      <c r="RVL1558" s="75"/>
      <c r="RVM1558" s="75"/>
      <c r="RVN1558" s="75"/>
      <c r="RVO1558" s="75"/>
      <c r="RVP1558" s="75"/>
      <c r="RVQ1558" s="75"/>
      <c r="RVR1558" s="75"/>
      <c r="RVS1558" s="75"/>
      <c r="RVT1558" s="75"/>
      <c r="RVU1558" s="75"/>
      <c r="RVV1558" s="75"/>
      <c r="RVW1558" s="75"/>
      <c r="RVX1558" s="75"/>
      <c r="RVY1558" s="75"/>
      <c r="RVZ1558" s="75"/>
      <c r="RWA1558" s="75"/>
      <c r="RWB1558" s="75"/>
      <c r="RWC1558" s="75"/>
      <c r="RWD1558" s="75"/>
      <c r="RWE1558" s="75"/>
      <c r="RWF1558" s="75"/>
      <c r="RWG1558" s="75"/>
      <c r="RWH1558" s="75"/>
      <c r="RWI1558" s="75"/>
      <c r="RWJ1558" s="75"/>
      <c r="RWK1558" s="75"/>
      <c r="RWL1558" s="75"/>
      <c r="RWM1558" s="75"/>
      <c r="RWN1558" s="75"/>
      <c r="RWO1558" s="75"/>
      <c r="RWP1558" s="75"/>
      <c r="RWQ1558" s="75"/>
      <c r="RWR1558" s="75"/>
      <c r="RWS1558" s="75"/>
      <c r="RWT1558" s="75"/>
      <c r="RWU1558" s="75"/>
      <c r="RWV1558" s="75"/>
      <c r="RWW1558" s="75"/>
      <c r="RWX1558" s="75"/>
      <c r="RWY1558" s="75"/>
      <c r="RWZ1558" s="75"/>
      <c r="RXA1558" s="75"/>
      <c r="RXB1558" s="75"/>
      <c r="RXC1558" s="75"/>
      <c r="RXD1558" s="75"/>
      <c r="RXE1558" s="75"/>
      <c r="RXF1558" s="75"/>
      <c r="RXG1558" s="75"/>
      <c r="RXH1558" s="75"/>
      <c r="RXI1558" s="75"/>
      <c r="RXJ1558" s="75"/>
      <c r="RXK1558" s="75"/>
      <c r="RXL1558" s="75"/>
      <c r="RXM1558" s="75"/>
      <c r="RXN1558" s="75"/>
      <c r="RXO1558" s="75"/>
      <c r="RXP1558" s="75"/>
      <c r="RXQ1558" s="75"/>
      <c r="RXR1558" s="75"/>
      <c r="RXS1558" s="75"/>
      <c r="RXT1558" s="75"/>
      <c r="RXU1558" s="75"/>
      <c r="RXV1558" s="75"/>
      <c r="RXW1558" s="75"/>
      <c r="RXX1558" s="75"/>
      <c r="RXY1558" s="75"/>
      <c r="RXZ1558" s="75"/>
      <c r="RYA1558" s="75"/>
      <c r="RYB1558" s="75"/>
      <c r="RYC1558" s="75"/>
      <c r="RYD1558" s="75"/>
      <c r="RYE1558" s="75"/>
      <c r="RYF1558" s="75"/>
      <c r="RYG1558" s="75"/>
      <c r="RYH1558" s="75"/>
      <c r="RYI1558" s="75"/>
      <c r="RYJ1558" s="75"/>
      <c r="RYK1558" s="75"/>
      <c r="RYL1558" s="75"/>
      <c r="RYM1558" s="75"/>
      <c r="RYN1558" s="75"/>
      <c r="RYO1558" s="75"/>
      <c r="RYP1558" s="75"/>
      <c r="RYQ1558" s="75"/>
      <c r="RYR1558" s="75"/>
      <c r="RYS1558" s="75"/>
      <c r="RYT1558" s="75"/>
      <c r="RYU1558" s="75"/>
      <c r="RYV1558" s="75"/>
      <c r="RYW1558" s="75"/>
      <c r="RYX1558" s="75"/>
      <c r="RYY1558" s="75"/>
      <c r="RYZ1558" s="75"/>
      <c r="RZA1558" s="75"/>
      <c r="RZB1558" s="75"/>
      <c r="RZC1558" s="75"/>
      <c r="RZD1558" s="75"/>
      <c r="RZE1558" s="75"/>
      <c r="RZF1558" s="75"/>
      <c r="RZG1558" s="75"/>
      <c r="RZH1558" s="75"/>
      <c r="RZI1558" s="75"/>
      <c r="RZJ1558" s="75"/>
      <c r="RZK1558" s="75"/>
      <c r="RZL1558" s="75"/>
      <c r="RZM1558" s="75"/>
      <c r="RZN1558" s="75"/>
      <c r="RZO1558" s="75"/>
      <c r="RZP1558" s="75"/>
      <c r="RZQ1558" s="75"/>
      <c r="RZR1558" s="75"/>
      <c r="RZS1558" s="75"/>
      <c r="RZT1558" s="75"/>
      <c r="RZU1558" s="75"/>
      <c r="RZV1558" s="75"/>
      <c r="RZW1558" s="75"/>
      <c r="RZX1558" s="75"/>
      <c r="RZY1558" s="75"/>
      <c r="RZZ1558" s="75"/>
      <c r="SAA1558" s="75"/>
      <c r="SAB1558" s="75"/>
      <c r="SAC1558" s="75"/>
      <c r="SAD1558" s="75"/>
      <c r="SAE1558" s="75"/>
      <c r="SAF1558" s="75"/>
      <c r="SAG1558" s="75"/>
      <c r="SAH1558" s="75"/>
      <c r="SAI1558" s="75"/>
      <c r="SAJ1558" s="75"/>
      <c r="SAK1558" s="75"/>
      <c r="SAL1558" s="75"/>
      <c r="SAM1558" s="75"/>
      <c r="SAN1558" s="75"/>
      <c r="SAO1558" s="75"/>
      <c r="SAP1558" s="75"/>
      <c r="SAQ1558" s="75"/>
      <c r="SAR1558" s="75"/>
      <c r="SAS1558" s="75"/>
      <c r="SAT1558" s="75"/>
      <c r="SAU1558" s="75"/>
      <c r="SAV1558" s="75"/>
      <c r="SAW1558" s="75"/>
      <c r="SAX1558" s="75"/>
      <c r="SAY1558" s="75"/>
      <c r="SAZ1558" s="75"/>
      <c r="SBA1558" s="75"/>
      <c r="SBB1558" s="75"/>
      <c r="SBC1558" s="75"/>
      <c r="SBD1558" s="75"/>
      <c r="SBE1558" s="75"/>
      <c r="SBF1558" s="75"/>
      <c r="SBG1558" s="75"/>
      <c r="SBH1558" s="75"/>
      <c r="SBI1558" s="75"/>
      <c r="SBJ1558" s="75"/>
      <c r="SBK1558" s="75"/>
      <c r="SBL1558" s="75"/>
      <c r="SBM1558" s="75"/>
      <c r="SBN1558" s="75"/>
      <c r="SBO1558" s="75"/>
      <c r="SBP1558" s="75"/>
      <c r="SBQ1558" s="75"/>
      <c r="SBR1558" s="75"/>
      <c r="SBS1558" s="75"/>
      <c r="SBT1558" s="75"/>
      <c r="SBU1558" s="75"/>
      <c r="SBV1558" s="75"/>
      <c r="SBW1558" s="75"/>
      <c r="SBX1558" s="75"/>
      <c r="SBY1558" s="75"/>
      <c r="SBZ1558" s="75"/>
      <c r="SCA1558" s="75"/>
      <c r="SCB1558" s="75"/>
      <c r="SCC1558" s="75"/>
      <c r="SCD1558" s="75"/>
      <c r="SCE1558" s="75"/>
      <c r="SCF1558" s="75"/>
      <c r="SCG1558" s="75"/>
      <c r="SCH1558" s="75"/>
      <c r="SCI1558" s="75"/>
      <c r="SCJ1558" s="75"/>
      <c r="SCK1558" s="75"/>
      <c r="SCL1558" s="75"/>
      <c r="SCM1558" s="75"/>
      <c r="SCN1558" s="75"/>
      <c r="SCO1558" s="75"/>
      <c r="SCP1558" s="75"/>
      <c r="SCQ1558" s="75"/>
      <c r="SCR1558" s="75"/>
      <c r="SCS1558" s="75"/>
      <c r="SCT1558" s="75"/>
      <c r="SCU1558" s="75"/>
      <c r="SCV1558" s="75"/>
      <c r="SCW1558" s="75"/>
      <c r="SCX1558" s="75"/>
      <c r="SCY1558" s="75"/>
      <c r="SCZ1558" s="75"/>
      <c r="SDA1558" s="75"/>
      <c r="SDB1558" s="75"/>
      <c r="SDC1558" s="75"/>
      <c r="SDD1558" s="75"/>
      <c r="SDE1558" s="75"/>
      <c r="SDF1558" s="75"/>
      <c r="SDG1558" s="75"/>
      <c r="SDH1558" s="75"/>
      <c r="SDI1558" s="75"/>
      <c r="SDJ1558" s="75"/>
      <c r="SDK1558" s="75"/>
      <c r="SDL1558" s="75"/>
      <c r="SDM1558" s="75"/>
      <c r="SDN1558" s="75"/>
      <c r="SDO1558" s="75"/>
      <c r="SDP1558" s="75"/>
      <c r="SDQ1558" s="75"/>
      <c r="SDR1558" s="75"/>
      <c r="SDS1558" s="75"/>
      <c r="SDT1558" s="75"/>
      <c r="SDU1558" s="75"/>
      <c r="SDV1558" s="75"/>
      <c r="SDW1558" s="75"/>
      <c r="SDX1558" s="75"/>
      <c r="SDY1558" s="75"/>
      <c r="SDZ1558" s="75"/>
      <c r="SEA1558" s="75"/>
      <c r="SEB1558" s="75"/>
      <c r="SEC1558" s="75"/>
      <c r="SED1558" s="75"/>
      <c r="SEE1558" s="75"/>
      <c r="SEF1558" s="75"/>
      <c r="SEG1558" s="75"/>
      <c r="SEH1558" s="75"/>
      <c r="SEI1558" s="75"/>
      <c r="SEJ1558" s="75"/>
      <c r="SEK1558" s="75"/>
      <c r="SEL1558" s="75"/>
      <c r="SEM1558" s="75"/>
      <c r="SEN1558" s="75"/>
      <c r="SEO1558" s="75"/>
      <c r="SEP1558" s="75"/>
      <c r="SEQ1558" s="75"/>
      <c r="SER1558" s="75"/>
      <c r="SES1558" s="75"/>
      <c r="SET1558" s="75"/>
      <c r="SEU1558" s="75"/>
      <c r="SEV1558" s="75"/>
      <c r="SEW1558" s="75"/>
      <c r="SEX1558" s="75"/>
      <c r="SEY1558" s="75"/>
      <c r="SEZ1558" s="75"/>
      <c r="SFA1558" s="75"/>
      <c r="SFB1558" s="75"/>
      <c r="SFC1558" s="75"/>
      <c r="SFD1558" s="75"/>
      <c r="SFE1558" s="75"/>
      <c r="SFF1558" s="75"/>
      <c r="SFG1558" s="75"/>
      <c r="SFH1558" s="75"/>
      <c r="SFI1558" s="75"/>
      <c r="SFJ1558" s="75"/>
      <c r="SFK1558" s="75"/>
      <c r="SFL1558" s="75"/>
      <c r="SFM1558" s="75"/>
      <c r="SFN1558" s="75"/>
      <c r="SFO1558" s="75"/>
      <c r="SFP1558" s="75"/>
      <c r="SFQ1558" s="75"/>
      <c r="SFR1558" s="75"/>
      <c r="SFS1558" s="75"/>
      <c r="SFT1558" s="75"/>
      <c r="SFU1558" s="75"/>
      <c r="SFV1558" s="75"/>
      <c r="SFW1558" s="75"/>
      <c r="SFX1558" s="75"/>
      <c r="SFY1558" s="75"/>
      <c r="SFZ1558" s="75"/>
      <c r="SGA1558" s="75"/>
      <c r="SGB1558" s="75"/>
      <c r="SGC1558" s="75"/>
      <c r="SGD1558" s="75"/>
      <c r="SGE1558" s="75"/>
      <c r="SGF1558" s="75"/>
      <c r="SGG1558" s="75"/>
      <c r="SGH1558" s="75"/>
      <c r="SGI1558" s="75"/>
      <c r="SGJ1558" s="75"/>
      <c r="SGK1558" s="75"/>
      <c r="SGL1558" s="75"/>
      <c r="SGM1558" s="75"/>
      <c r="SGN1558" s="75"/>
      <c r="SGO1558" s="75"/>
      <c r="SGP1558" s="75"/>
      <c r="SGQ1558" s="75"/>
      <c r="SGR1558" s="75"/>
      <c r="SGS1558" s="75"/>
      <c r="SGT1558" s="75"/>
      <c r="SGU1558" s="75"/>
      <c r="SGV1558" s="75"/>
      <c r="SGW1558" s="75"/>
      <c r="SGX1558" s="75"/>
      <c r="SGY1558" s="75"/>
      <c r="SGZ1558" s="75"/>
      <c r="SHA1558" s="75"/>
      <c r="SHB1558" s="75"/>
      <c r="SHC1558" s="75"/>
      <c r="SHD1558" s="75"/>
      <c r="SHE1558" s="75"/>
      <c r="SHF1558" s="75"/>
      <c r="SHG1558" s="75"/>
      <c r="SHH1558" s="75"/>
      <c r="SHI1558" s="75"/>
      <c r="SHJ1558" s="75"/>
      <c r="SHK1558" s="75"/>
      <c r="SHL1558" s="75"/>
      <c r="SHM1558" s="75"/>
      <c r="SHN1558" s="75"/>
      <c r="SHO1558" s="75"/>
      <c r="SHP1558" s="75"/>
      <c r="SHQ1558" s="75"/>
      <c r="SHR1558" s="75"/>
      <c r="SHS1558" s="75"/>
      <c r="SHT1558" s="75"/>
      <c r="SHU1558" s="75"/>
      <c r="SHV1558" s="75"/>
      <c r="SHW1558" s="75"/>
      <c r="SHX1558" s="75"/>
      <c r="SHY1558" s="75"/>
      <c r="SHZ1558" s="75"/>
      <c r="SIA1558" s="75"/>
      <c r="SIB1558" s="75"/>
      <c r="SIC1558" s="75"/>
      <c r="SID1558" s="75"/>
      <c r="SIE1558" s="75"/>
      <c r="SIF1558" s="75"/>
      <c r="SIG1558" s="75"/>
      <c r="SIH1558" s="75"/>
      <c r="SII1558" s="75"/>
      <c r="SIJ1558" s="75"/>
      <c r="SIK1558" s="75"/>
      <c r="SIL1558" s="75"/>
      <c r="SIM1558" s="75"/>
      <c r="SIN1558" s="75"/>
      <c r="SIO1558" s="75"/>
      <c r="SIP1558" s="75"/>
      <c r="SIQ1558" s="75"/>
      <c r="SIR1558" s="75"/>
      <c r="SIS1558" s="75"/>
      <c r="SIT1558" s="75"/>
      <c r="SIU1558" s="75"/>
      <c r="SIV1558" s="75"/>
      <c r="SIW1558" s="75"/>
      <c r="SIX1558" s="75"/>
      <c r="SIY1558" s="75"/>
      <c r="SIZ1558" s="75"/>
      <c r="SJA1558" s="75"/>
      <c r="SJB1558" s="75"/>
      <c r="SJC1558" s="75"/>
      <c r="SJD1558" s="75"/>
      <c r="SJE1558" s="75"/>
      <c r="SJF1558" s="75"/>
      <c r="SJG1558" s="75"/>
      <c r="SJH1558" s="75"/>
      <c r="SJI1558" s="75"/>
      <c r="SJJ1558" s="75"/>
      <c r="SJK1558" s="75"/>
      <c r="SJL1558" s="75"/>
      <c r="SJM1558" s="75"/>
      <c r="SJN1558" s="75"/>
      <c r="SJO1558" s="75"/>
      <c r="SJP1558" s="75"/>
      <c r="SJQ1558" s="75"/>
      <c r="SJR1558" s="75"/>
      <c r="SJS1558" s="75"/>
      <c r="SJT1558" s="75"/>
      <c r="SJU1558" s="75"/>
      <c r="SJV1558" s="75"/>
      <c r="SJW1558" s="75"/>
      <c r="SJX1558" s="75"/>
      <c r="SJY1558" s="75"/>
      <c r="SJZ1558" s="75"/>
      <c r="SKA1558" s="75"/>
      <c r="SKB1558" s="75"/>
      <c r="SKC1558" s="75"/>
      <c r="SKD1558" s="75"/>
      <c r="SKE1558" s="75"/>
      <c r="SKF1558" s="75"/>
      <c r="SKG1558" s="75"/>
      <c r="SKH1558" s="75"/>
      <c r="SKI1558" s="75"/>
      <c r="SKJ1558" s="75"/>
      <c r="SKK1558" s="75"/>
      <c r="SKL1558" s="75"/>
      <c r="SKM1558" s="75"/>
      <c r="SKN1558" s="75"/>
      <c r="SKO1558" s="75"/>
      <c r="SKP1558" s="75"/>
      <c r="SKQ1558" s="75"/>
      <c r="SKR1558" s="75"/>
      <c r="SKS1558" s="75"/>
      <c r="SKT1558" s="75"/>
      <c r="SKU1558" s="75"/>
      <c r="SKV1558" s="75"/>
      <c r="SKW1558" s="75"/>
      <c r="SKX1558" s="75"/>
      <c r="SKY1558" s="75"/>
      <c r="SKZ1558" s="75"/>
      <c r="SLA1558" s="75"/>
      <c r="SLB1558" s="75"/>
      <c r="SLC1558" s="75"/>
      <c r="SLD1558" s="75"/>
      <c r="SLE1558" s="75"/>
      <c r="SLF1558" s="75"/>
      <c r="SLG1558" s="75"/>
      <c r="SLH1558" s="75"/>
      <c r="SLI1558" s="75"/>
      <c r="SLJ1558" s="75"/>
      <c r="SLK1558" s="75"/>
      <c r="SLL1558" s="75"/>
      <c r="SLM1558" s="75"/>
      <c r="SLN1558" s="75"/>
      <c r="SLO1558" s="75"/>
      <c r="SLP1558" s="75"/>
      <c r="SLQ1558" s="75"/>
      <c r="SLR1558" s="75"/>
      <c r="SLS1558" s="75"/>
      <c r="SLT1558" s="75"/>
      <c r="SLU1558" s="75"/>
      <c r="SLV1558" s="75"/>
      <c r="SLW1558" s="75"/>
      <c r="SLX1558" s="75"/>
      <c r="SLY1558" s="75"/>
      <c r="SLZ1558" s="75"/>
      <c r="SMA1558" s="75"/>
      <c r="SMB1558" s="75"/>
      <c r="SMC1558" s="75"/>
      <c r="SMD1558" s="75"/>
      <c r="SME1558" s="75"/>
      <c r="SMF1558" s="75"/>
      <c r="SMG1558" s="75"/>
      <c r="SMH1558" s="75"/>
      <c r="SMI1558" s="75"/>
      <c r="SMJ1558" s="75"/>
      <c r="SMK1558" s="75"/>
      <c r="SML1558" s="75"/>
      <c r="SMM1558" s="75"/>
      <c r="SMN1558" s="75"/>
      <c r="SMO1558" s="75"/>
      <c r="SMP1558" s="75"/>
      <c r="SMQ1558" s="75"/>
      <c r="SMR1558" s="75"/>
      <c r="SMS1558" s="75"/>
      <c r="SMT1558" s="75"/>
      <c r="SMU1558" s="75"/>
      <c r="SMV1558" s="75"/>
      <c r="SMW1558" s="75"/>
      <c r="SMX1558" s="75"/>
      <c r="SMY1558" s="75"/>
      <c r="SMZ1558" s="75"/>
      <c r="SNA1558" s="75"/>
      <c r="SNB1558" s="75"/>
      <c r="SNC1558" s="75"/>
      <c r="SND1558" s="75"/>
      <c r="SNE1558" s="75"/>
      <c r="SNF1558" s="75"/>
      <c r="SNG1558" s="75"/>
      <c r="SNH1558" s="75"/>
      <c r="SNI1558" s="75"/>
      <c r="SNJ1558" s="75"/>
      <c r="SNK1558" s="75"/>
      <c r="SNL1558" s="75"/>
      <c r="SNM1558" s="75"/>
      <c r="SNN1558" s="75"/>
      <c r="SNO1558" s="75"/>
      <c r="SNP1558" s="75"/>
      <c r="SNQ1558" s="75"/>
      <c r="SNR1558" s="75"/>
      <c r="SNS1558" s="75"/>
      <c r="SNT1558" s="75"/>
      <c r="SNU1558" s="75"/>
      <c r="SNV1558" s="75"/>
      <c r="SNW1558" s="75"/>
      <c r="SNX1558" s="75"/>
      <c r="SNY1558" s="75"/>
      <c r="SNZ1558" s="75"/>
      <c r="SOA1558" s="75"/>
      <c r="SOB1558" s="75"/>
      <c r="SOC1558" s="75"/>
      <c r="SOD1558" s="75"/>
      <c r="SOE1558" s="75"/>
      <c r="SOF1558" s="75"/>
      <c r="SOG1558" s="75"/>
      <c r="SOH1558" s="75"/>
      <c r="SOI1558" s="75"/>
      <c r="SOJ1558" s="75"/>
      <c r="SOK1558" s="75"/>
      <c r="SOL1558" s="75"/>
      <c r="SOM1558" s="75"/>
      <c r="SON1558" s="75"/>
      <c r="SOO1558" s="75"/>
      <c r="SOP1558" s="75"/>
      <c r="SOQ1558" s="75"/>
      <c r="SOR1558" s="75"/>
      <c r="SOS1558" s="75"/>
      <c r="SOT1558" s="75"/>
      <c r="SOU1558" s="75"/>
      <c r="SOV1558" s="75"/>
      <c r="SOW1558" s="75"/>
      <c r="SOX1558" s="75"/>
      <c r="SOY1558" s="75"/>
      <c r="SOZ1558" s="75"/>
      <c r="SPA1558" s="75"/>
      <c r="SPB1558" s="75"/>
      <c r="SPC1558" s="75"/>
      <c r="SPD1558" s="75"/>
      <c r="SPE1558" s="75"/>
      <c r="SPF1558" s="75"/>
      <c r="SPG1558" s="75"/>
      <c r="SPH1558" s="75"/>
      <c r="SPI1558" s="75"/>
      <c r="SPJ1558" s="75"/>
      <c r="SPK1558" s="75"/>
      <c r="SPL1558" s="75"/>
      <c r="SPM1558" s="75"/>
      <c r="SPN1558" s="75"/>
      <c r="SPO1558" s="75"/>
      <c r="SPP1558" s="75"/>
      <c r="SPQ1558" s="75"/>
      <c r="SPR1558" s="75"/>
      <c r="SPS1558" s="75"/>
      <c r="SPT1558" s="75"/>
      <c r="SPU1558" s="75"/>
      <c r="SPV1558" s="75"/>
      <c r="SPW1558" s="75"/>
      <c r="SPX1558" s="75"/>
      <c r="SPY1558" s="75"/>
      <c r="SPZ1558" s="75"/>
      <c r="SQA1558" s="75"/>
      <c r="SQB1558" s="75"/>
      <c r="SQC1558" s="75"/>
      <c r="SQD1558" s="75"/>
      <c r="SQE1558" s="75"/>
      <c r="SQF1558" s="75"/>
      <c r="SQG1558" s="75"/>
      <c r="SQH1558" s="75"/>
      <c r="SQI1558" s="75"/>
      <c r="SQJ1558" s="75"/>
      <c r="SQK1558" s="75"/>
      <c r="SQL1558" s="75"/>
      <c r="SQM1558" s="75"/>
      <c r="SQN1558" s="75"/>
      <c r="SQO1558" s="75"/>
      <c r="SQP1558" s="75"/>
      <c r="SQQ1558" s="75"/>
      <c r="SQR1558" s="75"/>
      <c r="SQS1558" s="75"/>
      <c r="SQT1558" s="75"/>
      <c r="SQU1558" s="75"/>
      <c r="SQV1558" s="75"/>
      <c r="SQW1558" s="75"/>
      <c r="SQX1558" s="75"/>
      <c r="SQY1558" s="75"/>
      <c r="SQZ1558" s="75"/>
      <c r="SRA1558" s="75"/>
      <c r="SRB1558" s="75"/>
      <c r="SRC1558" s="75"/>
      <c r="SRD1558" s="75"/>
      <c r="SRE1558" s="75"/>
      <c r="SRF1558" s="75"/>
      <c r="SRG1558" s="75"/>
      <c r="SRH1558" s="75"/>
      <c r="SRI1558" s="75"/>
      <c r="SRJ1558" s="75"/>
      <c r="SRK1558" s="75"/>
      <c r="SRL1558" s="75"/>
      <c r="SRM1558" s="75"/>
      <c r="SRN1558" s="75"/>
      <c r="SRO1558" s="75"/>
      <c r="SRP1558" s="75"/>
      <c r="SRQ1558" s="75"/>
      <c r="SRR1558" s="75"/>
      <c r="SRS1558" s="75"/>
      <c r="SRT1558" s="75"/>
      <c r="SRU1558" s="75"/>
      <c r="SRV1558" s="75"/>
      <c r="SRW1558" s="75"/>
      <c r="SRX1558" s="75"/>
      <c r="SRY1558" s="75"/>
      <c r="SRZ1558" s="75"/>
      <c r="SSA1558" s="75"/>
      <c r="SSB1558" s="75"/>
      <c r="SSC1558" s="75"/>
      <c r="SSD1558" s="75"/>
      <c r="SSE1558" s="75"/>
      <c r="SSF1558" s="75"/>
      <c r="SSG1558" s="75"/>
      <c r="SSH1558" s="75"/>
      <c r="SSI1558" s="75"/>
      <c r="SSJ1558" s="75"/>
      <c r="SSK1558" s="75"/>
      <c r="SSL1558" s="75"/>
      <c r="SSM1558" s="75"/>
      <c r="SSN1558" s="75"/>
      <c r="SSO1558" s="75"/>
      <c r="SSP1558" s="75"/>
      <c r="SSQ1558" s="75"/>
      <c r="SSR1558" s="75"/>
      <c r="SSS1558" s="75"/>
      <c r="SST1558" s="75"/>
      <c r="SSU1558" s="75"/>
      <c r="SSV1558" s="75"/>
      <c r="SSW1558" s="75"/>
      <c r="SSX1558" s="75"/>
      <c r="SSY1558" s="75"/>
      <c r="SSZ1558" s="75"/>
      <c r="STA1558" s="75"/>
      <c r="STB1558" s="75"/>
      <c r="STC1558" s="75"/>
      <c r="STD1558" s="75"/>
      <c r="STE1558" s="75"/>
      <c r="STF1558" s="75"/>
      <c r="STG1558" s="75"/>
      <c r="STH1558" s="75"/>
      <c r="STI1558" s="75"/>
      <c r="STJ1558" s="75"/>
      <c r="STK1558" s="75"/>
      <c r="STL1558" s="75"/>
      <c r="STM1558" s="75"/>
      <c r="STN1558" s="75"/>
      <c r="STO1558" s="75"/>
      <c r="STP1558" s="75"/>
      <c r="STQ1558" s="75"/>
      <c r="STR1558" s="75"/>
      <c r="STS1558" s="75"/>
      <c r="STT1558" s="75"/>
      <c r="STU1558" s="75"/>
      <c r="STV1558" s="75"/>
      <c r="STW1558" s="75"/>
      <c r="STX1558" s="75"/>
      <c r="STY1558" s="75"/>
      <c r="STZ1558" s="75"/>
      <c r="SUA1558" s="75"/>
      <c r="SUB1558" s="75"/>
      <c r="SUC1558" s="75"/>
      <c r="SUD1558" s="75"/>
      <c r="SUE1558" s="75"/>
      <c r="SUF1558" s="75"/>
      <c r="SUG1558" s="75"/>
      <c r="SUH1558" s="75"/>
      <c r="SUI1558" s="75"/>
      <c r="SUJ1558" s="75"/>
      <c r="SUK1558" s="75"/>
      <c r="SUL1558" s="75"/>
      <c r="SUM1558" s="75"/>
      <c r="SUN1558" s="75"/>
      <c r="SUO1558" s="75"/>
      <c r="SUP1558" s="75"/>
      <c r="SUQ1558" s="75"/>
      <c r="SUR1558" s="75"/>
      <c r="SUS1558" s="75"/>
      <c r="SUT1558" s="75"/>
      <c r="SUU1558" s="75"/>
      <c r="SUV1558" s="75"/>
      <c r="SUW1558" s="75"/>
      <c r="SUX1558" s="75"/>
      <c r="SUY1558" s="75"/>
      <c r="SUZ1558" s="75"/>
      <c r="SVA1558" s="75"/>
      <c r="SVB1558" s="75"/>
      <c r="SVC1558" s="75"/>
      <c r="SVD1558" s="75"/>
      <c r="SVE1558" s="75"/>
      <c r="SVF1558" s="75"/>
      <c r="SVG1558" s="75"/>
      <c r="SVH1558" s="75"/>
      <c r="SVI1558" s="75"/>
      <c r="SVJ1558" s="75"/>
      <c r="SVK1558" s="75"/>
      <c r="SVL1558" s="75"/>
      <c r="SVM1558" s="75"/>
      <c r="SVN1558" s="75"/>
      <c r="SVO1558" s="75"/>
      <c r="SVP1558" s="75"/>
      <c r="SVQ1558" s="75"/>
      <c r="SVR1558" s="75"/>
      <c r="SVS1558" s="75"/>
      <c r="SVT1558" s="75"/>
      <c r="SVU1558" s="75"/>
      <c r="SVV1558" s="75"/>
      <c r="SVW1558" s="75"/>
      <c r="SVX1558" s="75"/>
      <c r="SVY1558" s="75"/>
      <c r="SVZ1558" s="75"/>
      <c r="SWA1558" s="75"/>
      <c r="SWB1558" s="75"/>
      <c r="SWC1558" s="75"/>
      <c r="SWD1558" s="75"/>
      <c r="SWE1558" s="75"/>
      <c r="SWF1558" s="75"/>
      <c r="SWG1558" s="75"/>
      <c r="SWH1558" s="75"/>
      <c r="SWI1558" s="75"/>
      <c r="SWJ1558" s="75"/>
      <c r="SWK1558" s="75"/>
      <c r="SWL1558" s="75"/>
      <c r="SWM1558" s="75"/>
      <c r="SWN1558" s="75"/>
      <c r="SWO1558" s="75"/>
      <c r="SWP1558" s="75"/>
      <c r="SWQ1558" s="75"/>
      <c r="SWR1558" s="75"/>
      <c r="SWS1558" s="75"/>
      <c r="SWT1558" s="75"/>
      <c r="SWU1558" s="75"/>
      <c r="SWV1558" s="75"/>
      <c r="SWW1558" s="75"/>
      <c r="SWX1558" s="75"/>
      <c r="SWY1558" s="75"/>
      <c r="SWZ1558" s="75"/>
      <c r="SXA1558" s="75"/>
      <c r="SXB1558" s="75"/>
      <c r="SXC1558" s="75"/>
      <c r="SXD1558" s="75"/>
      <c r="SXE1558" s="75"/>
      <c r="SXF1558" s="75"/>
      <c r="SXG1558" s="75"/>
      <c r="SXH1558" s="75"/>
      <c r="SXI1558" s="75"/>
      <c r="SXJ1558" s="75"/>
      <c r="SXK1558" s="75"/>
      <c r="SXL1558" s="75"/>
      <c r="SXM1558" s="75"/>
      <c r="SXN1558" s="75"/>
      <c r="SXO1558" s="75"/>
      <c r="SXP1558" s="75"/>
      <c r="SXQ1558" s="75"/>
      <c r="SXR1558" s="75"/>
      <c r="SXS1558" s="75"/>
      <c r="SXT1558" s="75"/>
      <c r="SXU1558" s="75"/>
      <c r="SXV1558" s="75"/>
      <c r="SXW1558" s="75"/>
      <c r="SXX1558" s="75"/>
      <c r="SXY1558" s="75"/>
      <c r="SXZ1558" s="75"/>
      <c r="SYA1558" s="75"/>
      <c r="SYB1558" s="75"/>
      <c r="SYC1558" s="75"/>
      <c r="SYD1558" s="75"/>
      <c r="SYE1558" s="75"/>
      <c r="SYF1558" s="75"/>
      <c r="SYG1558" s="75"/>
      <c r="SYH1558" s="75"/>
      <c r="SYI1558" s="75"/>
      <c r="SYJ1558" s="75"/>
      <c r="SYK1558" s="75"/>
      <c r="SYL1558" s="75"/>
      <c r="SYM1558" s="75"/>
      <c r="SYN1558" s="75"/>
      <c r="SYO1558" s="75"/>
      <c r="SYP1558" s="75"/>
      <c r="SYQ1558" s="75"/>
      <c r="SYR1558" s="75"/>
      <c r="SYS1558" s="75"/>
      <c r="SYT1558" s="75"/>
      <c r="SYU1558" s="75"/>
      <c r="SYV1558" s="75"/>
      <c r="SYW1558" s="75"/>
      <c r="SYX1558" s="75"/>
      <c r="SYY1558" s="75"/>
      <c r="SYZ1558" s="75"/>
      <c r="SZA1558" s="75"/>
      <c r="SZB1558" s="75"/>
      <c r="SZC1558" s="75"/>
      <c r="SZD1558" s="75"/>
      <c r="SZE1558" s="75"/>
      <c r="SZF1558" s="75"/>
      <c r="SZG1558" s="75"/>
      <c r="SZH1558" s="75"/>
      <c r="SZI1558" s="75"/>
      <c r="SZJ1558" s="75"/>
      <c r="SZK1558" s="75"/>
      <c r="SZL1558" s="75"/>
      <c r="SZM1558" s="75"/>
      <c r="SZN1558" s="75"/>
      <c r="SZO1558" s="75"/>
      <c r="SZP1558" s="75"/>
      <c r="SZQ1558" s="75"/>
      <c r="SZR1558" s="75"/>
      <c r="SZS1558" s="75"/>
      <c r="SZT1558" s="75"/>
      <c r="SZU1558" s="75"/>
      <c r="SZV1558" s="75"/>
      <c r="SZW1558" s="75"/>
      <c r="SZX1558" s="75"/>
      <c r="SZY1558" s="75"/>
      <c r="SZZ1558" s="75"/>
      <c r="TAA1558" s="75"/>
      <c r="TAB1558" s="75"/>
      <c r="TAC1558" s="75"/>
      <c r="TAD1558" s="75"/>
      <c r="TAE1558" s="75"/>
      <c r="TAF1558" s="75"/>
      <c r="TAG1558" s="75"/>
      <c r="TAH1558" s="75"/>
      <c r="TAI1558" s="75"/>
      <c r="TAJ1558" s="75"/>
      <c r="TAK1558" s="75"/>
      <c r="TAL1558" s="75"/>
      <c r="TAM1558" s="75"/>
      <c r="TAN1558" s="75"/>
      <c r="TAO1558" s="75"/>
      <c r="TAP1558" s="75"/>
      <c r="TAQ1558" s="75"/>
      <c r="TAR1558" s="75"/>
      <c r="TAS1558" s="75"/>
      <c r="TAT1558" s="75"/>
      <c r="TAU1558" s="75"/>
      <c r="TAV1558" s="75"/>
      <c r="TAW1558" s="75"/>
      <c r="TAX1558" s="75"/>
      <c r="TAY1558" s="75"/>
      <c r="TAZ1558" s="75"/>
      <c r="TBA1558" s="75"/>
      <c r="TBB1558" s="75"/>
      <c r="TBC1558" s="75"/>
      <c r="TBD1558" s="75"/>
      <c r="TBE1558" s="75"/>
      <c r="TBF1558" s="75"/>
      <c r="TBG1558" s="75"/>
      <c r="TBH1558" s="75"/>
      <c r="TBI1558" s="75"/>
      <c r="TBJ1558" s="75"/>
      <c r="TBK1558" s="75"/>
      <c r="TBL1558" s="75"/>
      <c r="TBM1558" s="75"/>
      <c r="TBN1558" s="75"/>
      <c r="TBO1558" s="75"/>
      <c r="TBP1558" s="75"/>
      <c r="TBQ1558" s="75"/>
      <c r="TBR1558" s="75"/>
      <c r="TBS1558" s="75"/>
      <c r="TBT1558" s="75"/>
      <c r="TBU1558" s="75"/>
      <c r="TBV1558" s="75"/>
      <c r="TBW1558" s="75"/>
      <c r="TBX1558" s="75"/>
      <c r="TBY1558" s="75"/>
      <c r="TBZ1558" s="75"/>
      <c r="TCA1558" s="75"/>
      <c r="TCB1558" s="75"/>
      <c r="TCC1558" s="75"/>
      <c r="TCD1558" s="75"/>
      <c r="TCE1558" s="75"/>
      <c r="TCF1558" s="75"/>
      <c r="TCG1558" s="75"/>
      <c r="TCH1558" s="75"/>
      <c r="TCI1558" s="75"/>
      <c r="TCJ1558" s="75"/>
      <c r="TCK1558" s="75"/>
      <c r="TCL1558" s="75"/>
      <c r="TCM1558" s="75"/>
      <c r="TCN1558" s="75"/>
      <c r="TCO1558" s="75"/>
      <c r="TCP1558" s="75"/>
      <c r="TCQ1558" s="75"/>
      <c r="TCR1558" s="75"/>
      <c r="TCS1558" s="75"/>
      <c r="TCT1558" s="75"/>
      <c r="TCU1558" s="75"/>
      <c r="TCV1558" s="75"/>
      <c r="TCW1558" s="75"/>
      <c r="TCX1558" s="75"/>
      <c r="TCY1558" s="75"/>
      <c r="TCZ1558" s="75"/>
      <c r="TDA1558" s="75"/>
      <c r="TDB1558" s="75"/>
      <c r="TDC1558" s="75"/>
      <c r="TDD1558" s="75"/>
      <c r="TDE1558" s="75"/>
      <c r="TDF1558" s="75"/>
      <c r="TDG1558" s="75"/>
      <c r="TDH1558" s="75"/>
      <c r="TDI1558" s="75"/>
      <c r="TDJ1558" s="75"/>
      <c r="TDK1558" s="75"/>
      <c r="TDL1558" s="75"/>
      <c r="TDM1558" s="75"/>
      <c r="TDN1558" s="75"/>
      <c r="TDO1558" s="75"/>
      <c r="TDP1558" s="75"/>
      <c r="TDQ1558" s="75"/>
      <c r="TDR1558" s="75"/>
      <c r="TDS1558" s="75"/>
      <c r="TDT1558" s="75"/>
      <c r="TDU1558" s="75"/>
      <c r="TDV1558" s="75"/>
      <c r="TDW1558" s="75"/>
      <c r="TDX1558" s="75"/>
      <c r="TDY1558" s="75"/>
      <c r="TDZ1558" s="75"/>
      <c r="TEA1558" s="75"/>
      <c r="TEB1558" s="75"/>
      <c r="TEC1558" s="75"/>
      <c r="TED1558" s="75"/>
      <c r="TEE1558" s="75"/>
      <c r="TEF1558" s="75"/>
      <c r="TEG1558" s="75"/>
      <c r="TEH1558" s="75"/>
      <c r="TEI1558" s="75"/>
      <c r="TEJ1558" s="75"/>
      <c r="TEK1558" s="75"/>
      <c r="TEL1558" s="75"/>
      <c r="TEM1558" s="75"/>
      <c r="TEN1558" s="75"/>
      <c r="TEO1558" s="75"/>
      <c r="TEP1558" s="75"/>
      <c r="TEQ1558" s="75"/>
      <c r="TER1558" s="75"/>
      <c r="TES1558" s="75"/>
      <c r="TET1558" s="75"/>
      <c r="TEU1558" s="75"/>
      <c r="TEV1558" s="75"/>
      <c r="TEW1558" s="75"/>
      <c r="TEX1558" s="75"/>
      <c r="TEY1558" s="75"/>
      <c r="TEZ1558" s="75"/>
      <c r="TFA1558" s="75"/>
      <c r="TFB1558" s="75"/>
      <c r="TFC1558" s="75"/>
      <c r="TFD1558" s="75"/>
      <c r="TFE1558" s="75"/>
      <c r="TFF1558" s="75"/>
      <c r="TFG1558" s="75"/>
      <c r="TFH1558" s="75"/>
      <c r="TFI1558" s="75"/>
      <c r="TFJ1558" s="75"/>
      <c r="TFK1558" s="75"/>
      <c r="TFL1558" s="75"/>
      <c r="TFM1558" s="75"/>
      <c r="TFN1558" s="75"/>
      <c r="TFO1558" s="75"/>
      <c r="TFP1558" s="75"/>
      <c r="TFQ1558" s="75"/>
      <c r="TFR1558" s="75"/>
      <c r="TFS1558" s="75"/>
      <c r="TFT1558" s="75"/>
      <c r="TFU1558" s="75"/>
      <c r="TFV1558" s="75"/>
      <c r="TFW1558" s="75"/>
      <c r="TFX1558" s="75"/>
      <c r="TFY1558" s="75"/>
      <c r="TFZ1558" s="75"/>
      <c r="TGA1558" s="75"/>
      <c r="TGB1558" s="75"/>
      <c r="TGC1558" s="75"/>
      <c r="TGD1558" s="75"/>
      <c r="TGE1558" s="75"/>
      <c r="TGF1558" s="75"/>
      <c r="TGG1558" s="75"/>
      <c r="TGH1558" s="75"/>
      <c r="TGI1558" s="75"/>
      <c r="TGJ1558" s="75"/>
      <c r="TGK1558" s="75"/>
      <c r="TGL1558" s="75"/>
      <c r="TGM1558" s="75"/>
      <c r="TGN1558" s="75"/>
      <c r="TGO1558" s="75"/>
      <c r="TGP1558" s="75"/>
      <c r="TGQ1558" s="75"/>
      <c r="TGR1558" s="75"/>
      <c r="TGS1558" s="75"/>
      <c r="TGT1558" s="75"/>
      <c r="TGU1558" s="75"/>
      <c r="TGV1558" s="75"/>
      <c r="TGW1558" s="75"/>
      <c r="TGX1558" s="75"/>
      <c r="TGY1558" s="75"/>
      <c r="TGZ1558" s="75"/>
      <c r="THA1558" s="75"/>
      <c r="THB1558" s="75"/>
      <c r="THC1558" s="75"/>
      <c r="THD1558" s="75"/>
      <c r="THE1558" s="75"/>
      <c r="THF1558" s="75"/>
      <c r="THG1558" s="75"/>
      <c r="THH1558" s="75"/>
      <c r="THI1558" s="75"/>
      <c r="THJ1558" s="75"/>
      <c r="THK1558" s="75"/>
      <c r="THL1558" s="75"/>
      <c r="THM1558" s="75"/>
      <c r="THN1558" s="75"/>
      <c r="THO1558" s="75"/>
      <c r="THP1558" s="75"/>
      <c r="THQ1558" s="75"/>
      <c r="THR1558" s="75"/>
      <c r="THS1558" s="75"/>
      <c r="THT1558" s="75"/>
      <c r="THU1558" s="75"/>
      <c r="THV1558" s="75"/>
      <c r="THW1558" s="75"/>
      <c r="THX1558" s="75"/>
      <c r="THY1558" s="75"/>
      <c r="THZ1558" s="75"/>
      <c r="TIA1558" s="75"/>
      <c r="TIB1558" s="75"/>
      <c r="TIC1558" s="75"/>
      <c r="TID1558" s="75"/>
      <c r="TIE1558" s="75"/>
      <c r="TIF1558" s="75"/>
      <c r="TIG1558" s="75"/>
      <c r="TIH1558" s="75"/>
      <c r="TII1558" s="75"/>
      <c r="TIJ1558" s="75"/>
      <c r="TIK1558" s="75"/>
      <c r="TIL1558" s="75"/>
      <c r="TIM1558" s="75"/>
      <c r="TIN1558" s="75"/>
      <c r="TIO1558" s="75"/>
      <c r="TIP1558" s="75"/>
      <c r="TIQ1558" s="75"/>
      <c r="TIR1558" s="75"/>
      <c r="TIS1558" s="75"/>
      <c r="TIT1558" s="75"/>
      <c r="TIU1558" s="75"/>
      <c r="TIV1558" s="75"/>
      <c r="TIW1558" s="75"/>
      <c r="TIX1558" s="75"/>
      <c r="TIY1558" s="75"/>
      <c r="TIZ1558" s="75"/>
      <c r="TJA1558" s="75"/>
      <c r="TJB1558" s="75"/>
      <c r="TJC1558" s="75"/>
      <c r="TJD1558" s="75"/>
      <c r="TJE1558" s="75"/>
      <c r="TJF1558" s="75"/>
      <c r="TJG1558" s="75"/>
      <c r="TJH1558" s="75"/>
      <c r="TJI1558" s="75"/>
      <c r="TJJ1558" s="75"/>
      <c r="TJK1558" s="75"/>
      <c r="TJL1558" s="75"/>
      <c r="TJM1558" s="75"/>
      <c r="TJN1558" s="75"/>
      <c r="TJO1558" s="75"/>
      <c r="TJP1558" s="75"/>
      <c r="TJQ1558" s="75"/>
      <c r="TJR1558" s="75"/>
      <c r="TJS1558" s="75"/>
      <c r="TJT1558" s="75"/>
      <c r="TJU1558" s="75"/>
      <c r="TJV1558" s="75"/>
      <c r="TJW1558" s="75"/>
      <c r="TJX1558" s="75"/>
      <c r="TJY1558" s="75"/>
      <c r="TJZ1558" s="75"/>
      <c r="TKA1558" s="75"/>
      <c r="TKB1558" s="75"/>
      <c r="TKC1558" s="75"/>
      <c r="TKD1558" s="75"/>
      <c r="TKE1558" s="75"/>
      <c r="TKF1558" s="75"/>
      <c r="TKG1558" s="75"/>
      <c r="TKH1558" s="75"/>
      <c r="TKI1558" s="75"/>
      <c r="TKJ1558" s="75"/>
      <c r="TKK1558" s="75"/>
      <c r="TKL1558" s="75"/>
      <c r="TKM1558" s="75"/>
      <c r="TKN1558" s="75"/>
      <c r="TKO1558" s="75"/>
      <c r="TKP1558" s="75"/>
      <c r="TKQ1558" s="75"/>
      <c r="TKR1558" s="75"/>
      <c r="TKS1558" s="75"/>
      <c r="TKT1558" s="75"/>
      <c r="TKU1558" s="75"/>
      <c r="TKV1558" s="75"/>
      <c r="TKW1558" s="75"/>
      <c r="TKX1558" s="75"/>
      <c r="TKY1558" s="75"/>
      <c r="TKZ1558" s="75"/>
      <c r="TLA1558" s="75"/>
      <c r="TLB1558" s="75"/>
      <c r="TLC1558" s="75"/>
      <c r="TLD1558" s="75"/>
      <c r="TLE1558" s="75"/>
      <c r="TLF1558" s="75"/>
      <c r="TLG1558" s="75"/>
      <c r="TLH1558" s="75"/>
      <c r="TLI1558" s="75"/>
      <c r="TLJ1558" s="75"/>
      <c r="TLK1558" s="75"/>
      <c r="TLL1558" s="75"/>
      <c r="TLM1558" s="75"/>
      <c r="TLN1558" s="75"/>
      <c r="TLO1558" s="75"/>
      <c r="TLP1558" s="75"/>
      <c r="TLQ1558" s="75"/>
      <c r="TLR1558" s="75"/>
      <c r="TLS1558" s="75"/>
      <c r="TLT1558" s="75"/>
      <c r="TLU1558" s="75"/>
      <c r="TLV1558" s="75"/>
      <c r="TLW1558" s="75"/>
      <c r="TLX1558" s="75"/>
      <c r="TLY1558" s="75"/>
      <c r="TLZ1558" s="75"/>
      <c r="TMA1558" s="75"/>
      <c r="TMB1558" s="75"/>
      <c r="TMC1558" s="75"/>
      <c r="TMD1558" s="75"/>
      <c r="TME1558" s="75"/>
      <c r="TMF1558" s="75"/>
      <c r="TMG1558" s="75"/>
      <c r="TMH1558" s="75"/>
      <c r="TMI1558" s="75"/>
      <c r="TMJ1558" s="75"/>
      <c r="TMK1558" s="75"/>
      <c r="TML1558" s="75"/>
      <c r="TMM1558" s="75"/>
      <c r="TMN1558" s="75"/>
      <c r="TMO1558" s="75"/>
      <c r="TMP1558" s="75"/>
      <c r="TMQ1558" s="75"/>
      <c r="TMR1558" s="75"/>
      <c r="TMS1558" s="75"/>
      <c r="TMT1558" s="75"/>
      <c r="TMU1558" s="75"/>
      <c r="TMV1558" s="75"/>
      <c r="TMW1558" s="75"/>
      <c r="TMX1558" s="75"/>
      <c r="TMY1558" s="75"/>
      <c r="TMZ1558" s="75"/>
      <c r="TNA1558" s="75"/>
      <c r="TNB1558" s="75"/>
      <c r="TNC1558" s="75"/>
      <c r="TND1558" s="75"/>
      <c r="TNE1558" s="75"/>
      <c r="TNF1558" s="75"/>
      <c r="TNG1558" s="75"/>
      <c r="TNH1558" s="75"/>
      <c r="TNI1558" s="75"/>
      <c r="TNJ1558" s="75"/>
      <c r="TNK1558" s="75"/>
      <c r="TNL1558" s="75"/>
      <c r="TNM1558" s="75"/>
      <c r="TNN1558" s="75"/>
      <c r="TNO1558" s="75"/>
      <c r="TNP1558" s="75"/>
      <c r="TNQ1558" s="75"/>
      <c r="TNR1558" s="75"/>
      <c r="TNS1558" s="75"/>
      <c r="TNT1558" s="75"/>
      <c r="TNU1558" s="75"/>
      <c r="TNV1558" s="75"/>
      <c r="TNW1558" s="75"/>
      <c r="TNX1558" s="75"/>
      <c r="TNY1558" s="75"/>
      <c r="TNZ1558" s="75"/>
      <c r="TOA1558" s="75"/>
      <c r="TOB1558" s="75"/>
      <c r="TOC1558" s="75"/>
      <c r="TOD1558" s="75"/>
      <c r="TOE1558" s="75"/>
      <c r="TOF1558" s="75"/>
      <c r="TOG1558" s="75"/>
      <c r="TOH1558" s="75"/>
      <c r="TOI1558" s="75"/>
      <c r="TOJ1558" s="75"/>
      <c r="TOK1558" s="75"/>
      <c r="TOL1558" s="75"/>
      <c r="TOM1558" s="75"/>
      <c r="TON1558" s="75"/>
      <c r="TOO1558" s="75"/>
      <c r="TOP1558" s="75"/>
      <c r="TOQ1558" s="75"/>
      <c r="TOR1558" s="75"/>
      <c r="TOS1558" s="75"/>
      <c r="TOT1558" s="75"/>
      <c r="TOU1558" s="75"/>
      <c r="TOV1558" s="75"/>
      <c r="TOW1558" s="75"/>
      <c r="TOX1558" s="75"/>
      <c r="TOY1558" s="75"/>
      <c r="TOZ1558" s="75"/>
      <c r="TPA1558" s="75"/>
      <c r="TPB1558" s="75"/>
      <c r="TPC1558" s="75"/>
      <c r="TPD1558" s="75"/>
      <c r="TPE1558" s="75"/>
      <c r="TPF1558" s="75"/>
      <c r="TPG1558" s="75"/>
      <c r="TPH1558" s="75"/>
      <c r="TPI1558" s="75"/>
      <c r="TPJ1558" s="75"/>
      <c r="TPK1558" s="75"/>
      <c r="TPL1558" s="75"/>
      <c r="TPM1558" s="75"/>
      <c r="TPN1558" s="75"/>
      <c r="TPO1558" s="75"/>
      <c r="TPP1558" s="75"/>
      <c r="TPQ1558" s="75"/>
      <c r="TPR1558" s="75"/>
      <c r="TPS1558" s="75"/>
      <c r="TPT1558" s="75"/>
      <c r="TPU1558" s="75"/>
      <c r="TPV1558" s="75"/>
      <c r="TPW1558" s="75"/>
      <c r="TPX1558" s="75"/>
      <c r="TPY1558" s="75"/>
      <c r="TPZ1558" s="75"/>
      <c r="TQA1558" s="75"/>
      <c r="TQB1558" s="75"/>
      <c r="TQC1558" s="75"/>
      <c r="TQD1558" s="75"/>
      <c r="TQE1558" s="75"/>
      <c r="TQF1558" s="75"/>
      <c r="TQG1558" s="75"/>
      <c r="TQH1558" s="75"/>
      <c r="TQI1558" s="75"/>
      <c r="TQJ1558" s="75"/>
      <c r="TQK1558" s="75"/>
      <c r="TQL1558" s="75"/>
      <c r="TQM1558" s="75"/>
      <c r="TQN1558" s="75"/>
      <c r="TQO1558" s="75"/>
      <c r="TQP1558" s="75"/>
      <c r="TQQ1558" s="75"/>
      <c r="TQR1558" s="75"/>
      <c r="TQS1558" s="75"/>
      <c r="TQT1558" s="75"/>
      <c r="TQU1558" s="75"/>
      <c r="TQV1558" s="75"/>
      <c r="TQW1558" s="75"/>
      <c r="TQX1558" s="75"/>
      <c r="TQY1558" s="75"/>
      <c r="TQZ1558" s="75"/>
      <c r="TRA1558" s="75"/>
      <c r="TRB1558" s="75"/>
      <c r="TRC1558" s="75"/>
      <c r="TRD1558" s="75"/>
      <c r="TRE1558" s="75"/>
      <c r="TRF1558" s="75"/>
      <c r="TRG1558" s="75"/>
      <c r="TRH1558" s="75"/>
      <c r="TRI1558" s="75"/>
      <c r="TRJ1558" s="75"/>
      <c r="TRK1558" s="75"/>
      <c r="TRL1558" s="75"/>
      <c r="TRM1558" s="75"/>
      <c r="TRN1558" s="75"/>
      <c r="TRO1558" s="75"/>
      <c r="TRP1558" s="75"/>
      <c r="TRQ1558" s="75"/>
      <c r="TRR1558" s="75"/>
      <c r="TRS1558" s="75"/>
      <c r="TRT1558" s="75"/>
      <c r="TRU1558" s="75"/>
      <c r="TRV1558" s="75"/>
      <c r="TRW1558" s="75"/>
      <c r="TRX1558" s="75"/>
      <c r="TRY1558" s="75"/>
      <c r="TRZ1558" s="75"/>
      <c r="TSA1558" s="75"/>
      <c r="TSB1558" s="75"/>
      <c r="TSC1558" s="75"/>
      <c r="TSD1558" s="75"/>
      <c r="TSE1558" s="75"/>
      <c r="TSF1558" s="75"/>
      <c r="TSG1558" s="75"/>
      <c r="TSH1558" s="75"/>
      <c r="TSI1558" s="75"/>
      <c r="TSJ1558" s="75"/>
      <c r="TSK1558" s="75"/>
      <c r="TSL1558" s="75"/>
      <c r="TSM1558" s="75"/>
      <c r="TSN1558" s="75"/>
      <c r="TSO1558" s="75"/>
      <c r="TSP1558" s="75"/>
      <c r="TSQ1558" s="75"/>
      <c r="TSR1558" s="75"/>
      <c r="TSS1558" s="75"/>
      <c r="TST1558" s="75"/>
      <c r="TSU1558" s="75"/>
      <c r="TSV1558" s="75"/>
      <c r="TSW1558" s="75"/>
      <c r="TSX1558" s="75"/>
      <c r="TSY1558" s="75"/>
      <c r="TSZ1558" s="75"/>
      <c r="TTA1558" s="75"/>
      <c r="TTB1558" s="75"/>
      <c r="TTC1558" s="75"/>
      <c r="TTD1558" s="75"/>
      <c r="TTE1558" s="75"/>
      <c r="TTF1558" s="75"/>
      <c r="TTG1558" s="75"/>
      <c r="TTH1558" s="75"/>
      <c r="TTI1558" s="75"/>
      <c r="TTJ1558" s="75"/>
      <c r="TTK1558" s="75"/>
      <c r="TTL1558" s="75"/>
      <c r="TTM1558" s="75"/>
      <c r="TTN1558" s="75"/>
      <c r="TTO1558" s="75"/>
      <c r="TTP1558" s="75"/>
      <c r="TTQ1558" s="75"/>
      <c r="TTR1558" s="75"/>
      <c r="TTS1558" s="75"/>
      <c r="TTT1558" s="75"/>
      <c r="TTU1558" s="75"/>
      <c r="TTV1558" s="75"/>
      <c r="TTW1558" s="75"/>
      <c r="TTX1558" s="75"/>
      <c r="TTY1558" s="75"/>
      <c r="TTZ1558" s="75"/>
      <c r="TUA1558" s="75"/>
      <c r="TUB1558" s="75"/>
      <c r="TUC1558" s="75"/>
      <c r="TUD1558" s="75"/>
      <c r="TUE1558" s="75"/>
      <c r="TUF1558" s="75"/>
      <c r="TUG1558" s="75"/>
      <c r="TUH1558" s="75"/>
      <c r="TUI1558" s="75"/>
      <c r="TUJ1558" s="75"/>
      <c r="TUK1558" s="75"/>
      <c r="TUL1558" s="75"/>
      <c r="TUM1558" s="75"/>
      <c r="TUN1558" s="75"/>
      <c r="TUO1558" s="75"/>
      <c r="TUP1558" s="75"/>
      <c r="TUQ1558" s="75"/>
      <c r="TUR1558" s="75"/>
      <c r="TUS1558" s="75"/>
      <c r="TUT1558" s="75"/>
      <c r="TUU1558" s="75"/>
      <c r="TUV1558" s="75"/>
      <c r="TUW1558" s="75"/>
      <c r="TUX1558" s="75"/>
      <c r="TUY1558" s="75"/>
      <c r="TUZ1558" s="75"/>
      <c r="TVA1558" s="75"/>
      <c r="TVB1558" s="75"/>
      <c r="TVC1558" s="75"/>
      <c r="TVD1558" s="75"/>
      <c r="TVE1558" s="75"/>
      <c r="TVF1558" s="75"/>
      <c r="TVG1558" s="75"/>
      <c r="TVH1558" s="75"/>
      <c r="TVI1558" s="75"/>
      <c r="TVJ1558" s="75"/>
      <c r="TVK1558" s="75"/>
      <c r="TVL1558" s="75"/>
      <c r="TVM1558" s="75"/>
      <c r="TVN1558" s="75"/>
      <c r="TVO1558" s="75"/>
      <c r="TVP1558" s="75"/>
      <c r="TVQ1558" s="75"/>
      <c r="TVR1558" s="75"/>
      <c r="TVS1558" s="75"/>
      <c r="TVT1558" s="75"/>
      <c r="TVU1558" s="75"/>
      <c r="TVV1558" s="75"/>
      <c r="TVW1558" s="75"/>
      <c r="TVX1558" s="75"/>
      <c r="TVY1558" s="75"/>
      <c r="TVZ1558" s="75"/>
      <c r="TWA1558" s="75"/>
      <c r="TWB1558" s="75"/>
      <c r="TWC1558" s="75"/>
      <c r="TWD1558" s="75"/>
      <c r="TWE1558" s="75"/>
      <c r="TWF1558" s="75"/>
      <c r="TWG1558" s="75"/>
      <c r="TWH1558" s="75"/>
      <c r="TWI1558" s="75"/>
      <c r="TWJ1558" s="75"/>
      <c r="TWK1558" s="75"/>
      <c r="TWL1558" s="75"/>
      <c r="TWM1558" s="75"/>
      <c r="TWN1558" s="75"/>
      <c r="TWO1558" s="75"/>
      <c r="TWP1558" s="75"/>
      <c r="TWQ1558" s="75"/>
      <c r="TWR1558" s="75"/>
      <c r="TWS1558" s="75"/>
      <c r="TWT1558" s="75"/>
      <c r="TWU1558" s="75"/>
      <c r="TWV1558" s="75"/>
      <c r="TWW1558" s="75"/>
      <c r="TWX1558" s="75"/>
      <c r="TWY1558" s="75"/>
      <c r="TWZ1558" s="75"/>
      <c r="TXA1558" s="75"/>
      <c r="TXB1558" s="75"/>
      <c r="TXC1558" s="75"/>
      <c r="TXD1558" s="75"/>
      <c r="TXE1558" s="75"/>
      <c r="TXF1558" s="75"/>
      <c r="TXG1558" s="75"/>
      <c r="TXH1558" s="75"/>
      <c r="TXI1558" s="75"/>
      <c r="TXJ1558" s="75"/>
      <c r="TXK1558" s="75"/>
      <c r="TXL1558" s="75"/>
      <c r="TXM1558" s="75"/>
      <c r="TXN1558" s="75"/>
      <c r="TXO1558" s="75"/>
      <c r="TXP1558" s="75"/>
      <c r="TXQ1558" s="75"/>
      <c r="TXR1558" s="75"/>
      <c r="TXS1558" s="75"/>
      <c r="TXT1558" s="75"/>
      <c r="TXU1558" s="75"/>
      <c r="TXV1558" s="75"/>
      <c r="TXW1558" s="75"/>
      <c r="TXX1558" s="75"/>
      <c r="TXY1558" s="75"/>
      <c r="TXZ1558" s="75"/>
      <c r="TYA1558" s="75"/>
      <c r="TYB1558" s="75"/>
      <c r="TYC1558" s="75"/>
      <c r="TYD1558" s="75"/>
      <c r="TYE1558" s="75"/>
      <c r="TYF1558" s="75"/>
      <c r="TYG1558" s="75"/>
      <c r="TYH1558" s="75"/>
      <c r="TYI1558" s="75"/>
      <c r="TYJ1558" s="75"/>
      <c r="TYK1558" s="75"/>
      <c r="TYL1558" s="75"/>
      <c r="TYM1558" s="75"/>
      <c r="TYN1558" s="75"/>
      <c r="TYO1558" s="75"/>
      <c r="TYP1558" s="75"/>
      <c r="TYQ1558" s="75"/>
      <c r="TYR1558" s="75"/>
      <c r="TYS1558" s="75"/>
      <c r="TYT1558" s="75"/>
      <c r="TYU1558" s="75"/>
      <c r="TYV1558" s="75"/>
      <c r="TYW1558" s="75"/>
      <c r="TYX1558" s="75"/>
      <c r="TYY1558" s="75"/>
      <c r="TYZ1558" s="75"/>
      <c r="TZA1558" s="75"/>
      <c r="TZB1558" s="75"/>
      <c r="TZC1558" s="75"/>
      <c r="TZD1558" s="75"/>
      <c r="TZE1558" s="75"/>
      <c r="TZF1558" s="75"/>
      <c r="TZG1558" s="75"/>
      <c r="TZH1558" s="75"/>
      <c r="TZI1558" s="75"/>
      <c r="TZJ1558" s="75"/>
      <c r="TZK1558" s="75"/>
      <c r="TZL1558" s="75"/>
      <c r="TZM1558" s="75"/>
      <c r="TZN1558" s="75"/>
      <c r="TZO1558" s="75"/>
      <c r="TZP1558" s="75"/>
      <c r="TZQ1558" s="75"/>
      <c r="TZR1558" s="75"/>
      <c r="TZS1558" s="75"/>
      <c r="TZT1558" s="75"/>
      <c r="TZU1558" s="75"/>
      <c r="TZV1558" s="75"/>
      <c r="TZW1558" s="75"/>
      <c r="TZX1558" s="75"/>
      <c r="TZY1558" s="75"/>
      <c r="TZZ1558" s="75"/>
      <c r="UAA1558" s="75"/>
      <c r="UAB1558" s="75"/>
      <c r="UAC1558" s="75"/>
      <c r="UAD1558" s="75"/>
      <c r="UAE1558" s="75"/>
      <c r="UAF1558" s="75"/>
      <c r="UAG1558" s="75"/>
      <c r="UAH1558" s="75"/>
      <c r="UAI1558" s="75"/>
      <c r="UAJ1558" s="75"/>
      <c r="UAK1558" s="75"/>
      <c r="UAL1558" s="75"/>
      <c r="UAM1558" s="75"/>
      <c r="UAN1558" s="75"/>
      <c r="UAO1558" s="75"/>
      <c r="UAP1558" s="75"/>
      <c r="UAQ1558" s="75"/>
      <c r="UAR1558" s="75"/>
      <c r="UAS1558" s="75"/>
      <c r="UAT1558" s="75"/>
      <c r="UAU1558" s="75"/>
      <c r="UAV1558" s="75"/>
      <c r="UAW1558" s="75"/>
      <c r="UAX1558" s="75"/>
      <c r="UAY1558" s="75"/>
      <c r="UAZ1558" s="75"/>
      <c r="UBA1558" s="75"/>
      <c r="UBB1558" s="75"/>
      <c r="UBC1558" s="75"/>
      <c r="UBD1558" s="75"/>
      <c r="UBE1558" s="75"/>
      <c r="UBF1558" s="75"/>
      <c r="UBG1558" s="75"/>
      <c r="UBH1558" s="75"/>
      <c r="UBI1558" s="75"/>
      <c r="UBJ1558" s="75"/>
      <c r="UBK1558" s="75"/>
      <c r="UBL1558" s="75"/>
      <c r="UBM1558" s="75"/>
      <c r="UBN1558" s="75"/>
      <c r="UBO1558" s="75"/>
      <c r="UBP1558" s="75"/>
      <c r="UBQ1558" s="75"/>
      <c r="UBR1558" s="75"/>
      <c r="UBS1558" s="75"/>
      <c r="UBT1558" s="75"/>
      <c r="UBU1558" s="75"/>
      <c r="UBV1558" s="75"/>
      <c r="UBW1558" s="75"/>
      <c r="UBX1558" s="75"/>
      <c r="UBY1558" s="75"/>
      <c r="UBZ1558" s="75"/>
      <c r="UCA1558" s="75"/>
      <c r="UCB1558" s="75"/>
      <c r="UCC1558" s="75"/>
      <c r="UCD1558" s="75"/>
      <c r="UCE1558" s="75"/>
      <c r="UCF1558" s="75"/>
      <c r="UCG1558" s="75"/>
      <c r="UCH1558" s="75"/>
      <c r="UCI1558" s="75"/>
      <c r="UCJ1558" s="75"/>
      <c r="UCK1558" s="75"/>
      <c r="UCL1558" s="75"/>
      <c r="UCM1558" s="75"/>
      <c r="UCN1558" s="75"/>
      <c r="UCO1558" s="75"/>
      <c r="UCP1558" s="75"/>
      <c r="UCQ1558" s="75"/>
      <c r="UCR1558" s="75"/>
      <c r="UCS1558" s="75"/>
      <c r="UCT1558" s="75"/>
      <c r="UCU1558" s="75"/>
      <c r="UCV1558" s="75"/>
      <c r="UCW1558" s="75"/>
      <c r="UCX1558" s="75"/>
      <c r="UCY1558" s="75"/>
      <c r="UCZ1558" s="75"/>
      <c r="UDA1558" s="75"/>
      <c r="UDB1558" s="75"/>
      <c r="UDC1558" s="75"/>
      <c r="UDD1558" s="75"/>
      <c r="UDE1558" s="75"/>
      <c r="UDF1558" s="75"/>
      <c r="UDG1558" s="75"/>
      <c r="UDH1558" s="75"/>
      <c r="UDI1558" s="75"/>
      <c r="UDJ1558" s="75"/>
      <c r="UDK1558" s="75"/>
      <c r="UDL1558" s="75"/>
      <c r="UDM1558" s="75"/>
      <c r="UDN1558" s="75"/>
      <c r="UDO1558" s="75"/>
      <c r="UDP1558" s="75"/>
      <c r="UDQ1558" s="75"/>
      <c r="UDR1558" s="75"/>
      <c r="UDS1558" s="75"/>
      <c r="UDT1558" s="75"/>
      <c r="UDU1558" s="75"/>
      <c r="UDV1558" s="75"/>
      <c r="UDW1558" s="75"/>
      <c r="UDX1558" s="75"/>
      <c r="UDY1558" s="75"/>
      <c r="UDZ1558" s="75"/>
      <c r="UEA1558" s="75"/>
      <c r="UEB1558" s="75"/>
      <c r="UEC1558" s="75"/>
      <c r="UED1558" s="75"/>
      <c r="UEE1558" s="75"/>
      <c r="UEF1558" s="75"/>
      <c r="UEG1558" s="75"/>
      <c r="UEH1558" s="75"/>
      <c r="UEI1558" s="75"/>
      <c r="UEJ1558" s="75"/>
      <c r="UEK1558" s="75"/>
      <c r="UEL1558" s="75"/>
      <c r="UEM1558" s="75"/>
      <c r="UEN1558" s="75"/>
      <c r="UEO1558" s="75"/>
      <c r="UEP1558" s="75"/>
      <c r="UEQ1558" s="75"/>
      <c r="UER1558" s="75"/>
      <c r="UES1558" s="75"/>
      <c r="UET1558" s="75"/>
      <c r="UEU1558" s="75"/>
      <c r="UEV1558" s="75"/>
      <c r="UEW1558" s="75"/>
      <c r="UEX1558" s="75"/>
      <c r="UEY1558" s="75"/>
      <c r="UEZ1558" s="75"/>
      <c r="UFA1558" s="75"/>
      <c r="UFB1558" s="75"/>
      <c r="UFC1558" s="75"/>
      <c r="UFD1558" s="75"/>
      <c r="UFE1558" s="75"/>
      <c r="UFF1558" s="75"/>
      <c r="UFG1558" s="75"/>
      <c r="UFH1558" s="75"/>
      <c r="UFI1558" s="75"/>
      <c r="UFJ1558" s="75"/>
      <c r="UFK1558" s="75"/>
      <c r="UFL1558" s="75"/>
      <c r="UFM1558" s="75"/>
      <c r="UFN1558" s="75"/>
      <c r="UFO1558" s="75"/>
      <c r="UFP1558" s="75"/>
      <c r="UFQ1558" s="75"/>
      <c r="UFR1558" s="75"/>
      <c r="UFS1558" s="75"/>
      <c r="UFT1558" s="75"/>
      <c r="UFU1558" s="75"/>
      <c r="UFV1558" s="75"/>
      <c r="UFW1558" s="75"/>
      <c r="UFX1558" s="75"/>
      <c r="UFY1558" s="75"/>
      <c r="UFZ1558" s="75"/>
      <c r="UGA1558" s="75"/>
      <c r="UGB1558" s="75"/>
      <c r="UGC1558" s="75"/>
      <c r="UGD1558" s="75"/>
      <c r="UGE1558" s="75"/>
      <c r="UGF1558" s="75"/>
      <c r="UGG1558" s="75"/>
      <c r="UGH1558" s="75"/>
      <c r="UGI1558" s="75"/>
      <c r="UGJ1558" s="75"/>
      <c r="UGK1558" s="75"/>
      <c r="UGL1558" s="75"/>
      <c r="UGM1558" s="75"/>
      <c r="UGN1558" s="75"/>
      <c r="UGO1558" s="75"/>
      <c r="UGP1558" s="75"/>
      <c r="UGQ1558" s="75"/>
      <c r="UGR1558" s="75"/>
      <c r="UGS1558" s="75"/>
      <c r="UGT1558" s="75"/>
      <c r="UGU1558" s="75"/>
      <c r="UGV1558" s="75"/>
      <c r="UGW1558" s="75"/>
      <c r="UGX1558" s="75"/>
      <c r="UGY1558" s="75"/>
      <c r="UGZ1558" s="75"/>
      <c r="UHA1558" s="75"/>
      <c r="UHB1558" s="75"/>
      <c r="UHC1558" s="75"/>
      <c r="UHD1558" s="75"/>
      <c r="UHE1558" s="75"/>
      <c r="UHF1558" s="75"/>
      <c r="UHG1558" s="75"/>
      <c r="UHH1558" s="75"/>
      <c r="UHI1558" s="75"/>
      <c r="UHJ1558" s="75"/>
      <c r="UHK1558" s="75"/>
      <c r="UHL1558" s="75"/>
      <c r="UHM1558" s="75"/>
      <c r="UHN1558" s="75"/>
      <c r="UHO1558" s="75"/>
      <c r="UHP1558" s="75"/>
      <c r="UHQ1558" s="75"/>
      <c r="UHR1558" s="75"/>
      <c r="UHS1558" s="75"/>
      <c r="UHT1558" s="75"/>
      <c r="UHU1558" s="75"/>
      <c r="UHV1558" s="75"/>
      <c r="UHW1558" s="75"/>
      <c r="UHX1558" s="75"/>
      <c r="UHY1558" s="75"/>
      <c r="UHZ1558" s="75"/>
      <c r="UIA1558" s="75"/>
      <c r="UIB1558" s="75"/>
      <c r="UIC1558" s="75"/>
      <c r="UID1558" s="75"/>
      <c r="UIE1558" s="75"/>
      <c r="UIF1558" s="75"/>
      <c r="UIG1558" s="75"/>
      <c r="UIH1558" s="75"/>
      <c r="UII1558" s="75"/>
      <c r="UIJ1558" s="75"/>
      <c r="UIK1558" s="75"/>
      <c r="UIL1558" s="75"/>
      <c r="UIM1558" s="75"/>
      <c r="UIN1558" s="75"/>
      <c r="UIO1558" s="75"/>
      <c r="UIP1558" s="75"/>
      <c r="UIQ1558" s="75"/>
      <c r="UIR1558" s="75"/>
      <c r="UIS1558" s="75"/>
      <c r="UIT1558" s="75"/>
      <c r="UIU1558" s="75"/>
      <c r="UIV1558" s="75"/>
      <c r="UIW1558" s="75"/>
      <c r="UIX1558" s="75"/>
      <c r="UIY1558" s="75"/>
      <c r="UIZ1558" s="75"/>
      <c r="UJA1558" s="75"/>
      <c r="UJB1558" s="75"/>
      <c r="UJC1558" s="75"/>
      <c r="UJD1558" s="75"/>
      <c r="UJE1558" s="75"/>
      <c r="UJF1558" s="75"/>
      <c r="UJG1558" s="75"/>
      <c r="UJH1558" s="75"/>
      <c r="UJI1558" s="75"/>
      <c r="UJJ1558" s="75"/>
      <c r="UJK1558" s="75"/>
      <c r="UJL1558" s="75"/>
      <c r="UJM1558" s="75"/>
      <c r="UJN1558" s="75"/>
      <c r="UJO1558" s="75"/>
      <c r="UJP1558" s="75"/>
      <c r="UJQ1558" s="75"/>
      <c r="UJR1558" s="75"/>
      <c r="UJS1558" s="75"/>
      <c r="UJT1558" s="75"/>
      <c r="UJU1558" s="75"/>
      <c r="UJV1558" s="75"/>
      <c r="UJW1558" s="75"/>
      <c r="UJX1558" s="75"/>
      <c r="UJY1558" s="75"/>
      <c r="UJZ1558" s="75"/>
      <c r="UKA1558" s="75"/>
      <c r="UKB1558" s="75"/>
      <c r="UKC1558" s="75"/>
      <c r="UKD1558" s="75"/>
      <c r="UKE1558" s="75"/>
      <c r="UKF1558" s="75"/>
      <c r="UKG1558" s="75"/>
      <c r="UKH1558" s="75"/>
      <c r="UKI1558" s="75"/>
      <c r="UKJ1558" s="75"/>
      <c r="UKK1558" s="75"/>
      <c r="UKL1558" s="75"/>
      <c r="UKM1558" s="75"/>
      <c r="UKN1558" s="75"/>
      <c r="UKO1558" s="75"/>
      <c r="UKP1558" s="75"/>
      <c r="UKQ1558" s="75"/>
      <c r="UKR1558" s="75"/>
      <c r="UKS1558" s="75"/>
      <c r="UKT1558" s="75"/>
      <c r="UKU1558" s="75"/>
      <c r="UKV1558" s="75"/>
      <c r="UKW1558" s="75"/>
      <c r="UKX1558" s="75"/>
      <c r="UKY1558" s="75"/>
      <c r="UKZ1558" s="75"/>
      <c r="ULA1558" s="75"/>
      <c r="ULB1558" s="75"/>
      <c r="ULC1558" s="75"/>
      <c r="ULD1558" s="75"/>
      <c r="ULE1558" s="75"/>
      <c r="ULF1558" s="75"/>
      <c r="ULG1558" s="75"/>
      <c r="ULH1558" s="75"/>
      <c r="ULI1558" s="75"/>
      <c r="ULJ1558" s="75"/>
      <c r="ULK1558" s="75"/>
      <c r="ULL1558" s="75"/>
      <c r="ULM1558" s="75"/>
      <c r="ULN1558" s="75"/>
      <c r="ULO1558" s="75"/>
      <c r="ULP1558" s="75"/>
      <c r="ULQ1558" s="75"/>
      <c r="ULR1558" s="75"/>
      <c r="ULS1558" s="75"/>
      <c r="ULT1558" s="75"/>
      <c r="ULU1558" s="75"/>
      <c r="ULV1558" s="75"/>
      <c r="ULW1558" s="75"/>
      <c r="ULX1558" s="75"/>
      <c r="ULY1558" s="75"/>
      <c r="ULZ1558" s="75"/>
      <c r="UMA1558" s="75"/>
      <c r="UMB1558" s="75"/>
      <c r="UMC1558" s="75"/>
      <c r="UMD1558" s="75"/>
      <c r="UME1558" s="75"/>
      <c r="UMF1558" s="75"/>
      <c r="UMG1558" s="75"/>
      <c r="UMH1558" s="75"/>
      <c r="UMI1558" s="75"/>
      <c r="UMJ1558" s="75"/>
      <c r="UMK1558" s="75"/>
      <c r="UML1558" s="75"/>
      <c r="UMM1558" s="75"/>
      <c r="UMN1558" s="75"/>
      <c r="UMO1558" s="75"/>
      <c r="UMP1558" s="75"/>
      <c r="UMQ1558" s="75"/>
      <c r="UMR1558" s="75"/>
      <c r="UMS1558" s="75"/>
      <c r="UMT1558" s="75"/>
      <c r="UMU1558" s="75"/>
      <c r="UMV1558" s="75"/>
      <c r="UMW1558" s="75"/>
      <c r="UMX1558" s="75"/>
      <c r="UMY1558" s="75"/>
      <c r="UMZ1558" s="75"/>
      <c r="UNA1558" s="75"/>
      <c r="UNB1558" s="75"/>
      <c r="UNC1558" s="75"/>
      <c r="UND1558" s="75"/>
      <c r="UNE1558" s="75"/>
      <c r="UNF1558" s="75"/>
      <c r="UNG1558" s="75"/>
      <c r="UNH1558" s="75"/>
      <c r="UNI1558" s="75"/>
      <c r="UNJ1558" s="75"/>
      <c r="UNK1558" s="75"/>
      <c r="UNL1558" s="75"/>
      <c r="UNM1558" s="75"/>
      <c r="UNN1558" s="75"/>
      <c r="UNO1558" s="75"/>
      <c r="UNP1558" s="75"/>
      <c r="UNQ1558" s="75"/>
      <c r="UNR1558" s="75"/>
      <c r="UNS1558" s="75"/>
      <c r="UNT1558" s="75"/>
      <c r="UNU1558" s="75"/>
      <c r="UNV1558" s="75"/>
      <c r="UNW1558" s="75"/>
      <c r="UNX1558" s="75"/>
      <c r="UNY1558" s="75"/>
      <c r="UNZ1558" s="75"/>
      <c r="UOA1558" s="75"/>
      <c r="UOB1558" s="75"/>
      <c r="UOC1558" s="75"/>
      <c r="UOD1558" s="75"/>
      <c r="UOE1558" s="75"/>
      <c r="UOF1558" s="75"/>
      <c r="UOG1558" s="75"/>
      <c r="UOH1558" s="75"/>
      <c r="UOI1558" s="75"/>
      <c r="UOJ1558" s="75"/>
      <c r="UOK1558" s="75"/>
      <c r="UOL1558" s="75"/>
      <c r="UOM1558" s="75"/>
      <c r="UON1558" s="75"/>
      <c r="UOO1558" s="75"/>
      <c r="UOP1558" s="75"/>
      <c r="UOQ1558" s="75"/>
      <c r="UOR1558" s="75"/>
      <c r="UOS1558" s="75"/>
      <c r="UOT1558" s="75"/>
      <c r="UOU1558" s="75"/>
      <c r="UOV1558" s="75"/>
      <c r="UOW1558" s="75"/>
      <c r="UOX1558" s="75"/>
      <c r="UOY1558" s="75"/>
      <c r="UOZ1558" s="75"/>
      <c r="UPA1558" s="75"/>
      <c r="UPB1558" s="75"/>
      <c r="UPC1558" s="75"/>
      <c r="UPD1558" s="75"/>
      <c r="UPE1558" s="75"/>
      <c r="UPF1558" s="75"/>
      <c r="UPG1558" s="75"/>
      <c r="UPH1558" s="75"/>
      <c r="UPI1558" s="75"/>
      <c r="UPJ1558" s="75"/>
      <c r="UPK1558" s="75"/>
      <c r="UPL1558" s="75"/>
      <c r="UPM1558" s="75"/>
      <c r="UPN1558" s="75"/>
      <c r="UPO1558" s="75"/>
      <c r="UPP1558" s="75"/>
      <c r="UPQ1558" s="75"/>
      <c r="UPR1558" s="75"/>
      <c r="UPS1558" s="75"/>
      <c r="UPT1558" s="75"/>
      <c r="UPU1558" s="75"/>
      <c r="UPV1558" s="75"/>
      <c r="UPW1558" s="75"/>
      <c r="UPX1558" s="75"/>
      <c r="UPY1558" s="75"/>
      <c r="UPZ1558" s="75"/>
      <c r="UQA1558" s="75"/>
      <c r="UQB1558" s="75"/>
      <c r="UQC1558" s="75"/>
      <c r="UQD1558" s="75"/>
      <c r="UQE1558" s="75"/>
      <c r="UQF1558" s="75"/>
      <c r="UQG1558" s="75"/>
      <c r="UQH1558" s="75"/>
      <c r="UQI1558" s="75"/>
      <c r="UQJ1558" s="75"/>
      <c r="UQK1558" s="75"/>
      <c r="UQL1558" s="75"/>
      <c r="UQM1558" s="75"/>
      <c r="UQN1558" s="75"/>
      <c r="UQO1558" s="75"/>
      <c r="UQP1558" s="75"/>
      <c r="UQQ1558" s="75"/>
      <c r="UQR1558" s="75"/>
      <c r="UQS1558" s="75"/>
      <c r="UQT1558" s="75"/>
      <c r="UQU1558" s="75"/>
      <c r="UQV1558" s="75"/>
      <c r="UQW1558" s="75"/>
      <c r="UQX1558" s="75"/>
      <c r="UQY1558" s="75"/>
      <c r="UQZ1558" s="75"/>
      <c r="URA1558" s="75"/>
      <c r="URB1558" s="75"/>
      <c r="URC1558" s="75"/>
      <c r="URD1558" s="75"/>
      <c r="URE1558" s="75"/>
      <c r="URF1558" s="75"/>
      <c r="URG1558" s="75"/>
      <c r="URH1558" s="75"/>
      <c r="URI1558" s="75"/>
      <c r="URJ1558" s="75"/>
      <c r="URK1558" s="75"/>
      <c r="URL1558" s="75"/>
      <c r="URM1558" s="75"/>
      <c r="URN1558" s="75"/>
      <c r="URO1558" s="75"/>
      <c r="URP1558" s="75"/>
      <c r="URQ1558" s="75"/>
      <c r="URR1558" s="75"/>
      <c r="URS1558" s="75"/>
      <c r="URT1558" s="75"/>
      <c r="URU1558" s="75"/>
      <c r="URV1558" s="75"/>
      <c r="URW1558" s="75"/>
      <c r="URX1558" s="75"/>
      <c r="URY1558" s="75"/>
      <c r="URZ1558" s="75"/>
      <c r="USA1558" s="75"/>
      <c r="USB1558" s="75"/>
      <c r="USC1558" s="75"/>
      <c r="USD1558" s="75"/>
      <c r="USE1558" s="75"/>
      <c r="USF1558" s="75"/>
      <c r="USG1558" s="75"/>
      <c r="USH1558" s="75"/>
      <c r="USI1558" s="75"/>
      <c r="USJ1558" s="75"/>
      <c r="USK1558" s="75"/>
      <c r="USL1558" s="75"/>
      <c r="USM1558" s="75"/>
      <c r="USN1558" s="75"/>
      <c r="USO1558" s="75"/>
      <c r="USP1558" s="75"/>
      <c r="USQ1558" s="75"/>
      <c r="USR1558" s="75"/>
      <c r="USS1558" s="75"/>
      <c r="UST1558" s="75"/>
      <c r="USU1558" s="75"/>
      <c r="USV1558" s="75"/>
      <c r="USW1558" s="75"/>
      <c r="USX1558" s="75"/>
      <c r="USY1558" s="75"/>
      <c r="USZ1558" s="75"/>
      <c r="UTA1558" s="75"/>
      <c r="UTB1558" s="75"/>
      <c r="UTC1558" s="75"/>
      <c r="UTD1558" s="75"/>
      <c r="UTE1558" s="75"/>
      <c r="UTF1558" s="75"/>
      <c r="UTG1558" s="75"/>
      <c r="UTH1558" s="75"/>
      <c r="UTI1558" s="75"/>
      <c r="UTJ1558" s="75"/>
      <c r="UTK1558" s="75"/>
      <c r="UTL1558" s="75"/>
      <c r="UTM1558" s="75"/>
      <c r="UTN1558" s="75"/>
      <c r="UTO1558" s="75"/>
      <c r="UTP1558" s="75"/>
      <c r="UTQ1558" s="75"/>
      <c r="UTR1558" s="75"/>
      <c r="UTS1558" s="75"/>
      <c r="UTT1558" s="75"/>
      <c r="UTU1558" s="75"/>
      <c r="UTV1558" s="75"/>
      <c r="UTW1558" s="75"/>
      <c r="UTX1558" s="75"/>
      <c r="UTY1558" s="75"/>
      <c r="UTZ1558" s="75"/>
      <c r="UUA1558" s="75"/>
      <c r="UUB1558" s="75"/>
      <c r="UUC1558" s="75"/>
      <c r="UUD1558" s="75"/>
      <c r="UUE1558" s="75"/>
      <c r="UUF1558" s="75"/>
      <c r="UUG1558" s="75"/>
      <c r="UUH1558" s="75"/>
      <c r="UUI1558" s="75"/>
      <c r="UUJ1558" s="75"/>
      <c r="UUK1558" s="75"/>
      <c r="UUL1558" s="75"/>
      <c r="UUM1558" s="75"/>
      <c r="UUN1558" s="75"/>
      <c r="UUO1558" s="75"/>
      <c r="UUP1558" s="75"/>
      <c r="UUQ1558" s="75"/>
      <c r="UUR1558" s="75"/>
      <c r="UUS1558" s="75"/>
      <c r="UUT1558" s="75"/>
      <c r="UUU1558" s="75"/>
      <c r="UUV1558" s="75"/>
      <c r="UUW1558" s="75"/>
      <c r="UUX1558" s="75"/>
      <c r="UUY1558" s="75"/>
      <c r="UUZ1558" s="75"/>
      <c r="UVA1558" s="75"/>
      <c r="UVB1558" s="75"/>
      <c r="UVC1558" s="75"/>
      <c r="UVD1558" s="75"/>
      <c r="UVE1558" s="75"/>
      <c r="UVF1558" s="75"/>
      <c r="UVG1558" s="75"/>
      <c r="UVH1558" s="75"/>
      <c r="UVI1558" s="75"/>
      <c r="UVJ1558" s="75"/>
      <c r="UVK1558" s="75"/>
      <c r="UVL1558" s="75"/>
      <c r="UVM1558" s="75"/>
      <c r="UVN1558" s="75"/>
      <c r="UVO1558" s="75"/>
      <c r="UVP1558" s="75"/>
      <c r="UVQ1558" s="75"/>
      <c r="UVR1558" s="75"/>
      <c r="UVS1558" s="75"/>
      <c r="UVT1558" s="75"/>
      <c r="UVU1558" s="75"/>
      <c r="UVV1558" s="75"/>
      <c r="UVW1558" s="75"/>
      <c r="UVX1558" s="75"/>
      <c r="UVY1558" s="75"/>
      <c r="UVZ1558" s="75"/>
      <c r="UWA1558" s="75"/>
      <c r="UWB1558" s="75"/>
      <c r="UWC1558" s="75"/>
      <c r="UWD1558" s="75"/>
      <c r="UWE1558" s="75"/>
      <c r="UWF1558" s="75"/>
      <c r="UWG1558" s="75"/>
      <c r="UWH1558" s="75"/>
      <c r="UWI1558" s="75"/>
      <c r="UWJ1558" s="75"/>
      <c r="UWK1558" s="75"/>
      <c r="UWL1558" s="75"/>
      <c r="UWM1558" s="75"/>
      <c r="UWN1558" s="75"/>
      <c r="UWO1558" s="75"/>
      <c r="UWP1558" s="75"/>
      <c r="UWQ1558" s="75"/>
      <c r="UWR1558" s="75"/>
      <c r="UWS1558" s="75"/>
      <c r="UWT1558" s="75"/>
      <c r="UWU1558" s="75"/>
      <c r="UWV1558" s="75"/>
      <c r="UWW1558" s="75"/>
      <c r="UWX1558" s="75"/>
      <c r="UWY1558" s="75"/>
      <c r="UWZ1558" s="75"/>
      <c r="UXA1558" s="75"/>
      <c r="UXB1558" s="75"/>
      <c r="UXC1558" s="75"/>
      <c r="UXD1558" s="75"/>
      <c r="UXE1558" s="75"/>
      <c r="UXF1558" s="75"/>
      <c r="UXG1558" s="75"/>
      <c r="UXH1558" s="75"/>
      <c r="UXI1558" s="75"/>
      <c r="UXJ1558" s="75"/>
      <c r="UXK1558" s="75"/>
      <c r="UXL1558" s="75"/>
      <c r="UXM1558" s="75"/>
      <c r="UXN1558" s="75"/>
      <c r="UXO1558" s="75"/>
      <c r="UXP1558" s="75"/>
      <c r="UXQ1558" s="75"/>
      <c r="UXR1558" s="75"/>
      <c r="UXS1558" s="75"/>
      <c r="UXT1558" s="75"/>
      <c r="UXU1558" s="75"/>
      <c r="UXV1558" s="75"/>
      <c r="UXW1558" s="75"/>
      <c r="UXX1558" s="75"/>
      <c r="UXY1558" s="75"/>
      <c r="UXZ1558" s="75"/>
      <c r="UYA1558" s="75"/>
      <c r="UYB1558" s="75"/>
      <c r="UYC1558" s="75"/>
      <c r="UYD1558" s="75"/>
      <c r="UYE1558" s="75"/>
      <c r="UYF1558" s="75"/>
      <c r="UYG1558" s="75"/>
      <c r="UYH1558" s="75"/>
      <c r="UYI1558" s="75"/>
      <c r="UYJ1558" s="75"/>
      <c r="UYK1558" s="75"/>
      <c r="UYL1558" s="75"/>
      <c r="UYM1558" s="75"/>
      <c r="UYN1558" s="75"/>
      <c r="UYO1558" s="75"/>
      <c r="UYP1558" s="75"/>
      <c r="UYQ1558" s="75"/>
      <c r="UYR1558" s="75"/>
      <c r="UYS1558" s="75"/>
      <c r="UYT1558" s="75"/>
      <c r="UYU1558" s="75"/>
      <c r="UYV1558" s="75"/>
      <c r="UYW1558" s="75"/>
      <c r="UYX1558" s="75"/>
      <c r="UYY1558" s="75"/>
      <c r="UYZ1558" s="75"/>
      <c r="UZA1558" s="75"/>
      <c r="UZB1558" s="75"/>
      <c r="UZC1558" s="75"/>
      <c r="UZD1558" s="75"/>
      <c r="UZE1558" s="75"/>
      <c r="UZF1558" s="75"/>
      <c r="UZG1558" s="75"/>
      <c r="UZH1558" s="75"/>
      <c r="UZI1558" s="75"/>
      <c r="UZJ1558" s="75"/>
      <c r="UZK1558" s="75"/>
      <c r="UZL1558" s="75"/>
      <c r="UZM1558" s="75"/>
      <c r="UZN1558" s="75"/>
      <c r="UZO1558" s="75"/>
      <c r="UZP1558" s="75"/>
      <c r="UZQ1558" s="75"/>
      <c r="UZR1558" s="75"/>
      <c r="UZS1558" s="75"/>
      <c r="UZT1558" s="75"/>
      <c r="UZU1558" s="75"/>
      <c r="UZV1558" s="75"/>
      <c r="UZW1558" s="75"/>
      <c r="UZX1558" s="75"/>
      <c r="UZY1558" s="75"/>
      <c r="UZZ1558" s="75"/>
      <c r="VAA1558" s="75"/>
      <c r="VAB1558" s="75"/>
      <c r="VAC1558" s="75"/>
      <c r="VAD1558" s="75"/>
      <c r="VAE1558" s="75"/>
      <c r="VAF1558" s="75"/>
      <c r="VAG1558" s="75"/>
      <c r="VAH1558" s="75"/>
      <c r="VAI1558" s="75"/>
      <c r="VAJ1558" s="75"/>
      <c r="VAK1558" s="75"/>
      <c r="VAL1558" s="75"/>
      <c r="VAM1558" s="75"/>
      <c r="VAN1558" s="75"/>
      <c r="VAO1558" s="75"/>
      <c r="VAP1558" s="75"/>
      <c r="VAQ1558" s="75"/>
      <c r="VAR1558" s="75"/>
      <c r="VAS1558" s="75"/>
      <c r="VAT1558" s="75"/>
      <c r="VAU1558" s="75"/>
      <c r="VAV1558" s="75"/>
      <c r="VAW1558" s="75"/>
      <c r="VAX1558" s="75"/>
      <c r="VAY1558" s="75"/>
      <c r="VAZ1558" s="75"/>
      <c r="VBA1558" s="75"/>
      <c r="VBB1558" s="75"/>
      <c r="VBC1558" s="75"/>
      <c r="VBD1558" s="75"/>
      <c r="VBE1558" s="75"/>
      <c r="VBF1558" s="75"/>
      <c r="VBG1558" s="75"/>
      <c r="VBH1558" s="75"/>
      <c r="VBI1558" s="75"/>
      <c r="VBJ1558" s="75"/>
      <c r="VBK1558" s="75"/>
      <c r="VBL1558" s="75"/>
      <c r="VBM1558" s="75"/>
      <c r="VBN1558" s="75"/>
      <c r="VBO1558" s="75"/>
      <c r="VBP1558" s="75"/>
      <c r="VBQ1558" s="75"/>
      <c r="VBR1558" s="75"/>
      <c r="VBS1558" s="75"/>
      <c r="VBT1558" s="75"/>
      <c r="VBU1558" s="75"/>
      <c r="VBV1558" s="75"/>
      <c r="VBW1558" s="75"/>
      <c r="VBX1558" s="75"/>
      <c r="VBY1558" s="75"/>
      <c r="VBZ1558" s="75"/>
      <c r="VCA1558" s="75"/>
      <c r="VCB1558" s="75"/>
      <c r="VCC1558" s="75"/>
      <c r="VCD1558" s="75"/>
      <c r="VCE1558" s="75"/>
      <c r="VCF1558" s="75"/>
      <c r="VCG1558" s="75"/>
      <c r="VCH1558" s="75"/>
      <c r="VCI1558" s="75"/>
      <c r="VCJ1558" s="75"/>
      <c r="VCK1558" s="75"/>
      <c r="VCL1558" s="75"/>
      <c r="VCM1558" s="75"/>
      <c r="VCN1558" s="75"/>
      <c r="VCO1558" s="75"/>
      <c r="VCP1558" s="75"/>
      <c r="VCQ1558" s="75"/>
      <c r="VCR1558" s="75"/>
      <c r="VCS1558" s="75"/>
      <c r="VCT1558" s="75"/>
      <c r="VCU1558" s="75"/>
      <c r="VCV1558" s="75"/>
      <c r="VCW1558" s="75"/>
      <c r="VCX1558" s="75"/>
      <c r="VCY1558" s="75"/>
      <c r="VCZ1558" s="75"/>
      <c r="VDA1558" s="75"/>
      <c r="VDB1558" s="75"/>
      <c r="VDC1558" s="75"/>
      <c r="VDD1558" s="75"/>
      <c r="VDE1558" s="75"/>
      <c r="VDF1558" s="75"/>
      <c r="VDG1558" s="75"/>
      <c r="VDH1558" s="75"/>
      <c r="VDI1558" s="75"/>
      <c r="VDJ1558" s="75"/>
      <c r="VDK1558" s="75"/>
      <c r="VDL1558" s="75"/>
      <c r="VDM1558" s="75"/>
      <c r="VDN1558" s="75"/>
      <c r="VDO1558" s="75"/>
      <c r="VDP1558" s="75"/>
      <c r="VDQ1558" s="75"/>
      <c r="VDR1558" s="75"/>
      <c r="VDS1558" s="75"/>
      <c r="VDT1558" s="75"/>
      <c r="VDU1558" s="75"/>
      <c r="VDV1558" s="75"/>
      <c r="VDW1558" s="75"/>
      <c r="VDX1558" s="75"/>
      <c r="VDY1558" s="75"/>
      <c r="VDZ1558" s="75"/>
      <c r="VEA1558" s="75"/>
      <c r="VEB1558" s="75"/>
      <c r="VEC1558" s="75"/>
      <c r="VED1558" s="75"/>
      <c r="VEE1558" s="75"/>
      <c r="VEF1558" s="75"/>
      <c r="VEG1558" s="75"/>
      <c r="VEH1558" s="75"/>
      <c r="VEI1558" s="75"/>
      <c r="VEJ1558" s="75"/>
      <c r="VEK1558" s="75"/>
      <c r="VEL1558" s="75"/>
      <c r="VEM1558" s="75"/>
      <c r="VEN1558" s="75"/>
      <c r="VEO1558" s="75"/>
      <c r="VEP1558" s="75"/>
      <c r="VEQ1558" s="75"/>
      <c r="VER1558" s="75"/>
      <c r="VES1558" s="75"/>
      <c r="VET1558" s="75"/>
      <c r="VEU1558" s="75"/>
      <c r="VEV1558" s="75"/>
      <c r="VEW1558" s="75"/>
      <c r="VEX1558" s="75"/>
      <c r="VEY1558" s="75"/>
      <c r="VEZ1558" s="75"/>
      <c r="VFA1558" s="75"/>
      <c r="VFB1558" s="75"/>
      <c r="VFC1558" s="75"/>
      <c r="VFD1558" s="75"/>
      <c r="VFE1558" s="75"/>
      <c r="VFF1558" s="75"/>
      <c r="VFG1558" s="75"/>
      <c r="VFH1558" s="75"/>
      <c r="VFI1558" s="75"/>
      <c r="VFJ1558" s="75"/>
      <c r="VFK1558" s="75"/>
      <c r="VFL1558" s="75"/>
      <c r="VFM1558" s="75"/>
      <c r="VFN1558" s="75"/>
      <c r="VFO1558" s="75"/>
      <c r="VFP1558" s="75"/>
      <c r="VFQ1558" s="75"/>
      <c r="VFR1558" s="75"/>
      <c r="VFS1558" s="75"/>
      <c r="VFT1558" s="75"/>
      <c r="VFU1558" s="75"/>
      <c r="VFV1558" s="75"/>
      <c r="VFW1558" s="75"/>
      <c r="VFX1558" s="75"/>
      <c r="VFY1558" s="75"/>
      <c r="VFZ1558" s="75"/>
      <c r="VGA1558" s="75"/>
      <c r="VGB1558" s="75"/>
      <c r="VGC1558" s="75"/>
      <c r="VGD1558" s="75"/>
      <c r="VGE1558" s="75"/>
      <c r="VGF1558" s="75"/>
      <c r="VGG1558" s="75"/>
      <c r="VGH1558" s="75"/>
      <c r="VGI1558" s="75"/>
      <c r="VGJ1558" s="75"/>
      <c r="VGK1558" s="75"/>
      <c r="VGL1558" s="75"/>
      <c r="VGM1558" s="75"/>
      <c r="VGN1558" s="75"/>
      <c r="VGO1558" s="75"/>
      <c r="VGP1558" s="75"/>
      <c r="VGQ1558" s="75"/>
      <c r="VGR1558" s="75"/>
      <c r="VGS1558" s="75"/>
      <c r="VGT1558" s="75"/>
      <c r="VGU1558" s="75"/>
      <c r="VGV1558" s="75"/>
      <c r="VGW1558" s="75"/>
      <c r="VGX1558" s="75"/>
      <c r="VGY1558" s="75"/>
      <c r="VGZ1558" s="75"/>
      <c r="VHA1558" s="75"/>
      <c r="VHB1558" s="75"/>
      <c r="VHC1558" s="75"/>
      <c r="VHD1558" s="75"/>
      <c r="VHE1558" s="75"/>
      <c r="VHF1558" s="75"/>
      <c r="VHG1558" s="75"/>
      <c r="VHH1558" s="75"/>
      <c r="VHI1558" s="75"/>
      <c r="VHJ1558" s="75"/>
      <c r="VHK1558" s="75"/>
      <c r="VHL1558" s="75"/>
      <c r="VHM1558" s="75"/>
      <c r="VHN1558" s="75"/>
      <c r="VHO1558" s="75"/>
      <c r="VHP1558" s="75"/>
      <c r="VHQ1558" s="75"/>
      <c r="VHR1558" s="75"/>
      <c r="VHS1558" s="75"/>
      <c r="VHT1558" s="75"/>
      <c r="VHU1558" s="75"/>
      <c r="VHV1558" s="75"/>
      <c r="VHW1558" s="75"/>
      <c r="VHX1558" s="75"/>
      <c r="VHY1558" s="75"/>
      <c r="VHZ1558" s="75"/>
      <c r="VIA1558" s="75"/>
      <c r="VIB1558" s="75"/>
      <c r="VIC1558" s="75"/>
      <c r="VID1558" s="75"/>
      <c r="VIE1558" s="75"/>
      <c r="VIF1558" s="75"/>
      <c r="VIG1558" s="75"/>
      <c r="VIH1558" s="75"/>
      <c r="VII1558" s="75"/>
      <c r="VIJ1558" s="75"/>
      <c r="VIK1558" s="75"/>
      <c r="VIL1558" s="75"/>
      <c r="VIM1558" s="75"/>
      <c r="VIN1558" s="75"/>
      <c r="VIO1558" s="75"/>
      <c r="VIP1558" s="75"/>
      <c r="VIQ1558" s="75"/>
      <c r="VIR1558" s="75"/>
      <c r="VIS1558" s="75"/>
      <c r="VIT1558" s="75"/>
      <c r="VIU1558" s="75"/>
      <c r="VIV1558" s="75"/>
      <c r="VIW1558" s="75"/>
      <c r="VIX1558" s="75"/>
      <c r="VIY1558" s="75"/>
      <c r="VIZ1558" s="75"/>
      <c r="VJA1558" s="75"/>
      <c r="VJB1558" s="75"/>
      <c r="VJC1558" s="75"/>
      <c r="VJD1558" s="75"/>
      <c r="VJE1558" s="75"/>
      <c r="VJF1558" s="75"/>
      <c r="VJG1558" s="75"/>
      <c r="VJH1558" s="75"/>
      <c r="VJI1558" s="75"/>
      <c r="VJJ1558" s="75"/>
      <c r="VJK1558" s="75"/>
      <c r="VJL1558" s="75"/>
      <c r="VJM1558" s="75"/>
      <c r="VJN1558" s="75"/>
      <c r="VJO1558" s="75"/>
      <c r="VJP1558" s="75"/>
      <c r="VJQ1558" s="75"/>
      <c r="VJR1558" s="75"/>
      <c r="VJS1558" s="75"/>
      <c r="VJT1558" s="75"/>
      <c r="VJU1558" s="75"/>
      <c r="VJV1558" s="75"/>
      <c r="VJW1558" s="75"/>
      <c r="VJX1558" s="75"/>
      <c r="VJY1558" s="75"/>
      <c r="VJZ1558" s="75"/>
      <c r="VKA1558" s="75"/>
      <c r="VKB1558" s="75"/>
      <c r="VKC1558" s="75"/>
      <c r="VKD1558" s="75"/>
      <c r="VKE1558" s="75"/>
      <c r="VKF1558" s="75"/>
      <c r="VKG1558" s="75"/>
      <c r="VKH1558" s="75"/>
      <c r="VKI1558" s="75"/>
      <c r="VKJ1558" s="75"/>
      <c r="VKK1558" s="75"/>
      <c r="VKL1558" s="75"/>
      <c r="VKM1558" s="75"/>
      <c r="VKN1558" s="75"/>
      <c r="VKO1558" s="75"/>
      <c r="VKP1558" s="75"/>
      <c r="VKQ1558" s="75"/>
      <c r="VKR1558" s="75"/>
      <c r="VKS1558" s="75"/>
      <c r="VKT1558" s="75"/>
      <c r="VKU1558" s="75"/>
      <c r="VKV1558" s="75"/>
      <c r="VKW1558" s="75"/>
      <c r="VKX1558" s="75"/>
      <c r="VKY1558" s="75"/>
      <c r="VKZ1558" s="75"/>
      <c r="VLA1558" s="75"/>
      <c r="VLB1558" s="75"/>
      <c r="VLC1558" s="75"/>
      <c r="VLD1558" s="75"/>
      <c r="VLE1558" s="75"/>
      <c r="VLF1558" s="75"/>
      <c r="VLG1558" s="75"/>
      <c r="VLH1558" s="75"/>
      <c r="VLI1558" s="75"/>
      <c r="VLJ1558" s="75"/>
      <c r="VLK1558" s="75"/>
      <c r="VLL1558" s="75"/>
      <c r="VLM1558" s="75"/>
      <c r="VLN1558" s="75"/>
      <c r="VLO1558" s="75"/>
      <c r="VLP1558" s="75"/>
      <c r="VLQ1558" s="75"/>
      <c r="VLR1558" s="75"/>
      <c r="VLS1558" s="75"/>
      <c r="VLT1558" s="75"/>
      <c r="VLU1558" s="75"/>
      <c r="VLV1558" s="75"/>
      <c r="VLW1558" s="75"/>
      <c r="VLX1558" s="75"/>
      <c r="VLY1558" s="75"/>
      <c r="VLZ1558" s="75"/>
      <c r="VMA1558" s="75"/>
      <c r="VMB1558" s="75"/>
      <c r="VMC1558" s="75"/>
      <c r="VMD1558" s="75"/>
      <c r="VME1558" s="75"/>
      <c r="VMF1558" s="75"/>
      <c r="VMG1558" s="75"/>
      <c r="VMH1558" s="75"/>
      <c r="VMI1558" s="75"/>
      <c r="VMJ1558" s="75"/>
      <c r="VMK1558" s="75"/>
      <c r="VML1558" s="75"/>
      <c r="VMM1558" s="75"/>
      <c r="VMN1558" s="75"/>
      <c r="VMO1558" s="75"/>
      <c r="VMP1558" s="75"/>
      <c r="VMQ1558" s="75"/>
      <c r="VMR1558" s="75"/>
      <c r="VMS1558" s="75"/>
      <c r="VMT1558" s="75"/>
      <c r="VMU1558" s="75"/>
      <c r="VMV1558" s="75"/>
      <c r="VMW1558" s="75"/>
      <c r="VMX1558" s="75"/>
      <c r="VMY1558" s="75"/>
      <c r="VMZ1558" s="75"/>
      <c r="VNA1558" s="75"/>
      <c r="VNB1558" s="75"/>
      <c r="VNC1558" s="75"/>
      <c r="VND1558" s="75"/>
      <c r="VNE1558" s="75"/>
      <c r="VNF1558" s="75"/>
      <c r="VNG1558" s="75"/>
      <c r="VNH1558" s="75"/>
      <c r="VNI1558" s="75"/>
      <c r="VNJ1558" s="75"/>
      <c r="VNK1558" s="75"/>
      <c r="VNL1558" s="75"/>
      <c r="VNM1558" s="75"/>
      <c r="VNN1558" s="75"/>
      <c r="VNO1558" s="75"/>
      <c r="VNP1558" s="75"/>
      <c r="VNQ1558" s="75"/>
      <c r="VNR1558" s="75"/>
      <c r="VNS1558" s="75"/>
      <c r="VNT1558" s="75"/>
      <c r="VNU1558" s="75"/>
      <c r="VNV1558" s="75"/>
      <c r="VNW1558" s="75"/>
      <c r="VNX1558" s="75"/>
      <c r="VNY1558" s="75"/>
      <c r="VNZ1558" s="75"/>
      <c r="VOA1558" s="75"/>
      <c r="VOB1558" s="75"/>
      <c r="VOC1558" s="75"/>
      <c r="VOD1558" s="75"/>
      <c r="VOE1558" s="75"/>
      <c r="VOF1558" s="75"/>
      <c r="VOG1558" s="75"/>
      <c r="VOH1558" s="75"/>
      <c r="VOI1558" s="75"/>
      <c r="VOJ1558" s="75"/>
      <c r="VOK1558" s="75"/>
      <c r="VOL1558" s="75"/>
      <c r="VOM1558" s="75"/>
      <c r="VON1558" s="75"/>
      <c r="VOO1558" s="75"/>
      <c r="VOP1558" s="75"/>
      <c r="VOQ1558" s="75"/>
      <c r="VOR1558" s="75"/>
      <c r="VOS1558" s="75"/>
      <c r="VOT1558" s="75"/>
      <c r="VOU1558" s="75"/>
      <c r="VOV1558" s="75"/>
      <c r="VOW1558" s="75"/>
      <c r="VOX1558" s="75"/>
      <c r="VOY1558" s="75"/>
      <c r="VOZ1558" s="75"/>
      <c r="VPA1558" s="75"/>
      <c r="VPB1558" s="75"/>
      <c r="VPC1558" s="75"/>
      <c r="VPD1558" s="75"/>
      <c r="VPE1558" s="75"/>
      <c r="VPF1558" s="75"/>
      <c r="VPG1558" s="75"/>
      <c r="VPH1558" s="75"/>
      <c r="VPI1558" s="75"/>
      <c r="VPJ1558" s="75"/>
      <c r="VPK1558" s="75"/>
      <c r="VPL1558" s="75"/>
      <c r="VPM1558" s="75"/>
      <c r="VPN1558" s="75"/>
      <c r="VPO1558" s="75"/>
      <c r="VPP1558" s="75"/>
      <c r="VPQ1558" s="75"/>
      <c r="VPR1558" s="75"/>
      <c r="VPS1558" s="75"/>
      <c r="VPT1558" s="75"/>
      <c r="VPU1558" s="75"/>
      <c r="VPV1558" s="75"/>
      <c r="VPW1558" s="75"/>
      <c r="VPX1558" s="75"/>
      <c r="VPY1558" s="75"/>
      <c r="VPZ1558" s="75"/>
      <c r="VQA1558" s="75"/>
      <c r="VQB1558" s="75"/>
      <c r="VQC1558" s="75"/>
      <c r="VQD1558" s="75"/>
      <c r="VQE1558" s="75"/>
      <c r="VQF1558" s="75"/>
      <c r="VQG1558" s="75"/>
      <c r="VQH1558" s="75"/>
      <c r="VQI1558" s="75"/>
      <c r="VQJ1558" s="75"/>
      <c r="VQK1558" s="75"/>
      <c r="VQL1558" s="75"/>
      <c r="VQM1558" s="75"/>
      <c r="VQN1558" s="75"/>
      <c r="VQO1558" s="75"/>
      <c r="VQP1558" s="75"/>
      <c r="VQQ1558" s="75"/>
      <c r="VQR1558" s="75"/>
      <c r="VQS1558" s="75"/>
      <c r="VQT1558" s="75"/>
      <c r="VQU1558" s="75"/>
      <c r="VQV1558" s="75"/>
      <c r="VQW1558" s="75"/>
      <c r="VQX1558" s="75"/>
      <c r="VQY1558" s="75"/>
      <c r="VQZ1558" s="75"/>
      <c r="VRA1558" s="75"/>
      <c r="VRB1558" s="75"/>
      <c r="VRC1558" s="75"/>
      <c r="VRD1558" s="75"/>
      <c r="VRE1558" s="75"/>
      <c r="VRF1558" s="75"/>
      <c r="VRG1558" s="75"/>
      <c r="VRH1558" s="75"/>
      <c r="VRI1558" s="75"/>
      <c r="VRJ1558" s="75"/>
      <c r="VRK1558" s="75"/>
      <c r="VRL1558" s="75"/>
      <c r="VRM1558" s="75"/>
      <c r="VRN1558" s="75"/>
      <c r="VRO1558" s="75"/>
      <c r="VRP1558" s="75"/>
      <c r="VRQ1558" s="75"/>
      <c r="VRR1558" s="75"/>
      <c r="VRS1558" s="75"/>
      <c r="VRT1558" s="75"/>
      <c r="VRU1558" s="75"/>
      <c r="VRV1558" s="75"/>
      <c r="VRW1558" s="75"/>
      <c r="VRX1558" s="75"/>
      <c r="VRY1558" s="75"/>
      <c r="VRZ1558" s="75"/>
      <c r="VSA1558" s="75"/>
      <c r="VSB1558" s="75"/>
      <c r="VSC1558" s="75"/>
      <c r="VSD1558" s="75"/>
      <c r="VSE1558" s="75"/>
      <c r="VSF1558" s="75"/>
      <c r="VSG1558" s="75"/>
      <c r="VSH1558" s="75"/>
      <c r="VSI1558" s="75"/>
      <c r="VSJ1558" s="75"/>
      <c r="VSK1558" s="75"/>
      <c r="VSL1558" s="75"/>
      <c r="VSM1558" s="75"/>
      <c r="VSN1558" s="75"/>
      <c r="VSO1558" s="75"/>
      <c r="VSP1558" s="75"/>
      <c r="VSQ1558" s="75"/>
      <c r="VSR1558" s="75"/>
      <c r="VSS1558" s="75"/>
      <c r="VST1558" s="75"/>
      <c r="VSU1558" s="75"/>
      <c r="VSV1558" s="75"/>
      <c r="VSW1558" s="75"/>
      <c r="VSX1558" s="75"/>
      <c r="VSY1558" s="75"/>
      <c r="VSZ1558" s="75"/>
      <c r="VTA1558" s="75"/>
      <c r="VTB1558" s="75"/>
      <c r="VTC1558" s="75"/>
      <c r="VTD1558" s="75"/>
      <c r="VTE1558" s="75"/>
      <c r="VTF1558" s="75"/>
      <c r="VTG1558" s="75"/>
      <c r="VTH1558" s="75"/>
      <c r="VTI1558" s="75"/>
      <c r="VTJ1558" s="75"/>
      <c r="VTK1558" s="75"/>
      <c r="VTL1558" s="75"/>
      <c r="VTM1558" s="75"/>
      <c r="VTN1558" s="75"/>
      <c r="VTO1558" s="75"/>
      <c r="VTP1558" s="75"/>
      <c r="VTQ1558" s="75"/>
      <c r="VTR1558" s="75"/>
      <c r="VTS1558" s="75"/>
      <c r="VTT1558" s="75"/>
      <c r="VTU1558" s="75"/>
      <c r="VTV1558" s="75"/>
      <c r="VTW1558" s="75"/>
      <c r="VTX1558" s="75"/>
      <c r="VTY1558" s="75"/>
      <c r="VTZ1558" s="75"/>
      <c r="VUA1558" s="75"/>
      <c r="VUB1558" s="75"/>
      <c r="VUC1558" s="75"/>
      <c r="VUD1558" s="75"/>
      <c r="VUE1558" s="75"/>
      <c r="VUF1558" s="75"/>
      <c r="VUG1558" s="75"/>
      <c r="VUH1558" s="75"/>
      <c r="VUI1558" s="75"/>
      <c r="VUJ1558" s="75"/>
      <c r="VUK1558" s="75"/>
      <c r="VUL1558" s="75"/>
      <c r="VUM1558" s="75"/>
      <c r="VUN1558" s="75"/>
      <c r="VUO1558" s="75"/>
      <c r="VUP1558" s="75"/>
      <c r="VUQ1558" s="75"/>
      <c r="VUR1558" s="75"/>
      <c r="VUS1558" s="75"/>
      <c r="VUT1558" s="75"/>
      <c r="VUU1558" s="75"/>
      <c r="VUV1558" s="75"/>
      <c r="VUW1558" s="75"/>
      <c r="VUX1558" s="75"/>
      <c r="VUY1558" s="75"/>
      <c r="VUZ1558" s="75"/>
      <c r="VVA1558" s="75"/>
      <c r="VVB1558" s="75"/>
      <c r="VVC1558" s="75"/>
      <c r="VVD1558" s="75"/>
      <c r="VVE1558" s="75"/>
      <c r="VVF1558" s="75"/>
      <c r="VVG1558" s="75"/>
      <c r="VVH1558" s="75"/>
      <c r="VVI1558" s="75"/>
      <c r="VVJ1558" s="75"/>
      <c r="VVK1558" s="75"/>
      <c r="VVL1558" s="75"/>
      <c r="VVM1558" s="75"/>
      <c r="VVN1558" s="75"/>
      <c r="VVO1558" s="75"/>
      <c r="VVP1558" s="75"/>
      <c r="VVQ1558" s="75"/>
      <c r="VVR1558" s="75"/>
      <c r="VVS1558" s="75"/>
      <c r="VVT1558" s="75"/>
      <c r="VVU1558" s="75"/>
      <c r="VVV1558" s="75"/>
      <c r="VVW1558" s="75"/>
      <c r="VVX1558" s="75"/>
      <c r="VVY1558" s="75"/>
      <c r="VVZ1558" s="75"/>
      <c r="VWA1558" s="75"/>
      <c r="VWB1558" s="75"/>
      <c r="VWC1558" s="75"/>
      <c r="VWD1558" s="75"/>
      <c r="VWE1558" s="75"/>
      <c r="VWF1558" s="75"/>
      <c r="VWG1558" s="75"/>
      <c r="VWH1558" s="75"/>
      <c r="VWI1558" s="75"/>
      <c r="VWJ1558" s="75"/>
      <c r="VWK1558" s="75"/>
      <c r="VWL1558" s="75"/>
      <c r="VWM1558" s="75"/>
      <c r="VWN1558" s="75"/>
      <c r="VWO1558" s="75"/>
      <c r="VWP1558" s="75"/>
      <c r="VWQ1558" s="75"/>
      <c r="VWR1558" s="75"/>
      <c r="VWS1558" s="75"/>
      <c r="VWT1558" s="75"/>
      <c r="VWU1558" s="75"/>
      <c r="VWV1558" s="75"/>
      <c r="VWW1558" s="75"/>
      <c r="VWX1558" s="75"/>
      <c r="VWY1558" s="75"/>
      <c r="VWZ1558" s="75"/>
      <c r="VXA1558" s="75"/>
      <c r="VXB1558" s="75"/>
      <c r="VXC1558" s="75"/>
      <c r="VXD1558" s="75"/>
      <c r="VXE1558" s="75"/>
      <c r="VXF1558" s="75"/>
      <c r="VXG1558" s="75"/>
      <c r="VXH1558" s="75"/>
      <c r="VXI1558" s="75"/>
      <c r="VXJ1558" s="75"/>
      <c r="VXK1558" s="75"/>
      <c r="VXL1558" s="75"/>
      <c r="VXM1558" s="75"/>
      <c r="VXN1558" s="75"/>
      <c r="VXO1558" s="75"/>
      <c r="VXP1558" s="75"/>
      <c r="VXQ1558" s="75"/>
      <c r="VXR1558" s="75"/>
      <c r="VXS1558" s="75"/>
      <c r="VXT1558" s="75"/>
      <c r="VXU1558" s="75"/>
      <c r="VXV1558" s="75"/>
      <c r="VXW1558" s="75"/>
      <c r="VXX1558" s="75"/>
      <c r="VXY1558" s="75"/>
      <c r="VXZ1558" s="75"/>
      <c r="VYA1558" s="75"/>
      <c r="VYB1558" s="75"/>
      <c r="VYC1558" s="75"/>
      <c r="VYD1558" s="75"/>
      <c r="VYE1558" s="75"/>
      <c r="VYF1558" s="75"/>
      <c r="VYG1558" s="75"/>
      <c r="VYH1558" s="75"/>
      <c r="VYI1558" s="75"/>
      <c r="VYJ1558" s="75"/>
      <c r="VYK1558" s="75"/>
      <c r="VYL1558" s="75"/>
      <c r="VYM1558" s="75"/>
      <c r="VYN1558" s="75"/>
      <c r="VYO1558" s="75"/>
      <c r="VYP1558" s="75"/>
      <c r="VYQ1558" s="75"/>
      <c r="VYR1558" s="75"/>
      <c r="VYS1558" s="75"/>
      <c r="VYT1558" s="75"/>
      <c r="VYU1558" s="75"/>
      <c r="VYV1558" s="75"/>
      <c r="VYW1558" s="75"/>
      <c r="VYX1558" s="75"/>
      <c r="VYY1558" s="75"/>
      <c r="VYZ1558" s="75"/>
      <c r="VZA1558" s="75"/>
      <c r="VZB1558" s="75"/>
      <c r="VZC1558" s="75"/>
      <c r="VZD1558" s="75"/>
      <c r="VZE1558" s="75"/>
      <c r="VZF1558" s="75"/>
      <c r="VZG1558" s="75"/>
      <c r="VZH1558" s="75"/>
      <c r="VZI1558" s="75"/>
      <c r="VZJ1558" s="75"/>
      <c r="VZK1558" s="75"/>
      <c r="VZL1558" s="75"/>
      <c r="VZM1558" s="75"/>
      <c r="VZN1558" s="75"/>
      <c r="VZO1558" s="75"/>
      <c r="VZP1558" s="75"/>
      <c r="VZQ1558" s="75"/>
      <c r="VZR1558" s="75"/>
      <c r="VZS1558" s="75"/>
      <c r="VZT1558" s="75"/>
      <c r="VZU1558" s="75"/>
      <c r="VZV1558" s="75"/>
      <c r="VZW1558" s="75"/>
      <c r="VZX1558" s="75"/>
      <c r="VZY1558" s="75"/>
      <c r="VZZ1558" s="75"/>
      <c r="WAA1558" s="75"/>
      <c r="WAB1558" s="75"/>
      <c r="WAC1558" s="75"/>
      <c r="WAD1558" s="75"/>
      <c r="WAE1558" s="75"/>
      <c r="WAF1558" s="75"/>
      <c r="WAG1558" s="75"/>
      <c r="WAH1558" s="75"/>
      <c r="WAI1558" s="75"/>
      <c r="WAJ1558" s="75"/>
      <c r="WAK1558" s="75"/>
      <c r="WAL1558" s="75"/>
      <c r="WAM1558" s="75"/>
      <c r="WAN1558" s="75"/>
      <c r="WAO1558" s="75"/>
      <c r="WAP1558" s="75"/>
      <c r="WAQ1558" s="75"/>
      <c r="WAR1558" s="75"/>
      <c r="WAS1558" s="75"/>
      <c r="WAT1558" s="75"/>
      <c r="WAU1558" s="75"/>
      <c r="WAV1558" s="75"/>
      <c r="WAW1558" s="75"/>
      <c r="WAX1558" s="75"/>
      <c r="WAY1558" s="75"/>
      <c r="WAZ1558" s="75"/>
      <c r="WBA1558" s="75"/>
      <c r="WBB1558" s="75"/>
      <c r="WBC1558" s="75"/>
      <c r="WBD1558" s="75"/>
      <c r="WBE1558" s="75"/>
      <c r="WBF1558" s="75"/>
      <c r="WBG1558" s="75"/>
      <c r="WBH1558" s="75"/>
      <c r="WBI1558" s="75"/>
      <c r="WBJ1558" s="75"/>
      <c r="WBK1558" s="75"/>
      <c r="WBL1558" s="75"/>
      <c r="WBM1558" s="75"/>
      <c r="WBN1558" s="75"/>
      <c r="WBO1558" s="75"/>
      <c r="WBP1558" s="75"/>
      <c r="WBQ1558" s="75"/>
      <c r="WBR1558" s="75"/>
      <c r="WBS1558" s="75"/>
      <c r="WBT1558" s="75"/>
      <c r="WBU1558" s="75"/>
      <c r="WBV1558" s="75"/>
      <c r="WBW1558" s="75"/>
      <c r="WBX1558" s="75"/>
      <c r="WBY1558" s="75"/>
      <c r="WBZ1558" s="75"/>
      <c r="WCA1558" s="75"/>
      <c r="WCB1558" s="75"/>
      <c r="WCC1558" s="75"/>
      <c r="WCD1558" s="75"/>
      <c r="WCE1558" s="75"/>
      <c r="WCF1558" s="75"/>
      <c r="WCG1558" s="75"/>
      <c r="WCH1558" s="75"/>
      <c r="WCI1558" s="75"/>
      <c r="WCJ1558" s="75"/>
      <c r="WCK1558" s="75"/>
      <c r="WCL1558" s="75"/>
      <c r="WCM1558" s="75"/>
      <c r="WCN1558" s="75"/>
      <c r="WCO1558" s="75"/>
      <c r="WCP1558" s="75"/>
      <c r="WCQ1558" s="75"/>
      <c r="WCR1558" s="75"/>
      <c r="WCS1558" s="75"/>
      <c r="WCT1558" s="75"/>
      <c r="WCU1558" s="75"/>
      <c r="WCV1558" s="75"/>
      <c r="WCW1558" s="75"/>
      <c r="WCX1558" s="75"/>
      <c r="WCY1558" s="75"/>
      <c r="WCZ1558" s="75"/>
      <c r="WDA1558" s="75"/>
      <c r="WDB1558" s="75"/>
      <c r="WDC1558" s="75"/>
      <c r="WDD1558" s="75"/>
      <c r="WDE1558" s="75"/>
      <c r="WDF1558" s="75"/>
      <c r="WDG1558" s="75"/>
      <c r="WDH1558" s="75"/>
      <c r="WDI1558" s="75"/>
      <c r="WDJ1558" s="75"/>
      <c r="WDK1558" s="75"/>
      <c r="WDL1558" s="75"/>
      <c r="WDM1558" s="75"/>
      <c r="WDN1558" s="75"/>
      <c r="WDO1558" s="75"/>
      <c r="WDP1558" s="75"/>
      <c r="WDQ1558" s="75"/>
      <c r="WDR1558" s="75"/>
      <c r="WDS1558" s="75"/>
      <c r="WDT1558" s="75"/>
      <c r="WDU1558" s="75"/>
      <c r="WDV1558" s="75"/>
      <c r="WDW1558" s="75"/>
      <c r="WDX1558" s="75"/>
      <c r="WDY1558" s="75"/>
      <c r="WDZ1558" s="75"/>
      <c r="WEA1558" s="75"/>
      <c r="WEB1558" s="75"/>
      <c r="WEC1558" s="75"/>
      <c r="WED1558" s="75"/>
      <c r="WEE1558" s="75"/>
      <c r="WEF1558" s="75"/>
      <c r="WEG1558" s="75"/>
      <c r="WEH1558" s="75"/>
      <c r="WEI1558" s="75"/>
      <c r="WEJ1558" s="75"/>
      <c r="WEK1558" s="75"/>
      <c r="WEL1558" s="75"/>
      <c r="WEM1558" s="75"/>
      <c r="WEN1558" s="75"/>
      <c r="WEO1558" s="75"/>
      <c r="WEP1558" s="75"/>
      <c r="WEQ1558" s="75"/>
      <c r="WER1558" s="75"/>
      <c r="WES1558" s="75"/>
      <c r="WET1558" s="75"/>
      <c r="WEU1558" s="75"/>
      <c r="WEV1558" s="75"/>
      <c r="WEW1558" s="75"/>
      <c r="WEX1558" s="75"/>
      <c r="WEY1558" s="75"/>
      <c r="WEZ1558" s="75"/>
      <c r="WFA1558" s="75"/>
      <c r="WFB1558" s="75"/>
      <c r="WFC1558" s="75"/>
      <c r="WFD1558" s="75"/>
      <c r="WFE1558" s="75"/>
      <c r="WFF1558" s="75"/>
      <c r="WFG1558" s="75"/>
      <c r="WFH1558" s="75"/>
      <c r="WFI1558" s="75"/>
      <c r="WFJ1558" s="75"/>
      <c r="WFK1558" s="75"/>
      <c r="WFL1558" s="75"/>
      <c r="WFM1558" s="75"/>
      <c r="WFN1558" s="75"/>
      <c r="WFO1558" s="75"/>
      <c r="WFP1558" s="75"/>
      <c r="WFQ1558" s="75"/>
      <c r="WFR1558" s="75"/>
      <c r="WFS1558" s="75"/>
      <c r="WFT1558" s="75"/>
      <c r="WFU1558" s="75"/>
      <c r="WFV1558" s="75"/>
      <c r="WFW1558" s="75"/>
      <c r="WFX1558" s="75"/>
      <c r="WFY1558" s="75"/>
      <c r="WFZ1558" s="75"/>
      <c r="WGA1558" s="75"/>
      <c r="WGB1558" s="75"/>
      <c r="WGC1558" s="75"/>
      <c r="WGD1558" s="75"/>
      <c r="WGE1558" s="75"/>
      <c r="WGF1558" s="75"/>
      <c r="WGG1558" s="75"/>
      <c r="WGH1558" s="75"/>
      <c r="WGI1558" s="75"/>
      <c r="WGJ1558" s="75"/>
      <c r="WGK1558" s="75"/>
      <c r="WGL1558" s="75"/>
      <c r="WGM1558" s="75"/>
      <c r="WGN1558" s="75"/>
      <c r="WGO1558" s="75"/>
      <c r="WGP1558" s="75"/>
      <c r="WGQ1558" s="75"/>
      <c r="WGR1558" s="75"/>
      <c r="WGS1558" s="75"/>
      <c r="WGT1558" s="75"/>
      <c r="WGU1558" s="75"/>
      <c r="WGV1558" s="75"/>
      <c r="WGW1558" s="75"/>
      <c r="WGX1558" s="75"/>
      <c r="WGY1558" s="75"/>
      <c r="WGZ1558" s="75"/>
      <c r="WHA1558" s="75"/>
      <c r="WHB1558" s="75"/>
      <c r="WHC1558" s="75"/>
      <c r="WHD1558" s="75"/>
      <c r="WHE1558" s="75"/>
      <c r="WHF1558" s="75"/>
      <c r="WHG1558" s="75"/>
      <c r="WHH1558" s="75"/>
      <c r="WHI1558" s="75"/>
      <c r="WHJ1558" s="75"/>
      <c r="WHK1558" s="75"/>
      <c r="WHL1558" s="75"/>
      <c r="WHM1558" s="75"/>
      <c r="WHN1558" s="75"/>
      <c r="WHO1558" s="75"/>
      <c r="WHP1558" s="75"/>
      <c r="WHQ1558" s="75"/>
      <c r="WHR1558" s="75"/>
      <c r="WHS1558" s="75"/>
      <c r="WHT1558" s="75"/>
      <c r="WHU1558" s="75"/>
      <c r="WHV1558" s="75"/>
      <c r="WHW1558" s="75"/>
      <c r="WHX1558" s="75"/>
      <c r="WHY1558" s="75"/>
      <c r="WHZ1558" s="75"/>
      <c r="WIA1558" s="75"/>
      <c r="WIB1558" s="75"/>
      <c r="WIC1558" s="75"/>
      <c r="WID1558" s="75"/>
      <c r="WIE1558" s="75"/>
      <c r="WIF1558" s="75"/>
      <c r="WIG1558" s="75"/>
      <c r="WIH1558" s="75"/>
      <c r="WII1558" s="75"/>
      <c r="WIJ1558" s="75"/>
      <c r="WIK1558" s="75"/>
      <c r="WIL1558" s="75"/>
      <c r="WIM1558" s="75"/>
      <c r="WIN1558" s="75"/>
      <c r="WIO1558" s="75"/>
      <c r="WIP1558" s="75"/>
      <c r="WIQ1558" s="75"/>
      <c r="WIR1558" s="75"/>
      <c r="WIS1558" s="75"/>
      <c r="WIT1558" s="75"/>
      <c r="WIU1558" s="75"/>
      <c r="WIV1558" s="75"/>
      <c r="WIW1558" s="75"/>
      <c r="WIX1558" s="75"/>
      <c r="WIY1558" s="75"/>
      <c r="WIZ1558" s="75"/>
      <c r="WJA1558" s="75"/>
      <c r="WJB1558" s="75"/>
      <c r="WJC1558" s="75"/>
      <c r="WJD1558" s="75"/>
      <c r="WJE1558" s="75"/>
      <c r="WJF1558" s="75"/>
      <c r="WJG1558" s="75"/>
      <c r="WJH1558" s="75"/>
      <c r="WJI1558" s="75"/>
      <c r="WJJ1558" s="75"/>
      <c r="WJK1558" s="75"/>
      <c r="WJL1558" s="75"/>
      <c r="WJM1558" s="75"/>
      <c r="WJN1558" s="75"/>
      <c r="WJO1558" s="75"/>
      <c r="WJP1558" s="75"/>
      <c r="WJQ1558" s="75"/>
      <c r="WJR1558" s="75"/>
      <c r="WJS1558" s="75"/>
      <c r="WJT1558" s="75"/>
      <c r="WJU1558" s="75"/>
      <c r="WJV1558" s="75"/>
      <c r="WJW1558" s="75"/>
      <c r="WJX1558" s="75"/>
      <c r="WJY1558" s="75"/>
      <c r="WJZ1558" s="75"/>
      <c r="WKA1558" s="75"/>
      <c r="WKB1558" s="75"/>
      <c r="WKC1558" s="75"/>
      <c r="WKD1558" s="75"/>
      <c r="WKE1558" s="75"/>
      <c r="WKF1558" s="75"/>
      <c r="WKG1558" s="75"/>
      <c r="WKH1558" s="75"/>
      <c r="WKI1558" s="75"/>
      <c r="WKJ1558" s="75"/>
      <c r="WKK1558" s="75"/>
      <c r="WKL1558" s="75"/>
      <c r="WKM1558" s="75"/>
      <c r="WKN1558" s="75"/>
      <c r="WKO1558" s="75"/>
      <c r="WKP1558" s="75"/>
      <c r="WKQ1558" s="75"/>
      <c r="WKR1558" s="75"/>
      <c r="WKS1558" s="75"/>
      <c r="WKT1558" s="75"/>
      <c r="WKU1558" s="75"/>
      <c r="WKV1558" s="75"/>
      <c r="WKW1558" s="75"/>
      <c r="WKX1558" s="75"/>
      <c r="WKY1558" s="75"/>
      <c r="WKZ1558" s="75"/>
      <c r="WLA1558" s="75"/>
      <c r="WLB1558" s="75"/>
      <c r="WLC1558" s="75"/>
      <c r="WLD1558" s="75"/>
      <c r="WLE1558" s="75"/>
      <c r="WLF1558" s="75"/>
      <c r="WLG1558" s="75"/>
      <c r="WLH1558" s="75"/>
      <c r="WLI1558" s="75"/>
      <c r="WLJ1558" s="75"/>
      <c r="WLK1558" s="75"/>
      <c r="WLL1558" s="75"/>
      <c r="WLM1558" s="75"/>
      <c r="WLN1558" s="75"/>
      <c r="WLO1558" s="75"/>
      <c r="WLP1558" s="75"/>
      <c r="WLQ1558" s="75"/>
      <c r="WLR1558" s="75"/>
      <c r="WLS1558" s="75"/>
      <c r="WLT1558" s="75"/>
      <c r="WLU1558" s="75"/>
      <c r="WLV1558" s="75"/>
      <c r="WLW1558" s="75"/>
      <c r="WLX1558" s="75"/>
      <c r="WLY1558" s="75"/>
      <c r="WLZ1558" s="75"/>
      <c r="WMA1558" s="75"/>
      <c r="WMB1558" s="75"/>
      <c r="WMC1558" s="75"/>
      <c r="WMD1558" s="75"/>
      <c r="WME1558" s="75"/>
      <c r="WMF1558" s="75"/>
      <c r="WMG1558" s="75"/>
      <c r="WMH1558" s="75"/>
      <c r="WMI1558" s="75"/>
      <c r="WMJ1558" s="75"/>
      <c r="WMK1558" s="75"/>
      <c r="WML1558" s="75"/>
      <c r="WMM1558" s="75"/>
      <c r="WMN1558" s="75"/>
      <c r="WMO1558" s="75"/>
      <c r="WMP1558" s="75"/>
      <c r="WMQ1558" s="75"/>
      <c r="WMR1558" s="75"/>
      <c r="WMS1558" s="75"/>
      <c r="WMT1558" s="75"/>
      <c r="WMU1558" s="75"/>
      <c r="WMV1558" s="75"/>
      <c r="WMW1558" s="75"/>
      <c r="WMX1558" s="75"/>
      <c r="WMY1558" s="75"/>
      <c r="WMZ1558" s="75"/>
      <c r="WNA1558" s="75"/>
      <c r="WNB1558" s="75"/>
      <c r="WNC1558" s="75"/>
      <c r="WND1558" s="75"/>
      <c r="WNE1558" s="75"/>
      <c r="WNF1558" s="75"/>
      <c r="WNG1558" s="75"/>
      <c r="WNH1558" s="75"/>
      <c r="WNI1558" s="75"/>
      <c r="WNJ1558" s="75"/>
      <c r="WNK1558" s="75"/>
      <c r="WNL1558" s="75"/>
      <c r="WNM1558" s="75"/>
      <c r="WNN1558" s="75"/>
      <c r="WNO1558" s="75"/>
      <c r="WNP1558" s="75"/>
      <c r="WNQ1558" s="75"/>
      <c r="WNR1558" s="75"/>
      <c r="WNS1558" s="75"/>
      <c r="WNT1558" s="75"/>
      <c r="WNU1558" s="75"/>
      <c r="WNV1558" s="75"/>
      <c r="WNW1558" s="75"/>
      <c r="WNX1558" s="75"/>
      <c r="WNY1558" s="75"/>
      <c r="WNZ1558" s="75"/>
      <c r="WOA1558" s="75"/>
      <c r="WOB1558" s="75"/>
      <c r="WOC1558" s="75"/>
      <c r="WOD1558" s="75"/>
      <c r="WOE1558" s="75"/>
      <c r="WOF1558" s="75"/>
      <c r="WOG1558" s="75"/>
      <c r="WOH1558" s="75"/>
      <c r="WOI1558" s="75"/>
      <c r="WOJ1558" s="75"/>
      <c r="WOK1558" s="75"/>
      <c r="WOL1558" s="75"/>
      <c r="WOM1558" s="75"/>
      <c r="WON1558" s="75"/>
      <c r="WOO1558" s="75"/>
      <c r="WOP1558" s="75"/>
      <c r="WOQ1558" s="75"/>
      <c r="WOR1558" s="75"/>
      <c r="WOS1558" s="75"/>
      <c r="WOT1558" s="75"/>
      <c r="WOU1558" s="75"/>
      <c r="WOV1558" s="75"/>
      <c r="WOW1558" s="75"/>
      <c r="WOX1558" s="75"/>
      <c r="WOY1558" s="75"/>
      <c r="WOZ1558" s="75"/>
      <c r="WPA1558" s="75"/>
      <c r="WPB1558" s="75"/>
      <c r="WPC1558" s="75"/>
      <c r="WPD1558" s="75"/>
      <c r="WPE1558" s="75"/>
      <c r="WPF1558" s="75"/>
      <c r="WPG1558" s="75"/>
      <c r="WPH1558" s="75"/>
      <c r="WPI1558" s="75"/>
      <c r="WPJ1558" s="75"/>
      <c r="WPK1558" s="75"/>
      <c r="WPL1558" s="75"/>
      <c r="WPM1558" s="75"/>
      <c r="WPN1558" s="75"/>
      <c r="WPO1558" s="75"/>
      <c r="WPP1558" s="75"/>
      <c r="WPQ1558" s="75"/>
      <c r="WPR1558" s="75"/>
      <c r="WPS1558" s="75"/>
      <c r="WPT1558" s="75"/>
      <c r="WPU1558" s="75"/>
      <c r="WPV1558" s="75"/>
      <c r="WPW1558" s="75"/>
      <c r="WPX1558" s="75"/>
      <c r="WPY1558" s="75"/>
      <c r="WPZ1558" s="75"/>
      <c r="WQA1558" s="75"/>
      <c r="WQB1558" s="75"/>
      <c r="WQC1558" s="75"/>
      <c r="WQD1558" s="75"/>
      <c r="WQE1558" s="75"/>
      <c r="WQF1558" s="75"/>
      <c r="WQG1558" s="75"/>
      <c r="WQH1558" s="75"/>
      <c r="WQI1558" s="75"/>
      <c r="WQJ1558" s="75"/>
      <c r="WQK1558" s="75"/>
      <c r="WQL1558" s="75"/>
      <c r="WQM1558" s="75"/>
      <c r="WQN1558" s="75"/>
      <c r="WQO1558" s="75"/>
      <c r="WQP1558" s="75"/>
      <c r="WQQ1558" s="75"/>
      <c r="WQR1558" s="75"/>
      <c r="WQS1558" s="75"/>
      <c r="WQT1558" s="75"/>
      <c r="WQU1558" s="75"/>
      <c r="WQV1558" s="75"/>
      <c r="WQW1558" s="75"/>
      <c r="WQX1558" s="75"/>
      <c r="WQY1558" s="75"/>
      <c r="WQZ1558" s="75"/>
      <c r="WRA1558" s="75"/>
      <c r="WRB1558" s="75"/>
      <c r="WRC1558" s="75"/>
      <c r="WRD1558" s="75"/>
      <c r="WRE1558" s="75"/>
      <c r="WRF1558" s="75"/>
      <c r="WRG1558" s="75"/>
      <c r="WRH1558" s="75"/>
      <c r="WRI1558" s="75"/>
      <c r="WRJ1558" s="75"/>
      <c r="WRK1558" s="75"/>
      <c r="WRL1558" s="75"/>
      <c r="WRM1558" s="75"/>
      <c r="WRN1558" s="75"/>
      <c r="WRO1558" s="75"/>
      <c r="WRP1558" s="75"/>
      <c r="WRQ1558" s="75"/>
      <c r="WRR1558" s="75"/>
      <c r="WRS1558" s="75"/>
      <c r="WRT1558" s="75"/>
      <c r="WRU1558" s="75"/>
      <c r="WRV1558" s="75"/>
      <c r="WRW1558" s="75"/>
      <c r="WRX1558" s="75"/>
      <c r="WRY1558" s="75"/>
      <c r="WRZ1558" s="75"/>
      <c r="WSA1558" s="75"/>
      <c r="WSB1558" s="75"/>
      <c r="WSC1558" s="75"/>
      <c r="WSD1558" s="75"/>
      <c r="WSE1558" s="75"/>
      <c r="WSF1558" s="75"/>
      <c r="WSG1558" s="75"/>
      <c r="WSH1558" s="75"/>
      <c r="WSI1558" s="75"/>
      <c r="WSJ1558" s="75"/>
      <c r="WSK1558" s="75"/>
      <c r="WSL1558" s="75"/>
      <c r="WSM1558" s="75"/>
      <c r="WSN1558" s="75"/>
      <c r="WSO1558" s="75"/>
      <c r="WSP1558" s="75"/>
      <c r="WSQ1558" s="75"/>
      <c r="WSR1558" s="75"/>
      <c r="WSS1558" s="75"/>
      <c r="WST1558" s="75"/>
      <c r="WSU1558" s="75"/>
      <c r="WSV1558" s="75"/>
      <c r="WSW1558" s="75"/>
      <c r="WSX1558" s="75"/>
      <c r="WSY1558" s="75"/>
      <c r="WSZ1558" s="75"/>
      <c r="WTA1558" s="75"/>
      <c r="WTB1558" s="75"/>
      <c r="WTC1558" s="75"/>
      <c r="WTD1558" s="75"/>
      <c r="WTE1558" s="75"/>
      <c r="WTF1558" s="75"/>
      <c r="WTG1558" s="75"/>
      <c r="WTH1558" s="75"/>
      <c r="WTI1558" s="75"/>
      <c r="WTJ1558" s="75"/>
      <c r="WTK1558" s="75"/>
      <c r="WTL1558" s="75"/>
      <c r="WTM1558" s="75"/>
      <c r="WTN1558" s="75"/>
      <c r="WTO1558" s="75"/>
      <c r="WTP1558" s="75"/>
      <c r="WTQ1558" s="75"/>
      <c r="WTR1558" s="75"/>
      <c r="WTS1558" s="75"/>
      <c r="WTT1558" s="75"/>
      <c r="WTU1558" s="75"/>
      <c r="WTV1558" s="75"/>
      <c r="WTW1558" s="75"/>
      <c r="WTX1558" s="75"/>
      <c r="WTY1558" s="75"/>
      <c r="WTZ1558" s="75"/>
      <c r="WUA1558" s="75"/>
      <c r="WUB1558" s="75"/>
      <c r="WUC1558" s="75"/>
      <c r="WUD1558" s="75"/>
      <c r="WUE1558" s="75"/>
      <c r="WUF1558" s="75"/>
      <c r="WUG1558" s="75"/>
      <c r="WUH1558" s="75"/>
      <c r="WUI1558" s="75"/>
      <c r="WUJ1558" s="75"/>
      <c r="WUK1558" s="75"/>
      <c r="WUL1558" s="75"/>
      <c r="WUM1558" s="75"/>
      <c r="WUN1558" s="75"/>
      <c r="WUO1558" s="75"/>
      <c r="WUP1558" s="75"/>
      <c r="WUQ1558" s="75"/>
      <c r="WUR1558" s="75"/>
      <c r="WUS1558" s="75"/>
      <c r="WUT1558" s="75"/>
      <c r="WUU1558" s="75"/>
      <c r="WUV1558" s="75"/>
      <c r="WUW1558" s="75"/>
      <c r="WUX1558" s="75"/>
      <c r="WUY1558" s="75"/>
      <c r="WUZ1558" s="75"/>
      <c r="WVA1558" s="75"/>
      <c r="WVB1558" s="75"/>
      <c r="WVC1558" s="75"/>
      <c r="WVD1558" s="75"/>
      <c r="WVE1558" s="75"/>
      <c r="WVF1558" s="75"/>
      <c r="WVG1558" s="75"/>
      <c r="WVH1558" s="75"/>
      <c r="WVI1558" s="75"/>
      <c r="WVJ1558" s="75"/>
      <c r="WVK1558" s="75"/>
      <c r="WVL1558" s="75"/>
      <c r="WVM1558" s="75"/>
      <c r="WVN1558" s="75"/>
      <c r="WVO1558" s="75"/>
      <c r="WVP1558" s="75"/>
      <c r="WVQ1558" s="75"/>
      <c r="WVR1558" s="75"/>
      <c r="WVS1558" s="75"/>
      <c r="WVT1558" s="75"/>
      <c r="WVU1558" s="75"/>
      <c r="WVV1558" s="75"/>
      <c r="WVW1558" s="75"/>
      <c r="WVX1558" s="75"/>
      <c r="WVY1558" s="75"/>
      <c r="WVZ1558" s="75"/>
      <c r="WWA1558" s="75"/>
      <c r="WWB1558" s="75"/>
      <c r="WWC1558" s="75"/>
      <c r="WWD1558" s="75"/>
      <c r="WWE1558" s="75"/>
      <c r="WWF1558" s="75"/>
      <c r="WWG1558" s="75"/>
      <c r="WWH1558" s="75"/>
      <c r="WWI1558" s="75"/>
      <c r="WWJ1558" s="75"/>
      <c r="WWK1558" s="75"/>
      <c r="WWL1558" s="75"/>
      <c r="WWM1558" s="75"/>
      <c r="WWN1558" s="75"/>
      <c r="WWO1558" s="75"/>
      <c r="WWP1558" s="75"/>
      <c r="WWQ1558" s="75"/>
      <c r="WWR1558" s="75"/>
      <c r="WWS1558" s="75"/>
      <c r="WWT1558" s="75"/>
      <c r="WWU1558" s="75"/>
      <c r="WWV1558" s="75"/>
      <c r="WWW1558" s="75"/>
      <c r="WWX1558" s="75"/>
      <c r="WWY1558" s="75"/>
      <c r="WWZ1558" s="75"/>
      <c r="WXA1558" s="75"/>
      <c r="WXB1558" s="75"/>
      <c r="WXC1558" s="75"/>
      <c r="WXD1558" s="75"/>
      <c r="WXE1558" s="75"/>
      <c r="WXF1558" s="75"/>
      <c r="WXG1558" s="75"/>
      <c r="WXH1558" s="75"/>
      <c r="WXI1558" s="75"/>
      <c r="WXJ1558" s="75"/>
      <c r="WXK1558" s="75"/>
      <c r="WXL1558" s="75"/>
      <c r="WXM1558" s="75"/>
      <c r="WXN1558" s="75"/>
      <c r="WXO1558" s="75"/>
      <c r="WXP1558" s="75"/>
      <c r="WXQ1558" s="75"/>
      <c r="WXR1558" s="75"/>
      <c r="WXS1558" s="75"/>
      <c r="WXT1558" s="75"/>
      <c r="WXU1558" s="75"/>
      <c r="WXV1558" s="75"/>
      <c r="WXW1558" s="75"/>
      <c r="WXX1558" s="75"/>
      <c r="WXY1558" s="75"/>
      <c r="WXZ1558" s="75"/>
      <c r="WYA1558" s="75"/>
      <c r="WYB1558" s="75"/>
      <c r="WYC1558" s="75"/>
      <c r="WYD1558" s="75"/>
      <c r="WYE1558" s="75"/>
      <c r="WYF1558" s="75"/>
      <c r="WYG1558" s="75"/>
      <c r="WYH1558" s="75"/>
      <c r="WYI1558" s="75"/>
      <c r="WYJ1558" s="75"/>
      <c r="WYK1558" s="75"/>
      <c r="WYL1558" s="75"/>
      <c r="WYM1558" s="75"/>
      <c r="WYN1558" s="75"/>
      <c r="WYO1558" s="75"/>
      <c r="WYP1558" s="75"/>
      <c r="WYQ1558" s="75"/>
      <c r="WYR1558" s="75"/>
      <c r="WYS1558" s="75"/>
      <c r="WYT1558" s="75"/>
      <c r="WYU1558" s="75"/>
      <c r="WYV1558" s="75"/>
      <c r="WYW1558" s="75"/>
      <c r="WYX1558" s="75"/>
      <c r="WYY1558" s="75"/>
      <c r="WYZ1558" s="75"/>
      <c r="WZA1558" s="75"/>
      <c r="WZB1558" s="75"/>
      <c r="WZC1558" s="75"/>
      <c r="WZD1558" s="75"/>
      <c r="WZE1558" s="75"/>
      <c r="WZF1558" s="75"/>
      <c r="WZG1558" s="75"/>
      <c r="WZH1558" s="75"/>
      <c r="WZI1558" s="75"/>
      <c r="WZJ1558" s="75"/>
      <c r="WZK1558" s="75"/>
      <c r="WZL1558" s="75"/>
      <c r="WZM1558" s="75"/>
      <c r="WZN1558" s="75"/>
      <c r="WZO1558" s="75"/>
      <c r="WZP1558" s="75"/>
      <c r="WZQ1558" s="75"/>
      <c r="WZR1558" s="75"/>
      <c r="WZS1558" s="75"/>
      <c r="WZT1558" s="75"/>
      <c r="WZU1558" s="75"/>
      <c r="WZV1558" s="75"/>
      <c r="WZW1558" s="75"/>
      <c r="WZX1558" s="75"/>
      <c r="WZY1558" s="75"/>
      <c r="WZZ1558" s="75"/>
      <c r="XAA1558" s="75"/>
      <c r="XAB1558" s="75"/>
      <c r="XAC1558" s="75"/>
      <c r="XAD1558" s="75"/>
      <c r="XAE1558" s="75"/>
      <c r="XAF1558" s="75"/>
      <c r="XAG1558" s="75"/>
      <c r="XAH1558" s="75"/>
      <c r="XAI1558" s="75"/>
      <c r="XAJ1558" s="75"/>
      <c r="XAK1558" s="75"/>
      <c r="XAL1558" s="75"/>
      <c r="XAM1558" s="75"/>
      <c r="XAN1558" s="75"/>
      <c r="XAO1558" s="75"/>
      <c r="XAP1558" s="75"/>
      <c r="XAQ1558" s="75"/>
      <c r="XAR1558" s="75"/>
      <c r="XAS1558" s="75"/>
      <c r="XAT1558" s="75"/>
      <c r="XAU1558" s="75"/>
      <c r="XAV1558" s="75"/>
      <c r="XAW1558" s="75"/>
      <c r="XAX1558" s="75"/>
      <c r="XAY1558" s="75"/>
      <c r="XAZ1558" s="75"/>
      <c r="XBA1558" s="75"/>
      <c r="XBB1558" s="75"/>
      <c r="XBC1558" s="75"/>
      <c r="XBD1558" s="75"/>
      <c r="XBE1558" s="75"/>
      <c r="XBF1558" s="75"/>
      <c r="XBG1558" s="75"/>
      <c r="XBH1558" s="75"/>
      <c r="XBI1558" s="75"/>
      <c r="XBJ1558" s="75"/>
      <c r="XBK1558" s="75"/>
      <c r="XBL1558" s="75"/>
      <c r="XBM1558" s="75"/>
      <c r="XBN1558" s="75"/>
      <c r="XBO1558" s="75"/>
      <c r="XBP1558" s="75"/>
      <c r="XBQ1558" s="75"/>
      <c r="XBR1558" s="75"/>
      <c r="XBS1558" s="75"/>
      <c r="XBT1558" s="75"/>
      <c r="XBU1558" s="75"/>
      <c r="XBV1558" s="75"/>
      <c r="XBW1558" s="75"/>
      <c r="XBX1558" s="75"/>
      <c r="XBY1558" s="75"/>
      <c r="XBZ1558" s="75"/>
      <c r="XCA1558" s="75"/>
      <c r="XCB1558" s="75"/>
      <c r="XCC1558" s="75"/>
      <c r="XCD1558" s="75"/>
      <c r="XCE1558" s="75"/>
      <c r="XCF1558" s="75"/>
      <c r="XCG1558" s="75"/>
      <c r="XCH1558" s="75"/>
      <c r="XCI1558" s="75"/>
      <c r="XCJ1558" s="75"/>
      <c r="XCK1558" s="75"/>
      <c r="XCL1558" s="75"/>
      <c r="XCM1558" s="75"/>
      <c r="XCN1558" s="75"/>
      <c r="XCO1558" s="75"/>
      <c r="XCP1558" s="75"/>
      <c r="XCQ1558" s="75"/>
      <c r="XCR1558" s="75"/>
      <c r="XCS1558" s="75"/>
      <c r="XCT1558" s="75"/>
      <c r="XCU1558" s="75"/>
      <c r="XCV1558" s="75"/>
      <c r="XCW1558" s="75"/>
      <c r="XCX1558" s="75"/>
      <c r="XCY1558" s="75"/>
      <c r="XCZ1558" s="75"/>
      <c r="XDA1558" s="75"/>
      <c r="XDB1558" s="75"/>
      <c r="XDC1558" s="75"/>
      <c r="XDD1558" s="75"/>
      <c r="XDE1558" s="75"/>
      <c r="XDF1558" s="75"/>
      <c r="XDG1558" s="75"/>
      <c r="XDH1558" s="75"/>
      <c r="XDI1558" s="75"/>
      <c r="XDJ1558" s="75"/>
      <c r="XDK1558" s="75"/>
      <c r="XDL1558" s="75"/>
      <c r="XDM1558" s="75"/>
      <c r="XDN1558" s="75"/>
      <c r="XDO1558" s="75"/>
      <c r="XDP1558" s="75"/>
      <c r="XDQ1558" s="75"/>
      <c r="XDR1558" s="75"/>
      <c r="XDS1558" s="75"/>
      <c r="XDT1558" s="75"/>
      <c r="XDU1558" s="75"/>
      <c r="XDV1558" s="75"/>
      <c r="XDW1558" s="75"/>
      <c r="XDX1558" s="75"/>
      <c r="XDY1558" s="75"/>
      <c r="XDZ1558" s="75"/>
      <c r="XEA1558" s="75"/>
      <c r="XEB1558" s="75"/>
      <c r="XEC1558" s="75"/>
      <c r="XED1558" s="75"/>
      <c r="XEE1558" s="75"/>
      <c r="XEF1558" s="75"/>
      <c r="XEG1558" s="75"/>
      <c r="XEH1558" s="75"/>
      <c r="XEI1558" s="75"/>
      <c r="XEJ1558" s="75"/>
      <c r="XEK1558" s="75"/>
      <c r="XEL1558" s="75"/>
      <c r="XEM1558" s="75"/>
      <c r="XEN1558" s="75"/>
      <c r="XEO1558" s="14"/>
      <c r="XEP1558" s="14"/>
      <c r="XEQ1558" s="14"/>
      <c r="XER1558" s="14"/>
      <c r="XES1558" s="14"/>
      <c r="XET1558" s="14"/>
    </row>
    <row r="1559" spans="1:16374" ht="15.75" x14ac:dyDescent="0.25">
      <c r="A1559" s="229" t="s">
        <v>116</v>
      </c>
      <c r="B1559" s="232" t="s">
        <v>113</v>
      </c>
      <c r="C1559" s="227" t="s">
        <v>63</v>
      </c>
      <c r="D1559" s="29" t="s">
        <v>756</v>
      </c>
      <c r="E1559" s="57">
        <v>410</v>
      </c>
      <c r="F1559" s="30">
        <f t="shared" si="16"/>
        <v>13130</v>
      </c>
    </row>
    <row r="1560" spans="1:16374" ht="31.5" x14ac:dyDescent="0.25">
      <c r="A1560" s="228" t="s">
        <v>193</v>
      </c>
      <c r="B1560" s="232" t="s">
        <v>113</v>
      </c>
      <c r="C1560" s="227" t="s">
        <v>63</v>
      </c>
      <c r="D1560" s="29" t="s">
        <v>756</v>
      </c>
      <c r="E1560" s="57">
        <v>412</v>
      </c>
      <c r="F1560" s="30">
        <f>3310+9820</f>
        <v>13130</v>
      </c>
    </row>
    <row r="1561" spans="1:16374" ht="15.75" x14ac:dyDescent="0.25">
      <c r="A1561" s="38" t="s">
        <v>94</v>
      </c>
      <c r="B1561" s="20" t="s">
        <v>113</v>
      </c>
      <c r="C1561" s="20" t="s">
        <v>63</v>
      </c>
      <c r="D1561" s="20" t="s">
        <v>236</v>
      </c>
      <c r="E1561" s="61"/>
      <c r="F1561" s="22">
        <f>F1562</f>
        <v>1080</v>
      </c>
    </row>
    <row r="1562" spans="1:16374" ht="15.75" x14ac:dyDescent="0.25">
      <c r="A1562" s="228" t="s">
        <v>92</v>
      </c>
      <c r="B1562" s="32" t="s">
        <v>113</v>
      </c>
      <c r="C1562" s="227" t="s">
        <v>63</v>
      </c>
      <c r="D1562" s="232" t="s">
        <v>237</v>
      </c>
      <c r="E1562" s="57"/>
      <c r="F1562" s="30">
        <f>F1563</f>
        <v>1080</v>
      </c>
    </row>
    <row r="1563" spans="1:16374" ht="15.75" x14ac:dyDescent="0.25">
      <c r="A1563" s="228" t="s">
        <v>72</v>
      </c>
      <c r="B1563" s="32" t="s">
        <v>113</v>
      </c>
      <c r="C1563" s="227" t="s">
        <v>63</v>
      </c>
      <c r="D1563" s="232" t="s">
        <v>235</v>
      </c>
      <c r="E1563" s="57"/>
      <c r="F1563" s="30">
        <f>F1564</f>
        <v>1080</v>
      </c>
    </row>
    <row r="1564" spans="1:16374" ht="15.75" x14ac:dyDescent="0.25">
      <c r="A1564" s="228" t="s">
        <v>23</v>
      </c>
      <c r="B1564" s="32" t="s">
        <v>113</v>
      </c>
      <c r="C1564" s="227" t="s">
        <v>63</v>
      </c>
      <c r="D1564" s="232" t="s">
        <v>237</v>
      </c>
      <c r="E1564" s="57">
        <v>300</v>
      </c>
      <c r="F1564" s="30">
        <f>F1565</f>
        <v>1080</v>
      </c>
    </row>
    <row r="1565" spans="1:16374" ht="31.5" x14ac:dyDescent="0.25">
      <c r="A1565" s="69" t="s">
        <v>133</v>
      </c>
      <c r="B1565" s="32" t="s">
        <v>113</v>
      </c>
      <c r="C1565" s="227" t="s">
        <v>63</v>
      </c>
      <c r="D1565" s="232" t="s">
        <v>235</v>
      </c>
      <c r="E1565" s="57">
        <v>320</v>
      </c>
      <c r="F1565" s="30">
        <f>F1566</f>
        <v>1080</v>
      </c>
    </row>
    <row r="1566" spans="1:16374" ht="31.5" x14ac:dyDescent="0.25">
      <c r="A1566" s="69" t="s">
        <v>217</v>
      </c>
      <c r="B1566" s="232" t="s">
        <v>113</v>
      </c>
      <c r="C1566" s="227" t="s">
        <v>63</v>
      </c>
      <c r="D1566" s="232" t="s">
        <v>235</v>
      </c>
      <c r="E1566" s="57">
        <v>321</v>
      </c>
      <c r="F1566" s="30">
        <f>1250-250+20+20+40</f>
        <v>1080</v>
      </c>
    </row>
    <row r="1567" spans="1:16374" ht="15.75" x14ac:dyDescent="0.25">
      <c r="A1567" s="52" t="s">
        <v>119</v>
      </c>
      <c r="B1567" s="21">
        <v>10</v>
      </c>
      <c r="C1567" s="20" t="s">
        <v>64</v>
      </c>
      <c r="D1567" s="61"/>
      <c r="E1567" s="61"/>
      <c r="F1567" s="200">
        <f>F1568+F1586</f>
        <v>128094</v>
      </c>
    </row>
    <row r="1568" spans="1:16374" ht="31.5" x14ac:dyDescent="0.25">
      <c r="A1568" s="45" t="s">
        <v>46</v>
      </c>
      <c r="B1568" s="46">
        <v>10</v>
      </c>
      <c r="C1568" s="46" t="s">
        <v>64</v>
      </c>
      <c r="D1568" s="46" t="s">
        <v>304</v>
      </c>
      <c r="E1568" s="46"/>
      <c r="F1568" s="27">
        <f>F1569</f>
        <v>90706</v>
      </c>
    </row>
    <row r="1569" spans="1:9" ht="15.75" x14ac:dyDescent="0.25">
      <c r="A1569" s="129" t="s">
        <v>6</v>
      </c>
      <c r="B1569" s="25">
        <v>10</v>
      </c>
      <c r="C1569" s="25" t="s">
        <v>64</v>
      </c>
      <c r="D1569" s="25" t="s">
        <v>303</v>
      </c>
      <c r="E1569" s="46"/>
      <c r="F1569" s="27">
        <f>F1570+F1578</f>
        <v>90706</v>
      </c>
    </row>
    <row r="1570" spans="1:9" ht="47.25" x14ac:dyDescent="0.25">
      <c r="A1570" s="60" t="s">
        <v>467</v>
      </c>
      <c r="B1570" s="20" t="s">
        <v>113</v>
      </c>
      <c r="C1570" s="20" t="s">
        <v>64</v>
      </c>
      <c r="D1570" s="26" t="s">
        <v>286</v>
      </c>
      <c r="E1570" s="61"/>
      <c r="F1570" s="63">
        <f>F1571</f>
        <v>29494</v>
      </c>
    </row>
    <row r="1571" spans="1:9" ht="31.5" x14ac:dyDescent="0.25">
      <c r="A1571" s="31" t="s">
        <v>460</v>
      </c>
      <c r="B1571" s="40" t="s">
        <v>113</v>
      </c>
      <c r="C1571" s="40" t="s">
        <v>64</v>
      </c>
      <c r="D1571" s="233" t="s">
        <v>445</v>
      </c>
      <c r="E1571" s="41"/>
      <c r="F1571" s="35">
        <f>F1572+F1575</f>
        <v>29494</v>
      </c>
    </row>
    <row r="1572" spans="1:9" ht="15.75" x14ac:dyDescent="0.25">
      <c r="A1572" s="229" t="s">
        <v>22</v>
      </c>
      <c r="B1572" s="137" t="s">
        <v>113</v>
      </c>
      <c r="C1572" s="137" t="s">
        <v>64</v>
      </c>
      <c r="D1572" s="29" t="s">
        <v>287</v>
      </c>
      <c r="E1572" s="37" t="s">
        <v>15</v>
      </c>
      <c r="F1572" s="143">
        <f>F1573</f>
        <v>294</v>
      </c>
    </row>
    <row r="1573" spans="1:9" ht="31.5" x14ac:dyDescent="0.25">
      <c r="A1573" s="229" t="s">
        <v>17</v>
      </c>
      <c r="B1573" s="137" t="s">
        <v>113</v>
      </c>
      <c r="C1573" s="137" t="s">
        <v>64</v>
      </c>
      <c r="D1573" s="29" t="s">
        <v>287</v>
      </c>
      <c r="E1573" s="37" t="s">
        <v>16</v>
      </c>
      <c r="F1573" s="143">
        <f>F1574</f>
        <v>294</v>
      </c>
    </row>
    <row r="1574" spans="1:9" ht="21.75" customHeight="1" x14ac:dyDescent="0.25">
      <c r="A1574" s="228" t="s">
        <v>140</v>
      </c>
      <c r="B1574" s="227" t="s">
        <v>113</v>
      </c>
      <c r="C1574" s="227" t="s">
        <v>64</v>
      </c>
      <c r="D1574" s="29" t="s">
        <v>287</v>
      </c>
      <c r="E1574" s="232" t="s">
        <v>141</v>
      </c>
      <c r="F1574" s="143">
        <f>200+94</f>
        <v>294</v>
      </c>
    </row>
    <row r="1575" spans="1:9" ht="35.25" customHeight="1" x14ac:dyDescent="0.25">
      <c r="A1575" s="228" t="s">
        <v>23</v>
      </c>
      <c r="B1575" s="227" t="s">
        <v>113</v>
      </c>
      <c r="C1575" s="227" t="s">
        <v>64</v>
      </c>
      <c r="D1575" s="29" t="s">
        <v>287</v>
      </c>
      <c r="E1575" s="142">
        <v>300</v>
      </c>
      <c r="F1575" s="43">
        <f>F1576</f>
        <v>29200</v>
      </c>
    </row>
    <row r="1576" spans="1:9" ht="15.75" x14ac:dyDescent="0.25">
      <c r="A1576" s="120" t="s">
        <v>39</v>
      </c>
      <c r="B1576" s="227" t="s">
        <v>113</v>
      </c>
      <c r="C1576" s="227" t="s">
        <v>64</v>
      </c>
      <c r="D1576" s="29" t="s">
        <v>287</v>
      </c>
      <c r="E1576" s="142">
        <v>310</v>
      </c>
      <c r="F1576" s="43">
        <f>F1577</f>
        <v>29200</v>
      </c>
    </row>
    <row r="1577" spans="1:9" ht="31.5" x14ac:dyDescent="0.25">
      <c r="A1577" s="120" t="s">
        <v>192</v>
      </c>
      <c r="B1577" s="137" t="s">
        <v>113</v>
      </c>
      <c r="C1577" s="137" t="s">
        <v>64</v>
      </c>
      <c r="D1577" s="29" t="s">
        <v>287</v>
      </c>
      <c r="E1577" s="142">
        <v>313</v>
      </c>
      <c r="F1577" s="43">
        <f>19800+9400</f>
        <v>29200</v>
      </c>
    </row>
    <row r="1578" spans="1:9" ht="47.25" x14ac:dyDescent="0.25">
      <c r="A1578" s="60" t="s">
        <v>431</v>
      </c>
      <c r="B1578" s="135" t="s">
        <v>113</v>
      </c>
      <c r="C1578" s="135" t="s">
        <v>64</v>
      </c>
      <c r="D1578" s="26" t="s">
        <v>293</v>
      </c>
      <c r="E1578" s="162"/>
      <c r="F1578" s="163">
        <f>F1579</f>
        <v>61212</v>
      </c>
    </row>
    <row r="1579" spans="1:9" ht="63" x14ac:dyDescent="0.25">
      <c r="A1579" s="31" t="s">
        <v>432</v>
      </c>
      <c r="B1579" s="40" t="s">
        <v>113</v>
      </c>
      <c r="C1579" s="40" t="s">
        <v>64</v>
      </c>
      <c r="D1579" s="233" t="s">
        <v>388</v>
      </c>
      <c r="E1579" s="41"/>
      <c r="F1579" s="35">
        <f>F1580+F1583</f>
        <v>61212</v>
      </c>
    </row>
    <row r="1580" spans="1:9" ht="15.75" x14ac:dyDescent="0.25">
      <c r="A1580" s="229" t="s">
        <v>22</v>
      </c>
      <c r="B1580" s="227" t="s">
        <v>113</v>
      </c>
      <c r="C1580" s="227" t="s">
        <v>64</v>
      </c>
      <c r="D1580" s="29" t="s">
        <v>388</v>
      </c>
      <c r="E1580" s="37" t="s">
        <v>15</v>
      </c>
      <c r="F1580" s="143">
        <f>F1581</f>
        <v>595</v>
      </c>
    </row>
    <row r="1581" spans="1:9" ht="31.5" x14ac:dyDescent="0.25">
      <c r="A1581" s="229" t="s">
        <v>17</v>
      </c>
      <c r="B1581" s="227" t="s">
        <v>113</v>
      </c>
      <c r="C1581" s="227" t="s">
        <v>64</v>
      </c>
      <c r="D1581" s="29" t="s">
        <v>388</v>
      </c>
      <c r="E1581" s="37" t="s">
        <v>16</v>
      </c>
      <c r="F1581" s="143">
        <f>F1582</f>
        <v>595</v>
      </c>
    </row>
    <row r="1582" spans="1:9" ht="18.75" customHeight="1" x14ac:dyDescent="0.25">
      <c r="A1582" s="228" t="s">
        <v>140</v>
      </c>
      <c r="B1582" s="227" t="s">
        <v>113</v>
      </c>
      <c r="C1582" s="227" t="s">
        <v>64</v>
      </c>
      <c r="D1582" s="29" t="s">
        <v>388</v>
      </c>
      <c r="E1582" s="232" t="s">
        <v>141</v>
      </c>
      <c r="F1582" s="143">
        <f>832-237</f>
        <v>595</v>
      </c>
    </row>
    <row r="1583" spans="1:9" ht="41.25" customHeight="1" x14ac:dyDescent="0.25">
      <c r="A1583" s="228" t="s">
        <v>23</v>
      </c>
      <c r="B1583" s="227" t="s">
        <v>113</v>
      </c>
      <c r="C1583" s="227" t="s">
        <v>64</v>
      </c>
      <c r="D1583" s="29" t="s">
        <v>388</v>
      </c>
      <c r="E1583" s="142">
        <v>300</v>
      </c>
      <c r="F1583" s="43">
        <f>F1584</f>
        <v>60617</v>
      </c>
      <c r="I1583" s="2"/>
    </row>
    <row r="1584" spans="1:9" ht="15.75" x14ac:dyDescent="0.25">
      <c r="A1584" s="120" t="s">
        <v>39</v>
      </c>
      <c r="B1584" s="227" t="s">
        <v>113</v>
      </c>
      <c r="C1584" s="227" t="s">
        <v>64</v>
      </c>
      <c r="D1584" s="29" t="s">
        <v>388</v>
      </c>
      <c r="E1584" s="142">
        <v>310</v>
      </c>
      <c r="F1584" s="43">
        <f>F1585</f>
        <v>60617</v>
      </c>
    </row>
    <row r="1585" spans="1:6" ht="31.5" x14ac:dyDescent="0.25">
      <c r="A1585" s="120" t="s">
        <v>192</v>
      </c>
      <c r="B1585" s="227" t="s">
        <v>113</v>
      </c>
      <c r="C1585" s="227" t="s">
        <v>64</v>
      </c>
      <c r="D1585" s="29" t="s">
        <v>388</v>
      </c>
      <c r="E1585" s="142">
        <v>313</v>
      </c>
      <c r="F1585" s="43">
        <f>83174-22557</f>
        <v>60617</v>
      </c>
    </row>
    <row r="1586" spans="1:6" ht="37.5" x14ac:dyDescent="0.3">
      <c r="A1586" s="169" t="s">
        <v>196</v>
      </c>
      <c r="B1586" s="168" t="s">
        <v>113</v>
      </c>
      <c r="C1586" s="168" t="s">
        <v>64</v>
      </c>
      <c r="D1586" s="89" t="s">
        <v>442</v>
      </c>
      <c r="E1586" s="104"/>
      <c r="F1586" s="90">
        <f t="shared" ref="F1586:F1591" si="18">F1587</f>
        <v>37388</v>
      </c>
    </row>
    <row r="1587" spans="1:6" ht="31.5" x14ac:dyDescent="0.25">
      <c r="A1587" s="129" t="s">
        <v>469</v>
      </c>
      <c r="B1587" s="25" t="s">
        <v>113</v>
      </c>
      <c r="C1587" s="25" t="s">
        <v>64</v>
      </c>
      <c r="D1587" s="25" t="s">
        <v>463</v>
      </c>
      <c r="E1587" s="46"/>
      <c r="F1587" s="27">
        <f t="shared" si="18"/>
        <v>37388</v>
      </c>
    </row>
    <row r="1588" spans="1:6" ht="47.25" x14ac:dyDescent="0.25">
      <c r="A1588" s="19" t="s">
        <v>444</v>
      </c>
      <c r="B1588" s="21" t="s">
        <v>113</v>
      </c>
      <c r="C1588" s="20" t="s">
        <v>64</v>
      </c>
      <c r="D1588" s="61" t="s">
        <v>443</v>
      </c>
      <c r="E1588" s="67"/>
      <c r="F1588" s="200">
        <f>F1589</f>
        <v>37388</v>
      </c>
    </row>
    <row r="1589" spans="1:6" ht="47.25" x14ac:dyDescent="0.25">
      <c r="A1589" s="228" t="s">
        <v>198</v>
      </c>
      <c r="B1589" s="32" t="s">
        <v>113</v>
      </c>
      <c r="C1589" s="227" t="s">
        <v>64</v>
      </c>
      <c r="D1589" s="80" t="s">
        <v>848</v>
      </c>
      <c r="E1589" s="142"/>
      <c r="F1589" s="30">
        <f t="shared" si="18"/>
        <v>37388</v>
      </c>
    </row>
    <row r="1590" spans="1:6" ht="31.5" x14ac:dyDescent="0.25">
      <c r="A1590" s="229" t="s">
        <v>216</v>
      </c>
      <c r="B1590" s="227" t="s">
        <v>113</v>
      </c>
      <c r="C1590" s="227" t="s">
        <v>64</v>
      </c>
      <c r="D1590" s="80" t="s">
        <v>848</v>
      </c>
      <c r="E1590" s="142">
        <v>400</v>
      </c>
      <c r="F1590" s="43">
        <f t="shared" si="18"/>
        <v>37388</v>
      </c>
    </row>
    <row r="1591" spans="1:6" ht="15.75" x14ac:dyDescent="0.25">
      <c r="A1591" s="36" t="s">
        <v>116</v>
      </c>
      <c r="B1591" s="227" t="s">
        <v>113</v>
      </c>
      <c r="C1591" s="227" t="s">
        <v>64</v>
      </c>
      <c r="D1591" s="80" t="s">
        <v>848</v>
      </c>
      <c r="E1591" s="142">
        <v>410</v>
      </c>
      <c r="F1591" s="43">
        <f t="shared" si="18"/>
        <v>37388</v>
      </c>
    </row>
    <row r="1592" spans="1:6" ht="31.5" x14ac:dyDescent="0.25">
      <c r="A1592" s="36" t="s">
        <v>193</v>
      </c>
      <c r="B1592" s="227" t="s">
        <v>113</v>
      </c>
      <c r="C1592" s="227" t="s">
        <v>64</v>
      </c>
      <c r="D1592" s="80" t="s">
        <v>848</v>
      </c>
      <c r="E1592" s="142">
        <v>412</v>
      </c>
      <c r="F1592" s="43">
        <v>37388</v>
      </c>
    </row>
    <row r="1593" spans="1:6" ht="18.75" x14ac:dyDescent="0.3">
      <c r="A1593" s="126" t="s">
        <v>96</v>
      </c>
      <c r="B1593" s="89">
        <v>11</v>
      </c>
      <c r="C1593" s="89"/>
      <c r="D1593" s="198"/>
      <c r="E1593" s="198"/>
      <c r="F1593" s="199">
        <f>F1594+F1645+F1657</f>
        <v>708400</v>
      </c>
    </row>
    <row r="1594" spans="1:6" ht="15.75" x14ac:dyDescent="0.25">
      <c r="A1594" s="52" t="s">
        <v>97</v>
      </c>
      <c r="B1594" s="21">
        <v>11</v>
      </c>
      <c r="C1594" s="20" t="s">
        <v>70</v>
      </c>
      <c r="D1594" s="61"/>
      <c r="E1594" s="61"/>
      <c r="F1594" s="200">
        <f>F1595+F1635+F1641</f>
        <v>587301</v>
      </c>
    </row>
    <row r="1595" spans="1:6" ht="37.5" x14ac:dyDescent="0.3">
      <c r="A1595" s="91" t="s">
        <v>736</v>
      </c>
      <c r="B1595" s="21">
        <v>11</v>
      </c>
      <c r="C1595" s="20" t="s">
        <v>70</v>
      </c>
      <c r="D1595" s="92" t="s">
        <v>361</v>
      </c>
      <c r="E1595" s="203"/>
      <c r="F1595" s="12">
        <f>F1596+F1625+F1630</f>
        <v>587051</v>
      </c>
    </row>
    <row r="1596" spans="1:6" ht="31.5" x14ac:dyDescent="0.25">
      <c r="A1596" s="49" t="s">
        <v>362</v>
      </c>
      <c r="B1596" s="21">
        <v>11</v>
      </c>
      <c r="C1596" s="20" t="s">
        <v>70</v>
      </c>
      <c r="D1596" s="21" t="s">
        <v>363</v>
      </c>
      <c r="E1596" s="67"/>
      <c r="F1596" s="22">
        <f>F1597+F1601+F1605+F1617+F1621+F1609+F1613</f>
        <v>482039</v>
      </c>
    </row>
    <row r="1597" spans="1:6" ht="31.5" x14ac:dyDescent="0.25">
      <c r="A1597" s="68" t="s">
        <v>364</v>
      </c>
      <c r="B1597" s="233">
        <v>11</v>
      </c>
      <c r="C1597" s="40" t="s">
        <v>70</v>
      </c>
      <c r="D1597" s="233" t="s">
        <v>365</v>
      </c>
      <c r="E1597" s="204"/>
      <c r="F1597" s="35">
        <f>F1598</f>
        <v>11250</v>
      </c>
    </row>
    <row r="1598" spans="1:6" ht="31.5" x14ac:dyDescent="0.25">
      <c r="A1598" s="95" t="s">
        <v>18</v>
      </c>
      <c r="B1598" s="232">
        <v>11</v>
      </c>
      <c r="C1598" s="227" t="s">
        <v>70</v>
      </c>
      <c r="D1598" s="232" t="s">
        <v>365</v>
      </c>
      <c r="E1598" s="34">
        <v>600</v>
      </c>
      <c r="F1598" s="42">
        <f>F1599</f>
        <v>11250</v>
      </c>
    </row>
    <row r="1599" spans="1:6" ht="15.75" x14ac:dyDescent="0.25">
      <c r="A1599" s="95" t="s">
        <v>202</v>
      </c>
      <c r="B1599" s="232">
        <v>11</v>
      </c>
      <c r="C1599" s="227" t="s">
        <v>70</v>
      </c>
      <c r="D1599" s="232" t="s">
        <v>365</v>
      </c>
      <c r="E1599" s="34" t="s">
        <v>21</v>
      </c>
      <c r="F1599" s="42">
        <f>F1600</f>
        <v>11250</v>
      </c>
    </row>
    <row r="1600" spans="1:6" ht="15.75" x14ac:dyDescent="0.25">
      <c r="A1600" s="95" t="s">
        <v>165</v>
      </c>
      <c r="B1600" s="232">
        <v>11</v>
      </c>
      <c r="C1600" s="227" t="s">
        <v>70</v>
      </c>
      <c r="D1600" s="232" t="s">
        <v>365</v>
      </c>
      <c r="E1600" s="34" t="s">
        <v>164</v>
      </c>
      <c r="F1600" s="42">
        <f>5100+2500+1219+360+1050+141+880</f>
        <v>11250</v>
      </c>
    </row>
    <row r="1601" spans="1:6" ht="31.5" x14ac:dyDescent="0.25">
      <c r="A1601" s="68" t="s">
        <v>482</v>
      </c>
      <c r="B1601" s="233">
        <v>11</v>
      </c>
      <c r="C1601" s="40" t="s">
        <v>70</v>
      </c>
      <c r="D1601" s="233" t="s">
        <v>477</v>
      </c>
      <c r="E1601" s="41"/>
      <c r="F1601" s="35">
        <f>F1602</f>
        <v>281653</v>
      </c>
    </row>
    <row r="1602" spans="1:6" ht="31.5" x14ac:dyDescent="0.25">
      <c r="A1602" s="165" t="s">
        <v>491</v>
      </c>
      <c r="B1602" s="232">
        <v>11</v>
      </c>
      <c r="C1602" s="227" t="s">
        <v>70</v>
      </c>
      <c r="D1602" s="37" t="s">
        <v>477</v>
      </c>
      <c r="E1602" s="34" t="s">
        <v>37</v>
      </c>
      <c r="F1602" s="42">
        <f>F1603</f>
        <v>281653</v>
      </c>
    </row>
    <row r="1603" spans="1:6" ht="15.75" x14ac:dyDescent="0.25">
      <c r="A1603" s="95" t="s">
        <v>36</v>
      </c>
      <c r="B1603" s="232">
        <v>11</v>
      </c>
      <c r="C1603" s="227" t="s">
        <v>70</v>
      </c>
      <c r="D1603" s="37" t="s">
        <v>477</v>
      </c>
      <c r="E1603" s="34" t="s">
        <v>128</v>
      </c>
      <c r="F1603" s="42">
        <f>F1604</f>
        <v>281653</v>
      </c>
    </row>
    <row r="1604" spans="1:6" ht="31.5" x14ac:dyDescent="0.25">
      <c r="A1604" s="95" t="s">
        <v>155</v>
      </c>
      <c r="B1604" s="232">
        <v>11</v>
      </c>
      <c r="C1604" s="227" t="s">
        <v>70</v>
      </c>
      <c r="D1604" s="37" t="s">
        <v>477</v>
      </c>
      <c r="E1604" s="34" t="s">
        <v>160</v>
      </c>
      <c r="F1604" s="42">
        <f>277819+3834</f>
        <v>281653</v>
      </c>
    </row>
    <row r="1605" spans="1:6" ht="15.75" x14ac:dyDescent="0.25">
      <c r="A1605" s="68" t="s">
        <v>738</v>
      </c>
      <c r="B1605" s="233">
        <v>11</v>
      </c>
      <c r="C1605" s="40" t="s">
        <v>70</v>
      </c>
      <c r="D1605" s="233" t="s">
        <v>675</v>
      </c>
      <c r="E1605" s="41"/>
      <c r="F1605" s="35">
        <f>F1606</f>
        <v>8656</v>
      </c>
    </row>
    <row r="1606" spans="1:6" ht="31.5" x14ac:dyDescent="0.25">
      <c r="A1606" s="165" t="s">
        <v>491</v>
      </c>
      <c r="B1606" s="232">
        <v>11</v>
      </c>
      <c r="C1606" s="227" t="s">
        <v>70</v>
      </c>
      <c r="D1606" s="37" t="s">
        <v>675</v>
      </c>
      <c r="E1606" s="34" t="s">
        <v>37</v>
      </c>
      <c r="F1606" s="42">
        <f>F1607</f>
        <v>8656</v>
      </c>
    </row>
    <row r="1607" spans="1:6" ht="15.75" x14ac:dyDescent="0.25">
      <c r="A1607" s="95" t="s">
        <v>36</v>
      </c>
      <c r="B1607" s="232">
        <v>11</v>
      </c>
      <c r="C1607" s="227" t="s">
        <v>70</v>
      </c>
      <c r="D1607" s="37" t="s">
        <v>675</v>
      </c>
      <c r="E1607" s="34" t="s">
        <v>128</v>
      </c>
      <c r="F1607" s="42">
        <f>F1608</f>
        <v>8656</v>
      </c>
    </row>
    <row r="1608" spans="1:6" ht="31.5" x14ac:dyDescent="0.25">
      <c r="A1608" s="95" t="s">
        <v>155</v>
      </c>
      <c r="B1608" s="232">
        <v>11</v>
      </c>
      <c r="C1608" s="227" t="s">
        <v>70</v>
      </c>
      <c r="D1608" s="37" t="s">
        <v>675</v>
      </c>
      <c r="E1608" s="34" t="s">
        <v>160</v>
      </c>
      <c r="F1608" s="42">
        <f>80000-70000-1344</f>
        <v>8656</v>
      </c>
    </row>
    <row r="1609" spans="1:6" ht="15.75" x14ac:dyDescent="0.25">
      <c r="A1609" s="68" t="s">
        <v>676</v>
      </c>
      <c r="B1609" s="233">
        <v>11</v>
      </c>
      <c r="C1609" s="40" t="s">
        <v>70</v>
      </c>
      <c r="D1609" s="233" t="s">
        <v>677</v>
      </c>
      <c r="E1609" s="41"/>
      <c r="F1609" s="35">
        <f>F1610</f>
        <v>150</v>
      </c>
    </row>
    <row r="1610" spans="1:6" ht="31.5" x14ac:dyDescent="0.25">
      <c r="A1610" s="95" t="s">
        <v>18</v>
      </c>
      <c r="B1610" s="232">
        <v>11</v>
      </c>
      <c r="C1610" s="227" t="s">
        <v>70</v>
      </c>
      <c r="D1610" s="232" t="s">
        <v>677</v>
      </c>
      <c r="E1610" s="34">
        <v>600</v>
      </c>
      <c r="F1610" s="42">
        <f>F1611</f>
        <v>150</v>
      </c>
    </row>
    <row r="1611" spans="1:6" ht="15.75" x14ac:dyDescent="0.25">
      <c r="A1611" s="95" t="s">
        <v>202</v>
      </c>
      <c r="B1611" s="232">
        <v>11</v>
      </c>
      <c r="C1611" s="227" t="s">
        <v>70</v>
      </c>
      <c r="D1611" s="232" t="s">
        <v>677</v>
      </c>
      <c r="E1611" s="34" t="s">
        <v>21</v>
      </c>
      <c r="F1611" s="42">
        <f>F1612</f>
        <v>150</v>
      </c>
    </row>
    <row r="1612" spans="1:6" ht="15.75" x14ac:dyDescent="0.25">
      <c r="A1612" s="95" t="s">
        <v>165</v>
      </c>
      <c r="B1612" s="232">
        <v>11</v>
      </c>
      <c r="C1612" s="227" t="s">
        <v>70</v>
      </c>
      <c r="D1612" s="232" t="s">
        <v>677</v>
      </c>
      <c r="E1612" s="34" t="s">
        <v>164</v>
      </c>
      <c r="F1612" s="42">
        <v>150</v>
      </c>
    </row>
    <row r="1613" spans="1:6" ht="15.75" x14ac:dyDescent="0.25">
      <c r="A1613" s="68" t="s">
        <v>836</v>
      </c>
      <c r="B1613" s="233">
        <v>11</v>
      </c>
      <c r="C1613" s="40" t="s">
        <v>70</v>
      </c>
      <c r="D1613" s="233" t="s">
        <v>837</v>
      </c>
      <c r="E1613" s="41"/>
      <c r="F1613" s="42">
        <f>F1614</f>
        <v>180</v>
      </c>
    </row>
    <row r="1614" spans="1:6" ht="31.5" x14ac:dyDescent="0.25">
      <c r="A1614" s="165" t="s">
        <v>491</v>
      </c>
      <c r="B1614" s="232">
        <v>11</v>
      </c>
      <c r="C1614" s="227" t="s">
        <v>70</v>
      </c>
      <c r="D1614" s="37" t="s">
        <v>837</v>
      </c>
      <c r="E1614" s="34" t="s">
        <v>37</v>
      </c>
      <c r="F1614" s="42">
        <f>F1615</f>
        <v>180</v>
      </c>
    </row>
    <row r="1615" spans="1:6" ht="15.75" x14ac:dyDescent="0.25">
      <c r="A1615" s="95" t="s">
        <v>36</v>
      </c>
      <c r="B1615" s="232">
        <v>11</v>
      </c>
      <c r="C1615" s="227" t="s">
        <v>70</v>
      </c>
      <c r="D1615" s="37" t="s">
        <v>837</v>
      </c>
      <c r="E1615" s="34" t="s">
        <v>128</v>
      </c>
      <c r="F1615" s="42">
        <f>F1616</f>
        <v>180</v>
      </c>
    </row>
    <row r="1616" spans="1:6" ht="31.5" x14ac:dyDescent="0.25">
      <c r="A1616" s="95" t="s">
        <v>155</v>
      </c>
      <c r="B1616" s="232">
        <v>11</v>
      </c>
      <c r="C1616" s="227" t="s">
        <v>70</v>
      </c>
      <c r="D1616" s="37" t="s">
        <v>837</v>
      </c>
      <c r="E1616" s="34" t="s">
        <v>160</v>
      </c>
      <c r="F1616" s="42">
        <f>30000-29820</f>
        <v>180</v>
      </c>
    </row>
    <row r="1617" spans="1:16368" ht="15.75" x14ac:dyDescent="0.25">
      <c r="A1617" s="68" t="s">
        <v>366</v>
      </c>
      <c r="B1617" s="233">
        <v>11</v>
      </c>
      <c r="C1617" s="40" t="s">
        <v>70</v>
      </c>
      <c r="D1617" s="233" t="s">
        <v>367</v>
      </c>
      <c r="E1617" s="41"/>
      <c r="F1617" s="35">
        <f>F1618</f>
        <v>150</v>
      </c>
    </row>
    <row r="1618" spans="1:16368" ht="31.5" x14ac:dyDescent="0.25">
      <c r="A1618" s="95" t="s">
        <v>18</v>
      </c>
      <c r="B1618" s="232">
        <v>11</v>
      </c>
      <c r="C1618" s="227" t="s">
        <v>70</v>
      </c>
      <c r="D1618" s="37" t="s">
        <v>367</v>
      </c>
      <c r="E1618" s="34" t="s">
        <v>20</v>
      </c>
      <c r="F1618" s="42">
        <f>F1619</f>
        <v>150</v>
      </c>
    </row>
    <row r="1619" spans="1:16368" ht="15.75" x14ac:dyDescent="0.25">
      <c r="A1619" s="95" t="s">
        <v>202</v>
      </c>
      <c r="B1619" s="232">
        <v>11</v>
      </c>
      <c r="C1619" s="227" t="s">
        <v>70</v>
      </c>
      <c r="D1619" s="37" t="s">
        <v>367</v>
      </c>
      <c r="E1619" s="34" t="s">
        <v>21</v>
      </c>
      <c r="F1619" s="42">
        <f>F1620</f>
        <v>150</v>
      </c>
    </row>
    <row r="1620" spans="1:16368" ht="15.75" x14ac:dyDescent="0.25">
      <c r="A1620" s="95" t="s">
        <v>165</v>
      </c>
      <c r="B1620" s="232">
        <v>11</v>
      </c>
      <c r="C1620" s="227" t="s">
        <v>70</v>
      </c>
      <c r="D1620" s="37" t="s">
        <v>367</v>
      </c>
      <c r="E1620" s="34" t="s">
        <v>164</v>
      </c>
      <c r="F1620" s="42">
        <v>150</v>
      </c>
    </row>
    <row r="1621" spans="1:16368" ht="31.5" x14ac:dyDescent="0.25">
      <c r="A1621" s="68" t="s">
        <v>678</v>
      </c>
      <c r="B1621" s="233">
        <v>11</v>
      </c>
      <c r="C1621" s="40" t="s">
        <v>70</v>
      </c>
      <c r="D1621" s="233" t="s">
        <v>752</v>
      </c>
      <c r="E1621" s="41"/>
      <c r="F1621" s="35">
        <f>F1622</f>
        <v>180000</v>
      </c>
    </row>
    <row r="1622" spans="1:16368" ht="31.5" x14ac:dyDescent="0.25">
      <c r="A1622" s="165" t="s">
        <v>491</v>
      </c>
      <c r="B1622" s="232">
        <v>11</v>
      </c>
      <c r="C1622" s="227" t="s">
        <v>70</v>
      </c>
      <c r="D1622" s="232" t="s">
        <v>752</v>
      </c>
      <c r="E1622" s="34" t="s">
        <v>37</v>
      </c>
      <c r="F1622" s="42">
        <f>F1623</f>
        <v>180000</v>
      </c>
    </row>
    <row r="1623" spans="1:16368" ht="15.75" x14ac:dyDescent="0.25">
      <c r="A1623" s="95" t="s">
        <v>36</v>
      </c>
      <c r="B1623" s="232">
        <v>11</v>
      </c>
      <c r="C1623" s="227" t="s">
        <v>70</v>
      </c>
      <c r="D1623" s="232" t="s">
        <v>752</v>
      </c>
      <c r="E1623" s="34" t="s">
        <v>128</v>
      </c>
      <c r="F1623" s="42">
        <f>F1624</f>
        <v>180000</v>
      </c>
    </row>
    <row r="1624" spans="1:16368" ht="31.5" x14ac:dyDescent="0.25">
      <c r="A1624" s="95" t="s">
        <v>155</v>
      </c>
      <c r="B1624" s="232">
        <v>11</v>
      </c>
      <c r="C1624" s="227" t="s">
        <v>70</v>
      </c>
      <c r="D1624" s="232" t="s">
        <v>752</v>
      </c>
      <c r="E1624" s="34" t="s">
        <v>160</v>
      </c>
      <c r="F1624" s="42">
        <v>180000</v>
      </c>
    </row>
    <row r="1625" spans="1:16368" ht="31.5" x14ac:dyDescent="0.25">
      <c r="A1625" s="121" t="s">
        <v>368</v>
      </c>
      <c r="B1625" s="21">
        <v>11</v>
      </c>
      <c r="C1625" s="20" t="s">
        <v>70</v>
      </c>
      <c r="D1625" s="21" t="s">
        <v>369</v>
      </c>
      <c r="E1625" s="67"/>
      <c r="F1625" s="22">
        <f>F1626</f>
        <v>103582</v>
      </c>
    </row>
    <row r="1626" spans="1:16368" ht="31.5" x14ac:dyDescent="0.25">
      <c r="A1626" s="68" t="s">
        <v>470</v>
      </c>
      <c r="B1626" s="233">
        <v>11</v>
      </c>
      <c r="C1626" s="40" t="s">
        <v>70</v>
      </c>
      <c r="D1626" s="233" t="s">
        <v>370</v>
      </c>
      <c r="E1626" s="41"/>
      <c r="F1626" s="35">
        <f>F1627</f>
        <v>103582</v>
      </c>
    </row>
    <row r="1627" spans="1:16368" ht="31.5" x14ac:dyDescent="0.25">
      <c r="A1627" s="95" t="s">
        <v>18</v>
      </c>
      <c r="B1627" s="232">
        <v>11</v>
      </c>
      <c r="C1627" s="227" t="s">
        <v>70</v>
      </c>
      <c r="D1627" s="232" t="s">
        <v>370</v>
      </c>
      <c r="E1627" s="34" t="s">
        <v>20</v>
      </c>
      <c r="F1627" s="42">
        <f>F1628</f>
        <v>103582</v>
      </c>
    </row>
    <row r="1628" spans="1:16368" ht="15.75" x14ac:dyDescent="0.25">
      <c r="A1628" s="95" t="s">
        <v>19</v>
      </c>
      <c r="B1628" s="232">
        <v>11</v>
      </c>
      <c r="C1628" s="227" t="s">
        <v>70</v>
      </c>
      <c r="D1628" s="232" t="s">
        <v>370</v>
      </c>
      <c r="E1628" s="34" t="s">
        <v>21</v>
      </c>
      <c r="F1628" s="42">
        <f>F1629</f>
        <v>103582</v>
      </c>
    </row>
    <row r="1629" spans="1:16368" ht="47.25" x14ac:dyDescent="0.25">
      <c r="A1629" s="205" t="s">
        <v>476</v>
      </c>
      <c r="B1629" s="232">
        <v>11</v>
      </c>
      <c r="C1629" s="227" t="s">
        <v>70</v>
      </c>
      <c r="D1629" s="232" t="s">
        <v>370</v>
      </c>
      <c r="E1629" s="34" t="s">
        <v>166</v>
      </c>
      <c r="F1629" s="42">
        <f>98044+5538</f>
        <v>103582</v>
      </c>
    </row>
    <row r="1630" spans="1:16368" ht="47.25" x14ac:dyDescent="0.25">
      <c r="A1630" s="121" t="s">
        <v>371</v>
      </c>
      <c r="B1630" s="46" t="s">
        <v>77</v>
      </c>
      <c r="C1630" s="46" t="s">
        <v>70</v>
      </c>
      <c r="D1630" s="21" t="s">
        <v>372</v>
      </c>
      <c r="E1630" s="67"/>
      <c r="F1630" s="22">
        <f>F1631</f>
        <v>1430</v>
      </c>
    </row>
    <row r="1631" spans="1:16368" ht="31.5" x14ac:dyDescent="0.25">
      <c r="A1631" s="68" t="s">
        <v>373</v>
      </c>
      <c r="B1631" s="40" t="s">
        <v>77</v>
      </c>
      <c r="C1631" s="40" t="s">
        <v>70</v>
      </c>
      <c r="D1631" s="233" t="s">
        <v>374</v>
      </c>
      <c r="E1631" s="41"/>
      <c r="F1631" s="35">
        <f>F1632</f>
        <v>1430</v>
      </c>
    </row>
    <row r="1632" spans="1:16368" ht="31.5" x14ac:dyDescent="0.25">
      <c r="A1632" s="95" t="s">
        <v>18</v>
      </c>
      <c r="B1632" s="227" t="s">
        <v>77</v>
      </c>
      <c r="C1632" s="227" t="s">
        <v>70</v>
      </c>
      <c r="D1632" s="232" t="s">
        <v>374</v>
      </c>
      <c r="E1632" s="34" t="s">
        <v>20</v>
      </c>
      <c r="F1632" s="42">
        <f>F1633</f>
        <v>1430</v>
      </c>
      <c r="G1632" s="14"/>
      <c r="H1632" s="14"/>
      <c r="I1632" s="14"/>
      <c r="J1632" s="14"/>
      <c r="K1632" s="14"/>
      <c r="L1632" s="14"/>
      <c r="M1632" s="14"/>
      <c r="N1632" s="14"/>
      <c r="O1632" s="14"/>
      <c r="P1632" s="14"/>
      <c r="Q1632" s="14"/>
      <c r="R1632" s="14"/>
      <c r="S1632" s="14"/>
      <c r="T1632" s="14"/>
      <c r="U1632" s="14"/>
      <c r="V1632" s="14"/>
      <c r="W1632" s="14"/>
      <c r="X1632" s="14"/>
      <c r="Y1632" s="14"/>
      <c r="Z1632" s="14"/>
      <c r="AA1632" s="14"/>
      <c r="AB1632" s="14"/>
      <c r="AC1632" s="14"/>
      <c r="AD1632" s="14"/>
      <c r="AE1632" s="14"/>
      <c r="AF1632" s="14"/>
      <c r="AG1632" s="14"/>
      <c r="AH1632" s="14"/>
      <c r="AI1632" s="14"/>
      <c r="AJ1632" s="14"/>
      <c r="AK1632" s="14"/>
      <c r="AL1632" s="14"/>
      <c r="AM1632" s="14"/>
      <c r="AN1632" s="14"/>
      <c r="AO1632" s="14"/>
      <c r="AP1632" s="14"/>
      <c r="AQ1632" s="14"/>
      <c r="AR1632" s="14"/>
      <c r="AS1632" s="14"/>
      <c r="AT1632" s="14"/>
      <c r="AU1632" s="14"/>
      <c r="AV1632" s="14"/>
      <c r="AW1632" s="14"/>
      <c r="AX1632" s="14"/>
      <c r="AY1632" s="14"/>
      <c r="AZ1632" s="14"/>
      <c r="BA1632" s="14"/>
      <c r="BB1632" s="14"/>
      <c r="BC1632" s="14"/>
      <c r="BD1632" s="14"/>
      <c r="BE1632" s="14"/>
      <c r="BF1632" s="14"/>
      <c r="BG1632" s="14"/>
      <c r="BH1632" s="14"/>
      <c r="BI1632" s="14"/>
      <c r="BJ1632" s="14"/>
      <c r="BK1632" s="14"/>
      <c r="BL1632" s="14"/>
      <c r="BM1632" s="14"/>
      <c r="BN1632" s="14"/>
      <c r="BO1632" s="14"/>
      <c r="BP1632" s="14"/>
      <c r="BQ1632" s="14"/>
      <c r="BR1632" s="14"/>
      <c r="BS1632" s="14"/>
      <c r="BT1632" s="14"/>
      <c r="BU1632" s="14"/>
      <c r="BV1632" s="14"/>
      <c r="BW1632" s="14"/>
      <c r="BX1632" s="14"/>
      <c r="BY1632" s="14"/>
      <c r="BZ1632" s="14"/>
      <c r="CA1632" s="14"/>
      <c r="CB1632" s="14"/>
      <c r="CC1632" s="14"/>
      <c r="CD1632" s="14"/>
      <c r="CE1632" s="14"/>
      <c r="CF1632" s="14"/>
      <c r="CG1632" s="14"/>
      <c r="CH1632" s="14"/>
      <c r="CI1632" s="14"/>
      <c r="CJ1632" s="14"/>
      <c r="CK1632" s="14"/>
      <c r="CL1632" s="14"/>
      <c r="CM1632" s="14"/>
      <c r="CN1632" s="14"/>
      <c r="CO1632" s="14"/>
      <c r="CP1632" s="14"/>
      <c r="CQ1632" s="14"/>
      <c r="CR1632" s="14"/>
      <c r="CS1632" s="14"/>
      <c r="CT1632" s="14"/>
      <c r="CU1632" s="14"/>
      <c r="CV1632" s="14"/>
      <c r="CW1632" s="14"/>
      <c r="CX1632" s="14"/>
      <c r="CY1632" s="14"/>
      <c r="CZ1632" s="14"/>
      <c r="DA1632" s="14"/>
      <c r="DB1632" s="14"/>
      <c r="DC1632" s="14"/>
      <c r="DD1632" s="14"/>
      <c r="DE1632" s="14"/>
      <c r="DF1632" s="14"/>
      <c r="DG1632" s="14"/>
      <c r="DH1632" s="14"/>
      <c r="DI1632" s="14"/>
      <c r="DJ1632" s="14"/>
      <c r="DK1632" s="14"/>
      <c r="DL1632" s="14"/>
      <c r="DM1632" s="14"/>
      <c r="DN1632" s="14"/>
      <c r="DO1632" s="14"/>
      <c r="DP1632" s="14"/>
      <c r="DQ1632" s="14"/>
      <c r="DR1632" s="14"/>
      <c r="DS1632" s="14"/>
      <c r="DT1632" s="14"/>
      <c r="DU1632" s="14"/>
      <c r="DV1632" s="14"/>
      <c r="DW1632" s="14"/>
      <c r="DX1632" s="14"/>
      <c r="DY1632" s="14"/>
      <c r="DZ1632" s="14"/>
      <c r="EA1632" s="14"/>
      <c r="EB1632" s="14"/>
      <c r="EC1632" s="14"/>
      <c r="ED1632" s="14"/>
      <c r="EE1632" s="14"/>
      <c r="EF1632" s="14"/>
      <c r="EG1632" s="14"/>
      <c r="EH1632" s="14"/>
      <c r="EI1632" s="14"/>
      <c r="EJ1632" s="14"/>
      <c r="EK1632" s="14"/>
      <c r="EL1632" s="14"/>
      <c r="EM1632" s="14"/>
      <c r="EN1632" s="14"/>
      <c r="EO1632" s="14"/>
      <c r="EP1632" s="14"/>
      <c r="EQ1632" s="14"/>
      <c r="ER1632" s="14"/>
      <c r="ES1632" s="14"/>
      <c r="ET1632" s="14"/>
      <c r="EU1632" s="14"/>
      <c r="EV1632" s="14"/>
      <c r="EW1632" s="14"/>
      <c r="EX1632" s="14"/>
      <c r="EY1632" s="14"/>
      <c r="EZ1632" s="14"/>
      <c r="FA1632" s="14"/>
      <c r="FB1632" s="14"/>
      <c r="FC1632" s="14"/>
      <c r="FD1632" s="14"/>
      <c r="FE1632" s="14"/>
      <c r="FF1632" s="14"/>
      <c r="FG1632" s="14"/>
      <c r="FH1632" s="14"/>
      <c r="FI1632" s="14"/>
      <c r="FJ1632" s="14"/>
      <c r="FK1632" s="14"/>
      <c r="FL1632" s="14"/>
      <c r="FM1632" s="14"/>
      <c r="FN1632" s="14"/>
      <c r="FO1632" s="14"/>
      <c r="FP1632" s="14"/>
      <c r="FQ1632" s="14"/>
      <c r="FR1632" s="14"/>
      <c r="FS1632" s="14"/>
      <c r="FT1632" s="14"/>
      <c r="FU1632" s="14"/>
      <c r="FV1632" s="14"/>
      <c r="FW1632" s="14"/>
      <c r="FX1632" s="14"/>
      <c r="FY1632" s="14"/>
      <c r="FZ1632" s="14"/>
      <c r="GA1632" s="14"/>
      <c r="GB1632" s="14"/>
      <c r="GC1632" s="14"/>
      <c r="GD1632" s="14"/>
      <c r="GE1632" s="14"/>
      <c r="GF1632" s="14"/>
      <c r="GG1632" s="14"/>
      <c r="GH1632" s="14"/>
      <c r="GI1632" s="14"/>
      <c r="GJ1632" s="14"/>
      <c r="GK1632" s="14"/>
      <c r="GL1632" s="14"/>
      <c r="GM1632" s="14"/>
      <c r="GN1632" s="14"/>
      <c r="GO1632" s="14"/>
      <c r="GP1632" s="14"/>
      <c r="GQ1632" s="14"/>
      <c r="GR1632" s="14"/>
      <c r="GS1632" s="14"/>
      <c r="GT1632" s="14"/>
      <c r="GU1632" s="14"/>
      <c r="GV1632" s="14"/>
      <c r="GW1632" s="14"/>
      <c r="GX1632" s="14"/>
      <c r="GY1632" s="14"/>
      <c r="GZ1632" s="14"/>
      <c r="HA1632" s="14"/>
      <c r="HB1632" s="14"/>
      <c r="HC1632" s="14"/>
      <c r="HD1632" s="14"/>
      <c r="HE1632" s="14"/>
      <c r="HF1632" s="14"/>
      <c r="HG1632" s="14"/>
      <c r="HH1632" s="14"/>
      <c r="HI1632" s="14"/>
      <c r="HJ1632" s="14"/>
      <c r="HK1632" s="14"/>
      <c r="HL1632" s="14"/>
      <c r="HM1632" s="14"/>
      <c r="HN1632" s="14"/>
      <c r="HO1632" s="14"/>
      <c r="HP1632" s="14"/>
      <c r="HQ1632" s="14"/>
      <c r="HR1632" s="14"/>
      <c r="HS1632" s="14"/>
      <c r="HT1632" s="14"/>
      <c r="HU1632" s="14"/>
      <c r="HV1632" s="14"/>
      <c r="HW1632" s="14"/>
      <c r="HX1632" s="14"/>
      <c r="HY1632" s="14"/>
      <c r="HZ1632" s="14"/>
      <c r="IA1632" s="14"/>
      <c r="IB1632" s="14"/>
      <c r="IC1632" s="14"/>
      <c r="ID1632" s="14"/>
      <c r="IE1632" s="14"/>
      <c r="IF1632" s="14"/>
      <c r="IG1632" s="14"/>
      <c r="IH1632" s="14"/>
      <c r="II1632" s="14"/>
      <c r="IJ1632" s="14"/>
      <c r="IK1632" s="14"/>
      <c r="IL1632" s="14"/>
      <c r="IM1632" s="14"/>
      <c r="IN1632" s="14"/>
      <c r="IO1632" s="14"/>
      <c r="IP1632" s="14"/>
      <c r="IQ1632" s="14"/>
      <c r="IR1632" s="14"/>
      <c r="IS1632" s="14"/>
      <c r="IT1632" s="14"/>
      <c r="IU1632" s="14"/>
      <c r="IV1632" s="14"/>
      <c r="IW1632" s="14"/>
      <c r="IX1632" s="14"/>
      <c r="IY1632" s="14"/>
      <c r="IZ1632" s="14"/>
      <c r="JA1632" s="14"/>
      <c r="JB1632" s="14"/>
      <c r="JC1632" s="14"/>
      <c r="JD1632" s="14"/>
      <c r="JE1632" s="14"/>
      <c r="JF1632" s="14"/>
      <c r="JG1632" s="14"/>
      <c r="JH1632" s="14"/>
      <c r="JI1632" s="14"/>
      <c r="JJ1632" s="14"/>
      <c r="JK1632" s="14"/>
      <c r="JL1632" s="14"/>
      <c r="JM1632" s="14"/>
      <c r="JN1632" s="14"/>
      <c r="JO1632" s="14"/>
      <c r="JP1632" s="14"/>
      <c r="JQ1632" s="14"/>
      <c r="JR1632" s="14"/>
      <c r="JS1632" s="14"/>
      <c r="JT1632" s="14"/>
      <c r="JU1632" s="14"/>
      <c r="JV1632" s="14"/>
      <c r="JW1632" s="14"/>
      <c r="JX1632" s="14"/>
      <c r="JY1632" s="14"/>
      <c r="JZ1632" s="14"/>
      <c r="KA1632" s="14"/>
      <c r="KB1632" s="14"/>
      <c r="KC1632" s="14"/>
      <c r="KD1632" s="14"/>
      <c r="KE1632" s="14"/>
      <c r="KF1632" s="14"/>
      <c r="KG1632" s="14"/>
      <c r="KH1632" s="14"/>
      <c r="KI1632" s="14"/>
      <c r="KJ1632" s="14"/>
      <c r="KK1632" s="14"/>
      <c r="KL1632" s="14"/>
      <c r="KM1632" s="14"/>
      <c r="KN1632" s="14"/>
      <c r="KO1632" s="14"/>
      <c r="KP1632" s="14"/>
      <c r="KQ1632" s="14"/>
      <c r="KR1632" s="14"/>
      <c r="KS1632" s="14"/>
      <c r="KT1632" s="14"/>
      <c r="KU1632" s="14"/>
      <c r="KV1632" s="14"/>
      <c r="KW1632" s="14"/>
      <c r="KX1632" s="14"/>
      <c r="KY1632" s="14"/>
      <c r="KZ1632" s="14"/>
      <c r="LA1632" s="14"/>
      <c r="LB1632" s="14"/>
      <c r="LC1632" s="14"/>
      <c r="LD1632" s="14"/>
      <c r="LE1632" s="14"/>
      <c r="LF1632" s="14"/>
      <c r="LG1632" s="14"/>
      <c r="LH1632" s="14"/>
      <c r="LI1632" s="14"/>
      <c r="LJ1632" s="14"/>
      <c r="LK1632" s="14"/>
      <c r="LL1632" s="14"/>
      <c r="LM1632" s="14"/>
      <c r="LN1632" s="14"/>
      <c r="LO1632" s="14"/>
      <c r="LP1632" s="14"/>
      <c r="LQ1632" s="14"/>
      <c r="LR1632" s="14"/>
      <c r="LS1632" s="14"/>
      <c r="LT1632" s="14"/>
      <c r="LU1632" s="14"/>
      <c r="LV1632" s="14"/>
      <c r="LW1632" s="14"/>
      <c r="LX1632" s="14"/>
      <c r="LY1632" s="14"/>
      <c r="LZ1632" s="14"/>
      <c r="MA1632" s="14"/>
      <c r="MB1632" s="14"/>
      <c r="MC1632" s="14"/>
      <c r="MD1632" s="14"/>
      <c r="ME1632" s="14"/>
      <c r="MF1632" s="14"/>
      <c r="MG1632" s="14"/>
      <c r="MH1632" s="14"/>
      <c r="MI1632" s="14"/>
      <c r="MJ1632" s="14"/>
      <c r="MK1632" s="14"/>
      <c r="ML1632" s="14"/>
      <c r="MM1632" s="14"/>
      <c r="MN1632" s="14"/>
      <c r="MO1632" s="14"/>
      <c r="MP1632" s="14"/>
      <c r="MQ1632" s="14"/>
      <c r="MR1632" s="14"/>
      <c r="MS1632" s="14"/>
      <c r="MT1632" s="14"/>
      <c r="MU1632" s="14"/>
      <c r="MV1632" s="14"/>
      <c r="MW1632" s="14"/>
      <c r="MX1632" s="14"/>
      <c r="MY1632" s="14"/>
      <c r="MZ1632" s="14"/>
      <c r="NA1632" s="14"/>
      <c r="NB1632" s="14"/>
      <c r="NC1632" s="14"/>
      <c r="ND1632" s="14"/>
      <c r="NE1632" s="14"/>
      <c r="NF1632" s="14"/>
      <c r="NG1632" s="14"/>
      <c r="NH1632" s="14"/>
      <c r="NI1632" s="14"/>
      <c r="NJ1632" s="14"/>
      <c r="NK1632" s="14"/>
      <c r="NL1632" s="14"/>
      <c r="NM1632" s="14"/>
      <c r="NN1632" s="14"/>
      <c r="NO1632" s="14"/>
      <c r="NP1632" s="14"/>
      <c r="NQ1632" s="14"/>
      <c r="NR1632" s="14"/>
      <c r="NS1632" s="14"/>
      <c r="NT1632" s="14"/>
      <c r="NU1632" s="14"/>
      <c r="NV1632" s="14"/>
      <c r="NW1632" s="14"/>
      <c r="NX1632" s="14"/>
      <c r="NY1632" s="14"/>
      <c r="NZ1632" s="14"/>
      <c r="OA1632" s="14"/>
      <c r="OB1632" s="14"/>
      <c r="OC1632" s="14"/>
      <c r="OD1632" s="14"/>
      <c r="OE1632" s="14"/>
      <c r="OF1632" s="14"/>
      <c r="OG1632" s="14"/>
      <c r="OH1632" s="14"/>
      <c r="OI1632" s="14"/>
      <c r="OJ1632" s="14"/>
      <c r="OK1632" s="14"/>
      <c r="OL1632" s="14"/>
      <c r="OM1632" s="14"/>
      <c r="ON1632" s="14"/>
      <c r="OO1632" s="14"/>
      <c r="OP1632" s="14"/>
      <c r="OQ1632" s="14"/>
      <c r="OR1632" s="14"/>
      <c r="OS1632" s="14"/>
      <c r="OT1632" s="14"/>
      <c r="OU1632" s="14"/>
      <c r="OV1632" s="14"/>
      <c r="OW1632" s="14"/>
      <c r="OX1632" s="14"/>
      <c r="OY1632" s="14"/>
      <c r="OZ1632" s="14"/>
      <c r="PA1632" s="14"/>
      <c r="PB1632" s="14"/>
      <c r="PC1632" s="14"/>
      <c r="PD1632" s="14"/>
      <c r="PE1632" s="14"/>
      <c r="PF1632" s="14"/>
      <c r="PG1632" s="14"/>
      <c r="PH1632" s="14"/>
      <c r="PI1632" s="14"/>
      <c r="PJ1632" s="14"/>
      <c r="PK1632" s="14"/>
      <c r="PL1632" s="14"/>
      <c r="PM1632" s="14"/>
      <c r="PN1632" s="14"/>
      <c r="PO1632" s="14"/>
      <c r="PP1632" s="14"/>
      <c r="PQ1632" s="14"/>
      <c r="PR1632" s="14"/>
      <c r="PS1632" s="14"/>
      <c r="PT1632" s="14"/>
      <c r="PU1632" s="14"/>
      <c r="PV1632" s="14"/>
      <c r="PW1632" s="14"/>
      <c r="PX1632" s="14"/>
      <c r="PY1632" s="14"/>
      <c r="PZ1632" s="14"/>
      <c r="QA1632" s="14"/>
      <c r="QB1632" s="14"/>
      <c r="QC1632" s="14"/>
      <c r="QD1632" s="14"/>
      <c r="QE1632" s="14"/>
      <c r="QF1632" s="14"/>
      <c r="QG1632" s="14"/>
      <c r="QH1632" s="14"/>
      <c r="QI1632" s="14"/>
      <c r="QJ1632" s="14"/>
      <c r="QK1632" s="14"/>
      <c r="QL1632" s="14"/>
      <c r="QM1632" s="14"/>
      <c r="QN1632" s="14"/>
      <c r="QO1632" s="14"/>
      <c r="QP1632" s="14"/>
      <c r="QQ1632" s="14"/>
      <c r="QR1632" s="14"/>
      <c r="QS1632" s="14"/>
      <c r="QT1632" s="14"/>
      <c r="QU1632" s="14"/>
      <c r="QV1632" s="14"/>
      <c r="QW1632" s="14"/>
      <c r="QX1632" s="14"/>
      <c r="QY1632" s="14"/>
      <c r="QZ1632" s="14"/>
      <c r="RA1632" s="14"/>
      <c r="RB1632" s="14"/>
      <c r="RC1632" s="14"/>
      <c r="RD1632" s="14"/>
      <c r="RE1632" s="14"/>
      <c r="RF1632" s="14"/>
      <c r="RG1632" s="14"/>
      <c r="RH1632" s="14"/>
      <c r="RI1632" s="14"/>
      <c r="RJ1632" s="14"/>
      <c r="RK1632" s="14"/>
      <c r="RL1632" s="14"/>
      <c r="RM1632" s="14"/>
      <c r="RN1632" s="14"/>
      <c r="RO1632" s="14"/>
      <c r="RP1632" s="14"/>
      <c r="RQ1632" s="14"/>
      <c r="RR1632" s="14"/>
      <c r="RS1632" s="14"/>
      <c r="RT1632" s="14"/>
      <c r="RU1632" s="14"/>
      <c r="RV1632" s="14"/>
      <c r="RW1632" s="14"/>
      <c r="RX1632" s="14"/>
      <c r="RY1632" s="14"/>
      <c r="RZ1632" s="14"/>
      <c r="SA1632" s="14"/>
      <c r="SB1632" s="14"/>
      <c r="SC1632" s="14"/>
      <c r="SD1632" s="14"/>
      <c r="SE1632" s="14"/>
      <c r="SF1632" s="14"/>
      <c r="SG1632" s="14"/>
      <c r="SH1632" s="14"/>
      <c r="SI1632" s="14"/>
      <c r="SJ1632" s="14"/>
      <c r="SK1632" s="14"/>
      <c r="SL1632" s="14"/>
      <c r="SM1632" s="14"/>
      <c r="SN1632" s="14"/>
      <c r="SO1632" s="14"/>
      <c r="SP1632" s="14"/>
      <c r="SQ1632" s="14"/>
      <c r="SR1632" s="14"/>
      <c r="SS1632" s="14"/>
      <c r="ST1632" s="14"/>
      <c r="SU1632" s="14"/>
      <c r="SV1632" s="14"/>
      <c r="SW1632" s="14"/>
      <c r="SX1632" s="14"/>
      <c r="SY1632" s="14"/>
      <c r="SZ1632" s="14"/>
      <c r="TA1632" s="14"/>
      <c r="TB1632" s="14"/>
      <c r="TC1632" s="14"/>
      <c r="TD1632" s="14"/>
      <c r="TE1632" s="14"/>
      <c r="TF1632" s="14"/>
      <c r="TG1632" s="14"/>
      <c r="TH1632" s="14"/>
      <c r="TI1632" s="14"/>
      <c r="TJ1632" s="14"/>
      <c r="TK1632" s="14"/>
      <c r="TL1632" s="14"/>
      <c r="TM1632" s="14"/>
      <c r="TN1632" s="14"/>
      <c r="TO1632" s="14"/>
      <c r="TP1632" s="14"/>
      <c r="TQ1632" s="14"/>
      <c r="TR1632" s="14"/>
      <c r="TS1632" s="14"/>
      <c r="TT1632" s="14"/>
      <c r="TU1632" s="14"/>
      <c r="TV1632" s="14"/>
      <c r="TW1632" s="14"/>
      <c r="TX1632" s="14"/>
      <c r="TY1632" s="14"/>
      <c r="TZ1632" s="14"/>
      <c r="UA1632" s="14"/>
      <c r="UB1632" s="14"/>
      <c r="UC1632" s="14"/>
      <c r="UD1632" s="14"/>
      <c r="UE1632" s="14"/>
      <c r="UF1632" s="14"/>
      <c r="UG1632" s="14"/>
      <c r="UH1632" s="14"/>
      <c r="UI1632" s="14"/>
      <c r="UJ1632" s="14"/>
      <c r="UK1632" s="14"/>
      <c r="UL1632" s="14"/>
      <c r="UM1632" s="14"/>
      <c r="UN1632" s="14"/>
      <c r="UO1632" s="14"/>
      <c r="UP1632" s="14"/>
      <c r="UQ1632" s="14"/>
      <c r="UR1632" s="14"/>
      <c r="US1632" s="14"/>
      <c r="UT1632" s="14"/>
      <c r="UU1632" s="14"/>
      <c r="UV1632" s="14"/>
      <c r="UW1632" s="14"/>
      <c r="UX1632" s="14"/>
      <c r="UY1632" s="14"/>
      <c r="UZ1632" s="14"/>
      <c r="VA1632" s="14"/>
      <c r="VB1632" s="14"/>
      <c r="VC1632" s="14"/>
      <c r="VD1632" s="14"/>
      <c r="VE1632" s="14"/>
      <c r="VF1632" s="14"/>
      <c r="VG1632" s="14"/>
      <c r="VH1632" s="14"/>
      <c r="VI1632" s="14"/>
      <c r="VJ1632" s="14"/>
      <c r="VK1632" s="14"/>
      <c r="VL1632" s="14"/>
      <c r="VM1632" s="14"/>
      <c r="VN1632" s="14"/>
      <c r="VO1632" s="14"/>
      <c r="VP1632" s="14"/>
      <c r="VQ1632" s="14"/>
      <c r="VR1632" s="14"/>
      <c r="VS1632" s="14"/>
      <c r="VT1632" s="14"/>
      <c r="VU1632" s="14"/>
      <c r="VV1632" s="14"/>
      <c r="VW1632" s="14"/>
      <c r="VX1632" s="14"/>
      <c r="VY1632" s="14"/>
      <c r="VZ1632" s="14"/>
      <c r="WA1632" s="14"/>
      <c r="WB1632" s="14"/>
      <c r="WC1632" s="14"/>
      <c r="WD1632" s="14"/>
      <c r="WE1632" s="14"/>
      <c r="WF1632" s="14"/>
      <c r="WG1632" s="14"/>
      <c r="WH1632" s="14"/>
      <c r="WI1632" s="14"/>
      <c r="WJ1632" s="14"/>
      <c r="WK1632" s="14"/>
      <c r="WL1632" s="14"/>
      <c r="WM1632" s="14"/>
      <c r="WN1632" s="14"/>
      <c r="WO1632" s="14"/>
      <c r="WP1632" s="14"/>
      <c r="WQ1632" s="14"/>
      <c r="WR1632" s="14"/>
      <c r="WS1632" s="14"/>
      <c r="WT1632" s="14"/>
      <c r="WU1632" s="14"/>
      <c r="WV1632" s="14"/>
      <c r="WW1632" s="14"/>
      <c r="WX1632" s="14"/>
      <c r="WY1632" s="14"/>
      <c r="WZ1632" s="14"/>
      <c r="XA1632" s="14"/>
      <c r="XB1632" s="14"/>
      <c r="XC1632" s="14"/>
      <c r="XD1632" s="14"/>
      <c r="XE1632" s="14"/>
      <c r="XF1632" s="14"/>
      <c r="XG1632" s="14"/>
      <c r="XH1632" s="14"/>
      <c r="XI1632" s="14"/>
      <c r="XJ1632" s="14"/>
      <c r="XK1632" s="14"/>
      <c r="XL1632" s="14"/>
      <c r="XM1632" s="14"/>
      <c r="XN1632" s="14"/>
      <c r="XO1632" s="14"/>
      <c r="XP1632" s="14"/>
      <c r="XQ1632" s="14"/>
      <c r="XR1632" s="14"/>
      <c r="XS1632" s="14"/>
      <c r="XT1632" s="14"/>
      <c r="XU1632" s="14"/>
      <c r="XV1632" s="14"/>
      <c r="XW1632" s="14"/>
      <c r="XX1632" s="14"/>
      <c r="XY1632" s="14"/>
      <c r="XZ1632" s="14"/>
      <c r="YA1632" s="14"/>
      <c r="YB1632" s="14"/>
      <c r="YC1632" s="14"/>
      <c r="YD1632" s="14"/>
      <c r="YE1632" s="14"/>
      <c r="YF1632" s="14"/>
      <c r="YG1632" s="14"/>
      <c r="YH1632" s="14"/>
      <c r="YI1632" s="14"/>
      <c r="YJ1632" s="14"/>
      <c r="YK1632" s="14"/>
      <c r="YL1632" s="14"/>
      <c r="YM1632" s="14"/>
      <c r="YN1632" s="14"/>
      <c r="YO1632" s="14"/>
      <c r="YP1632" s="14"/>
      <c r="YQ1632" s="14"/>
      <c r="YR1632" s="14"/>
      <c r="YS1632" s="14"/>
      <c r="YT1632" s="14"/>
      <c r="YU1632" s="14"/>
      <c r="YV1632" s="14"/>
      <c r="YW1632" s="14"/>
      <c r="YX1632" s="14"/>
      <c r="YY1632" s="14"/>
      <c r="YZ1632" s="14"/>
      <c r="ZA1632" s="14"/>
      <c r="ZB1632" s="14"/>
      <c r="ZC1632" s="14"/>
      <c r="ZD1632" s="14"/>
      <c r="ZE1632" s="14"/>
      <c r="ZF1632" s="14"/>
      <c r="ZG1632" s="14"/>
      <c r="ZH1632" s="14"/>
      <c r="ZI1632" s="14"/>
      <c r="ZJ1632" s="14"/>
      <c r="ZK1632" s="14"/>
      <c r="ZL1632" s="14"/>
      <c r="ZM1632" s="14"/>
      <c r="ZN1632" s="14"/>
      <c r="ZO1632" s="14"/>
      <c r="ZP1632" s="14"/>
      <c r="ZQ1632" s="14"/>
      <c r="ZR1632" s="14"/>
      <c r="ZS1632" s="14"/>
      <c r="ZT1632" s="14"/>
      <c r="ZU1632" s="14"/>
      <c r="ZV1632" s="14"/>
      <c r="ZW1632" s="14"/>
      <c r="ZX1632" s="14"/>
      <c r="ZY1632" s="14"/>
      <c r="ZZ1632" s="14"/>
      <c r="AAA1632" s="14"/>
      <c r="AAB1632" s="14"/>
      <c r="AAC1632" s="14"/>
      <c r="AAD1632" s="14"/>
      <c r="AAE1632" s="14"/>
      <c r="AAF1632" s="14"/>
      <c r="AAG1632" s="14"/>
      <c r="AAH1632" s="14"/>
      <c r="AAI1632" s="14"/>
      <c r="AAJ1632" s="14"/>
      <c r="AAK1632" s="14"/>
      <c r="AAL1632" s="14"/>
      <c r="AAM1632" s="14"/>
      <c r="AAN1632" s="14"/>
      <c r="AAO1632" s="14"/>
      <c r="AAP1632" s="14"/>
      <c r="AAQ1632" s="14"/>
      <c r="AAR1632" s="14"/>
      <c r="AAS1632" s="14"/>
      <c r="AAT1632" s="14"/>
      <c r="AAU1632" s="14"/>
      <c r="AAV1632" s="14"/>
      <c r="AAW1632" s="14"/>
      <c r="AAX1632" s="14"/>
      <c r="AAY1632" s="14"/>
      <c r="AAZ1632" s="14"/>
      <c r="ABA1632" s="14"/>
      <c r="ABB1632" s="14"/>
      <c r="ABC1632" s="14"/>
      <c r="ABD1632" s="14"/>
      <c r="ABE1632" s="14"/>
      <c r="ABF1632" s="14"/>
      <c r="ABG1632" s="14"/>
      <c r="ABH1632" s="14"/>
      <c r="ABI1632" s="14"/>
      <c r="ABJ1632" s="14"/>
      <c r="ABK1632" s="14"/>
      <c r="ABL1632" s="14"/>
      <c r="ABM1632" s="14"/>
      <c r="ABN1632" s="14"/>
      <c r="ABO1632" s="14"/>
      <c r="ABP1632" s="14"/>
      <c r="ABQ1632" s="14"/>
      <c r="ABR1632" s="14"/>
      <c r="ABS1632" s="14"/>
      <c r="ABT1632" s="14"/>
      <c r="ABU1632" s="14"/>
      <c r="ABV1632" s="14"/>
      <c r="ABW1632" s="14"/>
      <c r="ABX1632" s="14"/>
      <c r="ABY1632" s="14"/>
      <c r="ABZ1632" s="14"/>
      <c r="ACA1632" s="14"/>
      <c r="ACB1632" s="14"/>
      <c r="ACC1632" s="14"/>
      <c r="ACD1632" s="14"/>
      <c r="ACE1632" s="14"/>
      <c r="ACF1632" s="14"/>
      <c r="ACG1632" s="14"/>
      <c r="ACH1632" s="14"/>
      <c r="ACI1632" s="14"/>
      <c r="ACJ1632" s="14"/>
      <c r="ACK1632" s="14"/>
      <c r="ACL1632" s="14"/>
      <c r="ACM1632" s="14"/>
      <c r="ACN1632" s="14"/>
      <c r="ACO1632" s="14"/>
      <c r="ACP1632" s="14"/>
      <c r="ACQ1632" s="14"/>
      <c r="ACR1632" s="14"/>
      <c r="ACS1632" s="14"/>
      <c r="ACT1632" s="14"/>
      <c r="ACU1632" s="14"/>
      <c r="ACV1632" s="14"/>
      <c r="ACW1632" s="14"/>
      <c r="ACX1632" s="14"/>
      <c r="ACY1632" s="14"/>
      <c r="ACZ1632" s="14"/>
      <c r="ADA1632" s="14"/>
      <c r="ADB1632" s="14"/>
      <c r="ADC1632" s="14"/>
      <c r="ADD1632" s="14"/>
      <c r="ADE1632" s="14"/>
      <c r="ADF1632" s="14"/>
      <c r="ADG1632" s="14"/>
      <c r="ADH1632" s="14"/>
      <c r="ADI1632" s="14"/>
      <c r="ADJ1632" s="14"/>
      <c r="ADK1632" s="14"/>
      <c r="ADL1632" s="14"/>
      <c r="ADM1632" s="14"/>
      <c r="ADN1632" s="14"/>
      <c r="ADO1632" s="14"/>
      <c r="ADP1632" s="14"/>
      <c r="ADQ1632" s="14"/>
      <c r="ADR1632" s="14"/>
      <c r="ADS1632" s="14"/>
      <c r="ADT1632" s="14"/>
      <c r="ADU1632" s="14"/>
      <c r="ADV1632" s="14"/>
      <c r="ADW1632" s="14"/>
      <c r="ADX1632" s="14"/>
      <c r="ADY1632" s="14"/>
      <c r="ADZ1632" s="14"/>
      <c r="AEA1632" s="14"/>
      <c r="AEB1632" s="14"/>
      <c r="AEC1632" s="14"/>
      <c r="AED1632" s="14"/>
      <c r="AEE1632" s="14"/>
      <c r="AEF1632" s="14"/>
      <c r="AEG1632" s="14"/>
      <c r="AEH1632" s="14"/>
      <c r="AEI1632" s="14"/>
      <c r="AEJ1632" s="14"/>
      <c r="AEK1632" s="14"/>
      <c r="AEL1632" s="14"/>
      <c r="AEM1632" s="14"/>
      <c r="AEN1632" s="14"/>
      <c r="AEO1632" s="14"/>
      <c r="AEP1632" s="14"/>
      <c r="AEQ1632" s="14"/>
      <c r="AER1632" s="14"/>
      <c r="AES1632" s="14"/>
      <c r="AET1632" s="14"/>
      <c r="AEU1632" s="14"/>
      <c r="AEV1632" s="14"/>
      <c r="AEW1632" s="14"/>
      <c r="AEX1632" s="14"/>
      <c r="AEY1632" s="14"/>
      <c r="AEZ1632" s="14"/>
      <c r="AFA1632" s="14"/>
      <c r="AFB1632" s="14"/>
      <c r="AFC1632" s="14"/>
      <c r="AFD1632" s="14"/>
      <c r="AFE1632" s="14"/>
      <c r="AFF1632" s="14"/>
      <c r="AFG1632" s="14"/>
      <c r="AFH1632" s="14"/>
      <c r="AFI1632" s="14"/>
      <c r="AFJ1632" s="14"/>
      <c r="AFK1632" s="14"/>
      <c r="AFL1632" s="14"/>
      <c r="AFM1632" s="14"/>
      <c r="AFN1632" s="14"/>
      <c r="AFO1632" s="14"/>
      <c r="AFP1632" s="14"/>
      <c r="AFQ1632" s="14"/>
      <c r="AFR1632" s="14"/>
      <c r="AFS1632" s="14"/>
      <c r="AFT1632" s="14"/>
      <c r="AFU1632" s="14"/>
      <c r="AFV1632" s="14"/>
      <c r="AFW1632" s="14"/>
      <c r="AFX1632" s="14"/>
      <c r="AFY1632" s="14"/>
      <c r="AFZ1632" s="14"/>
      <c r="AGA1632" s="14"/>
      <c r="AGB1632" s="14"/>
      <c r="AGC1632" s="14"/>
      <c r="AGD1632" s="14"/>
      <c r="AGE1632" s="14"/>
      <c r="AGF1632" s="14"/>
      <c r="AGG1632" s="14"/>
      <c r="AGH1632" s="14"/>
      <c r="AGI1632" s="14"/>
      <c r="AGJ1632" s="14"/>
      <c r="AGK1632" s="14"/>
      <c r="AGL1632" s="14"/>
      <c r="AGM1632" s="14"/>
      <c r="AGN1632" s="14"/>
      <c r="AGO1632" s="14"/>
      <c r="AGP1632" s="14"/>
      <c r="AGQ1632" s="14"/>
      <c r="AGR1632" s="14"/>
      <c r="AGS1632" s="14"/>
      <c r="AGT1632" s="14"/>
      <c r="AGU1632" s="14"/>
      <c r="AGV1632" s="14"/>
      <c r="AGW1632" s="14"/>
      <c r="AGX1632" s="14"/>
      <c r="AGY1632" s="14"/>
      <c r="AGZ1632" s="14"/>
      <c r="AHA1632" s="14"/>
      <c r="AHB1632" s="14"/>
      <c r="AHC1632" s="14"/>
      <c r="AHD1632" s="14"/>
      <c r="AHE1632" s="14"/>
      <c r="AHF1632" s="14"/>
      <c r="AHG1632" s="14"/>
      <c r="AHH1632" s="14"/>
      <c r="AHI1632" s="14"/>
      <c r="AHJ1632" s="14"/>
      <c r="AHK1632" s="14"/>
      <c r="AHL1632" s="14"/>
      <c r="AHM1632" s="14"/>
      <c r="AHN1632" s="14"/>
      <c r="AHO1632" s="14"/>
      <c r="AHP1632" s="14"/>
      <c r="AHQ1632" s="14"/>
      <c r="AHR1632" s="14"/>
      <c r="AHS1632" s="14"/>
      <c r="AHT1632" s="14"/>
      <c r="AHU1632" s="14"/>
      <c r="AHV1632" s="14"/>
      <c r="AHW1632" s="14"/>
      <c r="AHX1632" s="14"/>
      <c r="AHY1632" s="14"/>
      <c r="AHZ1632" s="14"/>
      <c r="AIA1632" s="14"/>
      <c r="AIB1632" s="14"/>
      <c r="AIC1632" s="14"/>
      <c r="AID1632" s="14"/>
      <c r="AIE1632" s="14"/>
      <c r="AIF1632" s="14"/>
      <c r="AIG1632" s="14"/>
      <c r="AIH1632" s="14"/>
      <c r="AII1632" s="14"/>
      <c r="AIJ1632" s="14"/>
      <c r="AIK1632" s="14"/>
      <c r="AIL1632" s="14"/>
      <c r="AIM1632" s="14"/>
      <c r="AIN1632" s="14"/>
      <c r="AIO1632" s="14"/>
      <c r="AIP1632" s="14"/>
      <c r="AIQ1632" s="14"/>
      <c r="AIR1632" s="14"/>
      <c r="AIS1632" s="14"/>
      <c r="AIT1632" s="14"/>
      <c r="AIU1632" s="14"/>
      <c r="AIV1632" s="14"/>
      <c r="AIW1632" s="14"/>
      <c r="AIX1632" s="14"/>
      <c r="AIY1632" s="14"/>
      <c r="AIZ1632" s="14"/>
      <c r="AJA1632" s="14"/>
      <c r="AJB1632" s="14"/>
      <c r="AJC1632" s="14"/>
      <c r="AJD1632" s="14"/>
      <c r="AJE1632" s="14"/>
      <c r="AJF1632" s="14"/>
      <c r="AJG1632" s="14"/>
      <c r="AJH1632" s="14"/>
      <c r="AJI1632" s="14"/>
      <c r="AJJ1632" s="14"/>
      <c r="AJK1632" s="14"/>
      <c r="AJL1632" s="14"/>
      <c r="AJM1632" s="14"/>
      <c r="AJN1632" s="14"/>
      <c r="AJO1632" s="14"/>
      <c r="AJP1632" s="14"/>
      <c r="AJQ1632" s="14"/>
      <c r="AJR1632" s="14"/>
      <c r="AJS1632" s="14"/>
      <c r="AJT1632" s="14"/>
      <c r="AJU1632" s="14"/>
      <c r="AJV1632" s="14"/>
      <c r="AJW1632" s="14"/>
      <c r="AJX1632" s="14"/>
      <c r="AJY1632" s="14"/>
      <c r="AJZ1632" s="14"/>
      <c r="AKA1632" s="14"/>
      <c r="AKB1632" s="14"/>
      <c r="AKC1632" s="14"/>
      <c r="AKD1632" s="14"/>
      <c r="AKE1632" s="14"/>
      <c r="AKF1632" s="14"/>
      <c r="AKG1632" s="14"/>
      <c r="AKH1632" s="14"/>
      <c r="AKI1632" s="14"/>
      <c r="AKJ1632" s="14"/>
      <c r="AKK1632" s="14"/>
      <c r="AKL1632" s="14"/>
      <c r="AKM1632" s="14"/>
      <c r="AKN1632" s="14"/>
      <c r="AKO1632" s="14"/>
      <c r="AKP1632" s="14"/>
      <c r="AKQ1632" s="14"/>
      <c r="AKR1632" s="14"/>
      <c r="AKS1632" s="14"/>
      <c r="AKT1632" s="14"/>
      <c r="AKU1632" s="14"/>
      <c r="AKV1632" s="14"/>
      <c r="AKW1632" s="14"/>
      <c r="AKX1632" s="14"/>
      <c r="AKY1632" s="14"/>
      <c r="AKZ1632" s="14"/>
      <c r="ALA1632" s="14"/>
      <c r="ALB1632" s="14"/>
      <c r="ALC1632" s="14"/>
      <c r="ALD1632" s="14"/>
      <c r="ALE1632" s="14"/>
      <c r="ALF1632" s="14"/>
      <c r="ALG1632" s="14"/>
      <c r="ALH1632" s="14"/>
      <c r="ALI1632" s="14"/>
      <c r="ALJ1632" s="14"/>
      <c r="ALK1632" s="14"/>
      <c r="ALL1632" s="14"/>
      <c r="ALM1632" s="14"/>
      <c r="ALN1632" s="14"/>
      <c r="ALO1632" s="14"/>
      <c r="ALP1632" s="14"/>
      <c r="ALQ1632" s="14"/>
      <c r="ALR1632" s="14"/>
      <c r="ALS1632" s="14"/>
      <c r="ALT1632" s="14"/>
      <c r="ALU1632" s="14"/>
      <c r="ALV1632" s="14"/>
      <c r="ALW1632" s="14"/>
      <c r="ALX1632" s="14"/>
      <c r="ALY1632" s="14"/>
      <c r="ALZ1632" s="14"/>
      <c r="AMA1632" s="14"/>
      <c r="AMB1632" s="14"/>
      <c r="AMC1632" s="14"/>
      <c r="AMD1632" s="14"/>
      <c r="AME1632" s="14"/>
      <c r="AMF1632" s="14"/>
      <c r="AMG1632" s="14"/>
      <c r="AMH1632" s="14"/>
      <c r="AMI1632" s="14"/>
      <c r="AMJ1632" s="14"/>
      <c r="AMK1632" s="14"/>
      <c r="AML1632" s="14"/>
      <c r="AMM1632" s="14"/>
      <c r="AMN1632" s="14"/>
      <c r="AMO1632" s="14"/>
      <c r="AMP1632" s="14"/>
      <c r="AMQ1632" s="14"/>
      <c r="AMR1632" s="14"/>
      <c r="AMS1632" s="14"/>
      <c r="AMT1632" s="14"/>
      <c r="AMU1632" s="14"/>
      <c r="AMV1632" s="14"/>
      <c r="AMW1632" s="14"/>
      <c r="AMX1632" s="14"/>
      <c r="AMY1632" s="14"/>
      <c r="AMZ1632" s="14"/>
      <c r="ANA1632" s="14"/>
      <c r="ANB1632" s="14"/>
      <c r="ANC1632" s="14"/>
      <c r="AND1632" s="14"/>
      <c r="ANE1632" s="14"/>
      <c r="ANF1632" s="14"/>
      <c r="ANG1632" s="14"/>
      <c r="ANH1632" s="14"/>
      <c r="ANI1632" s="14"/>
      <c r="ANJ1632" s="14"/>
      <c r="ANK1632" s="14"/>
      <c r="ANL1632" s="14"/>
      <c r="ANM1632" s="14"/>
      <c r="ANN1632" s="14"/>
      <c r="ANO1632" s="14"/>
      <c r="ANP1632" s="14"/>
      <c r="ANQ1632" s="14"/>
      <c r="ANR1632" s="14"/>
      <c r="ANS1632" s="14"/>
      <c r="ANT1632" s="14"/>
      <c r="ANU1632" s="14"/>
      <c r="ANV1632" s="14"/>
      <c r="ANW1632" s="14"/>
      <c r="ANX1632" s="14"/>
      <c r="ANY1632" s="14"/>
      <c r="ANZ1632" s="14"/>
      <c r="AOA1632" s="14"/>
      <c r="AOB1632" s="14"/>
      <c r="AOC1632" s="14"/>
      <c r="AOD1632" s="14"/>
      <c r="AOE1632" s="14"/>
      <c r="AOF1632" s="14"/>
      <c r="AOG1632" s="14"/>
      <c r="AOH1632" s="14"/>
      <c r="AOI1632" s="14"/>
      <c r="AOJ1632" s="14"/>
      <c r="AOK1632" s="14"/>
      <c r="AOL1632" s="14"/>
      <c r="AOM1632" s="14"/>
      <c r="AON1632" s="14"/>
      <c r="AOO1632" s="14"/>
      <c r="AOP1632" s="14"/>
      <c r="AOQ1632" s="14"/>
      <c r="AOR1632" s="14"/>
      <c r="AOS1632" s="14"/>
      <c r="AOT1632" s="14"/>
      <c r="AOU1632" s="14"/>
      <c r="AOV1632" s="14"/>
      <c r="AOW1632" s="14"/>
      <c r="AOX1632" s="14"/>
      <c r="AOY1632" s="14"/>
      <c r="AOZ1632" s="14"/>
      <c r="APA1632" s="14"/>
      <c r="APB1632" s="14"/>
      <c r="APC1632" s="14"/>
      <c r="APD1632" s="14"/>
      <c r="APE1632" s="14"/>
      <c r="APF1632" s="14"/>
      <c r="APG1632" s="14"/>
      <c r="APH1632" s="14"/>
      <c r="API1632" s="14"/>
      <c r="APJ1632" s="14"/>
      <c r="APK1632" s="14"/>
      <c r="APL1632" s="14"/>
      <c r="APM1632" s="14"/>
      <c r="APN1632" s="14"/>
      <c r="APO1632" s="14"/>
      <c r="APP1632" s="14"/>
      <c r="APQ1632" s="14"/>
      <c r="APR1632" s="14"/>
      <c r="APS1632" s="14"/>
      <c r="APT1632" s="14"/>
      <c r="APU1632" s="14"/>
      <c r="APV1632" s="14"/>
      <c r="APW1632" s="14"/>
      <c r="APX1632" s="14"/>
      <c r="APY1632" s="14"/>
      <c r="APZ1632" s="14"/>
      <c r="AQA1632" s="14"/>
      <c r="AQB1632" s="14"/>
      <c r="AQC1632" s="14"/>
      <c r="AQD1632" s="14"/>
      <c r="AQE1632" s="14"/>
      <c r="AQF1632" s="14"/>
      <c r="AQG1632" s="14"/>
      <c r="AQH1632" s="14"/>
      <c r="AQI1632" s="14"/>
      <c r="AQJ1632" s="14"/>
      <c r="AQK1632" s="14"/>
      <c r="AQL1632" s="14"/>
      <c r="AQM1632" s="14"/>
      <c r="AQN1632" s="14"/>
      <c r="AQO1632" s="14"/>
      <c r="AQP1632" s="14"/>
      <c r="AQQ1632" s="14"/>
      <c r="AQR1632" s="14"/>
      <c r="AQS1632" s="14"/>
      <c r="AQT1632" s="14"/>
      <c r="AQU1632" s="14"/>
      <c r="AQV1632" s="14"/>
      <c r="AQW1632" s="14"/>
      <c r="AQX1632" s="14"/>
      <c r="AQY1632" s="14"/>
      <c r="AQZ1632" s="14"/>
      <c r="ARA1632" s="14"/>
      <c r="ARB1632" s="14"/>
      <c r="ARC1632" s="14"/>
      <c r="ARD1632" s="14"/>
      <c r="ARE1632" s="14"/>
      <c r="ARF1632" s="14"/>
      <c r="ARG1632" s="14"/>
      <c r="ARH1632" s="14"/>
      <c r="ARI1632" s="14"/>
      <c r="ARJ1632" s="14"/>
      <c r="ARK1632" s="14"/>
      <c r="ARL1632" s="14"/>
      <c r="ARM1632" s="14"/>
      <c r="ARN1632" s="14"/>
      <c r="ARO1632" s="14"/>
      <c r="ARP1632" s="14"/>
      <c r="ARQ1632" s="14"/>
      <c r="ARR1632" s="14"/>
      <c r="ARS1632" s="14"/>
      <c r="ART1632" s="14"/>
      <c r="ARU1632" s="14"/>
      <c r="ARV1632" s="14"/>
      <c r="ARW1632" s="14"/>
      <c r="ARX1632" s="14"/>
      <c r="ARY1632" s="14"/>
      <c r="ARZ1632" s="14"/>
      <c r="ASA1632" s="14"/>
      <c r="ASB1632" s="14"/>
      <c r="ASC1632" s="14"/>
      <c r="ASD1632" s="14"/>
      <c r="ASE1632" s="14"/>
      <c r="ASF1632" s="14"/>
      <c r="ASG1632" s="14"/>
      <c r="ASH1632" s="14"/>
      <c r="ASI1632" s="14"/>
      <c r="ASJ1632" s="14"/>
      <c r="ASK1632" s="14"/>
      <c r="ASL1632" s="14"/>
      <c r="ASM1632" s="14"/>
      <c r="ASN1632" s="14"/>
      <c r="ASO1632" s="14"/>
      <c r="ASP1632" s="14"/>
      <c r="ASQ1632" s="14"/>
      <c r="ASR1632" s="14"/>
      <c r="ASS1632" s="14"/>
      <c r="AST1632" s="14"/>
      <c r="ASU1632" s="14"/>
      <c r="ASV1632" s="14"/>
      <c r="ASW1632" s="14"/>
      <c r="ASX1632" s="14"/>
      <c r="ASY1632" s="14"/>
      <c r="ASZ1632" s="14"/>
      <c r="ATA1632" s="14"/>
      <c r="ATB1632" s="14"/>
      <c r="ATC1632" s="14"/>
      <c r="ATD1632" s="14"/>
      <c r="ATE1632" s="14"/>
      <c r="ATF1632" s="14"/>
      <c r="ATG1632" s="14"/>
      <c r="ATH1632" s="14"/>
      <c r="ATI1632" s="14"/>
      <c r="ATJ1632" s="14"/>
      <c r="ATK1632" s="14"/>
      <c r="ATL1632" s="14"/>
      <c r="ATM1632" s="14"/>
      <c r="ATN1632" s="14"/>
      <c r="ATO1632" s="14"/>
      <c r="ATP1632" s="14"/>
      <c r="ATQ1632" s="14"/>
      <c r="ATR1632" s="14"/>
      <c r="ATS1632" s="14"/>
      <c r="ATT1632" s="14"/>
      <c r="ATU1632" s="14"/>
      <c r="ATV1632" s="14"/>
      <c r="ATW1632" s="14"/>
      <c r="ATX1632" s="14"/>
      <c r="ATY1632" s="14"/>
      <c r="ATZ1632" s="14"/>
      <c r="AUA1632" s="14"/>
      <c r="AUB1632" s="14"/>
      <c r="AUC1632" s="14"/>
      <c r="AUD1632" s="14"/>
      <c r="AUE1632" s="14"/>
      <c r="AUF1632" s="14"/>
      <c r="AUG1632" s="14"/>
      <c r="AUH1632" s="14"/>
      <c r="AUI1632" s="14"/>
      <c r="AUJ1632" s="14"/>
      <c r="AUK1632" s="14"/>
      <c r="AUL1632" s="14"/>
      <c r="AUM1632" s="14"/>
      <c r="AUN1632" s="14"/>
      <c r="AUO1632" s="14"/>
      <c r="AUP1632" s="14"/>
      <c r="AUQ1632" s="14"/>
      <c r="AUR1632" s="14"/>
      <c r="AUS1632" s="14"/>
      <c r="AUT1632" s="14"/>
      <c r="AUU1632" s="14"/>
      <c r="AUV1632" s="14"/>
      <c r="AUW1632" s="14"/>
      <c r="AUX1632" s="14"/>
      <c r="AUY1632" s="14"/>
      <c r="AUZ1632" s="14"/>
      <c r="AVA1632" s="14"/>
      <c r="AVB1632" s="14"/>
      <c r="AVC1632" s="14"/>
      <c r="AVD1632" s="14"/>
      <c r="AVE1632" s="14"/>
      <c r="AVF1632" s="14"/>
      <c r="AVG1632" s="14"/>
      <c r="AVH1632" s="14"/>
      <c r="AVI1632" s="14"/>
      <c r="AVJ1632" s="14"/>
      <c r="AVK1632" s="14"/>
      <c r="AVL1632" s="14"/>
      <c r="AVM1632" s="14"/>
      <c r="AVN1632" s="14"/>
      <c r="AVO1632" s="14"/>
      <c r="AVP1632" s="14"/>
      <c r="AVQ1632" s="14"/>
      <c r="AVR1632" s="14"/>
      <c r="AVS1632" s="14"/>
      <c r="AVT1632" s="14"/>
      <c r="AVU1632" s="14"/>
      <c r="AVV1632" s="14"/>
      <c r="AVW1632" s="14"/>
      <c r="AVX1632" s="14"/>
      <c r="AVY1632" s="14"/>
      <c r="AVZ1632" s="14"/>
      <c r="AWA1632" s="14"/>
      <c r="AWB1632" s="14"/>
      <c r="AWC1632" s="14"/>
      <c r="AWD1632" s="14"/>
      <c r="AWE1632" s="14"/>
      <c r="AWF1632" s="14"/>
      <c r="AWG1632" s="14"/>
      <c r="AWH1632" s="14"/>
      <c r="AWI1632" s="14"/>
      <c r="AWJ1632" s="14"/>
      <c r="AWK1632" s="14"/>
      <c r="AWL1632" s="14"/>
      <c r="AWM1632" s="14"/>
      <c r="AWN1632" s="14"/>
      <c r="AWO1632" s="14"/>
      <c r="AWP1632" s="14"/>
      <c r="AWQ1632" s="14"/>
      <c r="AWR1632" s="14"/>
      <c r="AWS1632" s="14"/>
      <c r="AWT1632" s="14"/>
      <c r="AWU1632" s="14"/>
      <c r="AWV1632" s="14"/>
      <c r="AWW1632" s="14"/>
      <c r="AWX1632" s="14"/>
      <c r="AWY1632" s="14"/>
      <c r="AWZ1632" s="14"/>
      <c r="AXA1632" s="14"/>
      <c r="AXB1632" s="14"/>
      <c r="AXC1632" s="14"/>
      <c r="AXD1632" s="14"/>
      <c r="AXE1632" s="14"/>
      <c r="AXF1632" s="14"/>
      <c r="AXG1632" s="14"/>
      <c r="AXH1632" s="14"/>
      <c r="AXI1632" s="14"/>
      <c r="AXJ1632" s="14"/>
      <c r="AXK1632" s="14"/>
      <c r="AXL1632" s="14"/>
      <c r="AXM1632" s="14"/>
      <c r="AXN1632" s="14"/>
      <c r="AXO1632" s="14"/>
      <c r="AXP1632" s="14"/>
      <c r="AXQ1632" s="14"/>
      <c r="AXR1632" s="14"/>
      <c r="AXS1632" s="14"/>
      <c r="AXT1632" s="14"/>
      <c r="AXU1632" s="14"/>
      <c r="AXV1632" s="14"/>
      <c r="AXW1632" s="14"/>
      <c r="AXX1632" s="14"/>
      <c r="AXY1632" s="14"/>
      <c r="AXZ1632" s="14"/>
      <c r="AYA1632" s="14"/>
      <c r="AYB1632" s="14"/>
      <c r="AYC1632" s="14"/>
      <c r="AYD1632" s="14"/>
      <c r="AYE1632" s="14"/>
      <c r="AYF1632" s="14"/>
      <c r="AYG1632" s="14"/>
      <c r="AYH1632" s="14"/>
      <c r="AYI1632" s="14"/>
      <c r="AYJ1632" s="14"/>
      <c r="AYK1632" s="14"/>
      <c r="AYL1632" s="14"/>
      <c r="AYM1632" s="14"/>
      <c r="AYN1632" s="14"/>
      <c r="AYO1632" s="14"/>
      <c r="AYP1632" s="14"/>
      <c r="AYQ1632" s="14"/>
      <c r="AYR1632" s="14"/>
      <c r="AYS1632" s="14"/>
      <c r="AYT1632" s="14"/>
      <c r="AYU1632" s="14"/>
      <c r="AYV1632" s="14"/>
      <c r="AYW1632" s="14"/>
      <c r="AYX1632" s="14"/>
      <c r="AYY1632" s="14"/>
      <c r="AYZ1632" s="14"/>
      <c r="AZA1632" s="14"/>
      <c r="AZB1632" s="14"/>
      <c r="AZC1632" s="14"/>
      <c r="AZD1632" s="14"/>
      <c r="AZE1632" s="14"/>
      <c r="AZF1632" s="14"/>
      <c r="AZG1632" s="14"/>
      <c r="AZH1632" s="14"/>
      <c r="AZI1632" s="14"/>
      <c r="AZJ1632" s="14"/>
      <c r="AZK1632" s="14"/>
      <c r="AZL1632" s="14"/>
      <c r="AZM1632" s="14"/>
      <c r="AZN1632" s="14"/>
      <c r="AZO1632" s="14"/>
      <c r="AZP1632" s="14"/>
      <c r="AZQ1632" s="14"/>
      <c r="AZR1632" s="14"/>
      <c r="AZS1632" s="14"/>
      <c r="AZT1632" s="14"/>
      <c r="AZU1632" s="14"/>
      <c r="AZV1632" s="14"/>
      <c r="AZW1632" s="14"/>
      <c r="AZX1632" s="14"/>
      <c r="AZY1632" s="14"/>
      <c r="AZZ1632" s="14"/>
      <c r="BAA1632" s="14"/>
      <c r="BAB1632" s="14"/>
      <c r="BAC1632" s="14"/>
      <c r="BAD1632" s="14"/>
      <c r="BAE1632" s="14"/>
      <c r="BAF1632" s="14"/>
      <c r="BAG1632" s="14"/>
      <c r="BAH1632" s="14"/>
      <c r="BAI1632" s="14"/>
      <c r="BAJ1632" s="14"/>
      <c r="BAK1632" s="14"/>
      <c r="BAL1632" s="14"/>
      <c r="BAM1632" s="14"/>
      <c r="BAN1632" s="14"/>
      <c r="BAO1632" s="14"/>
      <c r="BAP1632" s="14"/>
      <c r="BAQ1632" s="14"/>
      <c r="BAR1632" s="14"/>
      <c r="BAS1632" s="14"/>
      <c r="BAT1632" s="14"/>
      <c r="BAU1632" s="14"/>
      <c r="BAV1632" s="14"/>
      <c r="BAW1632" s="14"/>
      <c r="BAX1632" s="14"/>
      <c r="BAY1632" s="14"/>
      <c r="BAZ1632" s="14"/>
      <c r="BBA1632" s="14"/>
      <c r="BBB1632" s="14"/>
      <c r="BBC1632" s="14"/>
      <c r="BBD1632" s="14"/>
      <c r="BBE1632" s="14"/>
      <c r="BBF1632" s="14"/>
      <c r="BBG1632" s="14"/>
      <c r="BBH1632" s="14"/>
      <c r="BBI1632" s="14"/>
      <c r="BBJ1632" s="14"/>
      <c r="BBK1632" s="14"/>
      <c r="BBL1632" s="14"/>
      <c r="BBM1632" s="14"/>
      <c r="BBN1632" s="14"/>
      <c r="BBO1632" s="14"/>
      <c r="BBP1632" s="14"/>
      <c r="BBQ1632" s="14"/>
      <c r="BBR1632" s="14"/>
      <c r="BBS1632" s="14"/>
      <c r="BBT1632" s="14"/>
      <c r="BBU1632" s="14"/>
      <c r="BBV1632" s="14"/>
      <c r="BBW1632" s="14"/>
      <c r="BBX1632" s="14"/>
      <c r="BBY1632" s="14"/>
      <c r="BBZ1632" s="14"/>
      <c r="BCA1632" s="14"/>
      <c r="BCB1632" s="14"/>
      <c r="BCC1632" s="14"/>
      <c r="BCD1632" s="14"/>
      <c r="BCE1632" s="14"/>
      <c r="BCF1632" s="14"/>
      <c r="BCG1632" s="14"/>
      <c r="BCH1632" s="14"/>
      <c r="BCI1632" s="14"/>
      <c r="BCJ1632" s="14"/>
      <c r="BCK1632" s="14"/>
      <c r="BCL1632" s="14"/>
      <c r="BCM1632" s="14"/>
      <c r="BCN1632" s="14"/>
      <c r="BCO1632" s="14"/>
      <c r="BCP1632" s="14"/>
      <c r="BCQ1632" s="14"/>
      <c r="BCR1632" s="14"/>
      <c r="BCS1632" s="14"/>
      <c r="BCT1632" s="14"/>
      <c r="BCU1632" s="14"/>
      <c r="BCV1632" s="14"/>
      <c r="BCW1632" s="14"/>
      <c r="BCX1632" s="14"/>
      <c r="BCY1632" s="14"/>
      <c r="BCZ1632" s="14"/>
      <c r="BDA1632" s="14"/>
      <c r="BDB1632" s="14"/>
      <c r="BDC1632" s="14"/>
      <c r="BDD1632" s="14"/>
      <c r="BDE1632" s="14"/>
      <c r="BDF1632" s="14"/>
      <c r="BDG1632" s="14"/>
      <c r="BDH1632" s="14"/>
      <c r="BDI1632" s="14"/>
      <c r="BDJ1632" s="14"/>
      <c r="BDK1632" s="14"/>
      <c r="BDL1632" s="14"/>
      <c r="BDM1632" s="14"/>
      <c r="BDN1632" s="14"/>
      <c r="BDO1632" s="14"/>
      <c r="BDP1632" s="14"/>
      <c r="BDQ1632" s="14"/>
      <c r="BDR1632" s="14"/>
      <c r="BDS1632" s="14"/>
      <c r="BDT1632" s="14"/>
      <c r="BDU1632" s="14"/>
      <c r="BDV1632" s="14"/>
      <c r="BDW1632" s="14"/>
      <c r="BDX1632" s="14"/>
      <c r="BDY1632" s="14"/>
      <c r="BDZ1632" s="14"/>
      <c r="BEA1632" s="14"/>
      <c r="BEB1632" s="14"/>
      <c r="BEC1632" s="14"/>
      <c r="BED1632" s="14"/>
      <c r="BEE1632" s="14"/>
      <c r="BEF1632" s="14"/>
      <c r="BEG1632" s="14"/>
      <c r="BEH1632" s="14"/>
      <c r="BEI1632" s="14"/>
      <c r="BEJ1632" s="14"/>
      <c r="BEK1632" s="14"/>
      <c r="BEL1632" s="14"/>
      <c r="BEM1632" s="14"/>
      <c r="BEN1632" s="14"/>
      <c r="BEO1632" s="14"/>
      <c r="BEP1632" s="14"/>
      <c r="BEQ1632" s="14"/>
      <c r="BER1632" s="14"/>
      <c r="BES1632" s="14"/>
      <c r="BET1632" s="14"/>
      <c r="BEU1632" s="14"/>
      <c r="BEV1632" s="14"/>
      <c r="BEW1632" s="14"/>
      <c r="BEX1632" s="14"/>
      <c r="BEY1632" s="14"/>
      <c r="BEZ1632" s="14"/>
      <c r="BFA1632" s="14"/>
      <c r="BFB1632" s="14"/>
      <c r="BFC1632" s="14"/>
      <c r="BFD1632" s="14"/>
      <c r="BFE1632" s="14"/>
      <c r="BFF1632" s="14"/>
      <c r="BFG1632" s="14"/>
      <c r="BFH1632" s="14"/>
      <c r="BFI1632" s="14"/>
      <c r="BFJ1632" s="14"/>
      <c r="BFK1632" s="14"/>
      <c r="BFL1632" s="14"/>
      <c r="BFM1632" s="14"/>
      <c r="BFN1632" s="14"/>
      <c r="BFO1632" s="14"/>
      <c r="BFP1632" s="14"/>
      <c r="BFQ1632" s="14"/>
      <c r="BFR1632" s="14"/>
      <c r="BFS1632" s="14"/>
      <c r="BFT1632" s="14"/>
      <c r="BFU1632" s="14"/>
      <c r="BFV1632" s="14"/>
      <c r="BFW1632" s="14"/>
      <c r="BFX1632" s="14"/>
      <c r="BFY1632" s="14"/>
      <c r="BFZ1632" s="14"/>
      <c r="BGA1632" s="14"/>
      <c r="BGB1632" s="14"/>
      <c r="BGC1632" s="14"/>
      <c r="BGD1632" s="14"/>
      <c r="BGE1632" s="14"/>
      <c r="BGF1632" s="14"/>
      <c r="BGG1632" s="14"/>
      <c r="BGH1632" s="14"/>
      <c r="BGI1632" s="14"/>
      <c r="BGJ1632" s="14"/>
      <c r="BGK1632" s="14"/>
      <c r="BGL1632" s="14"/>
      <c r="BGM1632" s="14"/>
      <c r="BGN1632" s="14"/>
      <c r="BGO1632" s="14"/>
      <c r="BGP1632" s="14"/>
      <c r="BGQ1632" s="14"/>
      <c r="BGR1632" s="14"/>
      <c r="BGS1632" s="14"/>
      <c r="BGT1632" s="14"/>
      <c r="BGU1632" s="14"/>
      <c r="BGV1632" s="14"/>
      <c r="BGW1632" s="14"/>
      <c r="BGX1632" s="14"/>
      <c r="BGY1632" s="14"/>
      <c r="BGZ1632" s="14"/>
      <c r="BHA1632" s="14"/>
      <c r="BHB1632" s="14"/>
      <c r="BHC1632" s="14"/>
      <c r="BHD1632" s="14"/>
      <c r="BHE1632" s="14"/>
      <c r="BHF1632" s="14"/>
      <c r="BHG1632" s="14"/>
      <c r="BHH1632" s="14"/>
      <c r="BHI1632" s="14"/>
      <c r="BHJ1632" s="14"/>
      <c r="BHK1632" s="14"/>
      <c r="BHL1632" s="14"/>
      <c r="BHM1632" s="14"/>
      <c r="BHN1632" s="14"/>
      <c r="BHO1632" s="14"/>
      <c r="BHP1632" s="14"/>
      <c r="BHQ1632" s="14"/>
      <c r="BHR1632" s="14"/>
      <c r="BHS1632" s="14"/>
      <c r="BHT1632" s="14"/>
      <c r="BHU1632" s="14"/>
      <c r="BHV1632" s="14"/>
      <c r="BHW1632" s="14"/>
      <c r="BHX1632" s="14"/>
      <c r="BHY1632" s="14"/>
      <c r="BHZ1632" s="14"/>
      <c r="BIA1632" s="14"/>
      <c r="BIB1632" s="14"/>
      <c r="BIC1632" s="14"/>
      <c r="BID1632" s="14"/>
      <c r="BIE1632" s="14"/>
      <c r="BIF1632" s="14"/>
      <c r="BIG1632" s="14"/>
      <c r="BIH1632" s="14"/>
      <c r="BII1632" s="14"/>
      <c r="BIJ1632" s="14"/>
      <c r="BIK1632" s="14"/>
      <c r="BIL1632" s="14"/>
      <c r="BIM1632" s="14"/>
      <c r="BIN1632" s="14"/>
      <c r="BIO1632" s="14"/>
      <c r="BIP1632" s="14"/>
      <c r="BIQ1632" s="14"/>
      <c r="BIR1632" s="14"/>
      <c r="BIS1632" s="14"/>
      <c r="BIT1632" s="14"/>
      <c r="BIU1632" s="14"/>
      <c r="BIV1632" s="14"/>
      <c r="BIW1632" s="14"/>
      <c r="BIX1632" s="14"/>
      <c r="BIY1632" s="14"/>
      <c r="BIZ1632" s="14"/>
      <c r="BJA1632" s="14"/>
      <c r="BJB1632" s="14"/>
      <c r="BJC1632" s="14"/>
      <c r="BJD1632" s="14"/>
      <c r="BJE1632" s="14"/>
      <c r="BJF1632" s="14"/>
      <c r="BJG1632" s="14"/>
      <c r="BJH1632" s="14"/>
      <c r="BJI1632" s="14"/>
      <c r="BJJ1632" s="14"/>
      <c r="BJK1632" s="14"/>
      <c r="BJL1632" s="14"/>
      <c r="BJM1632" s="14"/>
      <c r="BJN1632" s="14"/>
      <c r="BJO1632" s="14"/>
      <c r="BJP1632" s="14"/>
      <c r="BJQ1632" s="14"/>
      <c r="BJR1632" s="14"/>
      <c r="BJS1632" s="14"/>
      <c r="BJT1632" s="14"/>
      <c r="BJU1632" s="14"/>
      <c r="BJV1632" s="14"/>
      <c r="BJW1632" s="14"/>
      <c r="BJX1632" s="14"/>
      <c r="BJY1632" s="14"/>
      <c r="BJZ1632" s="14"/>
      <c r="BKA1632" s="14"/>
      <c r="BKB1632" s="14"/>
      <c r="BKC1632" s="14"/>
      <c r="BKD1632" s="14"/>
      <c r="BKE1632" s="14"/>
      <c r="BKF1632" s="14"/>
      <c r="BKG1632" s="14"/>
      <c r="BKH1632" s="14"/>
      <c r="BKI1632" s="14"/>
      <c r="BKJ1632" s="14"/>
      <c r="BKK1632" s="14"/>
      <c r="BKL1632" s="14"/>
      <c r="BKM1632" s="14"/>
      <c r="BKN1632" s="14"/>
      <c r="BKO1632" s="14"/>
      <c r="BKP1632" s="14"/>
      <c r="BKQ1632" s="14"/>
      <c r="BKR1632" s="14"/>
      <c r="BKS1632" s="14"/>
      <c r="BKT1632" s="14"/>
      <c r="BKU1632" s="14"/>
      <c r="BKV1632" s="14"/>
      <c r="BKW1632" s="14"/>
      <c r="BKX1632" s="14"/>
      <c r="BKY1632" s="14"/>
      <c r="BKZ1632" s="14"/>
      <c r="BLA1632" s="14"/>
      <c r="BLB1632" s="14"/>
      <c r="BLC1632" s="14"/>
      <c r="BLD1632" s="14"/>
      <c r="BLE1632" s="14"/>
      <c r="BLF1632" s="14"/>
      <c r="BLG1632" s="14"/>
      <c r="BLH1632" s="14"/>
      <c r="BLI1632" s="14"/>
      <c r="BLJ1632" s="14"/>
      <c r="BLK1632" s="14"/>
      <c r="BLL1632" s="14"/>
      <c r="BLM1632" s="14"/>
      <c r="BLN1632" s="14"/>
      <c r="BLO1632" s="14"/>
      <c r="BLP1632" s="14"/>
      <c r="BLQ1632" s="14"/>
      <c r="BLR1632" s="14"/>
      <c r="BLS1632" s="14"/>
      <c r="BLT1632" s="14"/>
      <c r="BLU1632" s="14"/>
      <c r="BLV1632" s="14"/>
      <c r="BLW1632" s="14"/>
      <c r="BLX1632" s="14"/>
      <c r="BLY1632" s="14"/>
      <c r="BLZ1632" s="14"/>
      <c r="BMA1632" s="14"/>
      <c r="BMB1632" s="14"/>
      <c r="BMC1632" s="14"/>
      <c r="BMD1632" s="14"/>
      <c r="BME1632" s="14"/>
      <c r="BMF1632" s="14"/>
      <c r="BMG1632" s="14"/>
      <c r="BMH1632" s="14"/>
      <c r="BMI1632" s="14"/>
      <c r="BMJ1632" s="14"/>
      <c r="BMK1632" s="14"/>
      <c r="BML1632" s="14"/>
      <c r="BMM1632" s="14"/>
      <c r="BMN1632" s="14"/>
      <c r="BMO1632" s="14"/>
      <c r="BMP1632" s="14"/>
      <c r="BMQ1632" s="14"/>
      <c r="BMR1632" s="14"/>
      <c r="BMS1632" s="14"/>
      <c r="BMT1632" s="14"/>
      <c r="BMU1632" s="14"/>
      <c r="BMV1632" s="14"/>
      <c r="BMW1632" s="14"/>
      <c r="BMX1632" s="14"/>
      <c r="BMY1632" s="14"/>
      <c r="BMZ1632" s="14"/>
      <c r="BNA1632" s="14"/>
      <c r="BNB1632" s="14"/>
      <c r="BNC1632" s="14"/>
      <c r="BND1632" s="14"/>
      <c r="BNE1632" s="14"/>
      <c r="BNF1632" s="14"/>
      <c r="BNG1632" s="14"/>
      <c r="BNH1632" s="14"/>
      <c r="BNI1632" s="14"/>
      <c r="BNJ1632" s="14"/>
      <c r="BNK1632" s="14"/>
      <c r="BNL1632" s="14"/>
      <c r="BNM1632" s="14"/>
      <c r="BNN1632" s="14"/>
      <c r="BNO1632" s="14"/>
      <c r="BNP1632" s="14"/>
      <c r="BNQ1632" s="14"/>
      <c r="BNR1632" s="14"/>
      <c r="BNS1632" s="14"/>
      <c r="BNT1632" s="14"/>
      <c r="BNU1632" s="14"/>
      <c r="BNV1632" s="14"/>
      <c r="BNW1632" s="14"/>
      <c r="BNX1632" s="14"/>
      <c r="BNY1632" s="14"/>
      <c r="BNZ1632" s="14"/>
      <c r="BOA1632" s="14"/>
      <c r="BOB1632" s="14"/>
      <c r="BOC1632" s="14"/>
      <c r="BOD1632" s="14"/>
      <c r="BOE1632" s="14"/>
      <c r="BOF1632" s="14"/>
      <c r="BOG1632" s="14"/>
      <c r="BOH1632" s="14"/>
      <c r="BOI1632" s="14"/>
      <c r="BOJ1632" s="14"/>
      <c r="BOK1632" s="14"/>
      <c r="BOL1632" s="14"/>
      <c r="BOM1632" s="14"/>
      <c r="BON1632" s="14"/>
      <c r="BOO1632" s="14"/>
      <c r="BOP1632" s="14"/>
      <c r="BOQ1632" s="14"/>
      <c r="BOR1632" s="14"/>
      <c r="BOS1632" s="14"/>
      <c r="BOT1632" s="14"/>
      <c r="BOU1632" s="14"/>
      <c r="BOV1632" s="14"/>
      <c r="BOW1632" s="14"/>
      <c r="BOX1632" s="14"/>
      <c r="BOY1632" s="14"/>
      <c r="BOZ1632" s="14"/>
      <c r="BPA1632" s="14"/>
      <c r="BPB1632" s="14"/>
      <c r="BPC1632" s="14"/>
      <c r="BPD1632" s="14"/>
      <c r="BPE1632" s="14"/>
      <c r="BPF1632" s="14"/>
      <c r="BPG1632" s="14"/>
      <c r="BPH1632" s="14"/>
      <c r="BPI1632" s="14"/>
      <c r="BPJ1632" s="14"/>
      <c r="BPK1632" s="14"/>
      <c r="BPL1632" s="14"/>
      <c r="BPM1632" s="14"/>
      <c r="BPN1632" s="14"/>
      <c r="BPO1632" s="14"/>
      <c r="BPP1632" s="14"/>
      <c r="BPQ1632" s="14"/>
      <c r="BPR1632" s="14"/>
      <c r="BPS1632" s="14"/>
      <c r="BPT1632" s="14"/>
      <c r="BPU1632" s="14"/>
      <c r="BPV1632" s="14"/>
      <c r="BPW1632" s="14"/>
      <c r="BPX1632" s="14"/>
      <c r="BPY1632" s="14"/>
      <c r="BPZ1632" s="14"/>
      <c r="BQA1632" s="14"/>
      <c r="BQB1632" s="14"/>
      <c r="BQC1632" s="14"/>
      <c r="BQD1632" s="14"/>
      <c r="BQE1632" s="14"/>
      <c r="BQF1632" s="14"/>
      <c r="BQG1632" s="14"/>
      <c r="BQH1632" s="14"/>
      <c r="BQI1632" s="14"/>
      <c r="BQJ1632" s="14"/>
      <c r="BQK1632" s="14"/>
      <c r="BQL1632" s="14"/>
      <c r="BQM1632" s="14"/>
      <c r="BQN1632" s="14"/>
      <c r="BQO1632" s="14"/>
      <c r="BQP1632" s="14"/>
      <c r="BQQ1632" s="14"/>
      <c r="BQR1632" s="14"/>
      <c r="BQS1632" s="14"/>
      <c r="BQT1632" s="14"/>
      <c r="BQU1632" s="14"/>
      <c r="BQV1632" s="14"/>
      <c r="BQW1632" s="14"/>
      <c r="BQX1632" s="14"/>
      <c r="BQY1632" s="14"/>
      <c r="BQZ1632" s="14"/>
      <c r="BRA1632" s="14"/>
      <c r="BRB1632" s="14"/>
      <c r="BRC1632" s="14"/>
      <c r="BRD1632" s="14"/>
      <c r="BRE1632" s="14"/>
      <c r="BRF1632" s="14"/>
      <c r="BRG1632" s="14"/>
      <c r="BRH1632" s="14"/>
      <c r="BRI1632" s="14"/>
      <c r="BRJ1632" s="14"/>
      <c r="BRK1632" s="14"/>
      <c r="BRL1632" s="14"/>
      <c r="BRM1632" s="14"/>
      <c r="BRN1632" s="14"/>
      <c r="BRO1632" s="14"/>
      <c r="BRP1632" s="14"/>
      <c r="BRQ1632" s="14"/>
      <c r="BRR1632" s="14"/>
      <c r="BRS1632" s="14"/>
      <c r="BRT1632" s="14"/>
      <c r="BRU1632" s="14"/>
      <c r="BRV1632" s="14"/>
      <c r="BRW1632" s="14"/>
      <c r="BRX1632" s="14"/>
      <c r="BRY1632" s="14"/>
      <c r="BRZ1632" s="14"/>
      <c r="BSA1632" s="14"/>
      <c r="BSB1632" s="14"/>
      <c r="BSC1632" s="14"/>
      <c r="BSD1632" s="14"/>
      <c r="BSE1632" s="14"/>
      <c r="BSF1632" s="14"/>
      <c r="BSG1632" s="14"/>
      <c r="BSH1632" s="14"/>
      <c r="BSI1632" s="14"/>
      <c r="BSJ1632" s="14"/>
      <c r="BSK1632" s="14"/>
      <c r="BSL1632" s="14"/>
      <c r="BSM1632" s="14"/>
      <c r="BSN1632" s="14"/>
      <c r="BSO1632" s="14"/>
      <c r="BSP1632" s="14"/>
      <c r="BSQ1632" s="14"/>
      <c r="BSR1632" s="14"/>
      <c r="BSS1632" s="14"/>
      <c r="BST1632" s="14"/>
      <c r="BSU1632" s="14"/>
      <c r="BSV1632" s="14"/>
      <c r="BSW1632" s="14"/>
      <c r="BSX1632" s="14"/>
      <c r="BSY1632" s="14"/>
      <c r="BSZ1632" s="14"/>
      <c r="BTA1632" s="14"/>
      <c r="BTB1632" s="14"/>
      <c r="BTC1632" s="14"/>
      <c r="BTD1632" s="14"/>
      <c r="BTE1632" s="14"/>
      <c r="BTF1632" s="14"/>
      <c r="BTG1632" s="14"/>
      <c r="BTH1632" s="14"/>
      <c r="BTI1632" s="14"/>
      <c r="BTJ1632" s="14"/>
      <c r="BTK1632" s="14"/>
      <c r="BTL1632" s="14"/>
      <c r="BTM1632" s="14"/>
      <c r="BTN1632" s="14"/>
      <c r="BTO1632" s="14"/>
      <c r="BTP1632" s="14"/>
      <c r="BTQ1632" s="14"/>
      <c r="BTR1632" s="14"/>
      <c r="BTS1632" s="14"/>
      <c r="BTT1632" s="14"/>
      <c r="BTU1632" s="14"/>
      <c r="BTV1632" s="14"/>
      <c r="BTW1632" s="14"/>
      <c r="BTX1632" s="14"/>
      <c r="BTY1632" s="14"/>
      <c r="BTZ1632" s="14"/>
      <c r="BUA1632" s="14"/>
      <c r="BUB1632" s="14"/>
      <c r="BUC1632" s="14"/>
      <c r="BUD1632" s="14"/>
      <c r="BUE1632" s="14"/>
      <c r="BUF1632" s="14"/>
      <c r="BUG1632" s="14"/>
      <c r="BUH1632" s="14"/>
      <c r="BUI1632" s="14"/>
      <c r="BUJ1632" s="14"/>
      <c r="BUK1632" s="14"/>
      <c r="BUL1632" s="14"/>
      <c r="BUM1632" s="14"/>
      <c r="BUN1632" s="14"/>
      <c r="BUO1632" s="14"/>
      <c r="BUP1632" s="14"/>
      <c r="BUQ1632" s="14"/>
      <c r="BUR1632" s="14"/>
      <c r="BUS1632" s="14"/>
      <c r="BUT1632" s="14"/>
      <c r="BUU1632" s="14"/>
      <c r="BUV1632" s="14"/>
      <c r="BUW1632" s="14"/>
      <c r="BUX1632" s="14"/>
      <c r="BUY1632" s="14"/>
      <c r="BUZ1632" s="14"/>
      <c r="BVA1632" s="14"/>
      <c r="BVB1632" s="14"/>
      <c r="BVC1632" s="14"/>
      <c r="BVD1632" s="14"/>
      <c r="BVE1632" s="14"/>
      <c r="BVF1632" s="14"/>
      <c r="BVG1632" s="14"/>
      <c r="BVH1632" s="14"/>
      <c r="BVI1632" s="14"/>
      <c r="BVJ1632" s="14"/>
      <c r="BVK1632" s="14"/>
      <c r="BVL1632" s="14"/>
      <c r="BVM1632" s="14"/>
      <c r="BVN1632" s="14"/>
      <c r="BVO1632" s="14"/>
      <c r="BVP1632" s="14"/>
      <c r="BVQ1632" s="14"/>
      <c r="BVR1632" s="14"/>
      <c r="BVS1632" s="14"/>
      <c r="BVT1632" s="14"/>
      <c r="BVU1632" s="14"/>
      <c r="BVV1632" s="14"/>
      <c r="BVW1632" s="14"/>
      <c r="BVX1632" s="14"/>
      <c r="BVY1632" s="14"/>
      <c r="BVZ1632" s="14"/>
      <c r="BWA1632" s="14"/>
      <c r="BWB1632" s="14"/>
      <c r="BWC1632" s="14"/>
      <c r="BWD1632" s="14"/>
      <c r="BWE1632" s="14"/>
      <c r="BWF1632" s="14"/>
      <c r="BWG1632" s="14"/>
      <c r="BWH1632" s="14"/>
      <c r="BWI1632" s="14"/>
      <c r="BWJ1632" s="14"/>
      <c r="BWK1632" s="14"/>
      <c r="BWL1632" s="14"/>
      <c r="BWM1632" s="14"/>
      <c r="BWN1632" s="14"/>
      <c r="BWO1632" s="14"/>
      <c r="BWP1632" s="14"/>
      <c r="BWQ1632" s="14"/>
      <c r="BWR1632" s="14"/>
      <c r="BWS1632" s="14"/>
      <c r="BWT1632" s="14"/>
      <c r="BWU1632" s="14"/>
      <c r="BWV1632" s="14"/>
      <c r="BWW1632" s="14"/>
      <c r="BWX1632" s="14"/>
      <c r="BWY1632" s="14"/>
      <c r="BWZ1632" s="14"/>
      <c r="BXA1632" s="14"/>
      <c r="BXB1632" s="14"/>
      <c r="BXC1632" s="14"/>
      <c r="BXD1632" s="14"/>
      <c r="BXE1632" s="14"/>
      <c r="BXF1632" s="14"/>
      <c r="BXG1632" s="14"/>
      <c r="BXH1632" s="14"/>
      <c r="BXI1632" s="14"/>
      <c r="BXJ1632" s="14"/>
      <c r="BXK1632" s="14"/>
      <c r="BXL1632" s="14"/>
      <c r="BXM1632" s="14"/>
      <c r="BXN1632" s="14"/>
      <c r="BXO1632" s="14"/>
      <c r="BXP1632" s="14"/>
      <c r="BXQ1632" s="14"/>
      <c r="BXR1632" s="14"/>
      <c r="BXS1632" s="14"/>
      <c r="BXT1632" s="14"/>
      <c r="BXU1632" s="14"/>
      <c r="BXV1632" s="14"/>
      <c r="BXW1632" s="14"/>
      <c r="BXX1632" s="14"/>
      <c r="BXY1632" s="14"/>
      <c r="BXZ1632" s="14"/>
      <c r="BYA1632" s="14"/>
      <c r="BYB1632" s="14"/>
      <c r="BYC1632" s="14"/>
      <c r="BYD1632" s="14"/>
      <c r="BYE1632" s="14"/>
      <c r="BYF1632" s="14"/>
      <c r="BYG1632" s="14"/>
      <c r="BYH1632" s="14"/>
      <c r="BYI1632" s="14"/>
      <c r="BYJ1632" s="14"/>
      <c r="BYK1632" s="14"/>
      <c r="BYL1632" s="14"/>
      <c r="BYM1632" s="14"/>
      <c r="BYN1632" s="14"/>
      <c r="BYO1632" s="14"/>
      <c r="BYP1632" s="14"/>
      <c r="BYQ1632" s="14"/>
      <c r="BYR1632" s="14"/>
      <c r="BYS1632" s="14"/>
      <c r="BYT1632" s="14"/>
      <c r="BYU1632" s="14"/>
      <c r="BYV1632" s="14"/>
      <c r="BYW1632" s="14"/>
      <c r="BYX1632" s="14"/>
      <c r="BYY1632" s="14"/>
      <c r="BYZ1632" s="14"/>
      <c r="BZA1632" s="14"/>
      <c r="BZB1632" s="14"/>
      <c r="BZC1632" s="14"/>
      <c r="BZD1632" s="14"/>
      <c r="BZE1632" s="14"/>
      <c r="BZF1632" s="14"/>
      <c r="BZG1632" s="14"/>
      <c r="BZH1632" s="14"/>
      <c r="BZI1632" s="14"/>
      <c r="BZJ1632" s="14"/>
      <c r="BZK1632" s="14"/>
      <c r="BZL1632" s="14"/>
      <c r="BZM1632" s="14"/>
      <c r="BZN1632" s="14"/>
      <c r="BZO1632" s="14"/>
      <c r="BZP1632" s="14"/>
      <c r="BZQ1632" s="14"/>
      <c r="BZR1632" s="14"/>
      <c r="BZS1632" s="14"/>
      <c r="BZT1632" s="14"/>
      <c r="BZU1632" s="14"/>
      <c r="BZV1632" s="14"/>
      <c r="BZW1632" s="14"/>
      <c r="BZX1632" s="14"/>
      <c r="BZY1632" s="14"/>
      <c r="BZZ1632" s="14"/>
      <c r="CAA1632" s="14"/>
      <c r="CAB1632" s="14"/>
      <c r="CAC1632" s="14"/>
      <c r="CAD1632" s="14"/>
      <c r="CAE1632" s="14"/>
      <c r="CAF1632" s="14"/>
      <c r="CAG1632" s="14"/>
      <c r="CAH1632" s="14"/>
      <c r="CAI1632" s="14"/>
      <c r="CAJ1632" s="14"/>
      <c r="CAK1632" s="14"/>
      <c r="CAL1632" s="14"/>
      <c r="CAM1632" s="14"/>
      <c r="CAN1632" s="14"/>
      <c r="CAO1632" s="14"/>
      <c r="CAP1632" s="14"/>
      <c r="CAQ1632" s="14"/>
      <c r="CAR1632" s="14"/>
      <c r="CAS1632" s="14"/>
      <c r="CAT1632" s="14"/>
      <c r="CAU1632" s="14"/>
      <c r="CAV1632" s="14"/>
      <c r="CAW1632" s="14"/>
      <c r="CAX1632" s="14"/>
      <c r="CAY1632" s="14"/>
      <c r="CAZ1632" s="14"/>
      <c r="CBA1632" s="14"/>
      <c r="CBB1632" s="14"/>
      <c r="CBC1632" s="14"/>
      <c r="CBD1632" s="14"/>
      <c r="CBE1632" s="14"/>
      <c r="CBF1632" s="14"/>
      <c r="CBG1632" s="14"/>
      <c r="CBH1632" s="14"/>
      <c r="CBI1632" s="14"/>
      <c r="CBJ1632" s="14"/>
      <c r="CBK1632" s="14"/>
      <c r="CBL1632" s="14"/>
      <c r="CBM1632" s="14"/>
      <c r="CBN1632" s="14"/>
      <c r="CBO1632" s="14"/>
      <c r="CBP1632" s="14"/>
      <c r="CBQ1632" s="14"/>
      <c r="CBR1632" s="14"/>
      <c r="CBS1632" s="14"/>
      <c r="CBT1632" s="14"/>
      <c r="CBU1632" s="14"/>
      <c r="CBV1632" s="14"/>
      <c r="CBW1632" s="14"/>
      <c r="CBX1632" s="14"/>
      <c r="CBY1632" s="14"/>
      <c r="CBZ1632" s="14"/>
      <c r="CCA1632" s="14"/>
      <c r="CCB1632" s="14"/>
      <c r="CCC1632" s="14"/>
      <c r="CCD1632" s="14"/>
      <c r="CCE1632" s="14"/>
      <c r="CCF1632" s="14"/>
      <c r="CCG1632" s="14"/>
      <c r="CCH1632" s="14"/>
      <c r="CCI1632" s="14"/>
      <c r="CCJ1632" s="14"/>
      <c r="CCK1632" s="14"/>
      <c r="CCL1632" s="14"/>
      <c r="CCM1632" s="14"/>
      <c r="CCN1632" s="14"/>
      <c r="CCO1632" s="14"/>
      <c r="CCP1632" s="14"/>
      <c r="CCQ1632" s="14"/>
      <c r="CCR1632" s="14"/>
      <c r="CCS1632" s="14"/>
      <c r="CCT1632" s="14"/>
      <c r="CCU1632" s="14"/>
      <c r="CCV1632" s="14"/>
      <c r="CCW1632" s="14"/>
      <c r="CCX1632" s="14"/>
      <c r="CCY1632" s="14"/>
      <c r="CCZ1632" s="14"/>
      <c r="CDA1632" s="14"/>
      <c r="CDB1632" s="14"/>
      <c r="CDC1632" s="14"/>
      <c r="CDD1632" s="14"/>
      <c r="CDE1632" s="14"/>
      <c r="CDF1632" s="14"/>
      <c r="CDG1632" s="14"/>
      <c r="CDH1632" s="14"/>
      <c r="CDI1632" s="14"/>
      <c r="CDJ1632" s="14"/>
      <c r="CDK1632" s="14"/>
      <c r="CDL1632" s="14"/>
      <c r="CDM1632" s="14"/>
      <c r="CDN1632" s="14"/>
      <c r="CDO1632" s="14"/>
      <c r="CDP1632" s="14"/>
      <c r="CDQ1632" s="14"/>
      <c r="CDR1632" s="14"/>
      <c r="CDS1632" s="14"/>
      <c r="CDT1632" s="14"/>
      <c r="CDU1632" s="14"/>
      <c r="CDV1632" s="14"/>
      <c r="CDW1632" s="14"/>
      <c r="CDX1632" s="14"/>
      <c r="CDY1632" s="14"/>
      <c r="CDZ1632" s="14"/>
      <c r="CEA1632" s="14"/>
      <c r="CEB1632" s="14"/>
      <c r="CEC1632" s="14"/>
      <c r="CED1632" s="14"/>
      <c r="CEE1632" s="14"/>
      <c r="CEF1632" s="14"/>
      <c r="CEG1632" s="14"/>
      <c r="CEH1632" s="14"/>
      <c r="CEI1632" s="14"/>
      <c r="CEJ1632" s="14"/>
      <c r="CEK1632" s="14"/>
      <c r="CEL1632" s="14"/>
      <c r="CEM1632" s="14"/>
      <c r="CEN1632" s="14"/>
      <c r="CEO1632" s="14"/>
      <c r="CEP1632" s="14"/>
      <c r="CEQ1632" s="14"/>
      <c r="CER1632" s="14"/>
      <c r="CES1632" s="14"/>
      <c r="CET1632" s="14"/>
      <c r="CEU1632" s="14"/>
      <c r="CEV1632" s="14"/>
      <c r="CEW1632" s="14"/>
      <c r="CEX1632" s="14"/>
      <c r="CEY1632" s="14"/>
      <c r="CEZ1632" s="14"/>
      <c r="CFA1632" s="14"/>
      <c r="CFB1632" s="14"/>
      <c r="CFC1632" s="14"/>
      <c r="CFD1632" s="14"/>
      <c r="CFE1632" s="14"/>
      <c r="CFF1632" s="14"/>
      <c r="CFG1632" s="14"/>
      <c r="CFH1632" s="14"/>
      <c r="CFI1632" s="14"/>
      <c r="CFJ1632" s="14"/>
      <c r="CFK1632" s="14"/>
      <c r="CFL1632" s="14"/>
      <c r="CFM1632" s="14"/>
      <c r="CFN1632" s="14"/>
      <c r="CFO1632" s="14"/>
      <c r="CFP1632" s="14"/>
      <c r="CFQ1632" s="14"/>
      <c r="CFR1632" s="14"/>
      <c r="CFS1632" s="14"/>
      <c r="CFT1632" s="14"/>
      <c r="CFU1632" s="14"/>
      <c r="CFV1632" s="14"/>
      <c r="CFW1632" s="14"/>
      <c r="CFX1632" s="14"/>
      <c r="CFY1632" s="14"/>
      <c r="CFZ1632" s="14"/>
      <c r="CGA1632" s="14"/>
      <c r="CGB1632" s="14"/>
      <c r="CGC1632" s="14"/>
      <c r="CGD1632" s="14"/>
      <c r="CGE1632" s="14"/>
      <c r="CGF1632" s="14"/>
      <c r="CGG1632" s="14"/>
      <c r="CGH1632" s="14"/>
      <c r="CGI1632" s="14"/>
      <c r="CGJ1632" s="14"/>
      <c r="CGK1632" s="14"/>
      <c r="CGL1632" s="14"/>
      <c r="CGM1632" s="14"/>
      <c r="CGN1632" s="14"/>
      <c r="CGO1632" s="14"/>
      <c r="CGP1632" s="14"/>
      <c r="CGQ1632" s="14"/>
      <c r="CGR1632" s="14"/>
      <c r="CGS1632" s="14"/>
      <c r="CGT1632" s="14"/>
      <c r="CGU1632" s="14"/>
      <c r="CGV1632" s="14"/>
      <c r="CGW1632" s="14"/>
      <c r="CGX1632" s="14"/>
      <c r="CGY1632" s="14"/>
      <c r="CGZ1632" s="14"/>
      <c r="CHA1632" s="14"/>
      <c r="CHB1632" s="14"/>
      <c r="CHC1632" s="14"/>
      <c r="CHD1632" s="14"/>
      <c r="CHE1632" s="14"/>
      <c r="CHF1632" s="14"/>
      <c r="CHG1632" s="14"/>
      <c r="CHH1632" s="14"/>
      <c r="CHI1632" s="14"/>
      <c r="CHJ1632" s="14"/>
      <c r="CHK1632" s="14"/>
      <c r="CHL1632" s="14"/>
      <c r="CHM1632" s="14"/>
      <c r="CHN1632" s="14"/>
      <c r="CHO1632" s="14"/>
      <c r="CHP1632" s="14"/>
      <c r="CHQ1632" s="14"/>
      <c r="CHR1632" s="14"/>
      <c r="CHS1632" s="14"/>
      <c r="CHT1632" s="14"/>
      <c r="CHU1632" s="14"/>
      <c r="CHV1632" s="14"/>
      <c r="CHW1632" s="14"/>
      <c r="CHX1632" s="14"/>
      <c r="CHY1632" s="14"/>
      <c r="CHZ1632" s="14"/>
      <c r="CIA1632" s="14"/>
      <c r="CIB1632" s="14"/>
      <c r="CIC1632" s="14"/>
      <c r="CID1632" s="14"/>
      <c r="CIE1632" s="14"/>
      <c r="CIF1632" s="14"/>
      <c r="CIG1632" s="14"/>
      <c r="CIH1632" s="14"/>
      <c r="CII1632" s="14"/>
      <c r="CIJ1632" s="14"/>
      <c r="CIK1632" s="14"/>
      <c r="CIL1632" s="14"/>
      <c r="CIM1632" s="14"/>
      <c r="CIN1632" s="14"/>
      <c r="CIO1632" s="14"/>
      <c r="CIP1632" s="14"/>
      <c r="CIQ1632" s="14"/>
      <c r="CIR1632" s="14"/>
      <c r="CIS1632" s="14"/>
      <c r="CIT1632" s="14"/>
      <c r="CIU1632" s="14"/>
      <c r="CIV1632" s="14"/>
      <c r="CIW1632" s="14"/>
      <c r="CIX1632" s="14"/>
      <c r="CIY1632" s="14"/>
      <c r="CIZ1632" s="14"/>
      <c r="CJA1632" s="14"/>
      <c r="CJB1632" s="14"/>
      <c r="CJC1632" s="14"/>
      <c r="CJD1632" s="14"/>
      <c r="CJE1632" s="14"/>
      <c r="CJF1632" s="14"/>
      <c r="CJG1632" s="14"/>
      <c r="CJH1632" s="14"/>
      <c r="CJI1632" s="14"/>
      <c r="CJJ1632" s="14"/>
      <c r="CJK1632" s="14"/>
      <c r="CJL1632" s="14"/>
      <c r="CJM1632" s="14"/>
      <c r="CJN1632" s="14"/>
      <c r="CJO1632" s="14"/>
      <c r="CJP1632" s="14"/>
      <c r="CJQ1632" s="14"/>
      <c r="CJR1632" s="14"/>
      <c r="CJS1632" s="14"/>
      <c r="CJT1632" s="14"/>
      <c r="CJU1632" s="14"/>
      <c r="CJV1632" s="14"/>
      <c r="CJW1632" s="14"/>
      <c r="CJX1632" s="14"/>
      <c r="CJY1632" s="14"/>
      <c r="CJZ1632" s="14"/>
      <c r="CKA1632" s="14"/>
      <c r="CKB1632" s="14"/>
      <c r="CKC1632" s="14"/>
      <c r="CKD1632" s="14"/>
      <c r="CKE1632" s="14"/>
      <c r="CKF1632" s="14"/>
      <c r="CKG1632" s="14"/>
      <c r="CKH1632" s="14"/>
      <c r="CKI1632" s="14"/>
      <c r="CKJ1632" s="14"/>
      <c r="CKK1632" s="14"/>
      <c r="CKL1632" s="14"/>
      <c r="CKM1632" s="14"/>
      <c r="CKN1632" s="14"/>
      <c r="CKO1632" s="14"/>
      <c r="CKP1632" s="14"/>
      <c r="CKQ1632" s="14"/>
      <c r="CKR1632" s="14"/>
      <c r="CKS1632" s="14"/>
      <c r="CKT1632" s="14"/>
      <c r="CKU1632" s="14"/>
      <c r="CKV1632" s="14"/>
      <c r="CKW1632" s="14"/>
      <c r="CKX1632" s="14"/>
      <c r="CKY1632" s="14"/>
      <c r="CKZ1632" s="14"/>
      <c r="CLA1632" s="14"/>
      <c r="CLB1632" s="14"/>
      <c r="CLC1632" s="14"/>
      <c r="CLD1632" s="14"/>
      <c r="CLE1632" s="14"/>
      <c r="CLF1632" s="14"/>
      <c r="CLG1632" s="14"/>
      <c r="CLH1632" s="14"/>
      <c r="CLI1632" s="14"/>
      <c r="CLJ1632" s="14"/>
      <c r="CLK1632" s="14"/>
      <c r="CLL1632" s="14"/>
      <c r="CLM1632" s="14"/>
      <c r="CLN1632" s="14"/>
      <c r="CLO1632" s="14"/>
      <c r="CLP1632" s="14"/>
      <c r="CLQ1632" s="14"/>
      <c r="CLR1632" s="14"/>
      <c r="CLS1632" s="14"/>
      <c r="CLT1632" s="14"/>
      <c r="CLU1632" s="14"/>
      <c r="CLV1632" s="14"/>
      <c r="CLW1632" s="14"/>
      <c r="CLX1632" s="14"/>
      <c r="CLY1632" s="14"/>
      <c r="CLZ1632" s="14"/>
      <c r="CMA1632" s="14"/>
      <c r="CMB1632" s="14"/>
      <c r="CMC1632" s="14"/>
      <c r="CMD1632" s="14"/>
      <c r="CME1632" s="14"/>
      <c r="CMF1632" s="14"/>
      <c r="CMG1632" s="14"/>
      <c r="CMH1632" s="14"/>
      <c r="CMI1632" s="14"/>
      <c r="CMJ1632" s="14"/>
      <c r="CMK1632" s="14"/>
      <c r="CML1632" s="14"/>
      <c r="CMM1632" s="14"/>
      <c r="CMN1632" s="14"/>
      <c r="CMO1632" s="14"/>
      <c r="CMP1632" s="14"/>
      <c r="CMQ1632" s="14"/>
      <c r="CMR1632" s="14"/>
      <c r="CMS1632" s="14"/>
      <c r="CMT1632" s="14"/>
      <c r="CMU1632" s="14"/>
      <c r="CMV1632" s="14"/>
      <c r="CMW1632" s="14"/>
      <c r="CMX1632" s="14"/>
      <c r="CMY1632" s="14"/>
      <c r="CMZ1632" s="14"/>
      <c r="CNA1632" s="14"/>
      <c r="CNB1632" s="14"/>
      <c r="CNC1632" s="14"/>
      <c r="CND1632" s="14"/>
      <c r="CNE1632" s="14"/>
      <c r="CNF1632" s="14"/>
      <c r="CNG1632" s="14"/>
      <c r="CNH1632" s="14"/>
      <c r="CNI1632" s="14"/>
      <c r="CNJ1632" s="14"/>
      <c r="CNK1632" s="14"/>
      <c r="CNL1632" s="14"/>
      <c r="CNM1632" s="14"/>
      <c r="CNN1632" s="14"/>
      <c r="CNO1632" s="14"/>
      <c r="CNP1632" s="14"/>
      <c r="CNQ1632" s="14"/>
      <c r="CNR1632" s="14"/>
      <c r="CNS1632" s="14"/>
      <c r="CNT1632" s="14"/>
      <c r="CNU1632" s="14"/>
      <c r="CNV1632" s="14"/>
      <c r="CNW1632" s="14"/>
      <c r="CNX1632" s="14"/>
      <c r="CNY1632" s="14"/>
      <c r="CNZ1632" s="14"/>
      <c r="COA1632" s="14"/>
      <c r="COB1632" s="14"/>
      <c r="COC1632" s="14"/>
      <c r="COD1632" s="14"/>
      <c r="COE1632" s="14"/>
      <c r="COF1632" s="14"/>
      <c r="COG1632" s="14"/>
      <c r="COH1632" s="14"/>
      <c r="COI1632" s="14"/>
      <c r="COJ1632" s="14"/>
      <c r="COK1632" s="14"/>
      <c r="COL1632" s="14"/>
      <c r="COM1632" s="14"/>
      <c r="CON1632" s="14"/>
      <c r="COO1632" s="14"/>
      <c r="COP1632" s="14"/>
      <c r="COQ1632" s="14"/>
      <c r="COR1632" s="14"/>
      <c r="COS1632" s="14"/>
      <c r="COT1632" s="14"/>
      <c r="COU1632" s="14"/>
      <c r="COV1632" s="14"/>
      <c r="COW1632" s="14"/>
      <c r="COX1632" s="14"/>
      <c r="COY1632" s="14"/>
      <c r="COZ1632" s="14"/>
      <c r="CPA1632" s="14"/>
      <c r="CPB1632" s="14"/>
      <c r="CPC1632" s="14"/>
      <c r="CPD1632" s="14"/>
      <c r="CPE1632" s="14"/>
      <c r="CPF1632" s="14"/>
      <c r="CPG1632" s="14"/>
      <c r="CPH1632" s="14"/>
      <c r="CPI1632" s="14"/>
      <c r="CPJ1632" s="14"/>
      <c r="CPK1632" s="14"/>
      <c r="CPL1632" s="14"/>
      <c r="CPM1632" s="14"/>
      <c r="CPN1632" s="14"/>
      <c r="CPO1632" s="14"/>
      <c r="CPP1632" s="14"/>
      <c r="CPQ1632" s="14"/>
      <c r="CPR1632" s="14"/>
      <c r="CPS1632" s="14"/>
      <c r="CPT1632" s="14"/>
      <c r="CPU1632" s="14"/>
      <c r="CPV1632" s="14"/>
      <c r="CPW1632" s="14"/>
      <c r="CPX1632" s="14"/>
      <c r="CPY1632" s="14"/>
      <c r="CPZ1632" s="14"/>
      <c r="CQA1632" s="14"/>
      <c r="CQB1632" s="14"/>
      <c r="CQC1632" s="14"/>
      <c r="CQD1632" s="14"/>
      <c r="CQE1632" s="14"/>
      <c r="CQF1632" s="14"/>
      <c r="CQG1632" s="14"/>
      <c r="CQH1632" s="14"/>
      <c r="CQI1632" s="14"/>
      <c r="CQJ1632" s="14"/>
      <c r="CQK1632" s="14"/>
      <c r="CQL1632" s="14"/>
      <c r="CQM1632" s="14"/>
      <c r="CQN1632" s="14"/>
      <c r="CQO1632" s="14"/>
      <c r="CQP1632" s="14"/>
      <c r="CQQ1632" s="14"/>
      <c r="CQR1632" s="14"/>
      <c r="CQS1632" s="14"/>
      <c r="CQT1632" s="14"/>
      <c r="CQU1632" s="14"/>
      <c r="CQV1632" s="14"/>
      <c r="CQW1632" s="14"/>
      <c r="CQX1632" s="14"/>
      <c r="CQY1632" s="14"/>
      <c r="CQZ1632" s="14"/>
      <c r="CRA1632" s="14"/>
      <c r="CRB1632" s="14"/>
      <c r="CRC1632" s="14"/>
      <c r="CRD1632" s="14"/>
      <c r="CRE1632" s="14"/>
      <c r="CRF1632" s="14"/>
      <c r="CRG1632" s="14"/>
      <c r="CRH1632" s="14"/>
      <c r="CRI1632" s="14"/>
      <c r="CRJ1632" s="14"/>
      <c r="CRK1632" s="14"/>
      <c r="CRL1632" s="14"/>
      <c r="CRM1632" s="14"/>
      <c r="CRN1632" s="14"/>
      <c r="CRO1632" s="14"/>
      <c r="CRP1632" s="14"/>
      <c r="CRQ1632" s="14"/>
      <c r="CRR1632" s="14"/>
      <c r="CRS1632" s="14"/>
      <c r="CRT1632" s="14"/>
      <c r="CRU1632" s="14"/>
      <c r="CRV1632" s="14"/>
      <c r="CRW1632" s="14"/>
      <c r="CRX1632" s="14"/>
      <c r="CRY1632" s="14"/>
      <c r="CRZ1632" s="14"/>
      <c r="CSA1632" s="14"/>
      <c r="CSB1632" s="14"/>
      <c r="CSC1632" s="14"/>
      <c r="CSD1632" s="14"/>
      <c r="CSE1632" s="14"/>
      <c r="CSF1632" s="14"/>
      <c r="CSG1632" s="14"/>
      <c r="CSH1632" s="14"/>
      <c r="CSI1632" s="14"/>
      <c r="CSJ1632" s="14"/>
      <c r="CSK1632" s="14"/>
      <c r="CSL1632" s="14"/>
      <c r="CSM1632" s="14"/>
      <c r="CSN1632" s="14"/>
      <c r="CSO1632" s="14"/>
      <c r="CSP1632" s="14"/>
      <c r="CSQ1632" s="14"/>
      <c r="CSR1632" s="14"/>
      <c r="CSS1632" s="14"/>
      <c r="CST1632" s="14"/>
      <c r="CSU1632" s="14"/>
      <c r="CSV1632" s="14"/>
      <c r="CSW1632" s="14"/>
      <c r="CSX1632" s="14"/>
      <c r="CSY1632" s="14"/>
      <c r="CSZ1632" s="14"/>
      <c r="CTA1632" s="14"/>
      <c r="CTB1632" s="14"/>
      <c r="CTC1632" s="14"/>
      <c r="CTD1632" s="14"/>
      <c r="CTE1632" s="14"/>
      <c r="CTF1632" s="14"/>
      <c r="CTG1632" s="14"/>
      <c r="CTH1632" s="14"/>
      <c r="CTI1632" s="14"/>
      <c r="CTJ1632" s="14"/>
      <c r="CTK1632" s="14"/>
      <c r="CTL1632" s="14"/>
      <c r="CTM1632" s="14"/>
      <c r="CTN1632" s="14"/>
      <c r="CTO1632" s="14"/>
      <c r="CTP1632" s="14"/>
      <c r="CTQ1632" s="14"/>
      <c r="CTR1632" s="14"/>
      <c r="CTS1632" s="14"/>
      <c r="CTT1632" s="14"/>
      <c r="CTU1632" s="14"/>
      <c r="CTV1632" s="14"/>
      <c r="CTW1632" s="14"/>
      <c r="CTX1632" s="14"/>
      <c r="CTY1632" s="14"/>
      <c r="CTZ1632" s="14"/>
      <c r="CUA1632" s="14"/>
      <c r="CUB1632" s="14"/>
      <c r="CUC1632" s="14"/>
      <c r="CUD1632" s="14"/>
      <c r="CUE1632" s="14"/>
      <c r="CUF1632" s="14"/>
      <c r="CUG1632" s="14"/>
      <c r="CUH1632" s="14"/>
      <c r="CUI1632" s="14"/>
      <c r="CUJ1632" s="14"/>
      <c r="CUK1632" s="14"/>
      <c r="CUL1632" s="14"/>
      <c r="CUM1632" s="14"/>
      <c r="CUN1632" s="14"/>
      <c r="CUO1632" s="14"/>
      <c r="CUP1632" s="14"/>
      <c r="CUQ1632" s="14"/>
      <c r="CUR1632" s="14"/>
      <c r="CUS1632" s="14"/>
      <c r="CUT1632" s="14"/>
      <c r="CUU1632" s="14"/>
      <c r="CUV1632" s="14"/>
      <c r="CUW1632" s="14"/>
      <c r="CUX1632" s="14"/>
      <c r="CUY1632" s="14"/>
      <c r="CUZ1632" s="14"/>
      <c r="CVA1632" s="14"/>
      <c r="CVB1632" s="14"/>
      <c r="CVC1632" s="14"/>
      <c r="CVD1632" s="14"/>
      <c r="CVE1632" s="14"/>
      <c r="CVF1632" s="14"/>
      <c r="CVG1632" s="14"/>
      <c r="CVH1632" s="14"/>
      <c r="CVI1632" s="14"/>
      <c r="CVJ1632" s="14"/>
      <c r="CVK1632" s="14"/>
      <c r="CVL1632" s="14"/>
      <c r="CVM1632" s="14"/>
      <c r="CVN1632" s="14"/>
      <c r="CVO1632" s="14"/>
      <c r="CVP1632" s="14"/>
      <c r="CVQ1632" s="14"/>
      <c r="CVR1632" s="14"/>
      <c r="CVS1632" s="14"/>
      <c r="CVT1632" s="14"/>
      <c r="CVU1632" s="14"/>
      <c r="CVV1632" s="14"/>
      <c r="CVW1632" s="14"/>
      <c r="CVX1632" s="14"/>
      <c r="CVY1632" s="14"/>
      <c r="CVZ1632" s="14"/>
      <c r="CWA1632" s="14"/>
      <c r="CWB1632" s="14"/>
      <c r="CWC1632" s="14"/>
      <c r="CWD1632" s="14"/>
      <c r="CWE1632" s="14"/>
      <c r="CWF1632" s="14"/>
      <c r="CWG1632" s="14"/>
      <c r="CWH1632" s="14"/>
      <c r="CWI1632" s="14"/>
      <c r="CWJ1632" s="14"/>
      <c r="CWK1632" s="14"/>
      <c r="CWL1632" s="14"/>
      <c r="CWM1632" s="14"/>
      <c r="CWN1632" s="14"/>
      <c r="CWO1632" s="14"/>
      <c r="CWP1632" s="14"/>
      <c r="CWQ1632" s="14"/>
      <c r="CWR1632" s="14"/>
      <c r="CWS1632" s="14"/>
      <c r="CWT1632" s="14"/>
      <c r="CWU1632" s="14"/>
      <c r="CWV1632" s="14"/>
      <c r="CWW1632" s="14"/>
      <c r="CWX1632" s="14"/>
      <c r="CWY1632" s="14"/>
      <c r="CWZ1632" s="14"/>
      <c r="CXA1632" s="14"/>
      <c r="CXB1632" s="14"/>
      <c r="CXC1632" s="14"/>
      <c r="CXD1632" s="14"/>
      <c r="CXE1632" s="14"/>
      <c r="CXF1632" s="14"/>
      <c r="CXG1632" s="14"/>
      <c r="CXH1632" s="14"/>
      <c r="CXI1632" s="14"/>
      <c r="CXJ1632" s="14"/>
      <c r="CXK1632" s="14"/>
      <c r="CXL1632" s="14"/>
      <c r="CXM1632" s="14"/>
      <c r="CXN1632" s="14"/>
      <c r="CXO1632" s="14"/>
      <c r="CXP1632" s="14"/>
      <c r="CXQ1632" s="14"/>
      <c r="CXR1632" s="14"/>
      <c r="CXS1632" s="14"/>
      <c r="CXT1632" s="14"/>
      <c r="CXU1632" s="14"/>
      <c r="CXV1632" s="14"/>
      <c r="CXW1632" s="14"/>
      <c r="CXX1632" s="14"/>
      <c r="CXY1632" s="14"/>
      <c r="CXZ1632" s="14"/>
      <c r="CYA1632" s="14"/>
      <c r="CYB1632" s="14"/>
      <c r="CYC1632" s="14"/>
      <c r="CYD1632" s="14"/>
      <c r="CYE1632" s="14"/>
      <c r="CYF1632" s="14"/>
      <c r="CYG1632" s="14"/>
      <c r="CYH1632" s="14"/>
      <c r="CYI1632" s="14"/>
      <c r="CYJ1632" s="14"/>
      <c r="CYK1632" s="14"/>
      <c r="CYL1632" s="14"/>
      <c r="CYM1632" s="14"/>
      <c r="CYN1632" s="14"/>
      <c r="CYO1632" s="14"/>
      <c r="CYP1632" s="14"/>
      <c r="CYQ1632" s="14"/>
      <c r="CYR1632" s="14"/>
      <c r="CYS1632" s="14"/>
      <c r="CYT1632" s="14"/>
      <c r="CYU1632" s="14"/>
      <c r="CYV1632" s="14"/>
      <c r="CYW1632" s="14"/>
      <c r="CYX1632" s="14"/>
      <c r="CYY1632" s="14"/>
      <c r="CYZ1632" s="14"/>
      <c r="CZA1632" s="14"/>
      <c r="CZB1632" s="14"/>
      <c r="CZC1632" s="14"/>
      <c r="CZD1632" s="14"/>
      <c r="CZE1632" s="14"/>
      <c r="CZF1632" s="14"/>
      <c r="CZG1632" s="14"/>
      <c r="CZH1632" s="14"/>
      <c r="CZI1632" s="14"/>
      <c r="CZJ1632" s="14"/>
      <c r="CZK1632" s="14"/>
      <c r="CZL1632" s="14"/>
      <c r="CZM1632" s="14"/>
      <c r="CZN1632" s="14"/>
      <c r="CZO1632" s="14"/>
      <c r="CZP1632" s="14"/>
      <c r="CZQ1632" s="14"/>
      <c r="CZR1632" s="14"/>
      <c r="CZS1632" s="14"/>
      <c r="CZT1632" s="14"/>
      <c r="CZU1632" s="14"/>
      <c r="CZV1632" s="14"/>
      <c r="CZW1632" s="14"/>
      <c r="CZX1632" s="14"/>
      <c r="CZY1632" s="14"/>
      <c r="CZZ1632" s="14"/>
      <c r="DAA1632" s="14"/>
      <c r="DAB1632" s="14"/>
      <c r="DAC1632" s="14"/>
      <c r="DAD1632" s="14"/>
      <c r="DAE1632" s="14"/>
      <c r="DAF1632" s="14"/>
      <c r="DAG1632" s="14"/>
      <c r="DAH1632" s="14"/>
      <c r="DAI1632" s="14"/>
      <c r="DAJ1632" s="14"/>
      <c r="DAK1632" s="14"/>
      <c r="DAL1632" s="14"/>
      <c r="DAM1632" s="14"/>
      <c r="DAN1632" s="14"/>
      <c r="DAO1632" s="14"/>
      <c r="DAP1632" s="14"/>
      <c r="DAQ1632" s="14"/>
      <c r="DAR1632" s="14"/>
      <c r="DAS1632" s="14"/>
      <c r="DAT1632" s="14"/>
      <c r="DAU1632" s="14"/>
      <c r="DAV1632" s="14"/>
      <c r="DAW1632" s="14"/>
      <c r="DAX1632" s="14"/>
      <c r="DAY1632" s="14"/>
      <c r="DAZ1632" s="14"/>
      <c r="DBA1632" s="14"/>
      <c r="DBB1632" s="14"/>
      <c r="DBC1632" s="14"/>
      <c r="DBD1632" s="14"/>
      <c r="DBE1632" s="14"/>
      <c r="DBF1632" s="14"/>
      <c r="DBG1632" s="14"/>
      <c r="DBH1632" s="14"/>
      <c r="DBI1632" s="14"/>
      <c r="DBJ1632" s="14"/>
      <c r="DBK1632" s="14"/>
      <c r="DBL1632" s="14"/>
      <c r="DBM1632" s="14"/>
      <c r="DBN1632" s="14"/>
      <c r="DBO1632" s="14"/>
      <c r="DBP1632" s="14"/>
      <c r="DBQ1632" s="14"/>
      <c r="DBR1632" s="14"/>
      <c r="DBS1632" s="14"/>
      <c r="DBT1632" s="14"/>
      <c r="DBU1632" s="14"/>
      <c r="DBV1632" s="14"/>
      <c r="DBW1632" s="14"/>
      <c r="DBX1632" s="14"/>
      <c r="DBY1632" s="14"/>
      <c r="DBZ1632" s="14"/>
      <c r="DCA1632" s="14"/>
      <c r="DCB1632" s="14"/>
      <c r="DCC1632" s="14"/>
      <c r="DCD1632" s="14"/>
      <c r="DCE1632" s="14"/>
      <c r="DCF1632" s="14"/>
      <c r="DCG1632" s="14"/>
      <c r="DCH1632" s="14"/>
      <c r="DCI1632" s="14"/>
      <c r="DCJ1632" s="14"/>
      <c r="DCK1632" s="14"/>
      <c r="DCL1632" s="14"/>
      <c r="DCM1632" s="14"/>
      <c r="DCN1632" s="14"/>
      <c r="DCO1632" s="14"/>
      <c r="DCP1632" s="14"/>
      <c r="DCQ1632" s="14"/>
      <c r="DCR1632" s="14"/>
      <c r="DCS1632" s="14"/>
      <c r="DCT1632" s="14"/>
      <c r="DCU1632" s="14"/>
      <c r="DCV1632" s="14"/>
      <c r="DCW1632" s="14"/>
      <c r="DCX1632" s="14"/>
      <c r="DCY1632" s="14"/>
      <c r="DCZ1632" s="14"/>
      <c r="DDA1632" s="14"/>
      <c r="DDB1632" s="14"/>
      <c r="DDC1632" s="14"/>
      <c r="DDD1632" s="14"/>
      <c r="DDE1632" s="14"/>
      <c r="DDF1632" s="14"/>
      <c r="DDG1632" s="14"/>
      <c r="DDH1632" s="14"/>
      <c r="DDI1632" s="14"/>
      <c r="DDJ1632" s="14"/>
      <c r="DDK1632" s="14"/>
      <c r="DDL1632" s="14"/>
      <c r="DDM1632" s="14"/>
      <c r="DDN1632" s="14"/>
      <c r="DDO1632" s="14"/>
      <c r="DDP1632" s="14"/>
      <c r="DDQ1632" s="14"/>
      <c r="DDR1632" s="14"/>
      <c r="DDS1632" s="14"/>
      <c r="DDT1632" s="14"/>
      <c r="DDU1632" s="14"/>
      <c r="DDV1632" s="14"/>
      <c r="DDW1632" s="14"/>
      <c r="DDX1632" s="14"/>
      <c r="DDY1632" s="14"/>
      <c r="DDZ1632" s="14"/>
      <c r="DEA1632" s="14"/>
      <c r="DEB1632" s="14"/>
      <c r="DEC1632" s="14"/>
      <c r="DED1632" s="14"/>
      <c r="DEE1632" s="14"/>
      <c r="DEF1632" s="14"/>
      <c r="DEG1632" s="14"/>
      <c r="DEH1632" s="14"/>
      <c r="DEI1632" s="14"/>
      <c r="DEJ1632" s="14"/>
      <c r="DEK1632" s="14"/>
      <c r="DEL1632" s="14"/>
      <c r="DEM1632" s="14"/>
      <c r="DEN1632" s="14"/>
      <c r="DEO1632" s="14"/>
      <c r="DEP1632" s="14"/>
      <c r="DEQ1632" s="14"/>
      <c r="DER1632" s="14"/>
      <c r="DES1632" s="14"/>
      <c r="DET1632" s="14"/>
      <c r="DEU1632" s="14"/>
      <c r="DEV1632" s="14"/>
      <c r="DEW1632" s="14"/>
      <c r="DEX1632" s="14"/>
      <c r="DEY1632" s="14"/>
      <c r="DEZ1632" s="14"/>
      <c r="DFA1632" s="14"/>
      <c r="DFB1632" s="14"/>
      <c r="DFC1632" s="14"/>
      <c r="DFD1632" s="14"/>
      <c r="DFE1632" s="14"/>
      <c r="DFF1632" s="14"/>
      <c r="DFG1632" s="14"/>
      <c r="DFH1632" s="14"/>
      <c r="DFI1632" s="14"/>
      <c r="DFJ1632" s="14"/>
      <c r="DFK1632" s="14"/>
      <c r="DFL1632" s="14"/>
      <c r="DFM1632" s="14"/>
      <c r="DFN1632" s="14"/>
      <c r="DFO1632" s="14"/>
      <c r="DFP1632" s="14"/>
      <c r="DFQ1632" s="14"/>
      <c r="DFR1632" s="14"/>
      <c r="DFS1632" s="14"/>
      <c r="DFT1632" s="14"/>
      <c r="DFU1632" s="14"/>
      <c r="DFV1632" s="14"/>
      <c r="DFW1632" s="14"/>
      <c r="DFX1632" s="14"/>
      <c r="DFY1632" s="14"/>
      <c r="DFZ1632" s="14"/>
      <c r="DGA1632" s="14"/>
      <c r="DGB1632" s="14"/>
      <c r="DGC1632" s="14"/>
      <c r="DGD1632" s="14"/>
      <c r="DGE1632" s="14"/>
      <c r="DGF1632" s="14"/>
      <c r="DGG1632" s="14"/>
      <c r="DGH1632" s="14"/>
      <c r="DGI1632" s="14"/>
      <c r="DGJ1632" s="14"/>
      <c r="DGK1632" s="14"/>
      <c r="DGL1632" s="14"/>
      <c r="DGM1632" s="14"/>
      <c r="DGN1632" s="14"/>
      <c r="DGO1632" s="14"/>
      <c r="DGP1632" s="14"/>
      <c r="DGQ1632" s="14"/>
      <c r="DGR1632" s="14"/>
      <c r="DGS1632" s="14"/>
      <c r="DGT1632" s="14"/>
      <c r="DGU1632" s="14"/>
      <c r="DGV1632" s="14"/>
      <c r="DGW1632" s="14"/>
      <c r="DGX1632" s="14"/>
      <c r="DGY1632" s="14"/>
      <c r="DGZ1632" s="14"/>
      <c r="DHA1632" s="14"/>
      <c r="DHB1632" s="14"/>
      <c r="DHC1632" s="14"/>
      <c r="DHD1632" s="14"/>
      <c r="DHE1632" s="14"/>
      <c r="DHF1632" s="14"/>
      <c r="DHG1632" s="14"/>
      <c r="DHH1632" s="14"/>
      <c r="DHI1632" s="14"/>
      <c r="DHJ1632" s="14"/>
      <c r="DHK1632" s="14"/>
      <c r="DHL1632" s="14"/>
      <c r="DHM1632" s="14"/>
      <c r="DHN1632" s="14"/>
      <c r="DHO1632" s="14"/>
      <c r="DHP1632" s="14"/>
      <c r="DHQ1632" s="14"/>
      <c r="DHR1632" s="14"/>
      <c r="DHS1632" s="14"/>
      <c r="DHT1632" s="14"/>
      <c r="DHU1632" s="14"/>
      <c r="DHV1632" s="14"/>
      <c r="DHW1632" s="14"/>
      <c r="DHX1632" s="14"/>
      <c r="DHY1632" s="14"/>
      <c r="DHZ1632" s="14"/>
      <c r="DIA1632" s="14"/>
      <c r="DIB1632" s="14"/>
      <c r="DIC1632" s="14"/>
      <c r="DID1632" s="14"/>
      <c r="DIE1632" s="14"/>
      <c r="DIF1632" s="14"/>
      <c r="DIG1632" s="14"/>
      <c r="DIH1632" s="14"/>
      <c r="DII1632" s="14"/>
      <c r="DIJ1632" s="14"/>
      <c r="DIK1632" s="14"/>
      <c r="DIL1632" s="14"/>
      <c r="DIM1632" s="14"/>
      <c r="DIN1632" s="14"/>
      <c r="DIO1632" s="14"/>
      <c r="DIP1632" s="14"/>
      <c r="DIQ1632" s="14"/>
      <c r="DIR1632" s="14"/>
      <c r="DIS1632" s="14"/>
      <c r="DIT1632" s="14"/>
      <c r="DIU1632" s="14"/>
      <c r="DIV1632" s="14"/>
      <c r="DIW1632" s="14"/>
      <c r="DIX1632" s="14"/>
      <c r="DIY1632" s="14"/>
      <c r="DIZ1632" s="14"/>
      <c r="DJA1632" s="14"/>
      <c r="DJB1632" s="14"/>
      <c r="DJC1632" s="14"/>
      <c r="DJD1632" s="14"/>
      <c r="DJE1632" s="14"/>
      <c r="DJF1632" s="14"/>
      <c r="DJG1632" s="14"/>
      <c r="DJH1632" s="14"/>
      <c r="DJI1632" s="14"/>
      <c r="DJJ1632" s="14"/>
      <c r="DJK1632" s="14"/>
      <c r="DJL1632" s="14"/>
      <c r="DJM1632" s="14"/>
      <c r="DJN1632" s="14"/>
      <c r="DJO1632" s="14"/>
      <c r="DJP1632" s="14"/>
      <c r="DJQ1632" s="14"/>
      <c r="DJR1632" s="14"/>
      <c r="DJS1632" s="14"/>
      <c r="DJT1632" s="14"/>
      <c r="DJU1632" s="14"/>
      <c r="DJV1632" s="14"/>
      <c r="DJW1632" s="14"/>
      <c r="DJX1632" s="14"/>
      <c r="DJY1632" s="14"/>
      <c r="DJZ1632" s="14"/>
      <c r="DKA1632" s="14"/>
      <c r="DKB1632" s="14"/>
      <c r="DKC1632" s="14"/>
      <c r="DKD1632" s="14"/>
      <c r="DKE1632" s="14"/>
      <c r="DKF1632" s="14"/>
      <c r="DKG1632" s="14"/>
      <c r="DKH1632" s="14"/>
      <c r="DKI1632" s="14"/>
      <c r="DKJ1632" s="14"/>
      <c r="DKK1632" s="14"/>
      <c r="DKL1632" s="14"/>
      <c r="DKM1632" s="14"/>
      <c r="DKN1632" s="14"/>
      <c r="DKO1632" s="14"/>
      <c r="DKP1632" s="14"/>
      <c r="DKQ1632" s="14"/>
      <c r="DKR1632" s="14"/>
      <c r="DKS1632" s="14"/>
      <c r="DKT1632" s="14"/>
      <c r="DKU1632" s="14"/>
      <c r="DKV1632" s="14"/>
      <c r="DKW1632" s="14"/>
      <c r="DKX1632" s="14"/>
      <c r="DKY1632" s="14"/>
      <c r="DKZ1632" s="14"/>
      <c r="DLA1632" s="14"/>
      <c r="DLB1632" s="14"/>
      <c r="DLC1632" s="14"/>
      <c r="DLD1632" s="14"/>
      <c r="DLE1632" s="14"/>
      <c r="DLF1632" s="14"/>
      <c r="DLG1632" s="14"/>
      <c r="DLH1632" s="14"/>
      <c r="DLI1632" s="14"/>
      <c r="DLJ1632" s="14"/>
      <c r="DLK1632" s="14"/>
      <c r="DLL1632" s="14"/>
      <c r="DLM1632" s="14"/>
      <c r="DLN1632" s="14"/>
      <c r="DLO1632" s="14"/>
      <c r="DLP1632" s="14"/>
      <c r="DLQ1632" s="14"/>
      <c r="DLR1632" s="14"/>
      <c r="DLS1632" s="14"/>
      <c r="DLT1632" s="14"/>
      <c r="DLU1632" s="14"/>
      <c r="DLV1632" s="14"/>
      <c r="DLW1632" s="14"/>
      <c r="DLX1632" s="14"/>
      <c r="DLY1632" s="14"/>
      <c r="DLZ1632" s="14"/>
      <c r="DMA1632" s="14"/>
      <c r="DMB1632" s="14"/>
      <c r="DMC1632" s="14"/>
      <c r="DMD1632" s="14"/>
      <c r="DME1632" s="14"/>
      <c r="DMF1632" s="14"/>
      <c r="DMG1632" s="14"/>
      <c r="DMH1632" s="14"/>
      <c r="DMI1632" s="14"/>
      <c r="DMJ1632" s="14"/>
      <c r="DMK1632" s="14"/>
      <c r="DML1632" s="14"/>
      <c r="DMM1632" s="14"/>
      <c r="DMN1632" s="14"/>
      <c r="DMO1632" s="14"/>
      <c r="DMP1632" s="14"/>
      <c r="DMQ1632" s="14"/>
      <c r="DMR1632" s="14"/>
      <c r="DMS1632" s="14"/>
      <c r="DMT1632" s="14"/>
      <c r="DMU1632" s="14"/>
      <c r="DMV1632" s="14"/>
      <c r="DMW1632" s="14"/>
      <c r="DMX1632" s="14"/>
      <c r="DMY1632" s="14"/>
      <c r="DMZ1632" s="14"/>
      <c r="DNA1632" s="14"/>
      <c r="DNB1632" s="14"/>
      <c r="DNC1632" s="14"/>
      <c r="DND1632" s="14"/>
      <c r="DNE1632" s="14"/>
      <c r="DNF1632" s="14"/>
      <c r="DNG1632" s="14"/>
      <c r="DNH1632" s="14"/>
      <c r="DNI1632" s="14"/>
      <c r="DNJ1632" s="14"/>
      <c r="DNK1632" s="14"/>
      <c r="DNL1632" s="14"/>
      <c r="DNM1632" s="14"/>
      <c r="DNN1632" s="14"/>
      <c r="DNO1632" s="14"/>
      <c r="DNP1632" s="14"/>
      <c r="DNQ1632" s="14"/>
      <c r="DNR1632" s="14"/>
      <c r="DNS1632" s="14"/>
      <c r="DNT1632" s="14"/>
      <c r="DNU1632" s="14"/>
      <c r="DNV1632" s="14"/>
      <c r="DNW1632" s="14"/>
      <c r="DNX1632" s="14"/>
      <c r="DNY1632" s="14"/>
      <c r="DNZ1632" s="14"/>
      <c r="DOA1632" s="14"/>
      <c r="DOB1632" s="14"/>
      <c r="DOC1632" s="14"/>
      <c r="DOD1632" s="14"/>
      <c r="DOE1632" s="14"/>
      <c r="DOF1632" s="14"/>
      <c r="DOG1632" s="14"/>
      <c r="DOH1632" s="14"/>
      <c r="DOI1632" s="14"/>
      <c r="DOJ1632" s="14"/>
      <c r="DOK1632" s="14"/>
      <c r="DOL1632" s="14"/>
      <c r="DOM1632" s="14"/>
      <c r="DON1632" s="14"/>
      <c r="DOO1632" s="14"/>
      <c r="DOP1632" s="14"/>
      <c r="DOQ1632" s="14"/>
      <c r="DOR1632" s="14"/>
      <c r="DOS1632" s="14"/>
      <c r="DOT1632" s="14"/>
      <c r="DOU1632" s="14"/>
      <c r="DOV1632" s="14"/>
      <c r="DOW1632" s="14"/>
      <c r="DOX1632" s="14"/>
      <c r="DOY1632" s="14"/>
      <c r="DOZ1632" s="14"/>
      <c r="DPA1632" s="14"/>
      <c r="DPB1632" s="14"/>
      <c r="DPC1632" s="14"/>
      <c r="DPD1632" s="14"/>
      <c r="DPE1632" s="14"/>
      <c r="DPF1632" s="14"/>
      <c r="DPG1632" s="14"/>
      <c r="DPH1632" s="14"/>
      <c r="DPI1632" s="14"/>
      <c r="DPJ1632" s="14"/>
      <c r="DPK1632" s="14"/>
      <c r="DPL1632" s="14"/>
      <c r="DPM1632" s="14"/>
      <c r="DPN1632" s="14"/>
      <c r="DPO1632" s="14"/>
      <c r="DPP1632" s="14"/>
      <c r="DPQ1632" s="14"/>
      <c r="DPR1632" s="14"/>
      <c r="DPS1632" s="14"/>
      <c r="DPT1632" s="14"/>
      <c r="DPU1632" s="14"/>
      <c r="DPV1632" s="14"/>
      <c r="DPW1632" s="14"/>
      <c r="DPX1632" s="14"/>
      <c r="DPY1632" s="14"/>
      <c r="DPZ1632" s="14"/>
      <c r="DQA1632" s="14"/>
      <c r="DQB1632" s="14"/>
      <c r="DQC1632" s="14"/>
      <c r="DQD1632" s="14"/>
      <c r="DQE1632" s="14"/>
      <c r="DQF1632" s="14"/>
      <c r="DQG1632" s="14"/>
      <c r="DQH1632" s="14"/>
      <c r="DQI1632" s="14"/>
      <c r="DQJ1632" s="14"/>
      <c r="DQK1632" s="14"/>
      <c r="DQL1632" s="14"/>
      <c r="DQM1632" s="14"/>
      <c r="DQN1632" s="14"/>
      <c r="DQO1632" s="14"/>
      <c r="DQP1632" s="14"/>
      <c r="DQQ1632" s="14"/>
      <c r="DQR1632" s="14"/>
      <c r="DQS1632" s="14"/>
      <c r="DQT1632" s="14"/>
      <c r="DQU1632" s="14"/>
      <c r="DQV1632" s="14"/>
      <c r="DQW1632" s="14"/>
      <c r="DQX1632" s="14"/>
      <c r="DQY1632" s="14"/>
      <c r="DQZ1632" s="14"/>
      <c r="DRA1632" s="14"/>
      <c r="DRB1632" s="14"/>
      <c r="DRC1632" s="14"/>
      <c r="DRD1632" s="14"/>
      <c r="DRE1632" s="14"/>
      <c r="DRF1632" s="14"/>
      <c r="DRG1632" s="14"/>
      <c r="DRH1632" s="14"/>
      <c r="DRI1632" s="14"/>
      <c r="DRJ1632" s="14"/>
      <c r="DRK1632" s="14"/>
      <c r="DRL1632" s="14"/>
      <c r="DRM1632" s="14"/>
      <c r="DRN1632" s="14"/>
      <c r="DRO1632" s="14"/>
      <c r="DRP1632" s="14"/>
      <c r="DRQ1632" s="14"/>
      <c r="DRR1632" s="14"/>
      <c r="DRS1632" s="14"/>
      <c r="DRT1632" s="14"/>
      <c r="DRU1632" s="14"/>
      <c r="DRV1632" s="14"/>
      <c r="DRW1632" s="14"/>
      <c r="DRX1632" s="14"/>
      <c r="DRY1632" s="14"/>
      <c r="DRZ1632" s="14"/>
      <c r="DSA1632" s="14"/>
      <c r="DSB1632" s="14"/>
      <c r="DSC1632" s="14"/>
      <c r="DSD1632" s="14"/>
      <c r="DSE1632" s="14"/>
      <c r="DSF1632" s="14"/>
      <c r="DSG1632" s="14"/>
      <c r="DSH1632" s="14"/>
      <c r="DSI1632" s="14"/>
      <c r="DSJ1632" s="14"/>
      <c r="DSK1632" s="14"/>
      <c r="DSL1632" s="14"/>
      <c r="DSM1632" s="14"/>
      <c r="DSN1632" s="14"/>
      <c r="DSO1632" s="14"/>
      <c r="DSP1632" s="14"/>
      <c r="DSQ1632" s="14"/>
      <c r="DSR1632" s="14"/>
      <c r="DSS1632" s="14"/>
      <c r="DST1632" s="14"/>
      <c r="DSU1632" s="14"/>
      <c r="DSV1632" s="14"/>
      <c r="DSW1632" s="14"/>
      <c r="DSX1632" s="14"/>
      <c r="DSY1632" s="14"/>
      <c r="DSZ1632" s="14"/>
      <c r="DTA1632" s="14"/>
      <c r="DTB1632" s="14"/>
      <c r="DTC1632" s="14"/>
      <c r="DTD1632" s="14"/>
      <c r="DTE1632" s="14"/>
      <c r="DTF1632" s="14"/>
      <c r="DTG1632" s="14"/>
      <c r="DTH1632" s="14"/>
      <c r="DTI1632" s="14"/>
      <c r="DTJ1632" s="14"/>
      <c r="DTK1632" s="14"/>
      <c r="DTL1632" s="14"/>
      <c r="DTM1632" s="14"/>
      <c r="DTN1632" s="14"/>
      <c r="DTO1632" s="14"/>
      <c r="DTP1632" s="14"/>
      <c r="DTQ1632" s="14"/>
      <c r="DTR1632" s="14"/>
      <c r="DTS1632" s="14"/>
      <c r="DTT1632" s="14"/>
      <c r="DTU1632" s="14"/>
      <c r="DTV1632" s="14"/>
      <c r="DTW1632" s="14"/>
      <c r="DTX1632" s="14"/>
      <c r="DTY1632" s="14"/>
      <c r="DTZ1632" s="14"/>
      <c r="DUA1632" s="14"/>
      <c r="DUB1632" s="14"/>
      <c r="DUC1632" s="14"/>
      <c r="DUD1632" s="14"/>
      <c r="DUE1632" s="14"/>
      <c r="DUF1632" s="14"/>
      <c r="DUG1632" s="14"/>
      <c r="DUH1632" s="14"/>
      <c r="DUI1632" s="14"/>
      <c r="DUJ1632" s="14"/>
      <c r="DUK1632" s="14"/>
      <c r="DUL1632" s="14"/>
      <c r="DUM1632" s="14"/>
      <c r="DUN1632" s="14"/>
      <c r="DUO1632" s="14"/>
      <c r="DUP1632" s="14"/>
      <c r="DUQ1632" s="14"/>
      <c r="DUR1632" s="14"/>
      <c r="DUS1632" s="14"/>
      <c r="DUT1632" s="14"/>
      <c r="DUU1632" s="14"/>
      <c r="DUV1632" s="14"/>
      <c r="DUW1632" s="14"/>
      <c r="DUX1632" s="14"/>
      <c r="DUY1632" s="14"/>
      <c r="DUZ1632" s="14"/>
      <c r="DVA1632" s="14"/>
      <c r="DVB1632" s="14"/>
      <c r="DVC1632" s="14"/>
      <c r="DVD1632" s="14"/>
      <c r="DVE1632" s="14"/>
      <c r="DVF1632" s="14"/>
      <c r="DVG1632" s="14"/>
      <c r="DVH1632" s="14"/>
      <c r="DVI1632" s="14"/>
      <c r="DVJ1632" s="14"/>
      <c r="DVK1632" s="14"/>
      <c r="DVL1632" s="14"/>
      <c r="DVM1632" s="14"/>
      <c r="DVN1632" s="14"/>
      <c r="DVO1632" s="14"/>
      <c r="DVP1632" s="14"/>
      <c r="DVQ1632" s="14"/>
      <c r="DVR1632" s="14"/>
      <c r="DVS1632" s="14"/>
      <c r="DVT1632" s="14"/>
      <c r="DVU1632" s="14"/>
      <c r="DVV1632" s="14"/>
      <c r="DVW1632" s="14"/>
      <c r="DVX1632" s="14"/>
      <c r="DVY1632" s="14"/>
      <c r="DVZ1632" s="14"/>
      <c r="DWA1632" s="14"/>
      <c r="DWB1632" s="14"/>
      <c r="DWC1632" s="14"/>
      <c r="DWD1632" s="14"/>
      <c r="DWE1632" s="14"/>
      <c r="DWF1632" s="14"/>
      <c r="DWG1632" s="14"/>
      <c r="DWH1632" s="14"/>
      <c r="DWI1632" s="14"/>
      <c r="DWJ1632" s="14"/>
      <c r="DWK1632" s="14"/>
      <c r="DWL1632" s="14"/>
      <c r="DWM1632" s="14"/>
      <c r="DWN1632" s="14"/>
      <c r="DWO1632" s="14"/>
      <c r="DWP1632" s="14"/>
      <c r="DWQ1632" s="14"/>
      <c r="DWR1632" s="14"/>
      <c r="DWS1632" s="14"/>
      <c r="DWT1632" s="14"/>
      <c r="DWU1632" s="14"/>
      <c r="DWV1632" s="14"/>
      <c r="DWW1632" s="14"/>
      <c r="DWX1632" s="14"/>
      <c r="DWY1632" s="14"/>
      <c r="DWZ1632" s="14"/>
      <c r="DXA1632" s="14"/>
      <c r="DXB1632" s="14"/>
      <c r="DXC1632" s="14"/>
      <c r="DXD1632" s="14"/>
      <c r="DXE1632" s="14"/>
      <c r="DXF1632" s="14"/>
      <c r="DXG1632" s="14"/>
      <c r="DXH1632" s="14"/>
      <c r="DXI1632" s="14"/>
      <c r="DXJ1632" s="14"/>
      <c r="DXK1632" s="14"/>
      <c r="DXL1632" s="14"/>
      <c r="DXM1632" s="14"/>
      <c r="DXN1632" s="14"/>
      <c r="DXO1632" s="14"/>
      <c r="DXP1632" s="14"/>
      <c r="DXQ1632" s="14"/>
      <c r="DXR1632" s="14"/>
      <c r="DXS1632" s="14"/>
      <c r="DXT1632" s="14"/>
      <c r="DXU1632" s="14"/>
      <c r="DXV1632" s="14"/>
      <c r="DXW1632" s="14"/>
      <c r="DXX1632" s="14"/>
      <c r="DXY1632" s="14"/>
      <c r="DXZ1632" s="14"/>
      <c r="DYA1632" s="14"/>
      <c r="DYB1632" s="14"/>
      <c r="DYC1632" s="14"/>
      <c r="DYD1632" s="14"/>
      <c r="DYE1632" s="14"/>
      <c r="DYF1632" s="14"/>
      <c r="DYG1632" s="14"/>
      <c r="DYH1632" s="14"/>
      <c r="DYI1632" s="14"/>
      <c r="DYJ1632" s="14"/>
      <c r="DYK1632" s="14"/>
      <c r="DYL1632" s="14"/>
      <c r="DYM1632" s="14"/>
      <c r="DYN1632" s="14"/>
      <c r="DYO1632" s="14"/>
      <c r="DYP1632" s="14"/>
      <c r="DYQ1632" s="14"/>
      <c r="DYR1632" s="14"/>
      <c r="DYS1632" s="14"/>
      <c r="DYT1632" s="14"/>
      <c r="DYU1632" s="14"/>
      <c r="DYV1632" s="14"/>
      <c r="DYW1632" s="14"/>
      <c r="DYX1632" s="14"/>
      <c r="DYY1632" s="14"/>
      <c r="DYZ1632" s="14"/>
      <c r="DZA1632" s="14"/>
      <c r="DZB1632" s="14"/>
      <c r="DZC1632" s="14"/>
      <c r="DZD1632" s="14"/>
      <c r="DZE1632" s="14"/>
      <c r="DZF1632" s="14"/>
      <c r="DZG1632" s="14"/>
      <c r="DZH1632" s="14"/>
      <c r="DZI1632" s="14"/>
      <c r="DZJ1632" s="14"/>
      <c r="DZK1632" s="14"/>
      <c r="DZL1632" s="14"/>
      <c r="DZM1632" s="14"/>
      <c r="DZN1632" s="14"/>
      <c r="DZO1632" s="14"/>
      <c r="DZP1632" s="14"/>
      <c r="DZQ1632" s="14"/>
      <c r="DZR1632" s="14"/>
      <c r="DZS1632" s="14"/>
      <c r="DZT1632" s="14"/>
      <c r="DZU1632" s="14"/>
      <c r="DZV1632" s="14"/>
      <c r="DZW1632" s="14"/>
      <c r="DZX1632" s="14"/>
      <c r="DZY1632" s="14"/>
      <c r="DZZ1632" s="14"/>
      <c r="EAA1632" s="14"/>
      <c r="EAB1632" s="14"/>
      <c r="EAC1632" s="14"/>
      <c r="EAD1632" s="14"/>
      <c r="EAE1632" s="14"/>
      <c r="EAF1632" s="14"/>
      <c r="EAG1632" s="14"/>
      <c r="EAH1632" s="14"/>
      <c r="EAI1632" s="14"/>
      <c r="EAJ1632" s="14"/>
      <c r="EAK1632" s="14"/>
      <c r="EAL1632" s="14"/>
      <c r="EAM1632" s="14"/>
      <c r="EAN1632" s="14"/>
      <c r="EAO1632" s="14"/>
      <c r="EAP1632" s="14"/>
      <c r="EAQ1632" s="14"/>
      <c r="EAR1632" s="14"/>
      <c r="EAS1632" s="14"/>
      <c r="EAT1632" s="14"/>
      <c r="EAU1632" s="14"/>
      <c r="EAV1632" s="14"/>
      <c r="EAW1632" s="14"/>
      <c r="EAX1632" s="14"/>
      <c r="EAY1632" s="14"/>
      <c r="EAZ1632" s="14"/>
      <c r="EBA1632" s="14"/>
      <c r="EBB1632" s="14"/>
      <c r="EBC1632" s="14"/>
      <c r="EBD1632" s="14"/>
      <c r="EBE1632" s="14"/>
      <c r="EBF1632" s="14"/>
      <c r="EBG1632" s="14"/>
      <c r="EBH1632" s="14"/>
      <c r="EBI1632" s="14"/>
      <c r="EBJ1632" s="14"/>
      <c r="EBK1632" s="14"/>
      <c r="EBL1632" s="14"/>
      <c r="EBM1632" s="14"/>
      <c r="EBN1632" s="14"/>
      <c r="EBO1632" s="14"/>
      <c r="EBP1632" s="14"/>
      <c r="EBQ1632" s="14"/>
      <c r="EBR1632" s="14"/>
      <c r="EBS1632" s="14"/>
      <c r="EBT1632" s="14"/>
      <c r="EBU1632" s="14"/>
      <c r="EBV1632" s="14"/>
      <c r="EBW1632" s="14"/>
      <c r="EBX1632" s="14"/>
      <c r="EBY1632" s="14"/>
      <c r="EBZ1632" s="14"/>
      <c r="ECA1632" s="14"/>
      <c r="ECB1632" s="14"/>
      <c r="ECC1632" s="14"/>
      <c r="ECD1632" s="14"/>
      <c r="ECE1632" s="14"/>
      <c r="ECF1632" s="14"/>
      <c r="ECG1632" s="14"/>
      <c r="ECH1632" s="14"/>
      <c r="ECI1632" s="14"/>
      <c r="ECJ1632" s="14"/>
      <c r="ECK1632" s="14"/>
      <c r="ECL1632" s="14"/>
      <c r="ECM1632" s="14"/>
      <c r="ECN1632" s="14"/>
      <c r="ECO1632" s="14"/>
      <c r="ECP1632" s="14"/>
      <c r="ECQ1632" s="14"/>
      <c r="ECR1632" s="14"/>
      <c r="ECS1632" s="14"/>
      <c r="ECT1632" s="14"/>
      <c r="ECU1632" s="14"/>
      <c r="ECV1632" s="14"/>
      <c r="ECW1632" s="14"/>
      <c r="ECX1632" s="14"/>
      <c r="ECY1632" s="14"/>
      <c r="ECZ1632" s="14"/>
      <c r="EDA1632" s="14"/>
      <c r="EDB1632" s="14"/>
      <c r="EDC1632" s="14"/>
      <c r="EDD1632" s="14"/>
      <c r="EDE1632" s="14"/>
      <c r="EDF1632" s="14"/>
      <c r="EDG1632" s="14"/>
      <c r="EDH1632" s="14"/>
      <c r="EDI1632" s="14"/>
      <c r="EDJ1632" s="14"/>
      <c r="EDK1632" s="14"/>
      <c r="EDL1632" s="14"/>
      <c r="EDM1632" s="14"/>
      <c r="EDN1632" s="14"/>
      <c r="EDO1632" s="14"/>
      <c r="EDP1632" s="14"/>
      <c r="EDQ1632" s="14"/>
      <c r="EDR1632" s="14"/>
      <c r="EDS1632" s="14"/>
      <c r="EDT1632" s="14"/>
      <c r="EDU1632" s="14"/>
      <c r="EDV1632" s="14"/>
      <c r="EDW1632" s="14"/>
      <c r="EDX1632" s="14"/>
      <c r="EDY1632" s="14"/>
      <c r="EDZ1632" s="14"/>
      <c r="EEA1632" s="14"/>
      <c r="EEB1632" s="14"/>
      <c r="EEC1632" s="14"/>
      <c r="EED1632" s="14"/>
      <c r="EEE1632" s="14"/>
      <c r="EEF1632" s="14"/>
      <c r="EEG1632" s="14"/>
      <c r="EEH1632" s="14"/>
      <c r="EEI1632" s="14"/>
      <c r="EEJ1632" s="14"/>
      <c r="EEK1632" s="14"/>
      <c r="EEL1632" s="14"/>
      <c r="EEM1632" s="14"/>
      <c r="EEN1632" s="14"/>
      <c r="EEO1632" s="14"/>
      <c r="EEP1632" s="14"/>
      <c r="EEQ1632" s="14"/>
      <c r="EER1632" s="14"/>
      <c r="EES1632" s="14"/>
      <c r="EET1632" s="14"/>
      <c r="EEU1632" s="14"/>
      <c r="EEV1632" s="14"/>
      <c r="EEW1632" s="14"/>
      <c r="EEX1632" s="14"/>
      <c r="EEY1632" s="14"/>
      <c r="EEZ1632" s="14"/>
      <c r="EFA1632" s="14"/>
      <c r="EFB1632" s="14"/>
      <c r="EFC1632" s="14"/>
      <c r="EFD1632" s="14"/>
      <c r="EFE1632" s="14"/>
      <c r="EFF1632" s="14"/>
      <c r="EFG1632" s="14"/>
      <c r="EFH1632" s="14"/>
      <c r="EFI1632" s="14"/>
      <c r="EFJ1632" s="14"/>
      <c r="EFK1632" s="14"/>
      <c r="EFL1632" s="14"/>
      <c r="EFM1632" s="14"/>
      <c r="EFN1632" s="14"/>
      <c r="EFO1632" s="14"/>
      <c r="EFP1632" s="14"/>
      <c r="EFQ1632" s="14"/>
      <c r="EFR1632" s="14"/>
      <c r="EFS1632" s="14"/>
      <c r="EFT1632" s="14"/>
      <c r="EFU1632" s="14"/>
      <c r="EFV1632" s="14"/>
      <c r="EFW1632" s="14"/>
      <c r="EFX1632" s="14"/>
      <c r="EFY1632" s="14"/>
      <c r="EFZ1632" s="14"/>
      <c r="EGA1632" s="14"/>
      <c r="EGB1632" s="14"/>
      <c r="EGC1632" s="14"/>
      <c r="EGD1632" s="14"/>
      <c r="EGE1632" s="14"/>
      <c r="EGF1632" s="14"/>
      <c r="EGG1632" s="14"/>
      <c r="EGH1632" s="14"/>
      <c r="EGI1632" s="14"/>
      <c r="EGJ1632" s="14"/>
      <c r="EGK1632" s="14"/>
      <c r="EGL1632" s="14"/>
      <c r="EGM1632" s="14"/>
      <c r="EGN1632" s="14"/>
      <c r="EGO1632" s="14"/>
      <c r="EGP1632" s="14"/>
      <c r="EGQ1632" s="14"/>
      <c r="EGR1632" s="14"/>
      <c r="EGS1632" s="14"/>
      <c r="EGT1632" s="14"/>
      <c r="EGU1632" s="14"/>
      <c r="EGV1632" s="14"/>
      <c r="EGW1632" s="14"/>
      <c r="EGX1632" s="14"/>
      <c r="EGY1632" s="14"/>
      <c r="EGZ1632" s="14"/>
      <c r="EHA1632" s="14"/>
      <c r="EHB1632" s="14"/>
      <c r="EHC1632" s="14"/>
      <c r="EHD1632" s="14"/>
      <c r="EHE1632" s="14"/>
      <c r="EHF1632" s="14"/>
      <c r="EHG1632" s="14"/>
      <c r="EHH1632" s="14"/>
      <c r="EHI1632" s="14"/>
      <c r="EHJ1632" s="14"/>
      <c r="EHK1632" s="14"/>
      <c r="EHL1632" s="14"/>
      <c r="EHM1632" s="14"/>
      <c r="EHN1632" s="14"/>
      <c r="EHO1632" s="14"/>
      <c r="EHP1632" s="14"/>
      <c r="EHQ1632" s="14"/>
      <c r="EHR1632" s="14"/>
      <c r="EHS1632" s="14"/>
      <c r="EHT1632" s="14"/>
      <c r="EHU1632" s="14"/>
      <c r="EHV1632" s="14"/>
      <c r="EHW1632" s="14"/>
      <c r="EHX1632" s="14"/>
      <c r="EHY1632" s="14"/>
      <c r="EHZ1632" s="14"/>
      <c r="EIA1632" s="14"/>
      <c r="EIB1632" s="14"/>
      <c r="EIC1632" s="14"/>
      <c r="EID1632" s="14"/>
      <c r="EIE1632" s="14"/>
      <c r="EIF1632" s="14"/>
      <c r="EIG1632" s="14"/>
      <c r="EIH1632" s="14"/>
      <c r="EII1632" s="14"/>
      <c r="EIJ1632" s="14"/>
      <c r="EIK1632" s="14"/>
      <c r="EIL1632" s="14"/>
      <c r="EIM1632" s="14"/>
      <c r="EIN1632" s="14"/>
      <c r="EIO1632" s="14"/>
      <c r="EIP1632" s="14"/>
      <c r="EIQ1632" s="14"/>
      <c r="EIR1632" s="14"/>
      <c r="EIS1632" s="14"/>
      <c r="EIT1632" s="14"/>
      <c r="EIU1632" s="14"/>
      <c r="EIV1632" s="14"/>
      <c r="EIW1632" s="14"/>
      <c r="EIX1632" s="14"/>
      <c r="EIY1632" s="14"/>
      <c r="EIZ1632" s="14"/>
      <c r="EJA1632" s="14"/>
      <c r="EJB1632" s="14"/>
      <c r="EJC1632" s="14"/>
      <c r="EJD1632" s="14"/>
      <c r="EJE1632" s="14"/>
      <c r="EJF1632" s="14"/>
      <c r="EJG1632" s="14"/>
      <c r="EJH1632" s="14"/>
      <c r="EJI1632" s="14"/>
      <c r="EJJ1632" s="14"/>
      <c r="EJK1632" s="14"/>
      <c r="EJL1632" s="14"/>
      <c r="EJM1632" s="14"/>
      <c r="EJN1632" s="14"/>
      <c r="EJO1632" s="14"/>
      <c r="EJP1632" s="14"/>
      <c r="EJQ1632" s="14"/>
      <c r="EJR1632" s="14"/>
      <c r="EJS1632" s="14"/>
      <c r="EJT1632" s="14"/>
      <c r="EJU1632" s="14"/>
      <c r="EJV1632" s="14"/>
      <c r="EJW1632" s="14"/>
      <c r="EJX1632" s="14"/>
      <c r="EJY1632" s="14"/>
      <c r="EJZ1632" s="14"/>
      <c r="EKA1632" s="14"/>
      <c r="EKB1632" s="14"/>
      <c r="EKC1632" s="14"/>
      <c r="EKD1632" s="14"/>
      <c r="EKE1632" s="14"/>
      <c r="EKF1632" s="14"/>
      <c r="EKG1632" s="14"/>
      <c r="EKH1632" s="14"/>
      <c r="EKI1632" s="14"/>
      <c r="EKJ1632" s="14"/>
      <c r="EKK1632" s="14"/>
      <c r="EKL1632" s="14"/>
      <c r="EKM1632" s="14"/>
      <c r="EKN1632" s="14"/>
      <c r="EKO1632" s="14"/>
      <c r="EKP1632" s="14"/>
      <c r="EKQ1632" s="14"/>
      <c r="EKR1632" s="14"/>
      <c r="EKS1632" s="14"/>
      <c r="EKT1632" s="14"/>
      <c r="EKU1632" s="14"/>
      <c r="EKV1632" s="14"/>
      <c r="EKW1632" s="14"/>
      <c r="EKX1632" s="14"/>
      <c r="EKY1632" s="14"/>
      <c r="EKZ1632" s="14"/>
      <c r="ELA1632" s="14"/>
      <c r="ELB1632" s="14"/>
      <c r="ELC1632" s="14"/>
      <c r="ELD1632" s="14"/>
      <c r="ELE1632" s="14"/>
      <c r="ELF1632" s="14"/>
      <c r="ELG1632" s="14"/>
      <c r="ELH1632" s="14"/>
      <c r="ELI1632" s="14"/>
      <c r="ELJ1632" s="14"/>
      <c r="ELK1632" s="14"/>
      <c r="ELL1632" s="14"/>
      <c r="ELM1632" s="14"/>
      <c r="ELN1632" s="14"/>
      <c r="ELO1632" s="14"/>
      <c r="ELP1632" s="14"/>
      <c r="ELQ1632" s="14"/>
      <c r="ELR1632" s="14"/>
      <c r="ELS1632" s="14"/>
      <c r="ELT1632" s="14"/>
      <c r="ELU1632" s="14"/>
      <c r="ELV1632" s="14"/>
      <c r="ELW1632" s="14"/>
      <c r="ELX1632" s="14"/>
      <c r="ELY1632" s="14"/>
      <c r="ELZ1632" s="14"/>
      <c r="EMA1632" s="14"/>
      <c r="EMB1632" s="14"/>
      <c r="EMC1632" s="14"/>
      <c r="EMD1632" s="14"/>
      <c r="EME1632" s="14"/>
      <c r="EMF1632" s="14"/>
      <c r="EMG1632" s="14"/>
      <c r="EMH1632" s="14"/>
      <c r="EMI1632" s="14"/>
      <c r="EMJ1632" s="14"/>
      <c r="EMK1632" s="14"/>
      <c r="EML1632" s="14"/>
      <c r="EMM1632" s="14"/>
      <c r="EMN1632" s="14"/>
      <c r="EMO1632" s="14"/>
      <c r="EMP1632" s="14"/>
      <c r="EMQ1632" s="14"/>
      <c r="EMR1632" s="14"/>
      <c r="EMS1632" s="14"/>
      <c r="EMT1632" s="14"/>
      <c r="EMU1632" s="14"/>
      <c r="EMV1632" s="14"/>
      <c r="EMW1632" s="14"/>
      <c r="EMX1632" s="14"/>
      <c r="EMY1632" s="14"/>
      <c r="EMZ1632" s="14"/>
      <c r="ENA1632" s="14"/>
      <c r="ENB1632" s="14"/>
      <c r="ENC1632" s="14"/>
      <c r="END1632" s="14"/>
      <c r="ENE1632" s="14"/>
      <c r="ENF1632" s="14"/>
      <c r="ENG1632" s="14"/>
      <c r="ENH1632" s="14"/>
      <c r="ENI1632" s="14"/>
      <c r="ENJ1632" s="14"/>
      <c r="ENK1632" s="14"/>
      <c r="ENL1632" s="14"/>
      <c r="ENM1632" s="14"/>
      <c r="ENN1632" s="14"/>
      <c r="ENO1632" s="14"/>
      <c r="ENP1632" s="14"/>
      <c r="ENQ1632" s="14"/>
      <c r="ENR1632" s="14"/>
      <c r="ENS1632" s="14"/>
      <c r="ENT1632" s="14"/>
      <c r="ENU1632" s="14"/>
      <c r="ENV1632" s="14"/>
      <c r="ENW1632" s="14"/>
      <c r="ENX1632" s="14"/>
      <c r="ENY1632" s="14"/>
      <c r="ENZ1632" s="14"/>
      <c r="EOA1632" s="14"/>
      <c r="EOB1632" s="14"/>
      <c r="EOC1632" s="14"/>
      <c r="EOD1632" s="14"/>
      <c r="EOE1632" s="14"/>
      <c r="EOF1632" s="14"/>
      <c r="EOG1632" s="14"/>
      <c r="EOH1632" s="14"/>
      <c r="EOI1632" s="14"/>
      <c r="EOJ1632" s="14"/>
      <c r="EOK1632" s="14"/>
      <c r="EOL1632" s="14"/>
      <c r="EOM1632" s="14"/>
      <c r="EON1632" s="14"/>
      <c r="EOO1632" s="14"/>
      <c r="EOP1632" s="14"/>
      <c r="EOQ1632" s="14"/>
      <c r="EOR1632" s="14"/>
      <c r="EOS1632" s="14"/>
      <c r="EOT1632" s="14"/>
      <c r="EOU1632" s="14"/>
      <c r="EOV1632" s="14"/>
      <c r="EOW1632" s="14"/>
      <c r="EOX1632" s="14"/>
      <c r="EOY1632" s="14"/>
      <c r="EOZ1632" s="14"/>
      <c r="EPA1632" s="14"/>
      <c r="EPB1632" s="14"/>
      <c r="EPC1632" s="14"/>
      <c r="EPD1632" s="14"/>
      <c r="EPE1632" s="14"/>
      <c r="EPF1632" s="14"/>
      <c r="EPG1632" s="14"/>
      <c r="EPH1632" s="14"/>
      <c r="EPI1632" s="14"/>
      <c r="EPJ1632" s="14"/>
      <c r="EPK1632" s="14"/>
      <c r="EPL1632" s="14"/>
      <c r="EPM1632" s="14"/>
      <c r="EPN1632" s="14"/>
      <c r="EPO1632" s="14"/>
      <c r="EPP1632" s="14"/>
      <c r="EPQ1632" s="14"/>
      <c r="EPR1632" s="14"/>
      <c r="EPS1632" s="14"/>
      <c r="EPT1632" s="14"/>
      <c r="EPU1632" s="14"/>
      <c r="EPV1632" s="14"/>
      <c r="EPW1632" s="14"/>
      <c r="EPX1632" s="14"/>
      <c r="EPY1632" s="14"/>
      <c r="EPZ1632" s="14"/>
      <c r="EQA1632" s="14"/>
      <c r="EQB1632" s="14"/>
      <c r="EQC1632" s="14"/>
      <c r="EQD1632" s="14"/>
      <c r="EQE1632" s="14"/>
      <c r="EQF1632" s="14"/>
      <c r="EQG1632" s="14"/>
      <c r="EQH1632" s="14"/>
      <c r="EQI1632" s="14"/>
      <c r="EQJ1632" s="14"/>
      <c r="EQK1632" s="14"/>
      <c r="EQL1632" s="14"/>
      <c r="EQM1632" s="14"/>
      <c r="EQN1632" s="14"/>
      <c r="EQO1632" s="14"/>
      <c r="EQP1632" s="14"/>
      <c r="EQQ1632" s="14"/>
      <c r="EQR1632" s="14"/>
      <c r="EQS1632" s="14"/>
      <c r="EQT1632" s="14"/>
      <c r="EQU1632" s="14"/>
      <c r="EQV1632" s="14"/>
      <c r="EQW1632" s="14"/>
      <c r="EQX1632" s="14"/>
      <c r="EQY1632" s="14"/>
      <c r="EQZ1632" s="14"/>
      <c r="ERA1632" s="14"/>
      <c r="ERB1632" s="14"/>
      <c r="ERC1632" s="14"/>
      <c r="ERD1632" s="14"/>
      <c r="ERE1632" s="14"/>
      <c r="ERF1632" s="14"/>
      <c r="ERG1632" s="14"/>
      <c r="ERH1632" s="14"/>
      <c r="ERI1632" s="14"/>
      <c r="ERJ1632" s="14"/>
      <c r="ERK1632" s="14"/>
      <c r="ERL1632" s="14"/>
      <c r="ERM1632" s="14"/>
      <c r="ERN1632" s="14"/>
      <c r="ERO1632" s="14"/>
      <c r="ERP1632" s="14"/>
      <c r="ERQ1632" s="14"/>
      <c r="ERR1632" s="14"/>
      <c r="ERS1632" s="14"/>
      <c r="ERT1632" s="14"/>
      <c r="ERU1632" s="14"/>
      <c r="ERV1632" s="14"/>
      <c r="ERW1632" s="14"/>
      <c r="ERX1632" s="14"/>
      <c r="ERY1632" s="14"/>
      <c r="ERZ1632" s="14"/>
      <c r="ESA1632" s="14"/>
      <c r="ESB1632" s="14"/>
      <c r="ESC1632" s="14"/>
      <c r="ESD1632" s="14"/>
      <c r="ESE1632" s="14"/>
      <c r="ESF1632" s="14"/>
      <c r="ESG1632" s="14"/>
      <c r="ESH1632" s="14"/>
      <c r="ESI1632" s="14"/>
      <c r="ESJ1632" s="14"/>
      <c r="ESK1632" s="14"/>
      <c r="ESL1632" s="14"/>
      <c r="ESM1632" s="14"/>
      <c r="ESN1632" s="14"/>
      <c r="ESO1632" s="14"/>
      <c r="ESP1632" s="14"/>
      <c r="ESQ1632" s="14"/>
      <c r="ESR1632" s="14"/>
      <c r="ESS1632" s="14"/>
      <c r="EST1632" s="14"/>
      <c r="ESU1632" s="14"/>
      <c r="ESV1632" s="14"/>
      <c r="ESW1632" s="14"/>
      <c r="ESX1632" s="14"/>
      <c r="ESY1632" s="14"/>
      <c r="ESZ1632" s="14"/>
      <c r="ETA1632" s="14"/>
      <c r="ETB1632" s="14"/>
      <c r="ETC1632" s="14"/>
      <c r="ETD1632" s="14"/>
      <c r="ETE1632" s="14"/>
      <c r="ETF1632" s="14"/>
      <c r="ETG1632" s="14"/>
      <c r="ETH1632" s="14"/>
      <c r="ETI1632" s="14"/>
      <c r="ETJ1632" s="14"/>
      <c r="ETK1632" s="14"/>
      <c r="ETL1632" s="14"/>
      <c r="ETM1632" s="14"/>
      <c r="ETN1632" s="14"/>
      <c r="ETO1632" s="14"/>
      <c r="ETP1632" s="14"/>
      <c r="ETQ1632" s="14"/>
      <c r="ETR1632" s="14"/>
      <c r="ETS1632" s="14"/>
      <c r="ETT1632" s="14"/>
      <c r="ETU1632" s="14"/>
      <c r="ETV1632" s="14"/>
      <c r="ETW1632" s="14"/>
      <c r="ETX1632" s="14"/>
      <c r="ETY1632" s="14"/>
      <c r="ETZ1632" s="14"/>
      <c r="EUA1632" s="14"/>
      <c r="EUB1632" s="14"/>
      <c r="EUC1632" s="14"/>
      <c r="EUD1632" s="14"/>
      <c r="EUE1632" s="14"/>
      <c r="EUF1632" s="14"/>
      <c r="EUG1632" s="14"/>
      <c r="EUH1632" s="14"/>
      <c r="EUI1632" s="14"/>
      <c r="EUJ1632" s="14"/>
      <c r="EUK1632" s="14"/>
      <c r="EUL1632" s="14"/>
      <c r="EUM1632" s="14"/>
      <c r="EUN1632" s="14"/>
      <c r="EUO1632" s="14"/>
      <c r="EUP1632" s="14"/>
      <c r="EUQ1632" s="14"/>
      <c r="EUR1632" s="14"/>
      <c r="EUS1632" s="14"/>
      <c r="EUT1632" s="14"/>
      <c r="EUU1632" s="14"/>
      <c r="EUV1632" s="14"/>
      <c r="EUW1632" s="14"/>
      <c r="EUX1632" s="14"/>
      <c r="EUY1632" s="14"/>
      <c r="EUZ1632" s="14"/>
      <c r="EVA1632" s="14"/>
      <c r="EVB1632" s="14"/>
      <c r="EVC1632" s="14"/>
      <c r="EVD1632" s="14"/>
      <c r="EVE1632" s="14"/>
      <c r="EVF1632" s="14"/>
      <c r="EVG1632" s="14"/>
      <c r="EVH1632" s="14"/>
      <c r="EVI1632" s="14"/>
      <c r="EVJ1632" s="14"/>
      <c r="EVK1632" s="14"/>
      <c r="EVL1632" s="14"/>
      <c r="EVM1632" s="14"/>
      <c r="EVN1632" s="14"/>
      <c r="EVO1632" s="14"/>
      <c r="EVP1632" s="14"/>
      <c r="EVQ1632" s="14"/>
      <c r="EVR1632" s="14"/>
      <c r="EVS1632" s="14"/>
      <c r="EVT1632" s="14"/>
      <c r="EVU1632" s="14"/>
      <c r="EVV1632" s="14"/>
      <c r="EVW1632" s="14"/>
      <c r="EVX1632" s="14"/>
      <c r="EVY1632" s="14"/>
      <c r="EVZ1632" s="14"/>
      <c r="EWA1632" s="14"/>
      <c r="EWB1632" s="14"/>
      <c r="EWC1632" s="14"/>
      <c r="EWD1632" s="14"/>
      <c r="EWE1632" s="14"/>
      <c r="EWF1632" s="14"/>
      <c r="EWG1632" s="14"/>
      <c r="EWH1632" s="14"/>
      <c r="EWI1632" s="14"/>
      <c r="EWJ1632" s="14"/>
      <c r="EWK1632" s="14"/>
      <c r="EWL1632" s="14"/>
      <c r="EWM1632" s="14"/>
      <c r="EWN1632" s="14"/>
      <c r="EWO1632" s="14"/>
      <c r="EWP1632" s="14"/>
      <c r="EWQ1632" s="14"/>
      <c r="EWR1632" s="14"/>
      <c r="EWS1632" s="14"/>
      <c r="EWT1632" s="14"/>
      <c r="EWU1632" s="14"/>
      <c r="EWV1632" s="14"/>
      <c r="EWW1632" s="14"/>
      <c r="EWX1632" s="14"/>
      <c r="EWY1632" s="14"/>
      <c r="EWZ1632" s="14"/>
      <c r="EXA1632" s="14"/>
      <c r="EXB1632" s="14"/>
      <c r="EXC1632" s="14"/>
      <c r="EXD1632" s="14"/>
      <c r="EXE1632" s="14"/>
      <c r="EXF1632" s="14"/>
      <c r="EXG1632" s="14"/>
      <c r="EXH1632" s="14"/>
      <c r="EXI1632" s="14"/>
      <c r="EXJ1632" s="14"/>
      <c r="EXK1632" s="14"/>
      <c r="EXL1632" s="14"/>
      <c r="EXM1632" s="14"/>
      <c r="EXN1632" s="14"/>
      <c r="EXO1632" s="14"/>
      <c r="EXP1632" s="14"/>
      <c r="EXQ1632" s="14"/>
      <c r="EXR1632" s="14"/>
      <c r="EXS1632" s="14"/>
      <c r="EXT1632" s="14"/>
      <c r="EXU1632" s="14"/>
      <c r="EXV1632" s="14"/>
      <c r="EXW1632" s="14"/>
      <c r="EXX1632" s="14"/>
      <c r="EXY1632" s="14"/>
      <c r="EXZ1632" s="14"/>
      <c r="EYA1632" s="14"/>
      <c r="EYB1632" s="14"/>
      <c r="EYC1632" s="14"/>
      <c r="EYD1632" s="14"/>
      <c r="EYE1632" s="14"/>
      <c r="EYF1632" s="14"/>
      <c r="EYG1632" s="14"/>
      <c r="EYH1632" s="14"/>
      <c r="EYI1632" s="14"/>
      <c r="EYJ1632" s="14"/>
      <c r="EYK1632" s="14"/>
      <c r="EYL1632" s="14"/>
      <c r="EYM1632" s="14"/>
      <c r="EYN1632" s="14"/>
      <c r="EYO1632" s="14"/>
      <c r="EYP1632" s="14"/>
      <c r="EYQ1632" s="14"/>
      <c r="EYR1632" s="14"/>
      <c r="EYS1632" s="14"/>
      <c r="EYT1632" s="14"/>
      <c r="EYU1632" s="14"/>
      <c r="EYV1632" s="14"/>
      <c r="EYW1632" s="14"/>
      <c r="EYX1632" s="14"/>
      <c r="EYY1632" s="14"/>
      <c r="EYZ1632" s="14"/>
      <c r="EZA1632" s="14"/>
      <c r="EZB1632" s="14"/>
      <c r="EZC1632" s="14"/>
      <c r="EZD1632" s="14"/>
      <c r="EZE1632" s="14"/>
      <c r="EZF1632" s="14"/>
      <c r="EZG1632" s="14"/>
      <c r="EZH1632" s="14"/>
      <c r="EZI1632" s="14"/>
      <c r="EZJ1632" s="14"/>
      <c r="EZK1632" s="14"/>
      <c r="EZL1632" s="14"/>
      <c r="EZM1632" s="14"/>
      <c r="EZN1632" s="14"/>
      <c r="EZO1632" s="14"/>
      <c r="EZP1632" s="14"/>
      <c r="EZQ1632" s="14"/>
      <c r="EZR1632" s="14"/>
      <c r="EZS1632" s="14"/>
      <c r="EZT1632" s="14"/>
      <c r="EZU1632" s="14"/>
      <c r="EZV1632" s="14"/>
      <c r="EZW1632" s="14"/>
      <c r="EZX1632" s="14"/>
      <c r="EZY1632" s="14"/>
      <c r="EZZ1632" s="14"/>
      <c r="FAA1632" s="14"/>
      <c r="FAB1632" s="14"/>
      <c r="FAC1632" s="14"/>
      <c r="FAD1632" s="14"/>
      <c r="FAE1632" s="14"/>
      <c r="FAF1632" s="14"/>
      <c r="FAG1632" s="14"/>
      <c r="FAH1632" s="14"/>
      <c r="FAI1632" s="14"/>
      <c r="FAJ1632" s="14"/>
      <c r="FAK1632" s="14"/>
      <c r="FAL1632" s="14"/>
      <c r="FAM1632" s="14"/>
      <c r="FAN1632" s="14"/>
      <c r="FAO1632" s="14"/>
      <c r="FAP1632" s="14"/>
      <c r="FAQ1632" s="14"/>
      <c r="FAR1632" s="14"/>
      <c r="FAS1632" s="14"/>
      <c r="FAT1632" s="14"/>
      <c r="FAU1632" s="14"/>
      <c r="FAV1632" s="14"/>
      <c r="FAW1632" s="14"/>
      <c r="FAX1632" s="14"/>
      <c r="FAY1632" s="14"/>
      <c r="FAZ1632" s="14"/>
      <c r="FBA1632" s="14"/>
      <c r="FBB1632" s="14"/>
      <c r="FBC1632" s="14"/>
      <c r="FBD1632" s="14"/>
      <c r="FBE1632" s="14"/>
      <c r="FBF1632" s="14"/>
      <c r="FBG1632" s="14"/>
      <c r="FBH1632" s="14"/>
      <c r="FBI1632" s="14"/>
      <c r="FBJ1632" s="14"/>
      <c r="FBK1632" s="14"/>
      <c r="FBL1632" s="14"/>
      <c r="FBM1632" s="14"/>
      <c r="FBN1632" s="14"/>
      <c r="FBO1632" s="14"/>
      <c r="FBP1632" s="14"/>
      <c r="FBQ1632" s="14"/>
      <c r="FBR1632" s="14"/>
      <c r="FBS1632" s="14"/>
      <c r="FBT1632" s="14"/>
      <c r="FBU1632" s="14"/>
      <c r="FBV1632" s="14"/>
      <c r="FBW1632" s="14"/>
      <c r="FBX1632" s="14"/>
      <c r="FBY1632" s="14"/>
      <c r="FBZ1632" s="14"/>
      <c r="FCA1632" s="14"/>
      <c r="FCB1632" s="14"/>
      <c r="FCC1632" s="14"/>
      <c r="FCD1632" s="14"/>
      <c r="FCE1632" s="14"/>
      <c r="FCF1632" s="14"/>
      <c r="FCG1632" s="14"/>
      <c r="FCH1632" s="14"/>
      <c r="FCI1632" s="14"/>
      <c r="FCJ1632" s="14"/>
      <c r="FCK1632" s="14"/>
      <c r="FCL1632" s="14"/>
      <c r="FCM1632" s="14"/>
      <c r="FCN1632" s="14"/>
      <c r="FCO1632" s="14"/>
      <c r="FCP1632" s="14"/>
      <c r="FCQ1632" s="14"/>
      <c r="FCR1632" s="14"/>
      <c r="FCS1632" s="14"/>
      <c r="FCT1632" s="14"/>
      <c r="FCU1632" s="14"/>
      <c r="FCV1632" s="14"/>
      <c r="FCW1632" s="14"/>
      <c r="FCX1632" s="14"/>
      <c r="FCY1632" s="14"/>
      <c r="FCZ1632" s="14"/>
      <c r="FDA1632" s="14"/>
      <c r="FDB1632" s="14"/>
      <c r="FDC1632" s="14"/>
      <c r="FDD1632" s="14"/>
      <c r="FDE1632" s="14"/>
      <c r="FDF1632" s="14"/>
      <c r="FDG1632" s="14"/>
      <c r="FDH1632" s="14"/>
      <c r="FDI1632" s="14"/>
      <c r="FDJ1632" s="14"/>
      <c r="FDK1632" s="14"/>
      <c r="FDL1632" s="14"/>
      <c r="FDM1632" s="14"/>
      <c r="FDN1632" s="14"/>
      <c r="FDO1632" s="14"/>
      <c r="FDP1632" s="14"/>
      <c r="FDQ1632" s="14"/>
      <c r="FDR1632" s="14"/>
      <c r="FDS1632" s="14"/>
      <c r="FDT1632" s="14"/>
      <c r="FDU1632" s="14"/>
      <c r="FDV1632" s="14"/>
      <c r="FDW1632" s="14"/>
      <c r="FDX1632" s="14"/>
      <c r="FDY1632" s="14"/>
      <c r="FDZ1632" s="14"/>
      <c r="FEA1632" s="14"/>
      <c r="FEB1632" s="14"/>
      <c r="FEC1632" s="14"/>
      <c r="FED1632" s="14"/>
      <c r="FEE1632" s="14"/>
      <c r="FEF1632" s="14"/>
      <c r="FEG1632" s="14"/>
      <c r="FEH1632" s="14"/>
      <c r="FEI1632" s="14"/>
      <c r="FEJ1632" s="14"/>
      <c r="FEK1632" s="14"/>
      <c r="FEL1632" s="14"/>
      <c r="FEM1632" s="14"/>
      <c r="FEN1632" s="14"/>
      <c r="FEO1632" s="14"/>
      <c r="FEP1632" s="14"/>
      <c r="FEQ1632" s="14"/>
      <c r="FER1632" s="14"/>
      <c r="FES1632" s="14"/>
      <c r="FET1632" s="14"/>
      <c r="FEU1632" s="14"/>
      <c r="FEV1632" s="14"/>
      <c r="FEW1632" s="14"/>
      <c r="FEX1632" s="14"/>
      <c r="FEY1632" s="14"/>
      <c r="FEZ1632" s="14"/>
      <c r="FFA1632" s="14"/>
      <c r="FFB1632" s="14"/>
      <c r="FFC1632" s="14"/>
      <c r="FFD1632" s="14"/>
      <c r="FFE1632" s="14"/>
      <c r="FFF1632" s="14"/>
      <c r="FFG1632" s="14"/>
      <c r="FFH1632" s="14"/>
      <c r="FFI1632" s="14"/>
      <c r="FFJ1632" s="14"/>
      <c r="FFK1632" s="14"/>
      <c r="FFL1632" s="14"/>
      <c r="FFM1632" s="14"/>
      <c r="FFN1632" s="14"/>
      <c r="FFO1632" s="14"/>
      <c r="FFP1632" s="14"/>
      <c r="FFQ1632" s="14"/>
      <c r="FFR1632" s="14"/>
      <c r="FFS1632" s="14"/>
      <c r="FFT1632" s="14"/>
      <c r="FFU1632" s="14"/>
      <c r="FFV1632" s="14"/>
      <c r="FFW1632" s="14"/>
      <c r="FFX1632" s="14"/>
      <c r="FFY1632" s="14"/>
      <c r="FFZ1632" s="14"/>
      <c r="FGA1632" s="14"/>
      <c r="FGB1632" s="14"/>
      <c r="FGC1632" s="14"/>
      <c r="FGD1632" s="14"/>
      <c r="FGE1632" s="14"/>
      <c r="FGF1632" s="14"/>
      <c r="FGG1632" s="14"/>
      <c r="FGH1632" s="14"/>
      <c r="FGI1632" s="14"/>
      <c r="FGJ1632" s="14"/>
      <c r="FGK1632" s="14"/>
      <c r="FGL1632" s="14"/>
      <c r="FGM1632" s="14"/>
      <c r="FGN1632" s="14"/>
      <c r="FGO1632" s="14"/>
      <c r="FGP1632" s="14"/>
      <c r="FGQ1632" s="14"/>
      <c r="FGR1632" s="14"/>
      <c r="FGS1632" s="14"/>
      <c r="FGT1632" s="14"/>
      <c r="FGU1632" s="14"/>
      <c r="FGV1632" s="14"/>
      <c r="FGW1632" s="14"/>
      <c r="FGX1632" s="14"/>
      <c r="FGY1632" s="14"/>
      <c r="FGZ1632" s="14"/>
      <c r="FHA1632" s="14"/>
      <c r="FHB1632" s="14"/>
      <c r="FHC1632" s="14"/>
      <c r="FHD1632" s="14"/>
      <c r="FHE1632" s="14"/>
      <c r="FHF1632" s="14"/>
      <c r="FHG1632" s="14"/>
      <c r="FHH1632" s="14"/>
      <c r="FHI1632" s="14"/>
      <c r="FHJ1632" s="14"/>
      <c r="FHK1632" s="14"/>
      <c r="FHL1632" s="14"/>
      <c r="FHM1632" s="14"/>
      <c r="FHN1632" s="14"/>
      <c r="FHO1632" s="14"/>
      <c r="FHP1632" s="14"/>
      <c r="FHQ1632" s="14"/>
      <c r="FHR1632" s="14"/>
      <c r="FHS1632" s="14"/>
      <c r="FHT1632" s="14"/>
      <c r="FHU1632" s="14"/>
      <c r="FHV1632" s="14"/>
      <c r="FHW1632" s="14"/>
      <c r="FHX1632" s="14"/>
      <c r="FHY1632" s="14"/>
      <c r="FHZ1632" s="14"/>
      <c r="FIA1632" s="14"/>
      <c r="FIB1632" s="14"/>
      <c r="FIC1632" s="14"/>
      <c r="FID1632" s="14"/>
      <c r="FIE1632" s="14"/>
      <c r="FIF1632" s="14"/>
      <c r="FIG1632" s="14"/>
      <c r="FIH1632" s="14"/>
      <c r="FII1632" s="14"/>
      <c r="FIJ1632" s="14"/>
      <c r="FIK1632" s="14"/>
      <c r="FIL1632" s="14"/>
      <c r="FIM1632" s="14"/>
      <c r="FIN1632" s="14"/>
      <c r="FIO1632" s="14"/>
      <c r="FIP1632" s="14"/>
      <c r="FIQ1632" s="14"/>
      <c r="FIR1632" s="14"/>
      <c r="FIS1632" s="14"/>
      <c r="FIT1632" s="14"/>
      <c r="FIU1632" s="14"/>
      <c r="FIV1632" s="14"/>
      <c r="FIW1632" s="14"/>
      <c r="FIX1632" s="14"/>
      <c r="FIY1632" s="14"/>
      <c r="FIZ1632" s="14"/>
      <c r="FJA1632" s="14"/>
      <c r="FJB1632" s="14"/>
      <c r="FJC1632" s="14"/>
      <c r="FJD1632" s="14"/>
      <c r="FJE1632" s="14"/>
      <c r="FJF1632" s="14"/>
      <c r="FJG1632" s="14"/>
      <c r="FJH1632" s="14"/>
      <c r="FJI1632" s="14"/>
      <c r="FJJ1632" s="14"/>
      <c r="FJK1632" s="14"/>
      <c r="FJL1632" s="14"/>
      <c r="FJM1632" s="14"/>
      <c r="FJN1632" s="14"/>
      <c r="FJO1632" s="14"/>
      <c r="FJP1632" s="14"/>
      <c r="FJQ1632" s="14"/>
      <c r="FJR1632" s="14"/>
      <c r="FJS1632" s="14"/>
      <c r="FJT1632" s="14"/>
      <c r="FJU1632" s="14"/>
      <c r="FJV1632" s="14"/>
      <c r="FJW1632" s="14"/>
      <c r="FJX1632" s="14"/>
      <c r="FJY1632" s="14"/>
      <c r="FJZ1632" s="14"/>
      <c r="FKA1632" s="14"/>
      <c r="FKB1632" s="14"/>
      <c r="FKC1632" s="14"/>
      <c r="FKD1632" s="14"/>
      <c r="FKE1632" s="14"/>
      <c r="FKF1632" s="14"/>
      <c r="FKG1632" s="14"/>
      <c r="FKH1632" s="14"/>
      <c r="FKI1632" s="14"/>
      <c r="FKJ1632" s="14"/>
      <c r="FKK1632" s="14"/>
      <c r="FKL1632" s="14"/>
      <c r="FKM1632" s="14"/>
      <c r="FKN1632" s="14"/>
      <c r="FKO1632" s="14"/>
      <c r="FKP1632" s="14"/>
      <c r="FKQ1632" s="14"/>
      <c r="FKR1632" s="14"/>
      <c r="FKS1632" s="14"/>
      <c r="FKT1632" s="14"/>
      <c r="FKU1632" s="14"/>
      <c r="FKV1632" s="14"/>
      <c r="FKW1632" s="14"/>
      <c r="FKX1632" s="14"/>
      <c r="FKY1632" s="14"/>
      <c r="FKZ1632" s="14"/>
      <c r="FLA1632" s="14"/>
      <c r="FLB1632" s="14"/>
      <c r="FLC1632" s="14"/>
      <c r="FLD1632" s="14"/>
      <c r="FLE1632" s="14"/>
      <c r="FLF1632" s="14"/>
      <c r="FLG1632" s="14"/>
      <c r="FLH1632" s="14"/>
      <c r="FLI1632" s="14"/>
      <c r="FLJ1632" s="14"/>
      <c r="FLK1632" s="14"/>
      <c r="FLL1632" s="14"/>
      <c r="FLM1632" s="14"/>
      <c r="FLN1632" s="14"/>
      <c r="FLO1632" s="14"/>
      <c r="FLP1632" s="14"/>
      <c r="FLQ1632" s="14"/>
      <c r="FLR1632" s="14"/>
      <c r="FLS1632" s="14"/>
      <c r="FLT1632" s="14"/>
      <c r="FLU1632" s="14"/>
      <c r="FLV1632" s="14"/>
      <c r="FLW1632" s="14"/>
      <c r="FLX1632" s="14"/>
      <c r="FLY1632" s="14"/>
      <c r="FLZ1632" s="14"/>
      <c r="FMA1632" s="14"/>
      <c r="FMB1632" s="14"/>
      <c r="FMC1632" s="14"/>
      <c r="FMD1632" s="14"/>
      <c r="FME1632" s="14"/>
      <c r="FMF1632" s="14"/>
      <c r="FMG1632" s="14"/>
      <c r="FMH1632" s="14"/>
      <c r="FMI1632" s="14"/>
      <c r="FMJ1632" s="14"/>
      <c r="FMK1632" s="14"/>
      <c r="FML1632" s="14"/>
      <c r="FMM1632" s="14"/>
      <c r="FMN1632" s="14"/>
      <c r="FMO1632" s="14"/>
      <c r="FMP1632" s="14"/>
      <c r="FMQ1632" s="14"/>
      <c r="FMR1632" s="14"/>
      <c r="FMS1632" s="14"/>
      <c r="FMT1632" s="14"/>
      <c r="FMU1632" s="14"/>
      <c r="FMV1632" s="14"/>
      <c r="FMW1632" s="14"/>
      <c r="FMX1632" s="14"/>
      <c r="FMY1632" s="14"/>
      <c r="FMZ1632" s="14"/>
      <c r="FNA1632" s="14"/>
      <c r="FNB1632" s="14"/>
      <c r="FNC1632" s="14"/>
      <c r="FND1632" s="14"/>
      <c r="FNE1632" s="14"/>
      <c r="FNF1632" s="14"/>
      <c r="FNG1632" s="14"/>
      <c r="FNH1632" s="14"/>
      <c r="FNI1632" s="14"/>
      <c r="FNJ1632" s="14"/>
      <c r="FNK1632" s="14"/>
      <c r="FNL1632" s="14"/>
      <c r="FNM1632" s="14"/>
      <c r="FNN1632" s="14"/>
      <c r="FNO1632" s="14"/>
      <c r="FNP1632" s="14"/>
      <c r="FNQ1632" s="14"/>
      <c r="FNR1632" s="14"/>
      <c r="FNS1632" s="14"/>
      <c r="FNT1632" s="14"/>
      <c r="FNU1632" s="14"/>
      <c r="FNV1632" s="14"/>
      <c r="FNW1632" s="14"/>
      <c r="FNX1632" s="14"/>
      <c r="FNY1632" s="14"/>
      <c r="FNZ1632" s="14"/>
      <c r="FOA1632" s="14"/>
      <c r="FOB1632" s="14"/>
      <c r="FOC1632" s="14"/>
      <c r="FOD1632" s="14"/>
      <c r="FOE1632" s="14"/>
      <c r="FOF1632" s="14"/>
      <c r="FOG1632" s="14"/>
      <c r="FOH1632" s="14"/>
      <c r="FOI1632" s="14"/>
      <c r="FOJ1632" s="14"/>
      <c r="FOK1632" s="14"/>
      <c r="FOL1632" s="14"/>
      <c r="FOM1632" s="14"/>
      <c r="FON1632" s="14"/>
      <c r="FOO1632" s="14"/>
      <c r="FOP1632" s="14"/>
      <c r="FOQ1632" s="14"/>
      <c r="FOR1632" s="14"/>
      <c r="FOS1632" s="14"/>
      <c r="FOT1632" s="14"/>
      <c r="FOU1632" s="14"/>
      <c r="FOV1632" s="14"/>
      <c r="FOW1632" s="14"/>
      <c r="FOX1632" s="14"/>
      <c r="FOY1632" s="14"/>
      <c r="FOZ1632" s="14"/>
      <c r="FPA1632" s="14"/>
      <c r="FPB1632" s="14"/>
      <c r="FPC1632" s="14"/>
      <c r="FPD1632" s="14"/>
      <c r="FPE1632" s="14"/>
      <c r="FPF1632" s="14"/>
      <c r="FPG1632" s="14"/>
      <c r="FPH1632" s="14"/>
      <c r="FPI1632" s="14"/>
      <c r="FPJ1632" s="14"/>
      <c r="FPK1632" s="14"/>
      <c r="FPL1632" s="14"/>
      <c r="FPM1632" s="14"/>
      <c r="FPN1632" s="14"/>
      <c r="FPO1632" s="14"/>
      <c r="FPP1632" s="14"/>
      <c r="FPQ1632" s="14"/>
      <c r="FPR1632" s="14"/>
      <c r="FPS1632" s="14"/>
      <c r="FPT1632" s="14"/>
      <c r="FPU1632" s="14"/>
      <c r="FPV1632" s="14"/>
      <c r="FPW1632" s="14"/>
      <c r="FPX1632" s="14"/>
      <c r="FPY1632" s="14"/>
      <c r="FPZ1632" s="14"/>
      <c r="FQA1632" s="14"/>
      <c r="FQB1632" s="14"/>
      <c r="FQC1632" s="14"/>
      <c r="FQD1632" s="14"/>
      <c r="FQE1632" s="14"/>
      <c r="FQF1632" s="14"/>
      <c r="FQG1632" s="14"/>
      <c r="FQH1632" s="14"/>
      <c r="FQI1632" s="14"/>
      <c r="FQJ1632" s="14"/>
      <c r="FQK1632" s="14"/>
      <c r="FQL1632" s="14"/>
      <c r="FQM1632" s="14"/>
      <c r="FQN1632" s="14"/>
      <c r="FQO1632" s="14"/>
      <c r="FQP1632" s="14"/>
      <c r="FQQ1632" s="14"/>
      <c r="FQR1632" s="14"/>
      <c r="FQS1632" s="14"/>
      <c r="FQT1632" s="14"/>
      <c r="FQU1632" s="14"/>
      <c r="FQV1632" s="14"/>
      <c r="FQW1632" s="14"/>
      <c r="FQX1632" s="14"/>
      <c r="FQY1632" s="14"/>
      <c r="FQZ1632" s="14"/>
      <c r="FRA1632" s="14"/>
      <c r="FRB1632" s="14"/>
      <c r="FRC1632" s="14"/>
      <c r="FRD1632" s="14"/>
      <c r="FRE1632" s="14"/>
      <c r="FRF1632" s="14"/>
      <c r="FRG1632" s="14"/>
      <c r="FRH1632" s="14"/>
      <c r="FRI1632" s="14"/>
      <c r="FRJ1632" s="14"/>
      <c r="FRK1632" s="14"/>
      <c r="FRL1632" s="14"/>
      <c r="FRM1632" s="14"/>
      <c r="FRN1632" s="14"/>
      <c r="FRO1632" s="14"/>
      <c r="FRP1632" s="14"/>
      <c r="FRQ1632" s="14"/>
      <c r="FRR1632" s="14"/>
      <c r="FRS1632" s="14"/>
      <c r="FRT1632" s="14"/>
      <c r="FRU1632" s="14"/>
      <c r="FRV1632" s="14"/>
      <c r="FRW1632" s="14"/>
      <c r="FRX1632" s="14"/>
      <c r="FRY1632" s="14"/>
      <c r="FRZ1632" s="14"/>
      <c r="FSA1632" s="14"/>
      <c r="FSB1632" s="14"/>
      <c r="FSC1632" s="14"/>
      <c r="FSD1632" s="14"/>
      <c r="FSE1632" s="14"/>
      <c r="FSF1632" s="14"/>
      <c r="FSG1632" s="14"/>
      <c r="FSH1632" s="14"/>
      <c r="FSI1632" s="14"/>
      <c r="FSJ1632" s="14"/>
      <c r="FSK1632" s="14"/>
      <c r="FSL1632" s="14"/>
      <c r="FSM1632" s="14"/>
      <c r="FSN1632" s="14"/>
      <c r="FSO1632" s="14"/>
      <c r="FSP1632" s="14"/>
      <c r="FSQ1632" s="14"/>
      <c r="FSR1632" s="14"/>
      <c r="FSS1632" s="14"/>
      <c r="FST1632" s="14"/>
      <c r="FSU1632" s="14"/>
      <c r="FSV1632" s="14"/>
      <c r="FSW1632" s="14"/>
      <c r="FSX1632" s="14"/>
      <c r="FSY1632" s="14"/>
      <c r="FSZ1632" s="14"/>
      <c r="FTA1632" s="14"/>
      <c r="FTB1632" s="14"/>
      <c r="FTC1632" s="14"/>
      <c r="FTD1632" s="14"/>
      <c r="FTE1632" s="14"/>
      <c r="FTF1632" s="14"/>
      <c r="FTG1632" s="14"/>
      <c r="FTH1632" s="14"/>
      <c r="FTI1632" s="14"/>
      <c r="FTJ1632" s="14"/>
      <c r="FTK1632" s="14"/>
      <c r="FTL1632" s="14"/>
      <c r="FTM1632" s="14"/>
      <c r="FTN1632" s="14"/>
      <c r="FTO1632" s="14"/>
      <c r="FTP1632" s="14"/>
      <c r="FTQ1632" s="14"/>
      <c r="FTR1632" s="14"/>
      <c r="FTS1632" s="14"/>
      <c r="FTT1632" s="14"/>
      <c r="FTU1632" s="14"/>
      <c r="FTV1632" s="14"/>
      <c r="FTW1632" s="14"/>
      <c r="FTX1632" s="14"/>
      <c r="FTY1632" s="14"/>
      <c r="FTZ1632" s="14"/>
      <c r="FUA1632" s="14"/>
      <c r="FUB1632" s="14"/>
      <c r="FUC1632" s="14"/>
      <c r="FUD1632" s="14"/>
      <c r="FUE1632" s="14"/>
      <c r="FUF1632" s="14"/>
      <c r="FUG1632" s="14"/>
      <c r="FUH1632" s="14"/>
      <c r="FUI1632" s="14"/>
      <c r="FUJ1632" s="14"/>
      <c r="FUK1632" s="14"/>
      <c r="FUL1632" s="14"/>
      <c r="FUM1632" s="14"/>
      <c r="FUN1632" s="14"/>
      <c r="FUO1632" s="14"/>
      <c r="FUP1632" s="14"/>
      <c r="FUQ1632" s="14"/>
      <c r="FUR1632" s="14"/>
      <c r="FUS1632" s="14"/>
      <c r="FUT1632" s="14"/>
      <c r="FUU1632" s="14"/>
      <c r="FUV1632" s="14"/>
      <c r="FUW1632" s="14"/>
      <c r="FUX1632" s="14"/>
      <c r="FUY1632" s="14"/>
      <c r="FUZ1632" s="14"/>
      <c r="FVA1632" s="14"/>
      <c r="FVB1632" s="14"/>
      <c r="FVC1632" s="14"/>
      <c r="FVD1632" s="14"/>
      <c r="FVE1632" s="14"/>
      <c r="FVF1632" s="14"/>
      <c r="FVG1632" s="14"/>
      <c r="FVH1632" s="14"/>
      <c r="FVI1632" s="14"/>
      <c r="FVJ1632" s="14"/>
      <c r="FVK1632" s="14"/>
      <c r="FVL1632" s="14"/>
      <c r="FVM1632" s="14"/>
      <c r="FVN1632" s="14"/>
      <c r="FVO1632" s="14"/>
      <c r="FVP1632" s="14"/>
      <c r="FVQ1632" s="14"/>
      <c r="FVR1632" s="14"/>
      <c r="FVS1632" s="14"/>
      <c r="FVT1632" s="14"/>
      <c r="FVU1632" s="14"/>
      <c r="FVV1632" s="14"/>
      <c r="FVW1632" s="14"/>
      <c r="FVX1632" s="14"/>
      <c r="FVY1632" s="14"/>
      <c r="FVZ1632" s="14"/>
      <c r="FWA1632" s="14"/>
      <c r="FWB1632" s="14"/>
      <c r="FWC1632" s="14"/>
      <c r="FWD1632" s="14"/>
      <c r="FWE1632" s="14"/>
      <c r="FWF1632" s="14"/>
      <c r="FWG1632" s="14"/>
      <c r="FWH1632" s="14"/>
      <c r="FWI1632" s="14"/>
      <c r="FWJ1632" s="14"/>
      <c r="FWK1632" s="14"/>
      <c r="FWL1632" s="14"/>
      <c r="FWM1632" s="14"/>
      <c r="FWN1632" s="14"/>
      <c r="FWO1632" s="14"/>
      <c r="FWP1632" s="14"/>
      <c r="FWQ1632" s="14"/>
      <c r="FWR1632" s="14"/>
      <c r="FWS1632" s="14"/>
      <c r="FWT1632" s="14"/>
      <c r="FWU1632" s="14"/>
      <c r="FWV1632" s="14"/>
      <c r="FWW1632" s="14"/>
      <c r="FWX1632" s="14"/>
      <c r="FWY1632" s="14"/>
      <c r="FWZ1632" s="14"/>
      <c r="FXA1632" s="14"/>
      <c r="FXB1632" s="14"/>
      <c r="FXC1632" s="14"/>
      <c r="FXD1632" s="14"/>
      <c r="FXE1632" s="14"/>
      <c r="FXF1632" s="14"/>
      <c r="FXG1632" s="14"/>
      <c r="FXH1632" s="14"/>
      <c r="FXI1632" s="14"/>
      <c r="FXJ1632" s="14"/>
      <c r="FXK1632" s="14"/>
      <c r="FXL1632" s="14"/>
      <c r="FXM1632" s="14"/>
      <c r="FXN1632" s="14"/>
      <c r="FXO1632" s="14"/>
      <c r="FXP1632" s="14"/>
      <c r="FXQ1632" s="14"/>
      <c r="FXR1632" s="14"/>
      <c r="FXS1632" s="14"/>
      <c r="FXT1632" s="14"/>
      <c r="FXU1632" s="14"/>
      <c r="FXV1632" s="14"/>
      <c r="FXW1632" s="14"/>
      <c r="FXX1632" s="14"/>
      <c r="FXY1632" s="14"/>
      <c r="FXZ1632" s="14"/>
      <c r="FYA1632" s="14"/>
      <c r="FYB1632" s="14"/>
      <c r="FYC1632" s="14"/>
      <c r="FYD1632" s="14"/>
      <c r="FYE1632" s="14"/>
      <c r="FYF1632" s="14"/>
      <c r="FYG1632" s="14"/>
      <c r="FYH1632" s="14"/>
      <c r="FYI1632" s="14"/>
      <c r="FYJ1632" s="14"/>
      <c r="FYK1632" s="14"/>
      <c r="FYL1632" s="14"/>
      <c r="FYM1632" s="14"/>
      <c r="FYN1632" s="14"/>
      <c r="FYO1632" s="14"/>
      <c r="FYP1632" s="14"/>
      <c r="FYQ1632" s="14"/>
      <c r="FYR1632" s="14"/>
      <c r="FYS1632" s="14"/>
      <c r="FYT1632" s="14"/>
      <c r="FYU1632" s="14"/>
      <c r="FYV1632" s="14"/>
      <c r="FYW1632" s="14"/>
      <c r="FYX1632" s="14"/>
      <c r="FYY1632" s="14"/>
      <c r="FYZ1632" s="14"/>
      <c r="FZA1632" s="14"/>
      <c r="FZB1632" s="14"/>
      <c r="FZC1632" s="14"/>
      <c r="FZD1632" s="14"/>
      <c r="FZE1632" s="14"/>
      <c r="FZF1632" s="14"/>
      <c r="FZG1632" s="14"/>
      <c r="FZH1632" s="14"/>
      <c r="FZI1632" s="14"/>
      <c r="FZJ1632" s="14"/>
      <c r="FZK1632" s="14"/>
      <c r="FZL1632" s="14"/>
      <c r="FZM1632" s="14"/>
      <c r="FZN1632" s="14"/>
      <c r="FZO1632" s="14"/>
      <c r="FZP1632" s="14"/>
      <c r="FZQ1632" s="14"/>
      <c r="FZR1632" s="14"/>
      <c r="FZS1632" s="14"/>
      <c r="FZT1632" s="14"/>
      <c r="FZU1632" s="14"/>
      <c r="FZV1632" s="14"/>
      <c r="FZW1632" s="14"/>
      <c r="FZX1632" s="14"/>
      <c r="FZY1632" s="14"/>
      <c r="FZZ1632" s="14"/>
      <c r="GAA1632" s="14"/>
      <c r="GAB1632" s="14"/>
      <c r="GAC1632" s="14"/>
      <c r="GAD1632" s="14"/>
      <c r="GAE1632" s="14"/>
      <c r="GAF1632" s="14"/>
      <c r="GAG1632" s="14"/>
      <c r="GAH1632" s="14"/>
      <c r="GAI1632" s="14"/>
      <c r="GAJ1632" s="14"/>
      <c r="GAK1632" s="14"/>
      <c r="GAL1632" s="14"/>
      <c r="GAM1632" s="14"/>
      <c r="GAN1632" s="14"/>
      <c r="GAO1632" s="14"/>
      <c r="GAP1632" s="14"/>
      <c r="GAQ1632" s="14"/>
      <c r="GAR1632" s="14"/>
      <c r="GAS1632" s="14"/>
      <c r="GAT1632" s="14"/>
      <c r="GAU1632" s="14"/>
      <c r="GAV1632" s="14"/>
      <c r="GAW1632" s="14"/>
      <c r="GAX1632" s="14"/>
      <c r="GAY1632" s="14"/>
      <c r="GAZ1632" s="14"/>
      <c r="GBA1632" s="14"/>
      <c r="GBB1632" s="14"/>
      <c r="GBC1632" s="14"/>
      <c r="GBD1632" s="14"/>
      <c r="GBE1632" s="14"/>
      <c r="GBF1632" s="14"/>
      <c r="GBG1632" s="14"/>
      <c r="GBH1632" s="14"/>
      <c r="GBI1632" s="14"/>
      <c r="GBJ1632" s="14"/>
      <c r="GBK1632" s="14"/>
      <c r="GBL1632" s="14"/>
      <c r="GBM1632" s="14"/>
      <c r="GBN1632" s="14"/>
      <c r="GBO1632" s="14"/>
      <c r="GBP1632" s="14"/>
      <c r="GBQ1632" s="14"/>
      <c r="GBR1632" s="14"/>
      <c r="GBS1632" s="14"/>
      <c r="GBT1632" s="14"/>
      <c r="GBU1632" s="14"/>
      <c r="GBV1632" s="14"/>
      <c r="GBW1632" s="14"/>
      <c r="GBX1632" s="14"/>
      <c r="GBY1632" s="14"/>
      <c r="GBZ1632" s="14"/>
      <c r="GCA1632" s="14"/>
      <c r="GCB1632" s="14"/>
      <c r="GCC1632" s="14"/>
      <c r="GCD1632" s="14"/>
      <c r="GCE1632" s="14"/>
      <c r="GCF1632" s="14"/>
      <c r="GCG1632" s="14"/>
      <c r="GCH1632" s="14"/>
      <c r="GCI1632" s="14"/>
      <c r="GCJ1632" s="14"/>
      <c r="GCK1632" s="14"/>
      <c r="GCL1632" s="14"/>
      <c r="GCM1632" s="14"/>
      <c r="GCN1632" s="14"/>
      <c r="GCO1632" s="14"/>
      <c r="GCP1632" s="14"/>
      <c r="GCQ1632" s="14"/>
      <c r="GCR1632" s="14"/>
      <c r="GCS1632" s="14"/>
      <c r="GCT1632" s="14"/>
      <c r="GCU1632" s="14"/>
      <c r="GCV1632" s="14"/>
      <c r="GCW1632" s="14"/>
      <c r="GCX1632" s="14"/>
      <c r="GCY1632" s="14"/>
      <c r="GCZ1632" s="14"/>
      <c r="GDA1632" s="14"/>
      <c r="GDB1632" s="14"/>
      <c r="GDC1632" s="14"/>
      <c r="GDD1632" s="14"/>
      <c r="GDE1632" s="14"/>
      <c r="GDF1632" s="14"/>
      <c r="GDG1632" s="14"/>
      <c r="GDH1632" s="14"/>
      <c r="GDI1632" s="14"/>
      <c r="GDJ1632" s="14"/>
      <c r="GDK1632" s="14"/>
      <c r="GDL1632" s="14"/>
      <c r="GDM1632" s="14"/>
      <c r="GDN1632" s="14"/>
      <c r="GDO1632" s="14"/>
      <c r="GDP1632" s="14"/>
      <c r="GDQ1632" s="14"/>
      <c r="GDR1632" s="14"/>
      <c r="GDS1632" s="14"/>
      <c r="GDT1632" s="14"/>
      <c r="GDU1632" s="14"/>
      <c r="GDV1632" s="14"/>
      <c r="GDW1632" s="14"/>
      <c r="GDX1632" s="14"/>
      <c r="GDY1632" s="14"/>
      <c r="GDZ1632" s="14"/>
      <c r="GEA1632" s="14"/>
      <c r="GEB1632" s="14"/>
      <c r="GEC1632" s="14"/>
      <c r="GED1632" s="14"/>
      <c r="GEE1632" s="14"/>
      <c r="GEF1632" s="14"/>
      <c r="GEG1632" s="14"/>
      <c r="GEH1632" s="14"/>
      <c r="GEI1632" s="14"/>
      <c r="GEJ1632" s="14"/>
      <c r="GEK1632" s="14"/>
      <c r="GEL1632" s="14"/>
      <c r="GEM1632" s="14"/>
      <c r="GEN1632" s="14"/>
      <c r="GEO1632" s="14"/>
      <c r="GEP1632" s="14"/>
      <c r="GEQ1632" s="14"/>
      <c r="GER1632" s="14"/>
      <c r="GES1632" s="14"/>
      <c r="GET1632" s="14"/>
      <c r="GEU1632" s="14"/>
      <c r="GEV1632" s="14"/>
      <c r="GEW1632" s="14"/>
      <c r="GEX1632" s="14"/>
      <c r="GEY1632" s="14"/>
      <c r="GEZ1632" s="14"/>
      <c r="GFA1632" s="14"/>
      <c r="GFB1632" s="14"/>
      <c r="GFC1632" s="14"/>
      <c r="GFD1632" s="14"/>
      <c r="GFE1632" s="14"/>
      <c r="GFF1632" s="14"/>
      <c r="GFG1632" s="14"/>
      <c r="GFH1632" s="14"/>
      <c r="GFI1632" s="14"/>
      <c r="GFJ1632" s="14"/>
      <c r="GFK1632" s="14"/>
      <c r="GFL1632" s="14"/>
      <c r="GFM1632" s="14"/>
      <c r="GFN1632" s="14"/>
      <c r="GFO1632" s="14"/>
      <c r="GFP1632" s="14"/>
      <c r="GFQ1632" s="14"/>
      <c r="GFR1632" s="14"/>
      <c r="GFS1632" s="14"/>
      <c r="GFT1632" s="14"/>
      <c r="GFU1632" s="14"/>
      <c r="GFV1632" s="14"/>
      <c r="GFW1632" s="14"/>
      <c r="GFX1632" s="14"/>
      <c r="GFY1632" s="14"/>
      <c r="GFZ1632" s="14"/>
      <c r="GGA1632" s="14"/>
      <c r="GGB1632" s="14"/>
      <c r="GGC1632" s="14"/>
      <c r="GGD1632" s="14"/>
      <c r="GGE1632" s="14"/>
      <c r="GGF1632" s="14"/>
      <c r="GGG1632" s="14"/>
      <c r="GGH1632" s="14"/>
      <c r="GGI1632" s="14"/>
      <c r="GGJ1632" s="14"/>
      <c r="GGK1632" s="14"/>
      <c r="GGL1632" s="14"/>
      <c r="GGM1632" s="14"/>
      <c r="GGN1632" s="14"/>
      <c r="GGO1632" s="14"/>
      <c r="GGP1632" s="14"/>
      <c r="GGQ1632" s="14"/>
      <c r="GGR1632" s="14"/>
      <c r="GGS1632" s="14"/>
      <c r="GGT1632" s="14"/>
      <c r="GGU1632" s="14"/>
      <c r="GGV1632" s="14"/>
      <c r="GGW1632" s="14"/>
      <c r="GGX1632" s="14"/>
      <c r="GGY1632" s="14"/>
      <c r="GGZ1632" s="14"/>
      <c r="GHA1632" s="14"/>
      <c r="GHB1632" s="14"/>
      <c r="GHC1632" s="14"/>
      <c r="GHD1632" s="14"/>
      <c r="GHE1632" s="14"/>
      <c r="GHF1632" s="14"/>
      <c r="GHG1632" s="14"/>
      <c r="GHH1632" s="14"/>
      <c r="GHI1632" s="14"/>
      <c r="GHJ1632" s="14"/>
      <c r="GHK1632" s="14"/>
      <c r="GHL1632" s="14"/>
      <c r="GHM1632" s="14"/>
      <c r="GHN1632" s="14"/>
      <c r="GHO1632" s="14"/>
      <c r="GHP1632" s="14"/>
      <c r="GHQ1632" s="14"/>
      <c r="GHR1632" s="14"/>
      <c r="GHS1632" s="14"/>
      <c r="GHT1632" s="14"/>
      <c r="GHU1632" s="14"/>
      <c r="GHV1632" s="14"/>
      <c r="GHW1632" s="14"/>
      <c r="GHX1632" s="14"/>
      <c r="GHY1632" s="14"/>
      <c r="GHZ1632" s="14"/>
      <c r="GIA1632" s="14"/>
      <c r="GIB1632" s="14"/>
      <c r="GIC1632" s="14"/>
      <c r="GID1632" s="14"/>
      <c r="GIE1632" s="14"/>
      <c r="GIF1632" s="14"/>
      <c r="GIG1632" s="14"/>
      <c r="GIH1632" s="14"/>
      <c r="GII1632" s="14"/>
      <c r="GIJ1632" s="14"/>
      <c r="GIK1632" s="14"/>
      <c r="GIL1632" s="14"/>
      <c r="GIM1632" s="14"/>
      <c r="GIN1632" s="14"/>
      <c r="GIO1632" s="14"/>
      <c r="GIP1632" s="14"/>
      <c r="GIQ1632" s="14"/>
      <c r="GIR1632" s="14"/>
      <c r="GIS1632" s="14"/>
      <c r="GIT1632" s="14"/>
      <c r="GIU1632" s="14"/>
      <c r="GIV1632" s="14"/>
      <c r="GIW1632" s="14"/>
      <c r="GIX1632" s="14"/>
      <c r="GIY1632" s="14"/>
      <c r="GIZ1632" s="14"/>
      <c r="GJA1632" s="14"/>
      <c r="GJB1632" s="14"/>
      <c r="GJC1632" s="14"/>
      <c r="GJD1632" s="14"/>
      <c r="GJE1632" s="14"/>
      <c r="GJF1632" s="14"/>
      <c r="GJG1632" s="14"/>
      <c r="GJH1632" s="14"/>
      <c r="GJI1632" s="14"/>
      <c r="GJJ1632" s="14"/>
      <c r="GJK1632" s="14"/>
      <c r="GJL1632" s="14"/>
      <c r="GJM1632" s="14"/>
      <c r="GJN1632" s="14"/>
      <c r="GJO1632" s="14"/>
      <c r="GJP1632" s="14"/>
      <c r="GJQ1632" s="14"/>
      <c r="GJR1632" s="14"/>
      <c r="GJS1632" s="14"/>
      <c r="GJT1632" s="14"/>
      <c r="GJU1632" s="14"/>
      <c r="GJV1632" s="14"/>
      <c r="GJW1632" s="14"/>
      <c r="GJX1632" s="14"/>
      <c r="GJY1632" s="14"/>
      <c r="GJZ1632" s="14"/>
      <c r="GKA1632" s="14"/>
      <c r="GKB1632" s="14"/>
      <c r="GKC1632" s="14"/>
      <c r="GKD1632" s="14"/>
      <c r="GKE1632" s="14"/>
      <c r="GKF1632" s="14"/>
      <c r="GKG1632" s="14"/>
      <c r="GKH1632" s="14"/>
      <c r="GKI1632" s="14"/>
      <c r="GKJ1632" s="14"/>
      <c r="GKK1632" s="14"/>
      <c r="GKL1632" s="14"/>
      <c r="GKM1632" s="14"/>
      <c r="GKN1632" s="14"/>
      <c r="GKO1632" s="14"/>
      <c r="GKP1632" s="14"/>
      <c r="GKQ1632" s="14"/>
      <c r="GKR1632" s="14"/>
      <c r="GKS1632" s="14"/>
      <c r="GKT1632" s="14"/>
      <c r="GKU1632" s="14"/>
      <c r="GKV1632" s="14"/>
      <c r="GKW1632" s="14"/>
      <c r="GKX1632" s="14"/>
      <c r="GKY1632" s="14"/>
      <c r="GKZ1632" s="14"/>
      <c r="GLA1632" s="14"/>
      <c r="GLB1632" s="14"/>
      <c r="GLC1632" s="14"/>
      <c r="GLD1632" s="14"/>
      <c r="GLE1632" s="14"/>
      <c r="GLF1632" s="14"/>
      <c r="GLG1632" s="14"/>
      <c r="GLH1632" s="14"/>
      <c r="GLI1632" s="14"/>
      <c r="GLJ1632" s="14"/>
      <c r="GLK1632" s="14"/>
      <c r="GLL1632" s="14"/>
      <c r="GLM1632" s="14"/>
      <c r="GLN1632" s="14"/>
      <c r="GLO1632" s="14"/>
      <c r="GLP1632" s="14"/>
      <c r="GLQ1632" s="14"/>
      <c r="GLR1632" s="14"/>
      <c r="GLS1632" s="14"/>
      <c r="GLT1632" s="14"/>
      <c r="GLU1632" s="14"/>
      <c r="GLV1632" s="14"/>
      <c r="GLW1632" s="14"/>
      <c r="GLX1632" s="14"/>
      <c r="GLY1632" s="14"/>
      <c r="GLZ1632" s="14"/>
      <c r="GMA1632" s="14"/>
      <c r="GMB1632" s="14"/>
      <c r="GMC1632" s="14"/>
      <c r="GMD1632" s="14"/>
      <c r="GME1632" s="14"/>
      <c r="GMF1632" s="14"/>
      <c r="GMG1632" s="14"/>
      <c r="GMH1632" s="14"/>
      <c r="GMI1632" s="14"/>
      <c r="GMJ1632" s="14"/>
      <c r="GMK1632" s="14"/>
      <c r="GML1632" s="14"/>
      <c r="GMM1632" s="14"/>
      <c r="GMN1632" s="14"/>
      <c r="GMO1632" s="14"/>
      <c r="GMP1632" s="14"/>
      <c r="GMQ1632" s="14"/>
      <c r="GMR1632" s="14"/>
      <c r="GMS1632" s="14"/>
      <c r="GMT1632" s="14"/>
      <c r="GMU1632" s="14"/>
      <c r="GMV1632" s="14"/>
      <c r="GMW1632" s="14"/>
      <c r="GMX1632" s="14"/>
      <c r="GMY1632" s="14"/>
      <c r="GMZ1632" s="14"/>
      <c r="GNA1632" s="14"/>
      <c r="GNB1632" s="14"/>
      <c r="GNC1632" s="14"/>
      <c r="GND1632" s="14"/>
      <c r="GNE1632" s="14"/>
      <c r="GNF1632" s="14"/>
      <c r="GNG1632" s="14"/>
      <c r="GNH1632" s="14"/>
      <c r="GNI1632" s="14"/>
      <c r="GNJ1632" s="14"/>
      <c r="GNK1632" s="14"/>
      <c r="GNL1632" s="14"/>
      <c r="GNM1632" s="14"/>
      <c r="GNN1632" s="14"/>
      <c r="GNO1632" s="14"/>
      <c r="GNP1632" s="14"/>
      <c r="GNQ1632" s="14"/>
      <c r="GNR1632" s="14"/>
      <c r="GNS1632" s="14"/>
      <c r="GNT1632" s="14"/>
      <c r="GNU1632" s="14"/>
      <c r="GNV1632" s="14"/>
      <c r="GNW1632" s="14"/>
      <c r="GNX1632" s="14"/>
      <c r="GNY1632" s="14"/>
      <c r="GNZ1632" s="14"/>
      <c r="GOA1632" s="14"/>
      <c r="GOB1632" s="14"/>
      <c r="GOC1632" s="14"/>
      <c r="GOD1632" s="14"/>
      <c r="GOE1632" s="14"/>
      <c r="GOF1632" s="14"/>
      <c r="GOG1632" s="14"/>
      <c r="GOH1632" s="14"/>
      <c r="GOI1632" s="14"/>
      <c r="GOJ1632" s="14"/>
      <c r="GOK1632" s="14"/>
      <c r="GOL1632" s="14"/>
      <c r="GOM1632" s="14"/>
      <c r="GON1632" s="14"/>
      <c r="GOO1632" s="14"/>
      <c r="GOP1632" s="14"/>
      <c r="GOQ1632" s="14"/>
      <c r="GOR1632" s="14"/>
      <c r="GOS1632" s="14"/>
      <c r="GOT1632" s="14"/>
      <c r="GOU1632" s="14"/>
      <c r="GOV1632" s="14"/>
      <c r="GOW1632" s="14"/>
      <c r="GOX1632" s="14"/>
      <c r="GOY1632" s="14"/>
      <c r="GOZ1632" s="14"/>
      <c r="GPA1632" s="14"/>
      <c r="GPB1632" s="14"/>
      <c r="GPC1632" s="14"/>
      <c r="GPD1632" s="14"/>
      <c r="GPE1632" s="14"/>
      <c r="GPF1632" s="14"/>
      <c r="GPG1632" s="14"/>
      <c r="GPH1632" s="14"/>
      <c r="GPI1632" s="14"/>
      <c r="GPJ1632" s="14"/>
      <c r="GPK1632" s="14"/>
      <c r="GPL1632" s="14"/>
      <c r="GPM1632" s="14"/>
      <c r="GPN1632" s="14"/>
      <c r="GPO1632" s="14"/>
      <c r="GPP1632" s="14"/>
      <c r="GPQ1632" s="14"/>
      <c r="GPR1632" s="14"/>
      <c r="GPS1632" s="14"/>
      <c r="GPT1632" s="14"/>
      <c r="GPU1632" s="14"/>
      <c r="GPV1632" s="14"/>
      <c r="GPW1632" s="14"/>
      <c r="GPX1632" s="14"/>
      <c r="GPY1632" s="14"/>
      <c r="GPZ1632" s="14"/>
      <c r="GQA1632" s="14"/>
      <c r="GQB1632" s="14"/>
      <c r="GQC1632" s="14"/>
      <c r="GQD1632" s="14"/>
      <c r="GQE1632" s="14"/>
      <c r="GQF1632" s="14"/>
      <c r="GQG1632" s="14"/>
      <c r="GQH1632" s="14"/>
      <c r="GQI1632" s="14"/>
      <c r="GQJ1632" s="14"/>
      <c r="GQK1632" s="14"/>
      <c r="GQL1632" s="14"/>
      <c r="GQM1632" s="14"/>
      <c r="GQN1632" s="14"/>
      <c r="GQO1632" s="14"/>
      <c r="GQP1632" s="14"/>
      <c r="GQQ1632" s="14"/>
      <c r="GQR1632" s="14"/>
      <c r="GQS1632" s="14"/>
      <c r="GQT1632" s="14"/>
      <c r="GQU1632" s="14"/>
      <c r="GQV1632" s="14"/>
      <c r="GQW1632" s="14"/>
      <c r="GQX1632" s="14"/>
      <c r="GQY1632" s="14"/>
      <c r="GQZ1632" s="14"/>
      <c r="GRA1632" s="14"/>
      <c r="GRB1632" s="14"/>
      <c r="GRC1632" s="14"/>
      <c r="GRD1632" s="14"/>
      <c r="GRE1632" s="14"/>
      <c r="GRF1632" s="14"/>
      <c r="GRG1632" s="14"/>
      <c r="GRH1632" s="14"/>
      <c r="GRI1632" s="14"/>
      <c r="GRJ1632" s="14"/>
      <c r="GRK1632" s="14"/>
      <c r="GRL1632" s="14"/>
      <c r="GRM1632" s="14"/>
      <c r="GRN1632" s="14"/>
      <c r="GRO1632" s="14"/>
      <c r="GRP1632" s="14"/>
      <c r="GRQ1632" s="14"/>
      <c r="GRR1632" s="14"/>
      <c r="GRS1632" s="14"/>
      <c r="GRT1632" s="14"/>
      <c r="GRU1632" s="14"/>
      <c r="GRV1632" s="14"/>
      <c r="GRW1632" s="14"/>
      <c r="GRX1632" s="14"/>
      <c r="GRY1632" s="14"/>
      <c r="GRZ1632" s="14"/>
      <c r="GSA1632" s="14"/>
      <c r="GSB1632" s="14"/>
      <c r="GSC1632" s="14"/>
      <c r="GSD1632" s="14"/>
      <c r="GSE1632" s="14"/>
      <c r="GSF1632" s="14"/>
      <c r="GSG1632" s="14"/>
      <c r="GSH1632" s="14"/>
      <c r="GSI1632" s="14"/>
      <c r="GSJ1632" s="14"/>
      <c r="GSK1632" s="14"/>
      <c r="GSL1632" s="14"/>
      <c r="GSM1632" s="14"/>
      <c r="GSN1632" s="14"/>
      <c r="GSO1632" s="14"/>
      <c r="GSP1632" s="14"/>
      <c r="GSQ1632" s="14"/>
      <c r="GSR1632" s="14"/>
      <c r="GSS1632" s="14"/>
      <c r="GST1632" s="14"/>
      <c r="GSU1632" s="14"/>
      <c r="GSV1632" s="14"/>
      <c r="GSW1632" s="14"/>
      <c r="GSX1632" s="14"/>
      <c r="GSY1632" s="14"/>
      <c r="GSZ1632" s="14"/>
      <c r="GTA1632" s="14"/>
      <c r="GTB1632" s="14"/>
      <c r="GTC1632" s="14"/>
      <c r="GTD1632" s="14"/>
      <c r="GTE1632" s="14"/>
      <c r="GTF1632" s="14"/>
      <c r="GTG1632" s="14"/>
      <c r="GTH1632" s="14"/>
      <c r="GTI1632" s="14"/>
      <c r="GTJ1632" s="14"/>
      <c r="GTK1632" s="14"/>
      <c r="GTL1632" s="14"/>
      <c r="GTM1632" s="14"/>
      <c r="GTN1632" s="14"/>
      <c r="GTO1632" s="14"/>
      <c r="GTP1632" s="14"/>
      <c r="GTQ1632" s="14"/>
      <c r="GTR1632" s="14"/>
      <c r="GTS1632" s="14"/>
      <c r="GTT1632" s="14"/>
      <c r="GTU1632" s="14"/>
      <c r="GTV1632" s="14"/>
      <c r="GTW1632" s="14"/>
      <c r="GTX1632" s="14"/>
      <c r="GTY1632" s="14"/>
      <c r="GTZ1632" s="14"/>
      <c r="GUA1632" s="14"/>
      <c r="GUB1632" s="14"/>
      <c r="GUC1632" s="14"/>
      <c r="GUD1632" s="14"/>
      <c r="GUE1632" s="14"/>
      <c r="GUF1632" s="14"/>
      <c r="GUG1632" s="14"/>
      <c r="GUH1632" s="14"/>
      <c r="GUI1632" s="14"/>
      <c r="GUJ1632" s="14"/>
      <c r="GUK1632" s="14"/>
      <c r="GUL1632" s="14"/>
      <c r="GUM1632" s="14"/>
      <c r="GUN1632" s="14"/>
      <c r="GUO1632" s="14"/>
      <c r="GUP1632" s="14"/>
      <c r="GUQ1632" s="14"/>
      <c r="GUR1632" s="14"/>
      <c r="GUS1632" s="14"/>
      <c r="GUT1632" s="14"/>
      <c r="GUU1632" s="14"/>
      <c r="GUV1632" s="14"/>
      <c r="GUW1632" s="14"/>
      <c r="GUX1632" s="14"/>
      <c r="GUY1632" s="14"/>
      <c r="GUZ1632" s="14"/>
      <c r="GVA1632" s="14"/>
      <c r="GVB1632" s="14"/>
      <c r="GVC1632" s="14"/>
      <c r="GVD1632" s="14"/>
      <c r="GVE1632" s="14"/>
      <c r="GVF1632" s="14"/>
      <c r="GVG1632" s="14"/>
      <c r="GVH1632" s="14"/>
      <c r="GVI1632" s="14"/>
      <c r="GVJ1632" s="14"/>
      <c r="GVK1632" s="14"/>
      <c r="GVL1632" s="14"/>
      <c r="GVM1632" s="14"/>
      <c r="GVN1632" s="14"/>
      <c r="GVO1632" s="14"/>
      <c r="GVP1632" s="14"/>
      <c r="GVQ1632" s="14"/>
      <c r="GVR1632" s="14"/>
      <c r="GVS1632" s="14"/>
      <c r="GVT1632" s="14"/>
      <c r="GVU1632" s="14"/>
      <c r="GVV1632" s="14"/>
      <c r="GVW1632" s="14"/>
      <c r="GVX1632" s="14"/>
      <c r="GVY1632" s="14"/>
      <c r="GVZ1632" s="14"/>
      <c r="GWA1632" s="14"/>
      <c r="GWB1632" s="14"/>
      <c r="GWC1632" s="14"/>
      <c r="GWD1632" s="14"/>
      <c r="GWE1632" s="14"/>
      <c r="GWF1632" s="14"/>
      <c r="GWG1632" s="14"/>
      <c r="GWH1632" s="14"/>
      <c r="GWI1632" s="14"/>
      <c r="GWJ1632" s="14"/>
      <c r="GWK1632" s="14"/>
      <c r="GWL1632" s="14"/>
      <c r="GWM1632" s="14"/>
      <c r="GWN1632" s="14"/>
      <c r="GWO1632" s="14"/>
      <c r="GWP1632" s="14"/>
      <c r="GWQ1632" s="14"/>
      <c r="GWR1632" s="14"/>
      <c r="GWS1632" s="14"/>
      <c r="GWT1632" s="14"/>
      <c r="GWU1632" s="14"/>
      <c r="GWV1632" s="14"/>
      <c r="GWW1632" s="14"/>
      <c r="GWX1632" s="14"/>
      <c r="GWY1632" s="14"/>
      <c r="GWZ1632" s="14"/>
      <c r="GXA1632" s="14"/>
      <c r="GXB1632" s="14"/>
      <c r="GXC1632" s="14"/>
      <c r="GXD1632" s="14"/>
      <c r="GXE1632" s="14"/>
      <c r="GXF1632" s="14"/>
      <c r="GXG1632" s="14"/>
      <c r="GXH1632" s="14"/>
      <c r="GXI1632" s="14"/>
      <c r="GXJ1632" s="14"/>
      <c r="GXK1632" s="14"/>
      <c r="GXL1632" s="14"/>
      <c r="GXM1632" s="14"/>
      <c r="GXN1632" s="14"/>
      <c r="GXO1632" s="14"/>
      <c r="GXP1632" s="14"/>
      <c r="GXQ1632" s="14"/>
      <c r="GXR1632" s="14"/>
      <c r="GXS1632" s="14"/>
      <c r="GXT1632" s="14"/>
      <c r="GXU1632" s="14"/>
      <c r="GXV1632" s="14"/>
      <c r="GXW1632" s="14"/>
      <c r="GXX1632" s="14"/>
      <c r="GXY1632" s="14"/>
      <c r="GXZ1632" s="14"/>
      <c r="GYA1632" s="14"/>
      <c r="GYB1632" s="14"/>
      <c r="GYC1632" s="14"/>
      <c r="GYD1632" s="14"/>
      <c r="GYE1632" s="14"/>
      <c r="GYF1632" s="14"/>
      <c r="GYG1632" s="14"/>
      <c r="GYH1632" s="14"/>
      <c r="GYI1632" s="14"/>
      <c r="GYJ1632" s="14"/>
      <c r="GYK1632" s="14"/>
      <c r="GYL1632" s="14"/>
      <c r="GYM1632" s="14"/>
      <c r="GYN1632" s="14"/>
      <c r="GYO1632" s="14"/>
      <c r="GYP1632" s="14"/>
      <c r="GYQ1632" s="14"/>
      <c r="GYR1632" s="14"/>
      <c r="GYS1632" s="14"/>
      <c r="GYT1632" s="14"/>
      <c r="GYU1632" s="14"/>
      <c r="GYV1632" s="14"/>
      <c r="GYW1632" s="14"/>
      <c r="GYX1632" s="14"/>
      <c r="GYY1632" s="14"/>
      <c r="GYZ1632" s="14"/>
      <c r="GZA1632" s="14"/>
      <c r="GZB1632" s="14"/>
      <c r="GZC1632" s="14"/>
      <c r="GZD1632" s="14"/>
      <c r="GZE1632" s="14"/>
      <c r="GZF1632" s="14"/>
      <c r="GZG1632" s="14"/>
      <c r="GZH1632" s="14"/>
      <c r="GZI1632" s="14"/>
      <c r="GZJ1632" s="14"/>
      <c r="GZK1632" s="14"/>
      <c r="GZL1632" s="14"/>
      <c r="GZM1632" s="14"/>
      <c r="GZN1632" s="14"/>
      <c r="GZO1632" s="14"/>
      <c r="GZP1632" s="14"/>
      <c r="GZQ1632" s="14"/>
      <c r="GZR1632" s="14"/>
      <c r="GZS1632" s="14"/>
      <c r="GZT1632" s="14"/>
      <c r="GZU1632" s="14"/>
      <c r="GZV1632" s="14"/>
      <c r="GZW1632" s="14"/>
      <c r="GZX1632" s="14"/>
      <c r="GZY1632" s="14"/>
      <c r="GZZ1632" s="14"/>
      <c r="HAA1632" s="14"/>
      <c r="HAB1632" s="14"/>
      <c r="HAC1632" s="14"/>
      <c r="HAD1632" s="14"/>
      <c r="HAE1632" s="14"/>
      <c r="HAF1632" s="14"/>
      <c r="HAG1632" s="14"/>
      <c r="HAH1632" s="14"/>
      <c r="HAI1632" s="14"/>
      <c r="HAJ1632" s="14"/>
      <c r="HAK1632" s="14"/>
      <c r="HAL1632" s="14"/>
      <c r="HAM1632" s="14"/>
      <c r="HAN1632" s="14"/>
      <c r="HAO1632" s="14"/>
      <c r="HAP1632" s="14"/>
      <c r="HAQ1632" s="14"/>
      <c r="HAR1632" s="14"/>
      <c r="HAS1632" s="14"/>
      <c r="HAT1632" s="14"/>
      <c r="HAU1632" s="14"/>
      <c r="HAV1632" s="14"/>
      <c r="HAW1632" s="14"/>
      <c r="HAX1632" s="14"/>
      <c r="HAY1632" s="14"/>
      <c r="HAZ1632" s="14"/>
      <c r="HBA1632" s="14"/>
      <c r="HBB1632" s="14"/>
      <c r="HBC1632" s="14"/>
      <c r="HBD1632" s="14"/>
      <c r="HBE1632" s="14"/>
      <c r="HBF1632" s="14"/>
      <c r="HBG1632" s="14"/>
      <c r="HBH1632" s="14"/>
      <c r="HBI1632" s="14"/>
      <c r="HBJ1632" s="14"/>
      <c r="HBK1632" s="14"/>
      <c r="HBL1632" s="14"/>
      <c r="HBM1632" s="14"/>
      <c r="HBN1632" s="14"/>
      <c r="HBO1632" s="14"/>
      <c r="HBP1632" s="14"/>
      <c r="HBQ1632" s="14"/>
      <c r="HBR1632" s="14"/>
      <c r="HBS1632" s="14"/>
      <c r="HBT1632" s="14"/>
      <c r="HBU1632" s="14"/>
      <c r="HBV1632" s="14"/>
      <c r="HBW1632" s="14"/>
      <c r="HBX1632" s="14"/>
      <c r="HBY1632" s="14"/>
      <c r="HBZ1632" s="14"/>
      <c r="HCA1632" s="14"/>
      <c r="HCB1632" s="14"/>
      <c r="HCC1632" s="14"/>
      <c r="HCD1632" s="14"/>
      <c r="HCE1632" s="14"/>
      <c r="HCF1632" s="14"/>
      <c r="HCG1632" s="14"/>
      <c r="HCH1632" s="14"/>
      <c r="HCI1632" s="14"/>
      <c r="HCJ1632" s="14"/>
      <c r="HCK1632" s="14"/>
      <c r="HCL1632" s="14"/>
      <c r="HCM1632" s="14"/>
      <c r="HCN1632" s="14"/>
      <c r="HCO1632" s="14"/>
      <c r="HCP1632" s="14"/>
      <c r="HCQ1632" s="14"/>
      <c r="HCR1632" s="14"/>
      <c r="HCS1632" s="14"/>
      <c r="HCT1632" s="14"/>
      <c r="HCU1632" s="14"/>
      <c r="HCV1632" s="14"/>
      <c r="HCW1632" s="14"/>
      <c r="HCX1632" s="14"/>
      <c r="HCY1632" s="14"/>
      <c r="HCZ1632" s="14"/>
      <c r="HDA1632" s="14"/>
      <c r="HDB1632" s="14"/>
      <c r="HDC1632" s="14"/>
      <c r="HDD1632" s="14"/>
      <c r="HDE1632" s="14"/>
      <c r="HDF1632" s="14"/>
      <c r="HDG1632" s="14"/>
      <c r="HDH1632" s="14"/>
      <c r="HDI1632" s="14"/>
      <c r="HDJ1632" s="14"/>
      <c r="HDK1632" s="14"/>
      <c r="HDL1632" s="14"/>
      <c r="HDM1632" s="14"/>
      <c r="HDN1632" s="14"/>
      <c r="HDO1632" s="14"/>
      <c r="HDP1632" s="14"/>
      <c r="HDQ1632" s="14"/>
      <c r="HDR1632" s="14"/>
      <c r="HDS1632" s="14"/>
      <c r="HDT1632" s="14"/>
      <c r="HDU1632" s="14"/>
      <c r="HDV1632" s="14"/>
      <c r="HDW1632" s="14"/>
      <c r="HDX1632" s="14"/>
      <c r="HDY1632" s="14"/>
      <c r="HDZ1632" s="14"/>
      <c r="HEA1632" s="14"/>
      <c r="HEB1632" s="14"/>
      <c r="HEC1632" s="14"/>
      <c r="HED1632" s="14"/>
      <c r="HEE1632" s="14"/>
      <c r="HEF1632" s="14"/>
      <c r="HEG1632" s="14"/>
      <c r="HEH1632" s="14"/>
      <c r="HEI1632" s="14"/>
      <c r="HEJ1632" s="14"/>
      <c r="HEK1632" s="14"/>
      <c r="HEL1632" s="14"/>
      <c r="HEM1632" s="14"/>
      <c r="HEN1632" s="14"/>
      <c r="HEO1632" s="14"/>
      <c r="HEP1632" s="14"/>
      <c r="HEQ1632" s="14"/>
      <c r="HER1632" s="14"/>
      <c r="HES1632" s="14"/>
      <c r="HET1632" s="14"/>
      <c r="HEU1632" s="14"/>
      <c r="HEV1632" s="14"/>
      <c r="HEW1632" s="14"/>
      <c r="HEX1632" s="14"/>
      <c r="HEY1632" s="14"/>
      <c r="HEZ1632" s="14"/>
      <c r="HFA1632" s="14"/>
      <c r="HFB1632" s="14"/>
      <c r="HFC1632" s="14"/>
      <c r="HFD1632" s="14"/>
      <c r="HFE1632" s="14"/>
      <c r="HFF1632" s="14"/>
      <c r="HFG1632" s="14"/>
      <c r="HFH1632" s="14"/>
      <c r="HFI1632" s="14"/>
      <c r="HFJ1632" s="14"/>
      <c r="HFK1632" s="14"/>
      <c r="HFL1632" s="14"/>
      <c r="HFM1632" s="14"/>
      <c r="HFN1632" s="14"/>
      <c r="HFO1632" s="14"/>
      <c r="HFP1632" s="14"/>
      <c r="HFQ1632" s="14"/>
      <c r="HFR1632" s="14"/>
      <c r="HFS1632" s="14"/>
      <c r="HFT1632" s="14"/>
      <c r="HFU1632" s="14"/>
      <c r="HFV1632" s="14"/>
      <c r="HFW1632" s="14"/>
      <c r="HFX1632" s="14"/>
      <c r="HFY1632" s="14"/>
      <c r="HFZ1632" s="14"/>
      <c r="HGA1632" s="14"/>
      <c r="HGB1632" s="14"/>
      <c r="HGC1632" s="14"/>
      <c r="HGD1632" s="14"/>
      <c r="HGE1632" s="14"/>
      <c r="HGF1632" s="14"/>
      <c r="HGG1632" s="14"/>
      <c r="HGH1632" s="14"/>
      <c r="HGI1632" s="14"/>
      <c r="HGJ1632" s="14"/>
      <c r="HGK1632" s="14"/>
      <c r="HGL1632" s="14"/>
      <c r="HGM1632" s="14"/>
      <c r="HGN1632" s="14"/>
      <c r="HGO1632" s="14"/>
      <c r="HGP1632" s="14"/>
      <c r="HGQ1632" s="14"/>
      <c r="HGR1632" s="14"/>
      <c r="HGS1632" s="14"/>
      <c r="HGT1632" s="14"/>
      <c r="HGU1632" s="14"/>
      <c r="HGV1632" s="14"/>
      <c r="HGW1632" s="14"/>
      <c r="HGX1632" s="14"/>
      <c r="HGY1632" s="14"/>
      <c r="HGZ1632" s="14"/>
      <c r="HHA1632" s="14"/>
      <c r="HHB1632" s="14"/>
      <c r="HHC1632" s="14"/>
      <c r="HHD1632" s="14"/>
      <c r="HHE1632" s="14"/>
      <c r="HHF1632" s="14"/>
      <c r="HHG1632" s="14"/>
      <c r="HHH1632" s="14"/>
      <c r="HHI1632" s="14"/>
      <c r="HHJ1632" s="14"/>
      <c r="HHK1632" s="14"/>
      <c r="HHL1632" s="14"/>
      <c r="HHM1632" s="14"/>
      <c r="HHN1632" s="14"/>
      <c r="HHO1632" s="14"/>
      <c r="HHP1632" s="14"/>
      <c r="HHQ1632" s="14"/>
      <c r="HHR1632" s="14"/>
      <c r="HHS1632" s="14"/>
      <c r="HHT1632" s="14"/>
      <c r="HHU1632" s="14"/>
      <c r="HHV1632" s="14"/>
      <c r="HHW1632" s="14"/>
      <c r="HHX1632" s="14"/>
      <c r="HHY1632" s="14"/>
      <c r="HHZ1632" s="14"/>
      <c r="HIA1632" s="14"/>
      <c r="HIB1632" s="14"/>
      <c r="HIC1632" s="14"/>
      <c r="HID1632" s="14"/>
      <c r="HIE1632" s="14"/>
      <c r="HIF1632" s="14"/>
      <c r="HIG1632" s="14"/>
      <c r="HIH1632" s="14"/>
      <c r="HII1632" s="14"/>
      <c r="HIJ1632" s="14"/>
      <c r="HIK1632" s="14"/>
      <c r="HIL1632" s="14"/>
      <c r="HIM1632" s="14"/>
      <c r="HIN1632" s="14"/>
      <c r="HIO1632" s="14"/>
      <c r="HIP1632" s="14"/>
      <c r="HIQ1632" s="14"/>
      <c r="HIR1632" s="14"/>
      <c r="HIS1632" s="14"/>
      <c r="HIT1632" s="14"/>
      <c r="HIU1632" s="14"/>
      <c r="HIV1632" s="14"/>
      <c r="HIW1632" s="14"/>
      <c r="HIX1632" s="14"/>
      <c r="HIY1632" s="14"/>
      <c r="HIZ1632" s="14"/>
      <c r="HJA1632" s="14"/>
      <c r="HJB1632" s="14"/>
      <c r="HJC1632" s="14"/>
      <c r="HJD1632" s="14"/>
      <c r="HJE1632" s="14"/>
      <c r="HJF1632" s="14"/>
      <c r="HJG1632" s="14"/>
      <c r="HJH1632" s="14"/>
      <c r="HJI1632" s="14"/>
      <c r="HJJ1632" s="14"/>
      <c r="HJK1632" s="14"/>
      <c r="HJL1632" s="14"/>
      <c r="HJM1632" s="14"/>
      <c r="HJN1632" s="14"/>
      <c r="HJO1632" s="14"/>
      <c r="HJP1632" s="14"/>
      <c r="HJQ1632" s="14"/>
      <c r="HJR1632" s="14"/>
      <c r="HJS1632" s="14"/>
      <c r="HJT1632" s="14"/>
      <c r="HJU1632" s="14"/>
      <c r="HJV1632" s="14"/>
      <c r="HJW1632" s="14"/>
      <c r="HJX1632" s="14"/>
      <c r="HJY1632" s="14"/>
      <c r="HJZ1632" s="14"/>
      <c r="HKA1632" s="14"/>
      <c r="HKB1632" s="14"/>
      <c r="HKC1632" s="14"/>
      <c r="HKD1632" s="14"/>
      <c r="HKE1632" s="14"/>
      <c r="HKF1632" s="14"/>
      <c r="HKG1632" s="14"/>
      <c r="HKH1632" s="14"/>
      <c r="HKI1632" s="14"/>
      <c r="HKJ1632" s="14"/>
      <c r="HKK1632" s="14"/>
      <c r="HKL1632" s="14"/>
      <c r="HKM1632" s="14"/>
      <c r="HKN1632" s="14"/>
      <c r="HKO1632" s="14"/>
      <c r="HKP1632" s="14"/>
      <c r="HKQ1632" s="14"/>
      <c r="HKR1632" s="14"/>
      <c r="HKS1632" s="14"/>
      <c r="HKT1632" s="14"/>
      <c r="HKU1632" s="14"/>
      <c r="HKV1632" s="14"/>
      <c r="HKW1632" s="14"/>
      <c r="HKX1632" s="14"/>
      <c r="HKY1632" s="14"/>
      <c r="HKZ1632" s="14"/>
      <c r="HLA1632" s="14"/>
      <c r="HLB1632" s="14"/>
      <c r="HLC1632" s="14"/>
      <c r="HLD1632" s="14"/>
      <c r="HLE1632" s="14"/>
      <c r="HLF1632" s="14"/>
      <c r="HLG1632" s="14"/>
      <c r="HLH1632" s="14"/>
      <c r="HLI1632" s="14"/>
      <c r="HLJ1632" s="14"/>
      <c r="HLK1632" s="14"/>
      <c r="HLL1632" s="14"/>
      <c r="HLM1632" s="14"/>
      <c r="HLN1632" s="14"/>
      <c r="HLO1632" s="14"/>
      <c r="HLP1632" s="14"/>
      <c r="HLQ1632" s="14"/>
      <c r="HLR1632" s="14"/>
      <c r="HLS1632" s="14"/>
      <c r="HLT1632" s="14"/>
      <c r="HLU1632" s="14"/>
      <c r="HLV1632" s="14"/>
      <c r="HLW1632" s="14"/>
      <c r="HLX1632" s="14"/>
      <c r="HLY1632" s="14"/>
      <c r="HLZ1632" s="14"/>
      <c r="HMA1632" s="14"/>
      <c r="HMB1632" s="14"/>
      <c r="HMC1632" s="14"/>
      <c r="HMD1632" s="14"/>
      <c r="HME1632" s="14"/>
      <c r="HMF1632" s="14"/>
      <c r="HMG1632" s="14"/>
      <c r="HMH1632" s="14"/>
      <c r="HMI1632" s="14"/>
      <c r="HMJ1632" s="14"/>
      <c r="HMK1632" s="14"/>
      <c r="HML1632" s="14"/>
      <c r="HMM1632" s="14"/>
      <c r="HMN1632" s="14"/>
      <c r="HMO1632" s="14"/>
      <c r="HMP1632" s="14"/>
      <c r="HMQ1632" s="14"/>
      <c r="HMR1632" s="14"/>
      <c r="HMS1632" s="14"/>
      <c r="HMT1632" s="14"/>
      <c r="HMU1632" s="14"/>
      <c r="HMV1632" s="14"/>
      <c r="HMW1632" s="14"/>
      <c r="HMX1632" s="14"/>
      <c r="HMY1632" s="14"/>
      <c r="HMZ1632" s="14"/>
      <c r="HNA1632" s="14"/>
      <c r="HNB1632" s="14"/>
      <c r="HNC1632" s="14"/>
      <c r="HND1632" s="14"/>
      <c r="HNE1632" s="14"/>
      <c r="HNF1632" s="14"/>
      <c r="HNG1632" s="14"/>
      <c r="HNH1632" s="14"/>
      <c r="HNI1632" s="14"/>
      <c r="HNJ1632" s="14"/>
      <c r="HNK1632" s="14"/>
      <c r="HNL1632" s="14"/>
      <c r="HNM1632" s="14"/>
      <c r="HNN1632" s="14"/>
      <c r="HNO1632" s="14"/>
      <c r="HNP1632" s="14"/>
      <c r="HNQ1632" s="14"/>
      <c r="HNR1632" s="14"/>
      <c r="HNS1632" s="14"/>
      <c r="HNT1632" s="14"/>
      <c r="HNU1632" s="14"/>
      <c r="HNV1632" s="14"/>
      <c r="HNW1632" s="14"/>
      <c r="HNX1632" s="14"/>
      <c r="HNY1632" s="14"/>
      <c r="HNZ1632" s="14"/>
      <c r="HOA1632" s="14"/>
      <c r="HOB1632" s="14"/>
      <c r="HOC1632" s="14"/>
      <c r="HOD1632" s="14"/>
      <c r="HOE1632" s="14"/>
      <c r="HOF1632" s="14"/>
      <c r="HOG1632" s="14"/>
      <c r="HOH1632" s="14"/>
      <c r="HOI1632" s="14"/>
      <c r="HOJ1632" s="14"/>
      <c r="HOK1632" s="14"/>
      <c r="HOL1632" s="14"/>
      <c r="HOM1632" s="14"/>
      <c r="HON1632" s="14"/>
      <c r="HOO1632" s="14"/>
      <c r="HOP1632" s="14"/>
      <c r="HOQ1632" s="14"/>
      <c r="HOR1632" s="14"/>
      <c r="HOS1632" s="14"/>
      <c r="HOT1632" s="14"/>
      <c r="HOU1632" s="14"/>
      <c r="HOV1632" s="14"/>
      <c r="HOW1632" s="14"/>
      <c r="HOX1632" s="14"/>
      <c r="HOY1632" s="14"/>
      <c r="HOZ1632" s="14"/>
      <c r="HPA1632" s="14"/>
      <c r="HPB1632" s="14"/>
      <c r="HPC1632" s="14"/>
      <c r="HPD1632" s="14"/>
      <c r="HPE1632" s="14"/>
      <c r="HPF1632" s="14"/>
      <c r="HPG1632" s="14"/>
      <c r="HPH1632" s="14"/>
      <c r="HPI1632" s="14"/>
      <c r="HPJ1632" s="14"/>
      <c r="HPK1632" s="14"/>
      <c r="HPL1632" s="14"/>
      <c r="HPM1632" s="14"/>
      <c r="HPN1632" s="14"/>
      <c r="HPO1632" s="14"/>
      <c r="HPP1632" s="14"/>
      <c r="HPQ1632" s="14"/>
      <c r="HPR1632" s="14"/>
      <c r="HPS1632" s="14"/>
      <c r="HPT1632" s="14"/>
      <c r="HPU1632" s="14"/>
      <c r="HPV1632" s="14"/>
      <c r="HPW1632" s="14"/>
      <c r="HPX1632" s="14"/>
      <c r="HPY1632" s="14"/>
      <c r="HPZ1632" s="14"/>
      <c r="HQA1632" s="14"/>
      <c r="HQB1632" s="14"/>
      <c r="HQC1632" s="14"/>
      <c r="HQD1632" s="14"/>
      <c r="HQE1632" s="14"/>
      <c r="HQF1632" s="14"/>
      <c r="HQG1632" s="14"/>
      <c r="HQH1632" s="14"/>
      <c r="HQI1632" s="14"/>
      <c r="HQJ1632" s="14"/>
      <c r="HQK1632" s="14"/>
      <c r="HQL1632" s="14"/>
      <c r="HQM1632" s="14"/>
      <c r="HQN1632" s="14"/>
      <c r="HQO1632" s="14"/>
      <c r="HQP1632" s="14"/>
      <c r="HQQ1632" s="14"/>
      <c r="HQR1632" s="14"/>
      <c r="HQS1632" s="14"/>
      <c r="HQT1632" s="14"/>
      <c r="HQU1632" s="14"/>
      <c r="HQV1632" s="14"/>
      <c r="HQW1632" s="14"/>
      <c r="HQX1632" s="14"/>
      <c r="HQY1632" s="14"/>
      <c r="HQZ1632" s="14"/>
      <c r="HRA1632" s="14"/>
      <c r="HRB1632" s="14"/>
      <c r="HRC1632" s="14"/>
      <c r="HRD1632" s="14"/>
      <c r="HRE1632" s="14"/>
      <c r="HRF1632" s="14"/>
      <c r="HRG1632" s="14"/>
      <c r="HRH1632" s="14"/>
      <c r="HRI1632" s="14"/>
      <c r="HRJ1632" s="14"/>
      <c r="HRK1632" s="14"/>
      <c r="HRL1632" s="14"/>
      <c r="HRM1632" s="14"/>
      <c r="HRN1632" s="14"/>
      <c r="HRO1632" s="14"/>
      <c r="HRP1632" s="14"/>
      <c r="HRQ1632" s="14"/>
      <c r="HRR1632" s="14"/>
      <c r="HRS1632" s="14"/>
      <c r="HRT1632" s="14"/>
      <c r="HRU1632" s="14"/>
      <c r="HRV1632" s="14"/>
      <c r="HRW1632" s="14"/>
      <c r="HRX1632" s="14"/>
      <c r="HRY1632" s="14"/>
      <c r="HRZ1632" s="14"/>
      <c r="HSA1632" s="14"/>
      <c r="HSB1632" s="14"/>
      <c r="HSC1632" s="14"/>
      <c r="HSD1632" s="14"/>
      <c r="HSE1632" s="14"/>
      <c r="HSF1632" s="14"/>
      <c r="HSG1632" s="14"/>
      <c r="HSH1632" s="14"/>
      <c r="HSI1632" s="14"/>
      <c r="HSJ1632" s="14"/>
      <c r="HSK1632" s="14"/>
      <c r="HSL1632" s="14"/>
      <c r="HSM1632" s="14"/>
      <c r="HSN1632" s="14"/>
      <c r="HSO1632" s="14"/>
      <c r="HSP1632" s="14"/>
      <c r="HSQ1632" s="14"/>
      <c r="HSR1632" s="14"/>
      <c r="HSS1632" s="14"/>
      <c r="HST1632" s="14"/>
      <c r="HSU1632" s="14"/>
      <c r="HSV1632" s="14"/>
      <c r="HSW1632" s="14"/>
      <c r="HSX1632" s="14"/>
      <c r="HSY1632" s="14"/>
      <c r="HSZ1632" s="14"/>
      <c r="HTA1632" s="14"/>
      <c r="HTB1632" s="14"/>
      <c r="HTC1632" s="14"/>
      <c r="HTD1632" s="14"/>
      <c r="HTE1632" s="14"/>
      <c r="HTF1632" s="14"/>
      <c r="HTG1632" s="14"/>
      <c r="HTH1632" s="14"/>
      <c r="HTI1632" s="14"/>
      <c r="HTJ1632" s="14"/>
      <c r="HTK1632" s="14"/>
      <c r="HTL1632" s="14"/>
      <c r="HTM1632" s="14"/>
      <c r="HTN1632" s="14"/>
      <c r="HTO1632" s="14"/>
      <c r="HTP1632" s="14"/>
      <c r="HTQ1632" s="14"/>
      <c r="HTR1632" s="14"/>
      <c r="HTS1632" s="14"/>
      <c r="HTT1632" s="14"/>
      <c r="HTU1632" s="14"/>
      <c r="HTV1632" s="14"/>
      <c r="HTW1632" s="14"/>
      <c r="HTX1632" s="14"/>
      <c r="HTY1632" s="14"/>
      <c r="HTZ1632" s="14"/>
      <c r="HUA1632" s="14"/>
      <c r="HUB1632" s="14"/>
      <c r="HUC1632" s="14"/>
      <c r="HUD1632" s="14"/>
      <c r="HUE1632" s="14"/>
      <c r="HUF1632" s="14"/>
      <c r="HUG1632" s="14"/>
      <c r="HUH1632" s="14"/>
      <c r="HUI1632" s="14"/>
      <c r="HUJ1632" s="14"/>
      <c r="HUK1632" s="14"/>
      <c r="HUL1632" s="14"/>
      <c r="HUM1632" s="14"/>
      <c r="HUN1632" s="14"/>
      <c r="HUO1632" s="14"/>
      <c r="HUP1632" s="14"/>
      <c r="HUQ1632" s="14"/>
      <c r="HUR1632" s="14"/>
      <c r="HUS1632" s="14"/>
      <c r="HUT1632" s="14"/>
      <c r="HUU1632" s="14"/>
      <c r="HUV1632" s="14"/>
      <c r="HUW1632" s="14"/>
      <c r="HUX1632" s="14"/>
      <c r="HUY1632" s="14"/>
      <c r="HUZ1632" s="14"/>
      <c r="HVA1632" s="14"/>
      <c r="HVB1632" s="14"/>
      <c r="HVC1632" s="14"/>
      <c r="HVD1632" s="14"/>
      <c r="HVE1632" s="14"/>
      <c r="HVF1632" s="14"/>
      <c r="HVG1632" s="14"/>
      <c r="HVH1632" s="14"/>
      <c r="HVI1632" s="14"/>
      <c r="HVJ1632" s="14"/>
      <c r="HVK1632" s="14"/>
      <c r="HVL1632" s="14"/>
      <c r="HVM1632" s="14"/>
      <c r="HVN1632" s="14"/>
      <c r="HVO1632" s="14"/>
      <c r="HVP1632" s="14"/>
      <c r="HVQ1632" s="14"/>
      <c r="HVR1632" s="14"/>
      <c r="HVS1632" s="14"/>
      <c r="HVT1632" s="14"/>
      <c r="HVU1632" s="14"/>
      <c r="HVV1632" s="14"/>
      <c r="HVW1632" s="14"/>
      <c r="HVX1632" s="14"/>
      <c r="HVY1632" s="14"/>
      <c r="HVZ1632" s="14"/>
      <c r="HWA1632" s="14"/>
      <c r="HWB1632" s="14"/>
      <c r="HWC1632" s="14"/>
      <c r="HWD1632" s="14"/>
      <c r="HWE1632" s="14"/>
      <c r="HWF1632" s="14"/>
      <c r="HWG1632" s="14"/>
      <c r="HWH1632" s="14"/>
      <c r="HWI1632" s="14"/>
      <c r="HWJ1632" s="14"/>
      <c r="HWK1632" s="14"/>
      <c r="HWL1632" s="14"/>
      <c r="HWM1632" s="14"/>
      <c r="HWN1632" s="14"/>
      <c r="HWO1632" s="14"/>
      <c r="HWP1632" s="14"/>
      <c r="HWQ1632" s="14"/>
      <c r="HWR1632" s="14"/>
      <c r="HWS1632" s="14"/>
      <c r="HWT1632" s="14"/>
      <c r="HWU1632" s="14"/>
      <c r="HWV1632" s="14"/>
      <c r="HWW1632" s="14"/>
      <c r="HWX1632" s="14"/>
      <c r="HWY1632" s="14"/>
      <c r="HWZ1632" s="14"/>
      <c r="HXA1632" s="14"/>
      <c r="HXB1632" s="14"/>
      <c r="HXC1632" s="14"/>
      <c r="HXD1632" s="14"/>
      <c r="HXE1632" s="14"/>
      <c r="HXF1632" s="14"/>
      <c r="HXG1632" s="14"/>
      <c r="HXH1632" s="14"/>
      <c r="HXI1632" s="14"/>
      <c r="HXJ1632" s="14"/>
      <c r="HXK1632" s="14"/>
      <c r="HXL1632" s="14"/>
      <c r="HXM1632" s="14"/>
      <c r="HXN1632" s="14"/>
      <c r="HXO1632" s="14"/>
      <c r="HXP1632" s="14"/>
      <c r="HXQ1632" s="14"/>
      <c r="HXR1632" s="14"/>
      <c r="HXS1632" s="14"/>
      <c r="HXT1632" s="14"/>
      <c r="HXU1632" s="14"/>
      <c r="HXV1632" s="14"/>
      <c r="HXW1632" s="14"/>
      <c r="HXX1632" s="14"/>
      <c r="HXY1632" s="14"/>
      <c r="HXZ1632" s="14"/>
      <c r="HYA1632" s="14"/>
      <c r="HYB1632" s="14"/>
      <c r="HYC1632" s="14"/>
      <c r="HYD1632" s="14"/>
      <c r="HYE1632" s="14"/>
      <c r="HYF1632" s="14"/>
      <c r="HYG1632" s="14"/>
      <c r="HYH1632" s="14"/>
      <c r="HYI1632" s="14"/>
      <c r="HYJ1632" s="14"/>
      <c r="HYK1632" s="14"/>
      <c r="HYL1632" s="14"/>
      <c r="HYM1632" s="14"/>
      <c r="HYN1632" s="14"/>
      <c r="HYO1632" s="14"/>
      <c r="HYP1632" s="14"/>
      <c r="HYQ1632" s="14"/>
      <c r="HYR1632" s="14"/>
      <c r="HYS1632" s="14"/>
      <c r="HYT1632" s="14"/>
      <c r="HYU1632" s="14"/>
      <c r="HYV1632" s="14"/>
      <c r="HYW1632" s="14"/>
      <c r="HYX1632" s="14"/>
      <c r="HYY1632" s="14"/>
      <c r="HYZ1632" s="14"/>
      <c r="HZA1632" s="14"/>
      <c r="HZB1632" s="14"/>
      <c r="HZC1632" s="14"/>
      <c r="HZD1632" s="14"/>
      <c r="HZE1632" s="14"/>
      <c r="HZF1632" s="14"/>
      <c r="HZG1632" s="14"/>
      <c r="HZH1632" s="14"/>
      <c r="HZI1632" s="14"/>
      <c r="HZJ1632" s="14"/>
      <c r="HZK1632" s="14"/>
      <c r="HZL1632" s="14"/>
      <c r="HZM1632" s="14"/>
      <c r="HZN1632" s="14"/>
      <c r="HZO1632" s="14"/>
      <c r="HZP1632" s="14"/>
      <c r="HZQ1632" s="14"/>
      <c r="HZR1632" s="14"/>
      <c r="HZS1632" s="14"/>
      <c r="HZT1632" s="14"/>
      <c r="HZU1632" s="14"/>
      <c r="HZV1632" s="14"/>
      <c r="HZW1632" s="14"/>
      <c r="HZX1632" s="14"/>
      <c r="HZY1632" s="14"/>
      <c r="HZZ1632" s="14"/>
      <c r="IAA1632" s="14"/>
      <c r="IAB1632" s="14"/>
      <c r="IAC1632" s="14"/>
      <c r="IAD1632" s="14"/>
      <c r="IAE1632" s="14"/>
      <c r="IAF1632" s="14"/>
      <c r="IAG1632" s="14"/>
      <c r="IAH1632" s="14"/>
      <c r="IAI1632" s="14"/>
      <c r="IAJ1632" s="14"/>
      <c r="IAK1632" s="14"/>
      <c r="IAL1632" s="14"/>
      <c r="IAM1632" s="14"/>
      <c r="IAN1632" s="14"/>
      <c r="IAO1632" s="14"/>
      <c r="IAP1632" s="14"/>
      <c r="IAQ1632" s="14"/>
      <c r="IAR1632" s="14"/>
      <c r="IAS1632" s="14"/>
      <c r="IAT1632" s="14"/>
      <c r="IAU1632" s="14"/>
      <c r="IAV1632" s="14"/>
      <c r="IAW1632" s="14"/>
      <c r="IAX1632" s="14"/>
      <c r="IAY1632" s="14"/>
      <c r="IAZ1632" s="14"/>
      <c r="IBA1632" s="14"/>
      <c r="IBB1632" s="14"/>
      <c r="IBC1632" s="14"/>
      <c r="IBD1632" s="14"/>
      <c r="IBE1632" s="14"/>
      <c r="IBF1632" s="14"/>
      <c r="IBG1632" s="14"/>
      <c r="IBH1632" s="14"/>
      <c r="IBI1632" s="14"/>
      <c r="IBJ1632" s="14"/>
      <c r="IBK1632" s="14"/>
      <c r="IBL1632" s="14"/>
      <c r="IBM1632" s="14"/>
      <c r="IBN1632" s="14"/>
      <c r="IBO1632" s="14"/>
      <c r="IBP1632" s="14"/>
      <c r="IBQ1632" s="14"/>
      <c r="IBR1632" s="14"/>
      <c r="IBS1632" s="14"/>
      <c r="IBT1632" s="14"/>
      <c r="IBU1632" s="14"/>
      <c r="IBV1632" s="14"/>
      <c r="IBW1632" s="14"/>
      <c r="IBX1632" s="14"/>
      <c r="IBY1632" s="14"/>
      <c r="IBZ1632" s="14"/>
      <c r="ICA1632" s="14"/>
      <c r="ICB1632" s="14"/>
      <c r="ICC1632" s="14"/>
      <c r="ICD1632" s="14"/>
      <c r="ICE1632" s="14"/>
      <c r="ICF1632" s="14"/>
      <c r="ICG1632" s="14"/>
      <c r="ICH1632" s="14"/>
      <c r="ICI1632" s="14"/>
      <c r="ICJ1632" s="14"/>
      <c r="ICK1632" s="14"/>
      <c r="ICL1632" s="14"/>
      <c r="ICM1632" s="14"/>
      <c r="ICN1632" s="14"/>
      <c r="ICO1632" s="14"/>
      <c r="ICP1632" s="14"/>
      <c r="ICQ1632" s="14"/>
      <c r="ICR1632" s="14"/>
      <c r="ICS1632" s="14"/>
      <c r="ICT1632" s="14"/>
      <c r="ICU1632" s="14"/>
      <c r="ICV1632" s="14"/>
      <c r="ICW1632" s="14"/>
      <c r="ICX1632" s="14"/>
      <c r="ICY1632" s="14"/>
      <c r="ICZ1632" s="14"/>
      <c r="IDA1632" s="14"/>
      <c r="IDB1632" s="14"/>
      <c r="IDC1632" s="14"/>
      <c r="IDD1632" s="14"/>
      <c r="IDE1632" s="14"/>
      <c r="IDF1632" s="14"/>
      <c r="IDG1632" s="14"/>
      <c r="IDH1632" s="14"/>
      <c r="IDI1632" s="14"/>
      <c r="IDJ1632" s="14"/>
      <c r="IDK1632" s="14"/>
      <c r="IDL1632" s="14"/>
      <c r="IDM1632" s="14"/>
      <c r="IDN1632" s="14"/>
      <c r="IDO1632" s="14"/>
      <c r="IDP1632" s="14"/>
      <c r="IDQ1632" s="14"/>
      <c r="IDR1632" s="14"/>
      <c r="IDS1632" s="14"/>
      <c r="IDT1632" s="14"/>
      <c r="IDU1632" s="14"/>
      <c r="IDV1632" s="14"/>
      <c r="IDW1632" s="14"/>
      <c r="IDX1632" s="14"/>
      <c r="IDY1632" s="14"/>
      <c r="IDZ1632" s="14"/>
      <c r="IEA1632" s="14"/>
      <c r="IEB1632" s="14"/>
      <c r="IEC1632" s="14"/>
      <c r="IED1632" s="14"/>
      <c r="IEE1632" s="14"/>
      <c r="IEF1632" s="14"/>
      <c r="IEG1632" s="14"/>
      <c r="IEH1632" s="14"/>
      <c r="IEI1632" s="14"/>
      <c r="IEJ1632" s="14"/>
      <c r="IEK1632" s="14"/>
      <c r="IEL1632" s="14"/>
      <c r="IEM1632" s="14"/>
      <c r="IEN1632" s="14"/>
      <c r="IEO1632" s="14"/>
      <c r="IEP1632" s="14"/>
      <c r="IEQ1632" s="14"/>
      <c r="IER1632" s="14"/>
      <c r="IES1632" s="14"/>
      <c r="IET1632" s="14"/>
      <c r="IEU1632" s="14"/>
      <c r="IEV1632" s="14"/>
      <c r="IEW1632" s="14"/>
      <c r="IEX1632" s="14"/>
      <c r="IEY1632" s="14"/>
      <c r="IEZ1632" s="14"/>
      <c r="IFA1632" s="14"/>
      <c r="IFB1632" s="14"/>
      <c r="IFC1632" s="14"/>
      <c r="IFD1632" s="14"/>
      <c r="IFE1632" s="14"/>
      <c r="IFF1632" s="14"/>
      <c r="IFG1632" s="14"/>
      <c r="IFH1632" s="14"/>
      <c r="IFI1632" s="14"/>
      <c r="IFJ1632" s="14"/>
      <c r="IFK1632" s="14"/>
      <c r="IFL1632" s="14"/>
      <c r="IFM1632" s="14"/>
      <c r="IFN1632" s="14"/>
      <c r="IFO1632" s="14"/>
      <c r="IFP1632" s="14"/>
      <c r="IFQ1632" s="14"/>
      <c r="IFR1632" s="14"/>
      <c r="IFS1632" s="14"/>
      <c r="IFT1632" s="14"/>
      <c r="IFU1632" s="14"/>
      <c r="IFV1632" s="14"/>
      <c r="IFW1632" s="14"/>
      <c r="IFX1632" s="14"/>
      <c r="IFY1632" s="14"/>
      <c r="IFZ1632" s="14"/>
      <c r="IGA1632" s="14"/>
      <c r="IGB1632" s="14"/>
      <c r="IGC1632" s="14"/>
      <c r="IGD1632" s="14"/>
      <c r="IGE1632" s="14"/>
      <c r="IGF1632" s="14"/>
      <c r="IGG1632" s="14"/>
      <c r="IGH1632" s="14"/>
      <c r="IGI1632" s="14"/>
      <c r="IGJ1632" s="14"/>
      <c r="IGK1632" s="14"/>
      <c r="IGL1632" s="14"/>
      <c r="IGM1632" s="14"/>
      <c r="IGN1632" s="14"/>
      <c r="IGO1632" s="14"/>
      <c r="IGP1632" s="14"/>
      <c r="IGQ1632" s="14"/>
      <c r="IGR1632" s="14"/>
      <c r="IGS1632" s="14"/>
      <c r="IGT1632" s="14"/>
      <c r="IGU1632" s="14"/>
      <c r="IGV1632" s="14"/>
      <c r="IGW1632" s="14"/>
      <c r="IGX1632" s="14"/>
      <c r="IGY1632" s="14"/>
      <c r="IGZ1632" s="14"/>
      <c r="IHA1632" s="14"/>
      <c r="IHB1632" s="14"/>
      <c r="IHC1632" s="14"/>
      <c r="IHD1632" s="14"/>
      <c r="IHE1632" s="14"/>
      <c r="IHF1632" s="14"/>
      <c r="IHG1632" s="14"/>
      <c r="IHH1632" s="14"/>
      <c r="IHI1632" s="14"/>
      <c r="IHJ1632" s="14"/>
      <c r="IHK1632" s="14"/>
      <c r="IHL1632" s="14"/>
      <c r="IHM1632" s="14"/>
      <c r="IHN1632" s="14"/>
      <c r="IHO1632" s="14"/>
      <c r="IHP1632" s="14"/>
      <c r="IHQ1632" s="14"/>
      <c r="IHR1632" s="14"/>
      <c r="IHS1632" s="14"/>
      <c r="IHT1632" s="14"/>
      <c r="IHU1632" s="14"/>
      <c r="IHV1632" s="14"/>
      <c r="IHW1632" s="14"/>
      <c r="IHX1632" s="14"/>
      <c r="IHY1632" s="14"/>
      <c r="IHZ1632" s="14"/>
      <c r="IIA1632" s="14"/>
      <c r="IIB1632" s="14"/>
      <c r="IIC1632" s="14"/>
      <c r="IID1632" s="14"/>
      <c r="IIE1632" s="14"/>
      <c r="IIF1632" s="14"/>
      <c r="IIG1632" s="14"/>
      <c r="IIH1632" s="14"/>
      <c r="III1632" s="14"/>
      <c r="IIJ1632" s="14"/>
      <c r="IIK1632" s="14"/>
      <c r="IIL1632" s="14"/>
      <c r="IIM1632" s="14"/>
      <c r="IIN1632" s="14"/>
      <c r="IIO1632" s="14"/>
      <c r="IIP1632" s="14"/>
      <c r="IIQ1632" s="14"/>
      <c r="IIR1632" s="14"/>
      <c r="IIS1632" s="14"/>
      <c r="IIT1632" s="14"/>
      <c r="IIU1632" s="14"/>
      <c r="IIV1632" s="14"/>
      <c r="IIW1632" s="14"/>
      <c r="IIX1632" s="14"/>
      <c r="IIY1632" s="14"/>
      <c r="IIZ1632" s="14"/>
      <c r="IJA1632" s="14"/>
      <c r="IJB1632" s="14"/>
      <c r="IJC1632" s="14"/>
      <c r="IJD1632" s="14"/>
      <c r="IJE1632" s="14"/>
      <c r="IJF1632" s="14"/>
      <c r="IJG1632" s="14"/>
      <c r="IJH1632" s="14"/>
      <c r="IJI1632" s="14"/>
      <c r="IJJ1632" s="14"/>
      <c r="IJK1632" s="14"/>
      <c r="IJL1632" s="14"/>
      <c r="IJM1632" s="14"/>
      <c r="IJN1632" s="14"/>
      <c r="IJO1632" s="14"/>
      <c r="IJP1632" s="14"/>
      <c r="IJQ1632" s="14"/>
      <c r="IJR1632" s="14"/>
      <c r="IJS1632" s="14"/>
      <c r="IJT1632" s="14"/>
      <c r="IJU1632" s="14"/>
      <c r="IJV1632" s="14"/>
      <c r="IJW1632" s="14"/>
      <c r="IJX1632" s="14"/>
      <c r="IJY1632" s="14"/>
      <c r="IJZ1632" s="14"/>
      <c r="IKA1632" s="14"/>
      <c r="IKB1632" s="14"/>
      <c r="IKC1632" s="14"/>
      <c r="IKD1632" s="14"/>
      <c r="IKE1632" s="14"/>
      <c r="IKF1632" s="14"/>
      <c r="IKG1632" s="14"/>
      <c r="IKH1632" s="14"/>
      <c r="IKI1632" s="14"/>
      <c r="IKJ1632" s="14"/>
      <c r="IKK1632" s="14"/>
      <c r="IKL1632" s="14"/>
      <c r="IKM1632" s="14"/>
      <c r="IKN1632" s="14"/>
      <c r="IKO1632" s="14"/>
      <c r="IKP1632" s="14"/>
      <c r="IKQ1632" s="14"/>
      <c r="IKR1632" s="14"/>
      <c r="IKS1632" s="14"/>
      <c r="IKT1632" s="14"/>
      <c r="IKU1632" s="14"/>
      <c r="IKV1632" s="14"/>
      <c r="IKW1632" s="14"/>
      <c r="IKX1632" s="14"/>
      <c r="IKY1632" s="14"/>
      <c r="IKZ1632" s="14"/>
      <c r="ILA1632" s="14"/>
      <c r="ILB1632" s="14"/>
      <c r="ILC1632" s="14"/>
      <c r="ILD1632" s="14"/>
      <c r="ILE1632" s="14"/>
      <c r="ILF1632" s="14"/>
      <c r="ILG1632" s="14"/>
      <c r="ILH1632" s="14"/>
      <c r="ILI1632" s="14"/>
      <c r="ILJ1632" s="14"/>
      <c r="ILK1632" s="14"/>
      <c r="ILL1632" s="14"/>
      <c r="ILM1632" s="14"/>
      <c r="ILN1632" s="14"/>
      <c r="ILO1632" s="14"/>
      <c r="ILP1632" s="14"/>
      <c r="ILQ1632" s="14"/>
      <c r="ILR1632" s="14"/>
      <c r="ILS1632" s="14"/>
      <c r="ILT1632" s="14"/>
      <c r="ILU1632" s="14"/>
      <c r="ILV1632" s="14"/>
      <c r="ILW1632" s="14"/>
      <c r="ILX1632" s="14"/>
      <c r="ILY1632" s="14"/>
      <c r="ILZ1632" s="14"/>
      <c r="IMA1632" s="14"/>
      <c r="IMB1632" s="14"/>
      <c r="IMC1632" s="14"/>
      <c r="IMD1632" s="14"/>
      <c r="IME1632" s="14"/>
      <c r="IMF1632" s="14"/>
      <c r="IMG1632" s="14"/>
      <c r="IMH1632" s="14"/>
      <c r="IMI1632" s="14"/>
      <c r="IMJ1632" s="14"/>
      <c r="IMK1632" s="14"/>
      <c r="IML1632" s="14"/>
      <c r="IMM1632" s="14"/>
      <c r="IMN1632" s="14"/>
      <c r="IMO1632" s="14"/>
      <c r="IMP1632" s="14"/>
      <c r="IMQ1632" s="14"/>
      <c r="IMR1632" s="14"/>
      <c r="IMS1632" s="14"/>
      <c r="IMT1632" s="14"/>
      <c r="IMU1632" s="14"/>
      <c r="IMV1632" s="14"/>
      <c r="IMW1632" s="14"/>
      <c r="IMX1632" s="14"/>
      <c r="IMY1632" s="14"/>
      <c r="IMZ1632" s="14"/>
      <c r="INA1632" s="14"/>
      <c r="INB1632" s="14"/>
      <c r="INC1632" s="14"/>
      <c r="IND1632" s="14"/>
      <c r="INE1632" s="14"/>
      <c r="INF1632" s="14"/>
      <c r="ING1632" s="14"/>
      <c r="INH1632" s="14"/>
      <c r="INI1632" s="14"/>
      <c r="INJ1632" s="14"/>
      <c r="INK1632" s="14"/>
      <c r="INL1632" s="14"/>
      <c r="INM1632" s="14"/>
      <c r="INN1632" s="14"/>
      <c r="INO1632" s="14"/>
      <c r="INP1632" s="14"/>
      <c r="INQ1632" s="14"/>
      <c r="INR1632" s="14"/>
      <c r="INS1632" s="14"/>
      <c r="INT1632" s="14"/>
      <c r="INU1632" s="14"/>
      <c r="INV1632" s="14"/>
      <c r="INW1632" s="14"/>
      <c r="INX1632" s="14"/>
      <c r="INY1632" s="14"/>
      <c r="INZ1632" s="14"/>
      <c r="IOA1632" s="14"/>
      <c r="IOB1632" s="14"/>
      <c r="IOC1632" s="14"/>
      <c r="IOD1632" s="14"/>
      <c r="IOE1632" s="14"/>
      <c r="IOF1632" s="14"/>
      <c r="IOG1632" s="14"/>
      <c r="IOH1632" s="14"/>
      <c r="IOI1632" s="14"/>
      <c r="IOJ1632" s="14"/>
      <c r="IOK1632" s="14"/>
      <c r="IOL1632" s="14"/>
      <c r="IOM1632" s="14"/>
      <c r="ION1632" s="14"/>
      <c r="IOO1632" s="14"/>
      <c r="IOP1632" s="14"/>
      <c r="IOQ1632" s="14"/>
      <c r="IOR1632" s="14"/>
      <c r="IOS1632" s="14"/>
      <c r="IOT1632" s="14"/>
      <c r="IOU1632" s="14"/>
      <c r="IOV1632" s="14"/>
      <c r="IOW1632" s="14"/>
      <c r="IOX1632" s="14"/>
      <c r="IOY1632" s="14"/>
      <c r="IOZ1632" s="14"/>
      <c r="IPA1632" s="14"/>
      <c r="IPB1632" s="14"/>
      <c r="IPC1632" s="14"/>
      <c r="IPD1632" s="14"/>
      <c r="IPE1632" s="14"/>
      <c r="IPF1632" s="14"/>
      <c r="IPG1632" s="14"/>
      <c r="IPH1632" s="14"/>
      <c r="IPI1632" s="14"/>
      <c r="IPJ1632" s="14"/>
      <c r="IPK1632" s="14"/>
      <c r="IPL1632" s="14"/>
      <c r="IPM1632" s="14"/>
      <c r="IPN1632" s="14"/>
      <c r="IPO1632" s="14"/>
      <c r="IPP1632" s="14"/>
      <c r="IPQ1632" s="14"/>
      <c r="IPR1632" s="14"/>
      <c r="IPS1632" s="14"/>
      <c r="IPT1632" s="14"/>
      <c r="IPU1632" s="14"/>
      <c r="IPV1632" s="14"/>
      <c r="IPW1632" s="14"/>
      <c r="IPX1632" s="14"/>
      <c r="IPY1632" s="14"/>
      <c r="IPZ1632" s="14"/>
      <c r="IQA1632" s="14"/>
      <c r="IQB1632" s="14"/>
      <c r="IQC1632" s="14"/>
      <c r="IQD1632" s="14"/>
      <c r="IQE1632" s="14"/>
      <c r="IQF1632" s="14"/>
      <c r="IQG1632" s="14"/>
      <c r="IQH1632" s="14"/>
      <c r="IQI1632" s="14"/>
      <c r="IQJ1632" s="14"/>
      <c r="IQK1632" s="14"/>
      <c r="IQL1632" s="14"/>
      <c r="IQM1632" s="14"/>
      <c r="IQN1632" s="14"/>
      <c r="IQO1632" s="14"/>
      <c r="IQP1632" s="14"/>
      <c r="IQQ1632" s="14"/>
      <c r="IQR1632" s="14"/>
      <c r="IQS1632" s="14"/>
      <c r="IQT1632" s="14"/>
      <c r="IQU1632" s="14"/>
      <c r="IQV1632" s="14"/>
      <c r="IQW1632" s="14"/>
      <c r="IQX1632" s="14"/>
      <c r="IQY1632" s="14"/>
      <c r="IQZ1632" s="14"/>
      <c r="IRA1632" s="14"/>
      <c r="IRB1632" s="14"/>
      <c r="IRC1632" s="14"/>
      <c r="IRD1632" s="14"/>
      <c r="IRE1632" s="14"/>
      <c r="IRF1632" s="14"/>
      <c r="IRG1632" s="14"/>
      <c r="IRH1632" s="14"/>
      <c r="IRI1632" s="14"/>
      <c r="IRJ1632" s="14"/>
      <c r="IRK1632" s="14"/>
      <c r="IRL1632" s="14"/>
      <c r="IRM1632" s="14"/>
      <c r="IRN1632" s="14"/>
      <c r="IRO1632" s="14"/>
      <c r="IRP1632" s="14"/>
      <c r="IRQ1632" s="14"/>
      <c r="IRR1632" s="14"/>
      <c r="IRS1632" s="14"/>
      <c r="IRT1632" s="14"/>
      <c r="IRU1632" s="14"/>
      <c r="IRV1632" s="14"/>
      <c r="IRW1632" s="14"/>
      <c r="IRX1632" s="14"/>
      <c r="IRY1632" s="14"/>
      <c r="IRZ1632" s="14"/>
      <c r="ISA1632" s="14"/>
      <c r="ISB1632" s="14"/>
      <c r="ISC1632" s="14"/>
      <c r="ISD1632" s="14"/>
      <c r="ISE1632" s="14"/>
      <c r="ISF1632" s="14"/>
      <c r="ISG1632" s="14"/>
      <c r="ISH1632" s="14"/>
      <c r="ISI1632" s="14"/>
      <c r="ISJ1632" s="14"/>
      <c r="ISK1632" s="14"/>
      <c r="ISL1632" s="14"/>
      <c r="ISM1632" s="14"/>
      <c r="ISN1632" s="14"/>
      <c r="ISO1632" s="14"/>
      <c r="ISP1632" s="14"/>
      <c r="ISQ1632" s="14"/>
      <c r="ISR1632" s="14"/>
      <c r="ISS1632" s="14"/>
      <c r="IST1632" s="14"/>
      <c r="ISU1632" s="14"/>
      <c r="ISV1632" s="14"/>
      <c r="ISW1632" s="14"/>
      <c r="ISX1632" s="14"/>
      <c r="ISY1632" s="14"/>
      <c r="ISZ1632" s="14"/>
      <c r="ITA1632" s="14"/>
      <c r="ITB1632" s="14"/>
      <c r="ITC1632" s="14"/>
      <c r="ITD1632" s="14"/>
      <c r="ITE1632" s="14"/>
      <c r="ITF1632" s="14"/>
      <c r="ITG1632" s="14"/>
      <c r="ITH1632" s="14"/>
      <c r="ITI1632" s="14"/>
      <c r="ITJ1632" s="14"/>
      <c r="ITK1632" s="14"/>
      <c r="ITL1632" s="14"/>
      <c r="ITM1632" s="14"/>
      <c r="ITN1632" s="14"/>
      <c r="ITO1632" s="14"/>
      <c r="ITP1632" s="14"/>
      <c r="ITQ1632" s="14"/>
      <c r="ITR1632" s="14"/>
      <c r="ITS1632" s="14"/>
      <c r="ITT1632" s="14"/>
      <c r="ITU1632" s="14"/>
      <c r="ITV1632" s="14"/>
      <c r="ITW1632" s="14"/>
      <c r="ITX1632" s="14"/>
      <c r="ITY1632" s="14"/>
      <c r="ITZ1632" s="14"/>
      <c r="IUA1632" s="14"/>
      <c r="IUB1632" s="14"/>
      <c r="IUC1632" s="14"/>
      <c r="IUD1632" s="14"/>
      <c r="IUE1632" s="14"/>
      <c r="IUF1632" s="14"/>
      <c r="IUG1632" s="14"/>
      <c r="IUH1632" s="14"/>
      <c r="IUI1632" s="14"/>
      <c r="IUJ1632" s="14"/>
      <c r="IUK1632" s="14"/>
      <c r="IUL1632" s="14"/>
      <c r="IUM1632" s="14"/>
      <c r="IUN1632" s="14"/>
      <c r="IUO1632" s="14"/>
      <c r="IUP1632" s="14"/>
      <c r="IUQ1632" s="14"/>
      <c r="IUR1632" s="14"/>
      <c r="IUS1632" s="14"/>
      <c r="IUT1632" s="14"/>
      <c r="IUU1632" s="14"/>
      <c r="IUV1632" s="14"/>
      <c r="IUW1632" s="14"/>
      <c r="IUX1632" s="14"/>
      <c r="IUY1632" s="14"/>
      <c r="IUZ1632" s="14"/>
      <c r="IVA1632" s="14"/>
      <c r="IVB1632" s="14"/>
      <c r="IVC1632" s="14"/>
      <c r="IVD1632" s="14"/>
      <c r="IVE1632" s="14"/>
      <c r="IVF1632" s="14"/>
      <c r="IVG1632" s="14"/>
      <c r="IVH1632" s="14"/>
      <c r="IVI1632" s="14"/>
      <c r="IVJ1632" s="14"/>
      <c r="IVK1632" s="14"/>
      <c r="IVL1632" s="14"/>
      <c r="IVM1632" s="14"/>
      <c r="IVN1632" s="14"/>
      <c r="IVO1632" s="14"/>
      <c r="IVP1632" s="14"/>
      <c r="IVQ1632" s="14"/>
      <c r="IVR1632" s="14"/>
      <c r="IVS1632" s="14"/>
      <c r="IVT1632" s="14"/>
      <c r="IVU1632" s="14"/>
      <c r="IVV1632" s="14"/>
      <c r="IVW1632" s="14"/>
      <c r="IVX1632" s="14"/>
      <c r="IVY1632" s="14"/>
      <c r="IVZ1632" s="14"/>
      <c r="IWA1632" s="14"/>
      <c r="IWB1632" s="14"/>
      <c r="IWC1632" s="14"/>
      <c r="IWD1632" s="14"/>
      <c r="IWE1632" s="14"/>
      <c r="IWF1632" s="14"/>
      <c r="IWG1632" s="14"/>
      <c r="IWH1632" s="14"/>
      <c r="IWI1632" s="14"/>
      <c r="IWJ1632" s="14"/>
      <c r="IWK1632" s="14"/>
      <c r="IWL1632" s="14"/>
      <c r="IWM1632" s="14"/>
      <c r="IWN1632" s="14"/>
      <c r="IWO1632" s="14"/>
      <c r="IWP1632" s="14"/>
      <c r="IWQ1632" s="14"/>
      <c r="IWR1632" s="14"/>
      <c r="IWS1632" s="14"/>
      <c r="IWT1632" s="14"/>
      <c r="IWU1632" s="14"/>
      <c r="IWV1632" s="14"/>
      <c r="IWW1632" s="14"/>
      <c r="IWX1632" s="14"/>
      <c r="IWY1632" s="14"/>
      <c r="IWZ1632" s="14"/>
      <c r="IXA1632" s="14"/>
      <c r="IXB1632" s="14"/>
      <c r="IXC1632" s="14"/>
      <c r="IXD1632" s="14"/>
      <c r="IXE1632" s="14"/>
      <c r="IXF1632" s="14"/>
      <c r="IXG1632" s="14"/>
      <c r="IXH1632" s="14"/>
      <c r="IXI1632" s="14"/>
      <c r="IXJ1632" s="14"/>
      <c r="IXK1632" s="14"/>
      <c r="IXL1632" s="14"/>
      <c r="IXM1632" s="14"/>
      <c r="IXN1632" s="14"/>
      <c r="IXO1632" s="14"/>
      <c r="IXP1632" s="14"/>
      <c r="IXQ1632" s="14"/>
      <c r="IXR1632" s="14"/>
      <c r="IXS1632" s="14"/>
      <c r="IXT1632" s="14"/>
      <c r="IXU1632" s="14"/>
      <c r="IXV1632" s="14"/>
      <c r="IXW1632" s="14"/>
      <c r="IXX1632" s="14"/>
      <c r="IXY1632" s="14"/>
      <c r="IXZ1632" s="14"/>
      <c r="IYA1632" s="14"/>
      <c r="IYB1632" s="14"/>
      <c r="IYC1632" s="14"/>
      <c r="IYD1632" s="14"/>
      <c r="IYE1632" s="14"/>
      <c r="IYF1632" s="14"/>
      <c r="IYG1632" s="14"/>
      <c r="IYH1632" s="14"/>
      <c r="IYI1632" s="14"/>
      <c r="IYJ1632" s="14"/>
      <c r="IYK1632" s="14"/>
      <c r="IYL1632" s="14"/>
      <c r="IYM1632" s="14"/>
      <c r="IYN1632" s="14"/>
      <c r="IYO1632" s="14"/>
      <c r="IYP1632" s="14"/>
      <c r="IYQ1632" s="14"/>
      <c r="IYR1632" s="14"/>
      <c r="IYS1632" s="14"/>
      <c r="IYT1632" s="14"/>
      <c r="IYU1632" s="14"/>
      <c r="IYV1632" s="14"/>
      <c r="IYW1632" s="14"/>
      <c r="IYX1632" s="14"/>
      <c r="IYY1632" s="14"/>
      <c r="IYZ1632" s="14"/>
      <c r="IZA1632" s="14"/>
      <c r="IZB1632" s="14"/>
      <c r="IZC1632" s="14"/>
      <c r="IZD1632" s="14"/>
      <c r="IZE1632" s="14"/>
      <c r="IZF1632" s="14"/>
      <c r="IZG1632" s="14"/>
      <c r="IZH1632" s="14"/>
      <c r="IZI1632" s="14"/>
      <c r="IZJ1632" s="14"/>
      <c r="IZK1632" s="14"/>
      <c r="IZL1632" s="14"/>
      <c r="IZM1632" s="14"/>
      <c r="IZN1632" s="14"/>
      <c r="IZO1632" s="14"/>
      <c r="IZP1632" s="14"/>
      <c r="IZQ1632" s="14"/>
      <c r="IZR1632" s="14"/>
      <c r="IZS1632" s="14"/>
      <c r="IZT1632" s="14"/>
      <c r="IZU1632" s="14"/>
      <c r="IZV1632" s="14"/>
      <c r="IZW1632" s="14"/>
      <c r="IZX1632" s="14"/>
      <c r="IZY1632" s="14"/>
      <c r="IZZ1632" s="14"/>
      <c r="JAA1632" s="14"/>
      <c r="JAB1632" s="14"/>
      <c r="JAC1632" s="14"/>
      <c r="JAD1632" s="14"/>
      <c r="JAE1632" s="14"/>
      <c r="JAF1632" s="14"/>
      <c r="JAG1632" s="14"/>
      <c r="JAH1632" s="14"/>
      <c r="JAI1632" s="14"/>
      <c r="JAJ1632" s="14"/>
      <c r="JAK1632" s="14"/>
      <c r="JAL1632" s="14"/>
      <c r="JAM1632" s="14"/>
      <c r="JAN1632" s="14"/>
      <c r="JAO1632" s="14"/>
      <c r="JAP1632" s="14"/>
      <c r="JAQ1632" s="14"/>
      <c r="JAR1632" s="14"/>
      <c r="JAS1632" s="14"/>
      <c r="JAT1632" s="14"/>
      <c r="JAU1632" s="14"/>
      <c r="JAV1632" s="14"/>
      <c r="JAW1632" s="14"/>
      <c r="JAX1632" s="14"/>
      <c r="JAY1632" s="14"/>
      <c r="JAZ1632" s="14"/>
      <c r="JBA1632" s="14"/>
      <c r="JBB1632" s="14"/>
      <c r="JBC1632" s="14"/>
      <c r="JBD1632" s="14"/>
      <c r="JBE1632" s="14"/>
      <c r="JBF1632" s="14"/>
      <c r="JBG1632" s="14"/>
      <c r="JBH1632" s="14"/>
      <c r="JBI1632" s="14"/>
      <c r="JBJ1632" s="14"/>
      <c r="JBK1632" s="14"/>
      <c r="JBL1632" s="14"/>
      <c r="JBM1632" s="14"/>
      <c r="JBN1632" s="14"/>
      <c r="JBO1632" s="14"/>
      <c r="JBP1632" s="14"/>
      <c r="JBQ1632" s="14"/>
      <c r="JBR1632" s="14"/>
      <c r="JBS1632" s="14"/>
      <c r="JBT1632" s="14"/>
      <c r="JBU1632" s="14"/>
      <c r="JBV1632" s="14"/>
      <c r="JBW1632" s="14"/>
      <c r="JBX1632" s="14"/>
      <c r="JBY1632" s="14"/>
      <c r="JBZ1632" s="14"/>
      <c r="JCA1632" s="14"/>
      <c r="JCB1632" s="14"/>
      <c r="JCC1632" s="14"/>
      <c r="JCD1632" s="14"/>
      <c r="JCE1632" s="14"/>
      <c r="JCF1632" s="14"/>
      <c r="JCG1632" s="14"/>
      <c r="JCH1632" s="14"/>
      <c r="JCI1632" s="14"/>
      <c r="JCJ1632" s="14"/>
      <c r="JCK1632" s="14"/>
      <c r="JCL1632" s="14"/>
      <c r="JCM1632" s="14"/>
      <c r="JCN1632" s="14"/>
      <c r="JCO1632" s="14"/>
      <c r="JCP1632" s="14"/>
      <c r="JCQ1632" s="14"/>
      <c r="JCR1632" s="14"/>
      <c r="JCS1632" s="14"/>
      <c r="JCT1632" s="14"/>
      <c r="JCU1632" s="14"/>
      <c r="JCV1632" s="14"/>
      <c r="JCW1632" s="14"/>
      <c r="JCX1632" s="14"/>
      <c r="JCY1632" s="14"/>
      <c r="JCZ1632" s="14"/>
      <c r="JDA1632" s="14"/>
      <c r="JDB1632" s="14"/>
      <c r="JDC1632" s="14"/>
      <c r="JDD1632" s="14"/>
      <c r="JDE1632" s="14"/>
      <c r="JDF1632" s="14"/>
      <c r="JDG1632" s="14"/>
      <c r="JDH1632" s="14"/>
      <c r="JDI1632" s="14"/>
      <c r="JDJ1632" s="14"/>
      <c r="JDK1632" s="14"/>
      <c r="JDL1632" s="14"/>
      <c r="JDM1632" s="14"/>
      <c r="JDN1632" s="14"/>
      <c r="JDO1632" s="14"/>
      <c r="JDP1632" s="14"/>
      <c r="JDQ1632" s="14"/>
      <c r="JDR1632" s="14"/>
      <c r="JDS1632" s="14"/>
      <c r="JDT1632" s="14"/>
      <c r="JDU1632" s="14"/>
      <c r="JDV1632" s="14"/>
      <c r="JDW1632" s="14"/>
      <c r="JDX1632" s="14"/>
      <c r="JDY1632" s="14"/>
      <c r="JDZ1632" s="14"/>
      <c r="JEA1632" s="14"/>
      <c r="JEB1632" s="14"/>
      <c r="JEC1632" s="14"/>
      <c r="JED1632" s="14"/>
      <c r="JEE1632" s="14"/>
      <c r="JEF1632" s="14"/>
      <c r="JEG1632" s="14"/>
      <c r="JEH1632" s="14"/>
      <c r="JEI1632" s="14"/>
      <c r="JEJ1632" s="14"/>
      <c r="JEK1632" s="14"/>
      <c r="JEL1632" s="14"/>
      <c r="JEM1632" s="14"/>
      <c r="JEN1632" s="14"/>
      <c r="JEO1632" s="14"/>
      <c r="JEP1632" s="14"/>
      <c r="JEQ1632" s="14"/>
      <c r="JER1632" s="14"/>
      <c r="JES1632" s="14"/>
      <c r="JET1632" s="14"/>
      <c r="JEU1632" s="14"/>
      <c r="JEV1632" s="14"/>
      <c r="JEW1632" s="14"/>
      <c r="JEX1632" s="14"/>
      <c r="JEY1632" s="14"/>
      <c r="JEZ1632" s="14"/>
      <c r="JFA1632" s="14"/>
      <c r="JFB1632" s="14"/>
      <c r="JFC1632" s="14"/>
      <c r="JFD1632" s="14"/>
      <c r="JFE1632" s="14"/>
      <c r="JFF1632" s="14"/>
      <c r="JFG1632" s="14"/>
      <c r="JFH1632" s="14"/>
      <c r="JFI1632" s="14"/>
      <c r="JFJ1632" s="14"/>
      <c r="JFK1632" s="14"/>
      <c r="JFL1632" s="14"/>
      <c r="JFM1632" s="14"/>
      <c r="JFN1632" s="14"/>
      <c r="JFO1632" s="14"/>
      <c r="JFP1632" s="14"/>
      <c r="JFQ1632" s="14"/>
      <c r="JFR1632" s="14"/>
      <c r="JFS1632" s="14"/>
      <c r="JFT1632" s="14"/>
      <c r="JFU1632" s="14"/>
      <c r="JFV1632" s="14"/>
      <c r="JFW1632" s="14"/>
      <c r="JFX1632" s="14"/>
      <c r="JFY1632" s="14"/>
      <c r="JFZ1632" s="14"/>
      <c r="JGA1632" s="14"/>
      <c r="JGB1632" s="14"/>
      <c r="JGC1632" s="14"/>
      <c r="JGD1632" s="14"/>
      <c r="JGE1632" s="14"/>
      <c r="JGF1632" s="14"/>
      <c r="JGG1632" s="14"/>
      <c r="JGH1632" s="14"/>
      <c r="JGI1632" s="14"/>
      <c r="JGJ1632" s="14"/>
      <c r="JGK1632" s="14"/>
      <c r="JGL1632" s="14"/>
      <c r="JGM1632" s="14"/>
      <c r="JGN1632" s="14"/>
      <c r="JGO1632" s="14"/>
      <c r="JGP1632" s="14"/>
      <c r="JGQ1632" s="14"/>
      <c r="JGR1632" s="14"/>
      <c r="JGS1632" s="14"/>
      <c r="JGT1632" s="14"/>
      <c r="JGU1632" s="14"/>
      <c r="JGV1632" s="14"/>
      <c r="JGW1632" s="14"/>
      <c r="JGX1632" s="14"/>
      <c r="JGY1632" s="14"/>
      <c r="JGZ1632" s="14"/>
      <c r="JHA1632" s="14"/>
      <c r="JHB1632" s="14"/>
      <c r="JHC1632" s="14"/>
      <c r="JHD1632" s="14"/>
      <c r="JHE1632" s="14"/>
      <c r="JHF1632" s="14"/>
      <c r="JHG1632" s="14"/>
      <c r="JHH1632" s="14"/>
      <c r="JHI1632" s="14"/>
      <c r="JHJ1632" s="14"/>
      <c r="JHK1632" s="14"/>
      <c r="JHL1632" s="14"/>
      <c r="JHM1632" s="14"/>
      <c r="JHN1632" s="14"/>
      <c r="JHO1632" s="14"/>
      <c r="JHP1632" s="14"/>
      <c r="JHQ1632" s="14"/>
      <c r="JHR1632" s="14"/>
      <c r="JHS1632" s="14"/>
      <c r="JHT1632" s="14"/>
      <c r="JHU1632" s="14"/>
      <c r="JHV1632" s="14"/>
      <c r="JHW1632" s="14"/>
      <c r="JHX1632" s="14"/>
      <c r="JHY1632" s="14"/>
      <c r="JHZ1632" s="14"/>
      <c r="JIA1632" s="14"/>
      <c r="JIB1632" s="14"/>
      <c r="JIC1632" s="14"/>
      <c r="JID1632" s="14"/>
      <c r="JIE1632" s="14"/>
      <c r="JIF1632" s="14"/>
      <c r="JIG1632" s="14"/>
      <c r="JIH1632" s="14"/>
      <c r="JII1632" s="14"/>
      <c r="JIJ1632" s="14"/>
      <c r="JIK1632" s="14"/>
      <c r="JIL1632" s="14"/>
      <c r="JIM1632" s="14"/>
      <c r="JIN1632" s="14"/>
      <c r="JIO1632" s="14"/>
      <c r="JIP1632" s="14"/>
      <c r="JIQ1632" s="14"/>
      <c r="JIR1632" s="14"/>
      <c r="JIS1632" s="14"/>
      <c r="JIT1632" s="14"/>
      <c r="JIU1632" s="14"/>
      <c r="JIV1632" s="14"/>
      <c r="JIW1632" s="14"/>
      <c r="JIX1632" s="14"/>
      <c r="JIY1632" s="14"/>
      <c r="JIZ1632" s="14"/>
      <c r="JJA1632" s="14"/>
      <c r="JJB1632" s="14"/>
      <c r="JJC1632" s="14"/>
      <c r="JJD1632" s="14"/>
      <c r="JJE1632" s="14"/>
      <c r="JJF1632" s="14"/>
      <c r="JJG1632" s="14"/>
      <c r="JJH1632" s="14"/>
      <c r="JJI1632" s="14"/>
      <c r="JJJ1632" s="14"/>
      <c r="JJK1632" s="14"/>
      <c r="JJL1632" s="14"/>
      <c r="JJM1632" s="14"/>
      <c r="JJN1632" s="14"/>
      <c r="JJO1632" s="14"/>
      <c r="JJP1632" s="14"/>
      <c r="JJQ1632" s="14"/>
      <c r="JJR1632" s="14"/>
      <c r="JJS1632" s="14"/>
      <c r="JJT1632" s="14"/>
      <c r="JJU1632" s="14"/>
      <c r="JJV1632" s="14"/>
      <c r="JJW1632" s="14"/>
      <c r="JJX1632" s="14"/>
      <c r="JJY1632" s="14"/>
      <c r="JJZ1632" s="14"/>
      <c r="JKA1632" s="14"/>
      <c r="JKB1632" s="14"/>
      <c r="JKC1632" s="14"/>
      <c r="JKD1632" s="14"/>
      <c r="JKE1632" s="14"/>
      <c r="JKF1632" s="14"/>
      <c r="JKG1632" s="14"/>
      <c r="JKH1632" s="14"/>
      <c r="JKI1632" s="14"/>
      <c r="JKJ1632" s="14"/>
      <c r="JKK1632" s="14"/>
      <c r="JKL1632" s="14"/>
      <c r="JKM1632" s="14"/>
      <c r="JKN1632" s="14"/>
      <c r="JKO1632" s="14"/>
      <c r="JKP1632" s="14"/>
      <c r="JKQ1632" s="14"/>
      <c r="JKR1632" s="14"/>
      <c r="JKS1632" s="14"/>
      <c r="JKT1632" s="14"/>
      <c r="JKU1632" s="14"/>
      <c r="JKV1632" s="14"/>
      <c r="JKW1632" s="14"/>
      <c r="JKX1632" s="14"/>
      <c r="JKY1632" s="14"/>
      <c r="JKZ1632" s="14"/>
      <c r="JLA1632" s="14"/>
      <c r="JLB1632" s="14"/>
      <c r="JLC1632" s="14"/>
      <c r="JLD1632" s="14"/>
      <c r="JLE1632" s="14"/>
      <c r="JLF1632" s="14"/>
      <c r="JLG1632" s="14"/>
      <c r="JLH1632" s="14"/>
      <c r="JLI1632" s="14"/>
      <c r="JLJ1632" s="14"/>
      <c r="JLK1632" s="14"/>
      <c r="JLL1632" s="14"/>
      <c r="JLM1632" s="14"/>
      <c r="JLN1632" s="14"/>
      <c r="JLO1632" s="14"/>
      <c r="JLP1632" s="14"/>
      <c r="JLQ1632" s="14"/>
      <c r="JLR1632" s="14"/>
      <c r="JLS1632" s="14"/>
      <c r="JLT1632" s="14"/>
      <c r="JLU1632" s="14"/>
      <c r="JLV1632" s="14"/>
      <c r="JLW1632" s="14"/>
      <c r="JLX1632" s="14"/>
      <c r="JLY1632" s="14"/>
      <c r="JLZ1632" s="14"/>
      <c r="JMA1632" s="14"/>
      <c r="JMB1632" s="14"/>
      <c r="JMC1632" s="14"/>
      <c r="JMD1632" s="14"/>
      <c r="JME1632" s="14"/>
      <c r="JMF1632" s="14"/>
      <c r="JMG1632" s="14"/>
      <c r="JMH1632" s="14"/>
      <c r="JMI1632" s="14"/>
      <c r="JMJ1632" s="14"/>
      <c r="JMK1632" s="14"/>
      <c r="JML1632" s="14"/>
      <c r="JMM1632" s="14"/>
      <c r="JMN1632" s="14"/>
      <c r="JMO1632" s="14"/>
      <c r="JMP1632" s="14"/>
      <c r="JMQ1632" s="14"/>
      <c r="JMR1632" s="14"/>
      <c r="JMS1632" s="14"/>
      <c r="JMT1632" s="14"/>
      <c r="JMU1632" s="14"/>
      <c r="JMV1632" s="14"/>
      <c r="JMW1632" s="14"/>
      <c r="JMX1632" s="14"/>
      <c r="JMY1632" s="14"/>
      <c r="JMZ1632" s="14"/>
      <c r="JNA1632" s="14"/>
      <c r="JNB1632" s="14"/>
      <c r="JNC1632" s="14"/>
      <c r="JND1632" s="14"/>
      <c r="JNE1632" s="14"/>
      <c r="JNF1632" s="14"/>
      <c r="JNG1632" s="14"/>
      <c r="JNH1632" s="14"/>
      <c r="JNI1632" s="14"/>
      <c r="JNJ1632" s="14"/>
      <c r="JNK1632" s="14"/>
      <c r="JNL1632" s="14"/>
      <c r="JNM1632" s="14"/>
      <c r="JNN1632" s="14"/>
      <c r="JNO1632" s="14"/>
      <c r="JNP1632" s="14"/>
      <c r="JNQ1632" s="14"/>
      <c r="JNR1632" s="14"/>
      <c r="JNS1632" s="14"/>
      <c r="JNT1632" s="14"/>
      <c r="JNU1632" s="14"/>
      <c r="JNV1632" s="14"/>
      <c r="JNW1632" s="14"/>
      <c r="JNX1632" s="14"/>
      <c r="JNY1632" s="14"/>
      <c r="JNZ1632" s="14"/>
      <c r="JOA1632" s="14"/>
      <c r="JOB1632" s="14"/>
      <c r="JOC1632" s="14"/>
      <c r="JOD1632" s="14"/>
      <c r="JOE1632" s="14"/>
      <c r="JOF1632" s="14"/>
      <c r="JOG1632" s="14"/>
      <c r="JOH1632" s="14"/>
      <c r="JOI1632" s="14"/>
      <c r="JOJ1632" s="14"/>
      <c r="JOK1632" s="14"/>
      <c r="JOL1632" s="14"/>
      <c r="JOM1632" s="14"/>
      <c r="JON1632" s="14"/>
      <c r="JOO1632" s="14"/>
      <c r="JOP1632" s="14"/>
      <c r="JOQ1632" s="14"/>
      <c r="JOR1632" s="14"/>
      <c r="JOS1632" s="14"/>
      <c r="JOT1632" s="14"/>
      <c r="JOU1632" s="14"/>
      <c r="JOV1632" s="14"/>
      <c r="JOW1632" s="14"/>
      <c r="JOX1632" s="14"/>
      <c r="JOY1632" s="14"/>
      <c r="JOZ1632" s="14"/>
      <c r="JPA1632" s="14"/>
      <c r="JPB1632" s="14"/>
      <c r="JPC1632" s="14"/>
      <c r="JPD1632" s="14"/>
      <c r="JPE1632" s="14"/>
      <c r="JPF1632" s="14"/>
      <c r="JPG1632" s="14"/>
      <c r="JPH1632" s="14"/>
      <c r="JPI1632" s="14"/>
      <c r="JPJ1632" s="14"/>
      <c r="JPK1632" s="14"/>
      <c r="JPL1632" s="14"/>
      <c r="JPM1632" s="14"/>
      <c r="JPN1632" s="14"/>
      <c r="JPO1632" s="14"/>
      <c r="JPP1632" s="14"/>
      <c r="JPQ1632" s="14"/>
      <c r="JPR1632" s="14"/>
      <c r="JPS1632" s="14"/>
      <c r="JPT1632" s="14"/>
      <c r="JPU1632" s="14"/>
      <c r="JPV1632" s="14"/>
      <c r="JPW1632" s="14"/>
      <c r="JPX1632" s="14"/>
      <c r="JPY1632" s="14"/>
      <c r="JPZ1632" s="14"/>
      <c r="JQA1632" s="14"/>
      <c r="JQB1632" s="14"/>
      <c r="JQC1632" s="14"/>
      <c r="JQD1632" s="14"/>
      <c r="JQE1632" s="14"/>
      <c r="JQF1632" s="14"/>
      <c r="JQG1632" s="14"/>
      <c r="JQH1632" s="14"/>
      <c r="JQI1632" s="14"/>
      <c r="JQJ1632" s="14"/>
      <c r="JQK1632" s="14"/>
      <c r="JQL1632" s="14"/>
      <c r="JQM1632" s="14"/>
      <c r="JQN1632" s="14"/>
      <c r="JQO1632" s="14"/>
      <c r="JQP1632" s="14"/>
      <c r="JQQ1632" s="14"/>
      <c r="JQR1632" s="14"/>
      <c r="JQS1632" s="14"/>
      <c r="JQT1632" s="14"/>
      <c r="JQU1632" s="14"/>
      <c r="JQV1632" s="14"/>
      <c r="JQW1632" s="14"/>
      <c r="JQX1632" s="14"/>
      <c r="JQY1632" s="14"/>
      <c r="JQZ1632" s="14"/>
      <c r="JRA1632" s="14"/>
      <c r="JRB1632" s="14"/>
      <c r="JRC1632" s="14"/>
      <c r="JRD1632" s="14"/>
      <c r="JRE1632" s="14"/>
      <c r="JRF1632" s="14"/>
      <c r="JRG1632" s="14"/>
      <c r="JRH1632" s="14"/>
      <c r="JRI1632" s="14"/>
      <c r="JRJ1632" s="14"/>
      <c r="JRK1632" s="14"/>
      <c r="JRL1632" s="14"/>
      <c r="JRM1632" s="14"/>
      <c r="JRN1632" s="14"/>
      <c r="JRO1632" s="14"/>
      <c r="JRP1632" s="14"/>
      <c r="JRQ1632" s="14"/>
      <c r="JRR1632" s="14"/>
      <c r="JRS1632" s="14"/>
      <c r="JRT1632" s="14"/>
      <c r="JRU1632" s="14"/>
      <c r="JRV1632" s="14"/>
      <c r="JRW1632" s="14"/>
      <c r="JRX1632" s="14"/>
      <c r="JRY1632" s="14"/>
      <c r="JRZ1632" s="14"/>
      <c r="JSA1632" s="14"/>
      <c r="JSB1632" s="14"/>
      <c r="JSC1632" s="14"/>
      <c r="JSD1632" s="14"/>
      <c r="JSE1632" s="14"/>
      <c r="JSF1632" s="14"/>
      <c r="JSG1632" s="14"/>
      <c r="JSH1632" s="14"/>
      <c r="JSI1632" s="14"/>
      <c r="JSJ1632" s="14"/>
      <c r="JSK1632" s="14"/>
      <c r="JSL1632" s="14"/>
      <c r="JSM1632" s="14"/>
      <c r="JSN1632" s="14"/>
      <c r="JSO1632" s="14"/>
      <c r="JSP1632" s="14"/>
      <c r="JSQ1632" s="14"/>
      <c r="JSR1632" s="14"/>
      <c r="JSS1632" s="14"/>
      <c r="JST1632" s="14"/>
      <c r="JSU1632" s="14"/>
      <c r="JSV1632" s="14"/>
      <c r="JSW1632" s="14"/>
      <c r="JSX1632" s="14"/>
      <c r="JSY1632" s="14"/>
      <c r="JSZ1632" s="14"/>
      <c r="JTA1632" s="14"/>
      <c r="JTB1632" s="14"/>
      <c r="JTC1632" s="14"/>
      <c r="JTD1632" s="14"/>
      <c r="JTE1632" s="14"/>
      <c r="JTF1632" s="14"/>
      <c r="JTG1632" s="14"/>
      <c r="JTH1632" s="14"/>
      <c r="JTI1632" s="14"/>
      <c r="JTJ1632" s="14"/>
      <c r="JTK1632" s="14"/>
      <c r="JTL1632" s="14"/>
      <c r="JTM1632" s="14"/>
      <c r="JTN1632" s="14"/>
      <c r="JTO1632" s="14"/>
      <c r="JTP1632" s="14"/>
      <c r="JTQ1632" s="14"/>
      <c r="JTR1632" s="14"/>
      <c r="JTS1632" s="14"/>
      <c r="JTT1632" s="14"/>
      <c r="JTU1632" s="14"/>
      <c r="JTV1632" s="14"/>
      <c r="JTW1632" s="14"/>
      <c r="JTX1632" s="14"/>
      <c r="JTY1632" s="14"/>
      <c r="JTZ1632" s="14"/>
      <c r="JUA1632" s="14"/>
      <c r="JUB1632" s="14"/>
      <c r="JUC1632" s="14"/>
      <c r="JUD1632" s="14"/>
      <c r="JUE1632" s="14"/>
      <c r="JUF1632" s="14"/>
      <c r="JUG1632" s="14"/>
      <c r="JUH1632" s="14"/>
      <c r="JUI1632" s="14"/>
      <c r="JUJ1632" s="14"/>
      <c r="JUK1632" s="14"/>
      <c r="JUL1632" s="14"/>
      <c r="JUM1632" s="14"/>
      <c r="JUN1632" s="14"/>
      <c r="JUO1632" s="14"/>
      <c r="JUP1632" s="14"/>
      <c r="JUQ1632" s="14"/>
      <c r="JUR1632" s="14"/>
      <c r="JUS1632" s="14"/>
      <c r="JUT1632" s="14"/>
      <c r="JUU1632" s="14"/>
      <c r="JUV1632" s="14"/>
      <c r="JUW1632" s="14"/>
      <c r="JUX1632" s="14"/>
      <c r="JUY1632" s="14"/>
      <c r="JUZ1632" s="14"/>
      <c r="JVA1632" s="14"/>
      <c r="JVB1632" s="14"/>
      <c r="JVC1632" s="14"/>
      <c r="JVD1632" s="14"/>
      <c r="JVE1632" s="14"/>
      <c r="JVF1632" s="14"/>
      <c r="JVG1632" s="14"/>
      <c r="JVH1632" s="14"/>
      <c r="JVI1632" s="14"/>
      <c r="JVJ1632" s="14"/>
      <c r="JVK1632" s="14"/>
      <c r="JVL1632" s="14"/>
      <c r="JVM1632" s="14"/>
      <c r="JVN1632" s="14"/>
      <c r="JVO1632" s="14"/>
      <c r="JVP1632" s="14"/>
      <c r="JVQ1632" s="14"/>
      <c r="JVR1632" s="14"/>
      <c r="JVS1632" s="14"/>
      <c r="JVT1632" s="14"/>
      <c r="JVU1632" s="14"/>
      <c r="JVV1632" s="14"/>
      <c r="JVW1632" s="14"/>
      <c r="JVX1632" s="14"/>
      <c r="JVY1632" s="14"/>
      <c r="JVZ1632" s="14"/>
      <c r="JWA1632" s="14"/>
      <c r="JWB1632" s="14"/>
      <c r="JWC1632" s="14"/>
      <c r="JWD1632" s="14"/>
      <c r="JWE1632" s="14"/>
      <c r="JWF1632" s="14"/>
      <c r="JWG1632" s="14"/>
      <c r="JWH1632" s="14"/>
      <c r="JWI1632" s="14"/>
      <c r="JWJ1632" s="14"/>
      <c r="JWK1632" s="14"/>
      <c r="JWL1632" s="14"/>
      <c r="JWM1632" s="14"/>
      <c r="JWN1632" s="14"/>
      <c r="JWO1632" s="14"/>
      <c r="JWP1632" s="14"/>
      <c r="JWQ1632" s="14"/>
      <c r="JWR1632" s="14"/>
      <c r="JWS1632" s="14"/>
      <c r="JWT1632" s="14"/>
      <c r="JWU1632" s="14"/>
      <c r="JWV1632" s="14"/>
      <c r="JWW1632" s="14"/>
      <c r="JWX1632" s="14"/>
      <c r="JWY1632" s="14"/>
      <c r="JWZ1632" s="14"/>
      <c r="JXA1632" s="14"/>
      <c r="JXB1632" s="14"/>
      <c r="JXC1632" s="14"/>
      <c r="JXD1632" s="14"/>
      <c r="JXE1632" s="14"/>
      <c r="JXF1632" s="14"/>
      <c r="JXG1632" s="14"/>
      <c r="JXH1632" s="14"/>
      <c r="JXI1632" s="14"/>
      <c r="JXJ1632" s="14"/>
      <c r="JXK1632" s="14"/>
      <c r="JXL1632" s="14"/>
      <c r="JXM1632" s="14"/>
      <c r="JXN1632" s="14"/>
      <c r="JXO1632" s="14"/>
      <c r="JXP1632" s="14"/>
      <c r="JXQ1632" s="14"/>
      <c r="JXR1632" s="14"/>
      <c r="JXS1632" s="14"/>
      <c r="JXT1632" s="14"/>
      <c r="JXU1632" s="14"/>
      <c r="JXV1632" s="14"/>
      <c r="JXW1632" s="14"/>
      <c r="JXX1632" s="14"/>
      <c r="JXY1632" s="14"/>
      <c r="JXZ1632" s="14"/>
      <c r="JYA1632" s="14"/>
      <c r="JYB1632" s="14"/>
      <c r="JYC1632" s="14"/>
      <c r="JYD1632" s="14"/>
      <c r="JYE1632" s="14"/>
      <c r="JYF1632" s="14"/>
      <c r="JYG1632" s="14"/>
      <c r="JYH1632" s="14"/>
      <c r="JYI1632" s="14"/>
      <c r="JYJ1632" s="14"/>
      <c r="JYK1632" s="14"/>
      <c r="JYL1632" s="14"/>
      <c r="JYM1632" s="14"/>
      <c r="JYN1632" s="14"/>
      <c r="JYO1632" s="14"/>
      <c r="JYP1632" s="14"/>
      <c r="JYQ1632" s="14"/>
      <c r="JYR1632" s="14"/>
      <c r="JYS1632" s="14"/>
      <c r="JYT1632" s="14"/>
      <c r="JYU1632" s="14"/>
      <c r="JYV1632" s="14"/>
      <c r="JYW1632" s="14"/>
      <c r="JYX1632" s="14"/>
      <c r="JYY1632" s="14"/>
      <c r="JYZ1632" s="14"/>
      <c r="JZA1632" s="14"/>
      <c r="JZB1632" s="14"/>
      <c r="JZC1632" s="14"/>
      <c r="JZD1632" s="14"/>
      <c r="JZE1632" s="14"/>
      <c r="JZF1632" s="14"/>
      <c r="JZG1632" s="14"/>
      <c r="JZH1632" s="14"/>
      <c r="JZI1632" s="14"/>
      <c r="JZJ1632" s="14"/>
      <c r="JZK1632" s="14"/>
      <c r="JZL1632" s="14"/>
      <c r="JZM1632" s="14"/>
      <c r="JZN1632" s="14"/>
      <c r="JZO1632" s="14"/>
      <c r="JZP1632" s="14"/>
      <c r="JZQ1632" s="14"/>
      <c r="JZR1632" s="14"/>
      <c r="JZS1632" s="14"/>
      <c r="JZT1632" s="14"/>
      <c r="JZU1632" s="14"/>
      <c r="JZV1632" s="14"/>
      <c r="JZW1632" s="14"/>
      <c r="JZX1632" s="14"/>
      <c r="JZY1632" s="14"/>
      <c r="JZZ1632" s="14"/>
      <c r="KAA1632" s="14"/>
      <c r="KAB1632" s="14"/>
      <c r="KAC1632" s="14"/>
      <c r="KAD1632" s="14"/>
      <c r="KAE1632" s="14"/>
      <c r="KAF1632" s="14"/>
      <c r="KAG1632" s="14"/>
      <c r="KAH1632" s="14"/>
      <c r="KAI1632" s="14"/>
      <c r="KAJ1632" s="14"/>
      <c r="KAK1632" s="14"/>
      <c r="KAL1632" s="14"/>
      <c r="KAM1632" s="14"/>
      <c r="KAN1632" s="14"/>
      <c r="KAO1632" s="14"/>
      <c r="KAP1632" s="14"/>
      <c r="KAQ1632" s="14"/>
      <c r="KAR1632" s="14"/>
      <c r="KAS1632" s="14"/>
      <c r="KAT1632" s="14"/>
      <c r="KAU1632" s="14"/>
      <c r="KAV1632" s="14"/>
      <c r="KAW1632" s="14"/>
      <c r="KAX1632" s="14"/>
      <c r="KAY1632" s="14"/>
      <c r="KAZ1632" s="14"/>
      <c r="KBA1632" s="14"/>
      <c r="KBB1632" s="14"/>
      <c r="KBC1632" s="14"/>
      <c r="KBD1632" s="14"/>
      <c r="KBE1632" s="14"/>
      <c r="KBF1632" s="14"/>
      <c r="KBG1632" s="14"/>
      <c r="KBH1632" s="14"/>
      <c r="KBI1632" s="14"/>
      <c r="KBJ1632" s="14"/>
      <c r="KBK1632" s="14"/>
      <c r="KBL1632" s="14"/>
      <c r="KBM1632" s="14"/>
      <c r="KBN1632" s="14"/>
      <c r="KBO1632" s="14"/>
      <c r="KBP1632" s="14"/>
      <c r="KBQ1632" s="14"/>
      <c r="KBR1632" s="14"/>
      <c r="KBS1632" s="14"/>
      <c r="KBT1632" s="14"/>
      <c r="KBU1632" s="14"/>
      <c r="KBV1632" s="14"/>
      <c r="KBW1632" s="14"/>
      <c r="KBX1632" s="14"/>
      <c r="KBY1632" s="14"/>
      <c r="KBZ1632" s="14"/>
      <c r="KCA1632" s="14"/>
      <c r="KCB1632" s="14"/>
      <c r="KCC1632" s="14"/>
      <c r="KCD1632" s="14"/>
      <c r="KCE1632" s="14"/>
      <c r="KCF1632" s="14"/>
      <c r="KCG1632" s="14"/>
      <c r="KCH1632" s="14"/>
      <c r="KCI1632" s="14"/>
      <c r="KCJ1632" s="14"/>
      <c r="KCK1632" s="14"/>
      <c r="KCL1632" s="14"/>
      <c r="KCM1632" s="14"/>
      <c r="KCN1632" s="14"/>
      <c r="KCO1632" s="14"/>
      <c r="KCP1632" s="14"/>
      <c r="KCQ1632" s="14"/>
      <c r="KCR1632" s="14"/>
      <c r="KCS1632" s="14"/>
      <c r="KCT1632" s="14"/>
      <c r="KCU1632" s="14"/>
      <c r="KCV1632" s="14"/>
      <c r="KCW1632" s="14"/>
      <c r="KCX1632" s="14"/>
      <c r="KCY1632" s="14"/>
      <c r="KCZ1632" s="14"/>
      <c r="KDA1632" s="14"/>
      <c r="KDB1632" s="14"/>
      <c r="KDC1632" s="14"/>
      <c r="KDD1632" s="14"/>
      <c r="KDE1632" s="14"/>
      <c r="KDF1632" s="14"/>
      <c r="KDG1632" s="14"/>
      <c r="KDH1632" s="14"/>
      <c r="KDI1632" s="14"/>
      <c r="KDJ1632" s="14"/>
      <c r="KDK1632" s="14"/>
      <c r="KDL1632" s="14"/>
      <c r="KDM1632" s="14"/>
      <c r="KDN1632" s="14"/>
      <c r="KDO1632" s="14"/>
      <c r="KDP1632" s="14"/>
      <c r="KDQ1632" s="14"/>
      <c r="KDR1632" s="14"/>
      <c r="KDS1632" s="14"/>
      <c r="KDT1632" s="14"/>
      <c r="KDU1632" s="14"/>
      <c r="KDV1632" s="14"/>
      <c r="KDW1632" s="14"/>
      <c r="KDX1632" s="14"/>
      <c r="KDY1632" s="14"/>
      <c r="KDZ1632" s="14"/>
      <c r="KEA1632" s="14"/>
      <c r="KEB1632" s="14"/>
      <c r="KEC1632" s="14"/>
      <c r="KED1632" s="14"/>
      <c r="KEE1632" s="14"/>
      <c r="KEF1632" s="14"/>
      <c r="KEG1632" s="14"/>
      <c r="KEH1632" s="14"/>
      <c r="KEI1632" s="14"/>
      <c r="KEJ1632" s="14"/>
      <c r="KEK1632" s="14"/>
      <c r="KEL1632" s="14"/>
      <c r="KEM1632" s="14"/>
      <c r="KEN1632" s="14"/>
      <c r="KEO1632" s="14"/>
      <c r="KEP1632" s="14"/>
      <c r="KEQ1632" s="14"/>
      <c r="KER1632" s="14"/>
      <c r="KES1632" s="14"/>
      <c r="KET1632" s="14"/>
      <c r="KEU1632" s="14"/>
      <c r="KEV1632" s="14"/>
      <c r="KEW1632" s="14"/>
      <c r="KEX1632" s="14"/>
      <c r="KEY1632" s="14"/>
      <c r="KEZ1632" s="14"/>
      <c r="KFA1632" s="14"/>
      <c r="KFB1632" s="14"/>
      <c r="KFC1632" s="14"/>
      <c r="KFD1632" s="14"/>
      <c r="KFE1632" s="14"/>
      <c r="KFF1632" s="14"/>
      <c r="KFG1632" s="14"/>
      <c r="KFH1632" s="14"/>
      <c r="KFI1632" s="14"/>
      <c r="KFJ1632" s="14"/>
      <c r="KFK1632" s="14"/>
      <c r="KFL1632" s="14"/>
      <c r="KFM1632" s="14"/>
      <c r="KFN1632" s="14"/>
      <c r="KFO1632" s="14"/>
      <c r="KFP1632" s="14"/>
      <c r="KFQ1632" s="14"/>
      <c r="KFR1632" s="14"/>
      <c r="KFS1632" s="14"/>
      <c r="KFT1632" s="14"/>
      <c r="KFU1632" s="14"/>
      <c r="KFV1632" s="14"/>
      <c r="KFW1632" s="14"/>
      <c r="KFX1632" s="14"/>
      <c r="KFY1632" s="14"/>
      <c r="KFZ1632" s="14"/>
      <c r="KGA1632" s="14"/>
      <c r="KGB1632" s="14"/>
      <c r="KGC1632" s="14"/>
      <c r="KGD1632" s="14"/>
      <c r="KGE1632" s="14"/>
      <c r="KGF1632" s="14"/>
      <c r="KGG1632" s="14"/>
      <c r="KGH1632" s="14"/>
      <c r="KGI1632" s="14"/>
      <c r="KGJ1632" s="14"/>
      <c r="KGK1632" s="14"/>
      <c r="KGL1632" s="14"/>
      <c r="KGM1632" s="14"/>
      <c r="KGN1632" s="14"/>
      <c r="KGO1632" s="14"/>
      <c r="KGP1632" s="14"/>
      <c r="KGQ1632" s="14"/>
      <c r="KGR1632" s="14"/>
      <c r="KGS1632" s="14"/>
      <c r="KGT1632" s="14"/>
      <c r="KGU1632" s="14"/>
      <c r="KGV1632" s="14"/>
      <c r="KGW1632" s="14"/>
      <c r="KGX1632" s="14"/>
      <c r="KGY1632" s="14"/>
      <c r="KGZ1632" s="14"/>
      <c r="KHA1632" s="14"/>
      <c r="KHB1632" s="14"/>
      <c r="KHC1632" s="14"/>
      <c r="KHD1632" s="14"/>
      <c r="KHE1632" s="14"/>
      <c r="KHF1632" s="14"/>
      <c r="KHG1632" s="14"/>
      <c r="KHH1632" s="14"/>
      <c r="KHI1632" s="14"/>
      <c r="KHJ1632" s="14"/>
      <c r="KHK1632" s="14"/>
      <c r="KHL1632" s="14"/>
      <c r="KHM1632" s="14"/>
      <c r="KHN1632" s="14"/>
      <c r="KHO1632" s="14"/>
      <c r="KHP1632" s="14"/>
      <c r="KHQ1632" s="14"/>
      <c r="KHR1632" s="14"/>
      <c r="KHS1632" s="14"/>
      <c r="KHT1632" s="14"/>
      <c r="KHU1632" s="14"/>
      <c r="KHV1632" s="14"/>
      <c r="KHW1632" s="14"/>
      <c r="KHX1632" s="14"/>
      <c r="KHY1632" s="14"/>
      <c r="KHZ1632" s="14"/>
      <c r="KIA1632" s="14"/>
      <c r="KIB1632" s="14"/>
      <c r="KIC1632" s="14"/>
      <c r="KID1632" s="14"/>
      <c r="KIE1632" s="14"/>
      <c r="KIF1632" s="14"/>
      <c r="KIG1632" s="14"/>
      <c r="KIH1632" s="14"/>
      <c r="KII1632" s="14"/>
      <c r="KIJ1632" s="14"/>
      <c r="KIK1632" s="14"/>
      <c r="KIL1632" s="14"/>
      <c r="KIM1632" s="14"/>
      <c r="KIN1632" s="14"/>
      <c r="KIO1632" s="14"/>
      <c r="KIP1632" s="14"/>
      <c r="KIQ1632" s="14"/>
      <c r="KIR1632" s="14"/>
      <c r="KIS1632" s="14"/>
      <c r="KIT1632" s="14"/>
      <c r="KIU1632" s="14"/>
      <c r="KIV1632" s="14"/>
      <c r="KIW1632" s="14"/>
      <c r="KIX1632" s="14"/>
      <c r="KIY1632" s="14"/>
      <c r="KIZ1632" s="14"/>
      <c r="KJA1632" s="14"/>
      <c r="KJB1632" s="14"/>
      <c r="KJC1632" s="14"/>
      <c r="KJD1632" s="14"/>
      <c r="KJE1632" s="14"/>
      <c r="KJF1632" s="14"/>
      <c r="KJG1632" s="14"/>
      <c r="KJH1632" s="14"/>
      <c r="KJI1632" s="14"/>
      <c r="KJJ1632" s="14"/>
      <c r="KJK1632" s="14"/>
      <c r="KJL1632" s="14"/>
      <c r="KJM1632" s="14"/>
      <c r="KJN1632" s="14"/>
      <c r="KJO1632" s="14"/>
      <c r="KJP1632" s="14"/>
      <c r="KJQ1632" s="14"/>
      <c r="KJR1632" s="14"/>
      <c r="KJS1632" s="14"/>
      <c r="KJT1632" s="14"/>
      <c r="KJU1632" s="14"/>
      <c r="KJV1632" s="14"/>
      <c r="KJW1632" s="14"/>
      <c r="KJX1632" s="14"/>
      <c r="KJY1632" s="14"/>
      <c r="KJZ1632" s="14"/>
      <c r="KKA1632" s="14"/>
      <c r="KKB1632" s="14"/>
      <c r="KKC1632" s="14"/>
      <c r="KKD1632" s="14"/>
      <c r="KKE1632" s="14"/>
      <c r="KKF1632" s="14"/>
      <c r="KKG1632" s="14"/>
      <c r="KKH1632" s="14"/>
      <c r="KKI1632" s="14"/>
      <c r="KKJ1632" s="14"/>
      <c r="KKK1632" s="14"/>
      <c r="KKL1632" s="14"/>
      <c r="KKM1632" s="14"/>
      <c r="KKN1632" s="14"/>
      <c r="KKO1632" s="14"/>
      <c r="KKP1632" s="14"/>
      <c r="KKQ1632" s="14"/>
      <c r="KKR1632" s="14"/>
      <c r="KKS1632" s="14"/>
      <c r="KKT1632" s="14"/>
      <c r="KKU1632" s="14"/>
      <c r="KKV1632" s="14"/>
      <c r="KKW1632" s="14"/>
      <c r="KKX1632" s="14"/>
      <c r="KKY1632" s="14"/>
      <c r="KKZ1632" s="14"/>
      <c r="KLA1632" s="14"/>
      <c r="KLB1632" s="14"/>
      <c r="KLC1632" s="14"/>
      <c r="KLD1632" s="14"/>
      <c r="KLE1632" s="14"/>
      <c r="KLF1632" s="14"/>
      <c r="KLG1632" s="14"/>
      <c r="KLH1632" s="14"/>
      <c r="KLI1632" s="14"/>
      <c r="KLJ1632" s="14"/>
      <c r="KLK1632" s="14"/>
      <c r="KLL1632" s="14"/>
      <c r="KLM1632" s="14"/>
      <c r="KLN1632" s="14"/>
      <c r="KLO1632" s="14"/>
      <c r="KLP1632" s="14"/>
      <c r="KLQ1632" s="14"/>
      <c r="KLR1632" s="14"/>
      <c r="KLS1632" s="14"/>
      <c r="KLT1632" s="14"/>
      <c r="KLU1632" s="14"/>
      <c r="KLV1632" s="14"/>
      <c r="KLW1632" s="14"/>
      <c r="KLX1632" s="14"/>
      <c r="KLY1632" s="14"/>
      <c r="KLZ1632" s="14"/>
      <c r="KMA1632" s="14"/>
      <c r="KMB1632" s="14"/>
      <c r="KMC1632" s="14"/>
      <c r="KMD1632" s="14"/>
      <c r="KME1632" s="14"/>
      <c r="KMF1632" s="14"/>
      <c r="KMG1632" s="14"/>
      <c r="KMH1632" s="14"/>
      <c r="KMI1632" s="14"/>
      <c r="KMJ1632" s="14"/>
      <c r="KMK1632" s="14"/>
      <c r="KML1632" s="14"/>
      <c r="KMM1632" s="14"/>
      <c r="KMN1632" s="14"/>
      <c r="KMO1632" s="14"/>
      <c r="KMP1632" s="14"/>
      <c r="KMQ1632" s="14"/>
      <c r="KMR1632" s="14"/>
      <c r="KMS1632" s="14"/>
      <c r="KMT1632" s="14"/>
      <c r="KMU1632" s="14"/>
      <c r="KMV1632" s="14"/>
      <c r="KMW1632" s="14"/>
      <c r="KMX1632" s="14"/>
      <c r="KMY1632" s="14"/>
      <c r="KMZ1632" s="14"/>
      <c r="KNA1632" s="14"/>
      <c r="KNB1632" s="14"/>
      <c r="KNC1632" s="14"/>
      <c r="KND1632" s="14"/>
      <c r="KNE1632" s="14"/>
      <c r="KNF1632" s="14"/>
      <c r="KNG1632" s="14"/>
      <c r="KNH1632" s="14"/>
      <c r="KNI1632" s="14"/>
      <c r="KNJ1632" s="14"/>
      <c r="KNK1632" s="14"/>
      <c r="KNL1632" s="14"/>
      <c r="KNM1632" s="14"/>
      <c r="KNN1632" s="14"/>
      <c r="KNO1632" s="14"/>
      <c r="KNP1632" s="14"/>
      <c r="KNQ1632" s="14"/>
      <c r="KNR1632" s="14"/>
      <c r="KNS1632" s="14"/>
      <c r="KNT1632" s="14"/>
      <c r="KNU1632" s="14"/>
      <c r="KNV1632" s="14"/>
      <c r="KNW1632" s="14"/>
      <c r="KNX1632" s="14"/>
      <c r="KNY1632" s="14"/>
      <c r="KNZ1632" s="14"/>
      <c r="KOA1632" s="14"/>
      <c r="KOB1632" s="14"/>
      <c r="KOC1632" s="14"/>
      <c r="KOD1632" s="14"/>
      <c r="KOE1632" s="14"/>
      <c r="KOF1632" s="14"/>
      <c r="KOG1632" s="14"/>
      <c r="KOH1632" s="14"/>
      <c r="KOI1632" s="14"/>
      <c r="KOJ1632" s="14"/>
      <c r="KOK1632" s="14"/>
      <c r="KOL1632" s="14"/>
      <c r="KOM1632" s="14"/>
      <c r="KON1632" s="14"/>
      <c r="KOO1632" s="14"/>
      <c r="KOP1632" s="14"/>
      <c r="KOQ1632" s="14"/>
      <c r="KOR1632" s="14"/>
      <c r="KOS1632" s="14"/>
      <c r="KOT1632" s="14"/>
      <c r="KOU1632" s="14"/>
      <c r="KOV1632" s="14"/>
      <c r="KOW1632" s="14"/>
      <c r="KOX1632" s="14"/>
      <c r="KOY1632" s="14"/>
      <c r="KOZ1632" s="14"/>
      <c r="KPA1632" s="14"/>
      <c r="KPB1632" s="14"/>
      <c r="KPC1632" s="14"/>
      <c r="KPD1632" s="14"/>
      <c r="KPE1632" s="14"/>
      <c r="KPF1632" s="14"/>
      <c r="KPG1632" s="14"/>
      <c r="KPH1632" s="14"/>
      <c r="KPI1632" s="14"/>
      <c r="KPJ1632" s="14"/>
      <c r="KPK1632" s="14"/>
      <c r="KPL1632" s="14"/>
      <c r="KPM1632" s="14"/>
      <c r="KPN1632" s="14"/>
      <c r="KPO1632" s="14"/>
      <c r="KPP1632" s="14"/>
      <c r="KPQ1632" s="14"/>
      <c r="KPR1632" s="14"/>
      <c r="KPS1632" s="14"/>
      <c r="KPT1632" s="14"/>
      <c r="KPU1632" s="14"/>
      <c r="KPV1632" s="14"/>
      <c r="KPW1632" s="14"/>
      <c r="KPX1632" s="14"/>
      <c r="KPY1632" s="14"/>
      <c r="KPZ1632" s="14"/>
      <c r="KQA1632" s="14"/>
      <c r="KQB1632" s="14"/>
      <c r="KQC1632" s="14"/>
      <c r="KQD1632" s="14"/>
      <c r="KQE1632" s="14"/>
      <c r="KQF1632" s="14"/>
      <c r="KQG1632" s="14"/>
      <c r="KQH1632" s="14"/>
      <c r="KQI1632" s="14"/>
      <c r="KQJ1632" s="14"/>
      <c r="KQK1632" s="14"/>
      <c r="KQL1632" s="14"/>
      <c r="KQM1632" s="14"/>
      <c r="KQN1632" s="14"/>
      <c r="KQO1632" s="14"/>
      <c r="KQP1632" s="14"/>
      <c r="KQQ1632" s="14"/>
      <c r="KQR1632" s="14"/>
      <c r="KQS1632" s="14"/>
      <c r="KQT1632" s="14"/>
      <c r="KQU1632" s="14"/>
      <c r="KQV1632" s="14"/>
      <c r="KQW1632" s="14"/>
      <c r="KQX1632" s="14"/>
      <c r="KQY1632" s="14"/>
      <c r="KQZ1632" s="14"/>
      <c r="KRA1632" s="14"/>
      <c r="KRB1632" s="14"/>
      <c r="KRC1632" s="14"/>
      <c r="KRD1632" s="14"/>
      <c r="KRE1632" s="14"/>
      <c r="KRF1632" s="14"/>
      <c r="KRG1632" s="14"/>
      <c r="KRH1632" s="14"/>
      <c r="KRI1632" s="14"/>
      <c r="KRJ1632" s="14"/>
      <c r="KRK1632" s="14"/>
      <c r="KRL1632" s="14"/>
      <c r="KRM1632" s="14"/>
      <c r="KRN1632" s="14"/>
      <c r="KRO1632" s="14"/>
      <c r="KRP1632" s="14"/>
      <c r="KRQ1632" s="14"/>
      <c r="KRR1632" s="14"/>
      <c r="KRS1632" s="14"/>
      <c r="KRT1632" s="14"/>
      <c r="KRU1632" s="14"/>
      <c r="KRV1632" s="14"/>
      <c r="KRW1632" s="14"/>
      <c r="KRX1632" s="14"/>
      <c r="KRY1632" s="14"/>
      <c r="KRZ1632" s="14"/>
      <c r="KSA1632" s="14"/>
      <c r="KSB1632" s="14"/>
      <c r="KSC1632" s="14"/>
      <c r="KSD1632" s="14"/>
      <c r="KSE1632" s="14"/>
      <c r="KSF1632" s="14"/>
      <c r="KSG1632" s="14"/>
      <c r="KSH1632" s="14"/>
      <c r="KSI1632" s="14"/>
      <c r="KSJ1632" s="14"/>
      <c r="KSK1632" s="14"/>
      <c r="KSL1632" s="14"/>
      <c r="KSM1632" s="14"/>
      <c r="KSN1632" s="14"/>
      <c r="KSO1632" s="14"/>
      <c r="KSP1632" s="14"/>
      <c r="KSQ1632" s="14"/>
      <c r="KSR1632" s="14"/>
      <c r="KSS1632" s="14"/>
      <c r="KST1632" s="14"/>
      <c r="KSU1632" s="14"/>
      <c r="KSV1632" s="14"/>
      <c r="KSW1632" s="14"/>
      <c r="KSX1632" s="14"/>
      <c r="KSY1632" s="14"/>
      <c r="KSZ1632" s="14"/>
      <c r="KTA1632" s="14"/>
      <c r="KTB1632" s="14"/>
      <c r="KTC1632" s="14"/>
      <c r="KTD1632" s="14"/>
      <c r="KTE1632" s="14"/>
      <c r="KTF1632" s="14"/>
      <c r="KTG1632" s="14"/>
      <c r="KTH1632" s="14"/>
      <c r="KTI1632" s="14"/>
      <c r="KTJ1632" s="14"/>
      <c r="KTK1632" s="14"/>
      <c r="KTL1632" s="14"/>
      <c r="KTM1632" s="14"/>
      <c r="KTN1632" s="14"/>
      <c r="KTO1632" s="14"/>
      <c r="KTP1632" s="14"/>
      <c r="KTQ1632" s="14"/>
      <c r="KTR1632" s="14"/>
      <c r="KTS1632" s="14"/>
      <c r="KTT1632" s="14"/>
      <c r="KTU1632" s="14"/>
      <c r="KTV1632" s="14"/>
      <c r="KTW1632" s="14"/>
      <c r="KTX1632" s="14"/>
      <c r="KTY1632" s="14"/>
      <c r="KTZ1632" s="14"/>
      <c r="KUA1632" s="14"/>
      <c r="KUB1632" s="14"/>
      <c r="KUC1632" s="14"/>
      <c r="KUD1632" s="14"/>
      <c r="KUE1632" s="14"/>
      <c r="KUF1632" s="14"/>
      <c r="KUG1632" s="14"/>
      <c r="KUH1632" s="14"/>
      <c r="KUI1632" s="14"/>
      <c r="KUJ1632" s="14"/>
      <c r="KUK1632" s="14"/>
      <c r="KUL1632" s="14"/>
      <c r="KUM1632" s="14"/>
      <c r="KUN1632" s="14"/>
      <c r="KUO1632" s="14"/>
      <c r="KUP1632" s="14"/>
      <c r="KUQ1632" s="14"/>
      <c r="KUR1632" s="14"/>
      <c r="KUS1632" s="14"/>
      <c r="KUT1632" s="14"/>
      <c r="KUU1632" s="14"/>
      <c r="KUV1632" s="14"/>
      <c r="KUW1632" s="14"/>
      <c r="KUX1632" s="14"/>
      <c r="KUY1632" s="14"/>
      <c r="KUZ1632" s="14"/>
      <c r="KVA1632" s="14"/>
      <c r="KVB1632" s="14"/>
      <c r="KVC1632" s="14"/>
      <c r="KVD1632" s="14"/>
      <c r="KVE1632" s="14"/>
      <c r="KVF1632" s="14"/>
      <c r="KVG1632" s="14"/>
      <c r="KVH1632" s="14"/>
      <c r="KVI1632" s="14"/>
      <c r="KVJ1632" s="14"/>
      <c r="KVK1632" s="14"/>
      <c r="KVL1632" s="14"/>
      <c r="KVM1632" s="14"/>
      <c r="KVN1632" s="14"/>
      <c r="KVO1632" s="14"/>
      <c r="KVP1632" s="14"/>
      <c r="KVQ1632" s="14"/>
      <c r="KVR1632" s="14"/>
      <c r="KVS1632" s="14"/>
      <c r="KVT1632" s="14"/>
      <c r="KVU1632" s="14"/>
      <c r="KVV1632" s="14"/>
      <c r="KVW1632" s="14"/>
      <c r="KVX1632" s="14"/>
      <c r="KVY1632" s="14"/>
      <c r="KVZ1632" s="14"/>
      <c r="KWA1632" s="14"/>
      <c r="KWB1632" s="14"/>
      <c r="KWC1632" s="14"/>
      <c r="KWD1632" s="14"/>
      <c r="KWE1632" s="14"/>
      <c r="KWF1632" s="14"/>
      <c r="KWG1632" s="14"/>
      <c r="KWH1632" s="14"/>
      <c r="KWI1632" s="14"/>
      <c r="KWJ1632" s="14"/>
      <c r="KWK1632" s="14"/>
      <c r="KWL1632" s="14"/>
      <c r="KWM1632" s="14"/>
      <c r="KWN1632" s="14"/>
      <c r="KWO1632" s="14"/>
      <c r="KWP1632" s="14"/>
      <c r="KWQ1632" s="14"/>
      <c r="KWR1632" s="14"/>
      <c r="KWS1632" s="14"/>
      <c r="KWT1632" s="14"/>
      <c r="KWU1632" s="14"/>
      <c r="KWV1632" s="14"/>
      <c r="KWW1632" s="14"/>
      <c r="KWX1632" s="14"/>
      <c r="KWY1632" s="14"/>
      <c r="KWZ1632" s="14"/>
      <c r="KXA1632" s="14"/>
      <c r="KXB1632" s="14"/>
      <c r="KXC1632" s="14"/>
      <c r="KXD1632" s="14"/>
      <c r="KXE1632" s="14"/>
      <c r="KXF1632" s="14"/>
      <c r="KXG1632" s="14"/>
      <c r="KXH1632" s="14"/>
      <c r="KXI1632" s="14"/>
      <c r="KXJ1632" s="14"/>
      <c r="KXK1632" s="14"/>
      <c r="KXL1632" s="14"/>
      <c r="KXM1632" s="14"/>
      <c r="KXN1632" s="14"/>
      <c r="KXO1632" s="14"/>
      <c r="KXP1632" s="14"/>
      <c r="KXQ1632" s="14"/>
      <c r="KXR1632" s="14"/>
      <c r="KXS1632" s="14"/>
      <c r="KXT1632" s="14"/>
      <c r="KXU1632" s="14"/>
      <c r="KXV1632" s="14"/>
      <c r="KXW1632" s="14"/>
      <c r="KXX1632" s="14"/>
      <c r="KXY1632" s="14"/>
      <c r="KXZ1632" s="14"/>
      <c r="KYA1632" s="14"/>
      <c r="KYB1632" s="14"/>
      <c r="KYC1632" s="14"/>
      <c r="KYD1632" s="14"/>
      <c r="KYE1632" s="14"/>
      <c r="KYF1632" s="14"/>
      <c r="KYG1632" s="14"/>
      <c r="KYH1632" s="14"/>
      <c r="KYI1632" s="14"/>
      <c r="KYJ1632" s="14"/>
      <c r="KYK1632" s="14"/>
      <c r="KYL1632" s="14"/>
      <c r="KYM1632" s="14"/>
      <c r="KYN1632" s="14"/>
      <c r="KYO1632" s="14"/>
      <c r="KYP1632" s="14"/>
      <c r="KYQ1632" s="14"/>
      <c r="KYR1632" s="14"/>
      <c r="KYS1632" s="14"/>
      <c r="KYT1632" s="14"/>
      <c r="KYU1632" s="14"/>
      <c r="KYV1632" s="14"/>
      <c r="KYW1632" s="14"/>
      <c r="KYX1632" s="14"/>
      <c r="KYY1632" s="14"/>
      <c r="KYZ1632" s="14"/>
      <c r="KZA1632" s="14"/>
      <c r="KZB1632" s="14"/>
      <c r="KZC1632" s="14"/>
      <c r="KZD1632" s="14"/>
      <c r="KZE1632" s="14"/>
      <c r="KZF1632" s="14"/>
      <c r="KZG1632" s="14"/>
      <c r="KZH1632" s="14"/>
      <c r="KZI1632" s="14"/>
      <c r="KZJ1632" s="14"/>
      <c r="KZK1632" s="14"/>
      <c r="KZL1632" s="14"/>
      <c r="KZM1632" s="14"/>
      <c r="KZN1632" s="14"/>
      <c r="KZO1632" s="14"/>
      <c r="KZP1632" s="14"/>
      <c r="KZQ1632" s="14"/>
      <c r="KZR1632" s="14"/>
      <c r="KZS1632" s="14"/>
      <c r="KZT1632" s="14"/>
      <c r="KZU1632" s="14"/>
      <c r="KZV1632" s="14"/>
      <c r="KZW1632" s="14"/>
      <c r="KZX1632" s="14"/>
      <c r="KZY1632" s="14"/>
      <c r="KZZ1632" s="14"/>
      <c r="LAA1632" s="14"/>
      <c r="LAB1632" s="14"/>
      <c r="LAC1632" s="14"/>
      <c r="LAD1632" s="14"/>
      <c r="LAE1632" s="14"/>
      <c r="LAF1632" s="14"/>
      <c r="LAG1632" s="14"/>
      <c r="LAH1632" s="14"/>
      <c r="LAI1632" s="14"/>
      <c r="LAJ1632" s="14"/>
      <c r="LAK1632" s="14"/>
      <c r="LAL1632" s="14"/>
      <c r="LAM1632" s="14"/>
      <c r="LAN1632" s="14"/>
      <c r="LAO1632" s="14"/>
      <c r="LAP1632" s="14"/>
      <c r="LAQ1632" s="14"/>
      <c r="LAR1632" s="14"/>
      <c r="LAS1632" s="14"/>
      <c r="LAT1632" s="14"/>
      <c r="LAU1632" s="14"/>
      <c r="LAV1632" s="14"/>
      <c r="LAW1632" s="14"/>
      <c r="LAX1632" s="14"/>
      <c r="LAY1632" s="14"/>
      <c r="LAZ1632" s="14"/>
      <c r="LBA1632" s="14"/>
      <c r="LBB1632" s="14"/>
      <c r="LBC1632" s="14"/>
      <c r="LBD1632" s="14"/>
      <c r="LBE1632" s="14"/>
      <c r="LBF1632" s="14"/>
      <c r="LBG1632" s="14"/>
      <c r="LBH1632" s="14"/>
      <c r="LBI1632" s="14"/>
      <c r="LBJ1632" s="14"/>
      <c r="LBK1632" s="14"/>
      <c r="LBL1632" s="14"/>
      <c r="LBM1632" s="14"/>
      <c r="LBN1632" s="14"/>
      <c r="LBO1632" s="14"/>
      <c r="LBP1632" s="14"/>
      <c r="LBQ1632" s="14"/>
      <c r="LBR1632" s="14"/>
      <c r="LBS1632" s="14"/>
      <c r="LBT1632" s="14"/>
      <c r="LBU1632" s="14"/>
      <c r="LBV1632" s="14"/>
      <c r="LBW1632" s="14"/>
      <c r="LBX1632" s="14"/>
      <c r="LBY1632" s="14"/>
      <c r="LBZ1632" s="14"/>
      <c r="LCA1632" s="14"/>
      <c r="LCB1632" s="14"/>
      <c r="LCC1632" s="14"/>
      <c r="LCD1632" s="14"/>
      <c r="LCE1632" s="14"/>
      <c r="LCF1632" s="14"/>
      <c r="LCG1632" s="14"/>
      <c r="LCH1632" s="14"/>
      <c r="LCI1632" s="14"/>
      <c r="LCJ1632" s="14"/>
      <c r="LCK1632" s="14"/>
      <c r="LCL1632" s="14"/>
      <c r="LCM1632" s="14"/>
      <c r="LCN1632" s="14"/>
      <c r="LCO1632" s="14"/>
      <c r="LCP1632" s="14"/>
      <c r="LCQ1632" s="14"/>
      <c r="LCR1632" s="14"/>
      <c r="LCS1632" s="14"/>
      <c r="LCT1632" s="14"/>
      <c r="LCU1632" s="14"/>
      <c r="LCV1632" s="14"/>
      <c r="LCW1632" s="14"/>
      <c r="LCX1632" s="14"/>
      <c r="LCY1632" s="14"/>
      <c r="LCZ1632" s="14"/>
      <c r="LDA1632" s="14"/>
      <c r="LDB1632" s="14"/>
      <c r="LDC1632" s="14"/>
      <c r="LDD1632" s="14"/>
      <c r="LDE1632" s="14"/>
      <c r="LDF1632" s="14"/>
      <c r="LDG1632" s="14"/>
      <c r="LDH1632" s="14"/>
      <c r="LDI1632" s="14"/>
      <c r="LDJ1632" s="14"/>
      <c r="LDK1632" s="14"/>
      <c r="LDL1632" s="14"/>
      <c r="LDM1632" s="14"/>
      <c r="LDN1632" s="14"/>
      <c r="LDO1632" s="14"/>
      <c r="LDP1632" s="14"/>
      <c r="LDQ1632" s="14"/>
      <c r="LDR1632" s="14"/>
      <c r="LDS1632" s="14"/>
      <c r="LDT1632" s="14"/>
      <c r="LDU1632" s="14"/>
      <c r="LDV1632" s="14"/>
      <c r="LDW1632" s="14"/>
      <c r="LDX1632" s="14"/>
      <c r="LDY1632" s="14"/>
      <c r="LDZ1632" s="14"/>
      <c r="LEA1632" s="14"/>
      <c r="LEB1632" s="14"/>
      <c r="LEC1632" s="14"/>
      <c r="LED1632" s="14"/>
      <c r="LEE1632" s="14"/>
      <c r="LEF1632" s="14"/>
      <c r="LEG1632" s="14"/>
      <c r="LEH1632" s="14"/>
      <c r="LEI1632" s="14"/>
      <c r="LEJ1632" s="14"/>
      <c r="LEK1632" s="14"/>
      <c r="LEL1632" s="14"/>
      <c r="LEM1632" s="14"/>
      <c r="LEN1632" s="14"/>
      <c r="LEO1632" s="14"/>
      <c r="LEP1632" s="14"/>
      <c r="LEQ1632" s="14"/>
      <c r="LER1632" s="14"/>
      <c r="LES1632" s="14"/>
      <c r="LET1632" s="14"/>
      <c r="LEU1632" s="14"/>
      <c r="LEV1632" s="14"/>
      <c r="LEW1632" s="14"/>
      <c r="LEX1632" s="14"/>
      <c r="LEY1632" s="14"/>
      <c r="LEZ1632" s="14"/>
      <c r="LFA1632" s="14"/>
      <c r="LFB1632" s="14"/>
      <c r="LFC1632" s="14"/>
      <c r="LFD1632" s="14"/>
      <c r="LFE1632" s="14"/>
      <c r="LFF1632" s="14"/>
      <c r="LFG1632" s="14"/>
      <c r="LFH1632" s="14"/>
      <c r="LFI1632" s="14"/>
      <c r="LFJ1632" s="14"/>
      <c r="LFK1632" s="14"/>
      <c r="LFL1632" s="14"/>
      <c r="LFM1632" s="14"/>
      <c r="LFN1632" s="14"/>
      <c r="LFO1632" s="14"/>
      <c r="LFP1632" s="14"/>
      <c r="LFQ1632" s="14"/>
      <c r="LFR1632" s="14"/>
      <c r="LFS1632" s="14"/>
      <c r="LFT1632" s="14"/>
      <c r="LFU1632" s="14"/>
      <c r="LFV1632" s="14"/>
      <c r="LFW1632" s="14"/>
      <c r="LFX1632" s="14"/>
      <c r="LFY1632" s="14"/>
      <c r="LFZ1632" s="14"/>
      <c r="LGA1632" s="14"/>
      <c r="LGB1632" s="14"/>
      <c r="LGC1632" s="14"/>
      <c r="LGD1632" s="14"/>
      <c r="LGE1632" s="14"/>
      <c r="LGF1632" s="14"/>
      <c r="LGG1632" s="14"/>
      <c r="LGH1632" s="14"/>
      <c r="LGI1632" s="14"/>
      <c r="LGJ1632" s="14"/>
      <c r="LGK1632" s="14"/>
      <c r="LGL1632" s="14"/>
      <c r="LGM1632" s="14"/>
      <c r="LGN1632" s="14"/>
      <c r="LGO1632" s="14"/>
      <c r="LGP1632" s="14"/>
      <c r="LGQ1632" s="14"/>
      <c r="LGR1632" s="14"/>
      <c r="LGS1632" s="14"/>
      <c r="LGT1632" s="14"/>
      <c r="LGU1632" s="14"/>
      <c r="LGV1632" s="14"/>
      <c r="LGW1632" s="14"/>
      <c r="LGX1632" s="14"/>
      <c r="LGY1632" s="14"/>
      <c r="LGZ1632" s="14"/>
      <c r="LHA1632" s="14"/>
      <c r="LHB1632" s="14"/>
      <c r="LHC1632" s="14"/>
      <c r="LHD1632" s="14"/>
      <c r="LHE1632" s="14"/>
      <c r="LHF1632" s="14"/>
      <c r="LHG1632" s="14"/>
      <c r="LHH1632" s="14"/>
      <c r="LHI1632" s="14"/>
      <c r="LHJ1632" s="14"/>
      <c r="LHK1632" s="14"/>
      <c r="LHL1632" s="14"/>
      <c r="LHM1632" s="14"/>
      <c r="LHN1632" s="14"/>
      <c r="LHO1632" s="14"/>
      <c r="LHP1632" s="14"/>
      <c r="LHQ1632" s="14"/>
      <c r="LHR1632" s="14"/>
      <c r="LHS1632" s="14"/>
      <c r="LHT1632" s="14"/>
      <c r="LHU1632" s="14"/>
      <c r="LHV1632" s="14"/>
      <c r="LHW1632" s="14"/>
      <c r="LHX1632" s="14"/>
      <c r="LHY1632" s="14"/>
      <c r="LHZ1632" s="14"/>
      <c r="LIA1632" s="14"/>
      <c r="LIB1632" s="14"/>
      <c r="LIC1632" s="14"/>
      <c r="LID1632" s="14"/>
      <c r="LIE1632" s="14"/>
      <c r="LIF1632" s="14"/>
      <c r="LIG1632" s="14"/>
      <c r="LIH1632" s="14"/>
      <c r="LII1632" s="14"/>
      <c r="LIJ1632" s="14"/>
      <c r="LIK1632" s="14"/>
      <c r="LIL1632" s="14"/>
      <c r="LIM1632" s="14"/>
      <c r="LIN1632" s="14"/>
      <c r="LIO1632" s="14"/>
      <c r="LIP1632" s="14"/>
      <c r="LIQ1632" s="14"/>
      <c r="LIR1632" s="14"/>
      <c r="LIS1632" s="14"/>
      <c r="LIT1632" s="14"/>
      <c r="LIU1632" s="14"/>
      <c r="LIV1632" s="14"/>
      <c r="LIW1632" s="14"/>
      <c r="LIX1632" s="14"/>
      <c r="LIY1632" s="14"/>
      <c r="LIZ1632" s="14"/>
      <c r="LJA1632" s="14"/>
      <c r="LJB1632" s="14"/>
      <c r="LJC1632" s="14"/>
      <c r="LJD1632" s="14"/>
      <c r="LJE1632" s="14"/>
      <c r="LJF1632" s="14"/>
      <c r="LJG1632" s="14"/>
      <c r="LJH1632" s="14"/>
      <c r="LJI1632" s="14"/>
      <c r="LJJ1632" s="14"/>
      <c r="LJK1632" s="14"/>
      <c r="LJL1632" s="14"/>
      <c r="LJM1632" s="14"/>
      <c r="LJN1632" s="14"/>
      <c r="LJO1632" s="14"/>
      <c r="LJP1632" s="14"/>
      <c r="LJQ1632" s="14"/>
      <c r="LJR1632" s="14"/>
      <c r="LJS1632" s="14"/>
      <c r="LJT1632" s="14"/>
      <c r="LJU1632" s="14"/>
      <c r="LJV1632" s="14"/>
      <c r="LJW1632" s="14"/>
      <c r="LJX1632" s="14"/>
      <c r="LJY1632" s="14"/>
      <c r="LJZ1632" s="14"/>
      <c r="LKA1632" s="14"/>
      <c r="LKB1632" s="14"/>
      <c r="LKC1632" s="14"/>
      <c r="LKD1632" s="14"/>
      <c r="LKE1632" s="14"/>
      <c r="LKF1632" s="14"/>
      <c r="LKG1632" s="14"/>
      <c r="LKH1632" s="14"/>
      <c r="LKI1632" s="14"/>
      <c r="LKJ1632" s="14"/>
      <c r="LKK1632" s="14"/>
      <c r="LKL1632" s="14"/>
      <c r="LKM1632" s="14"/>
      <c r="LKN1632" s="14"/>
      <c r="LKO1632" s="14"/>
      <c r="LKP1632" s="14"/>
      <c r="LKQ1632" s="14"/>
      <c r="LKR1632" s="14"/>
      <c r="LKS1632" s="14"/>
      <c r="LKT1632" s="14"/>
      <c r="LKU1632" s="14"/>
      <c r="LKV1632" s="14"/>
      <c r="LKW1632" s="14"/>
      <c r="LKX1632" s="14"/>
      <c r="LKY1632" s="14"/>
      <c r="LKZ1632" s="14"/>
      <c r="LLA1632" s="14"/>
      <c r="LLB1632" s="14"/>
      <c r="LLC1632" s="14"/>
      <c r="LLD1632" s="14"/>
      <c r="LLE1632" s="14"/>
      <c r="LLF1632" s="14"/>
      <c r="LLG1632" s="14"/>
      <c r="LLH1632" s="14"/>
      <c r="LLI1632" s="14"/>
      <c r="LLJ1632" s="14"/>
      <c r="LLK1632" s="14"/>
      <c r="LLL1632" s="14"/>
      <c r="LLM1632" s="14"/>
      <c r="LLN1632" s="14"/>
      <c r="LLO1632" s="14"/>
      <c r="LLP1632" s="14"/>
      <c r="LLQ1632" s="14"/>
      <c r="LLR1632" s="14"/>
      <c r="LLS1632" s="14"/>
      <c r="LLT1632" s="14"/>
      <c r="LLU1632" s="14"/>
      <c r="LLV1632" s="14"/>
      <c r="LLW1632" s="14"/>
      <c r="LLX1632" s="14"/>
      <c r="LLY1632" s="14"/>
      <c r="LLZ1632" s="14"/>
      <c r="LMA1632" s="14"/>
      <c r="LMB1632" s="14"/>
      <c r="LMC1632" s="14"/>
      <c r="LMD1632" s="14"/>
      <c r="LME1632" s="14"/>
      <c r="LMF1632" s="14"/>
      <c r="LMG1632" s="14"/>
      <c r="LMH1632" s="14"/>
      <c r="LMI1632" s="14"/>
      <c r="LMJ1632" s="14"/>
      <c r="LMK1632" s="14"/>
      <c r="LML1632" s="14"/>
      <c r="LMM1632" s="14"/>
      <c r="LMN1632" s="14"/>
      <c r="LMO1632" s="14"/>
      <c r="LMP1632" s="14"/>
      <c r="LMQ1632" s="14"/>
      <c r="LMR1632" s="14"/>
      <c r="LMS1632" s="14"/>
      <c r="LMT1632" s="14"/>
      <c r="LMU1632" s="14"/>
      <c r="LMV1632" s="14"/>
      <c r="LMW1632" s="14"/>
      <c r="LMX1632" s="14"/>
      <c r="LMY1632" s="14"/>
      <c r="LMZ1632" s="14"/>
      <c r="LNA1632" s="14"/>
      <c r="LNB1632" s="14"/>
      <c r="LNC1632" s="14"/>
      <c r="LND1632" s="14"/>
      <c r="LNE1632" s="14"/>
      <c r="LNF1632" s="14"/>
      <c r="LNG1632" s="14"/>
      <c r="LNH1632" s="14"/>
      <c r="LNI1632" s="14"/>
      <c r="LNJ1632" s="14"/>
      <c r="LNK1632" s="14"/>
      <c r="LNL1632" s="14"/>
      <c r="LNM1632" s="14"/>
      <c r="LNN1632" s="14"/>
      <c r="LNO1632" s="14"/>
      <c r="LNP1632" s="14"/>
      <c r="LNQ1632" s="14"/>
      <c r="LNR1632" s="14"/>
      <c r="LNS1632" s="14"/>
      <c r="LNT1632" s="14"/>
      <c r="LNU1632" s="14"/>
      <c r="LNV1632" s="14"/>
      <c r="LNW1632" s="14"/>
      <c r="LNX1632" s="14"/>
      <c r="LNY1632" s="14"/>
      <c r="LNZ1632" s="14"/>
      <c r="LOA1632" s="14"/>
      <c r="LOB1632" s="14"/>
      <c r="LOC1632" s="14"/>
      <c r="LOD1632" s="14"/>
      <c r="LOE1632" s="14"/>
      <c r="LOF1632" s="14"/>
      <c r="LOG1632" s="14"/>
      <c r="LOH1632" s="14"/>
      <c r="LOI1632" s="14"/>
      <c r="LOJ1632" s="14"/>
      <c r="LOK1632" s="14"/>
      <c r="LOL1632" s="14"/>
      <c r="LOM1632" s="14"/>
      <c r="LON1632" s="14"/>
      <c r="LOO1632" s="14"/>
      <c r="LOP1632" s="14"/>
      <c r="LOQ1632" s="14"/>
      <c r="LOR1632" s="14"/>
      <c r="LOS1632" s="14"/>
      <c r="LOT1632" s="14"/>
      <c r="LOU1632" s="14"/>
      <c r="LOV1632" s="14"/>
      <c r="LOW1632" s="14"/>
      <c r="LOX1632" s="14"/>
      <c r="LOY1632" s="14"/>
      <c r="LOZ1632" s="14"/>
      <c r="LPA1632" s="14"/>
      <c r="LPB1632" s="14"/>
      <c r="LPC1632" s="14"/>
      <c r="LPD1632" s="14"/>
      <c r="LPE1632" s="14"/>
      <c r="LPF1632" s="14"/>
      <c r="LPG1632" s="14"/>
      <c r="LPH1632" s="14"/>
      <c r="LPI1632" s="14"/>
      <c r="LPJ1632" s="14"/>
      <c r="LPK1632" s="14"/>
      <c r="LPL1632" s="14"/>
      <c r="LPM1632" s="14"/>
      <c r="LPN1632" s="14"/>
      <c r="LPO1632" s="14"/>
      <c r="LPP1632" s="14"/>
      <c r="LPQ1632" s="14"/>
      <c r="LPR1632" s="14"/>
      <c r="LPS1632" s="14"/>
      <c r="LPT1632" s="14"/>
      <c r="LPU1632" s="14"/>
      <c r="LPV1632" s="14"/>
      <c r="LPW1632" s="14"/>
      <c r="LPX1632" s="14"/>
      <c r="LPY1632" s="14"/>
      <c r="LPZ1632" s="14"/>
      <c r="LQA1632" s="14"/>
      <c r="LQB1632" s="14"/>
      <c r="LQC1632" s="14"/>
      <c r="LQD1632" s="14"/>
      <c r="LQE1632" s="14"/>
      <c r="LQF1632" s="14"/>
      <c r="LQG1632" s="14"/>
      <c r="LQH1632" s="14"/>
      <c r="LQI1632" s="14"/>
      <c r="LQJ1632" s="14"/>
      <c r="LQK1632" s="14"/>
      <c r="LQL1632" s="14"/>
      <c r="LQM1632" s="14"/>
      <c r="LQN1632" s="14"/>
      <c r="LQO1632" s="14"/>
      <c r="LQP1632" s="14"/>
      <c r="LQQ1632" s="14"/>
      <c r="LQR1632" s="14"/>
      <c r="LQS1632" s="14"/>
      <c r="LQT1632" s="14"/>
      <c r="LQU1632" s="14"/>
      <c r="LQV1632" s="14"/>
      <c r="LQW1632" s="14"/>
      <c r="LQX1632" s="14"/>
      <c r="LQY1632" s="14"/>
      <c r="LQZ1632" s="14"/>
      <c r="LRA1632" s="14"/>
      <c r="LRB1632" s="14"/>
      <c r="LRC1632" s="14"/>
      <c r="LRD1632" s="14"/>
      <c r="LRE1632" s="14"/>
      <c r="LRF1632" s="14"/>
      <c r="LRG1632" s="14"/>
      <c r="LRH1632" s="14"/>
      <c r="LRI1632" s="14"/>
      <c r="LRJ1632" s="14"/>
      <c r="LRK1632" s="14"/>
      <c r="LRL1632" s="14"/>
      <c r="LRM1632" s="14"/>
      <c r="LRN1632" s="14"/>
      <c r="LRO1632" s="14"/>
      <c r="LRP1632" s="14"/>
      <c r="LRQ1632" s="14"/>
      <c r="LRR1632" s="14"/>
      <c r="LRS1632" s="14"/>
      <c r="LRT1632" s="14"/>
      <c r="LRU1632" s="14"/>
      <c r="LRV1632" s="14"/>
      <c r="LRW1632" s="14"/>
      <c r="LRX1632" s="14"/>
      <c r="LRY1632" s="14"/>
      <c r="LRZ1632" s="14"/>
      <c r="LSA1632" s="14"/>
      <c r="LSB1632" s="14"/>
      <c r="LSC1632" s="14"/>
      <c r="LSD1632" s="14"/>
      <c r="LSE1632" s="14"/>
      <c r="LSF1632" s="14"/>
      <c r="LSG1632" s="14"/>
      <c r="LSH1632" s="14"/>
      <c r="LSI1632" s="14"/>
      <c r="LSJ1632" s="14"/>
      <c r="LSK1632" s="14"/>
      <c r="LSL1632" s="14"/>
      <c r="LSM1632" s="14"/>
      <c r="LSN1632" s="14"/>
      <c r="LSO1632" s="14"/>
      <c r="LSP1632" s="14"/>
      <c r="LSQ1632" s="14"/>
      <c r="LSR1632" s="14"/>
      <c r="LSS1632" s="14"/>
      <c r="LST1632" s="14"/>
      <c r="LSU1632" s="14"/>
      <c r="LSV1632" s="14"/>
      <c r="LSW1632" s="14"/>
      <c r="LSX1632" s="14"/>
      <c r="LSY1632" s="14"/>
      <c r="LSZ1632" s="14"/>
      <c r="LTA1632" s="14"/>
      <c r="LTB1632" s="14"/>
      <c r="LTC1632" s="14"/>
      <c r="LTD1632" s="14"/>
      <c r="LTE1632" s="14"/>
      <c r="LTF1632" s="14"/>
      <c r="LTG1632" s="14"/>
      <c r="LTH1632" s="14"/>
      <c r="LTI1632" s="14"/>
      <c r="LTJ1632" s="14"/>
      <c r="LTK1632" s="14"/>
      <c r="LTL1632" s="14"/>
      <c r="LTM1632" s="14"/>
      <c r="LTN1632" s="14"/>
      <c r="LTO1632" s="14"/>
      <c r="LTP1632" s="14"/>
      <c r="LTQ1632" s="14"/>
      <c r="LTR1632" s="14"/>
      <c r="LTS1632" s="14"/>
      <c r="LTT1632" s="14"/>
      <c r="LTU1632" s="14"/>
      <c r="LTV1632" s="14"/>
      <c r="LTW1632" s="14"/>
      <c r="LTX1632" s="14"/>
      <c r="LTY1632" s="14"/>
      <c r="LTZ1632" s="14"/>
      <c r="LUA1632" s="14"/>
      <c r="LUB1632" s="14"/>
      <c r="LUC1632" s="14"/>
      <c r="LUD1632" s="14"/>
      <c r="LUE1632" s="14"/>
      <c r="LUF1632" s="14"/>
      <c r="LUG1632" s="14"/>
      <c r="LUH1632" s="14"/>
      <c r="LUI1632" s="14"/>
      <c r="LUJ1632" s="14"/>
      <c r="LUK1632" s="14"/>
      <c r="LUL1632" s="14"/>
      <c r="LUM1632" s="14"/>
      <c r="LUN1632" s="14"/>
      <c r="LUO1632" s="14"/>
      <c r="LUP1632" s="14"/>
      <c r="LUQ1632" s="14"/>
      <c r="LUR1632" s="14"/>
      <c r="LUS1632" s="14"/>
      <c r="LUT1632" s="14"/>
      <c r="LUU1632" s="14"/>
      <c r="LUV1632" s="14"/>
      <c r="LUW1632" s="14"/>
      <c r="LUX1632" s="14"/>
      <c r="LUY1632" s="14"/>
      <c r="LUZ1632" s="14"/>
      <c r="LVA1632" s="14"/>
      <c r="LVB1632" s="14"/>
      <c r="LVC1632" s="14"/>
      <c r="LVD1632" s="14"/>
      <c r="LVE1632" s="14"/>
      <c r="LVF1632" s="14"/>
      <c r="LVG1632" s="14"/>
      <c r="LVH1632" s="14"/>
      <c r="LVI1632" s="14"/>
      <c r="LVJ1632" s="14"/>
      <c r="LVK1632" s="14"/>
      <c r="LVL1632" s="14"/>
      <c r="LVM1632" s="14"/>
      <c r="LVN1632" s="14"/>
      <c r="LVO1632" s="14"/>
      <c r="LVP1632" s="14"/>
      <c r="LVQ1632" s="14"/>
      <c r="LVR1632" s="14"/>
      <c r="LVS1632" s="14"/>
      <c r="LVT1632" s="14"/>
      <c r="LVU1632" s="14"/>
      <c r="LVV1632" s="14"/>
      <c r="LVW1632" s="14"/>
      <c r="LVX1632" s="14"/>
      <c r="LVY1632" s="14"/>
      <c r="LVZ1632" s="14"/>
      <c r="LWA1632" s="14"/>
      <c r="LWB1632" s="14"/>
      <c r="LWC1632" s="14"/>
      <c r="LWD1632" s="14"/>
      <c r="LWE1632" s="14"/>
      <c r="LWF1632" s="14"/>
      <c r="LWG1632" s="14"/>
      <c r="LWH1632" s="14"/>
      <c r="LWI1632" s="14"/>
      <c r="LWJ1632" s="14"/>
      <c r="LWK1632" s="14"/>
      <c r="LWL1632" s="14"/>
      <c r="LWM1632" s="14"/>
      <c r="LWN1632" s="14"/>
      <c r="LWO1632" s="14"/>
      <c r="LWP1632" s="14"/>
      <c r="LWQ1632" s="14"/>
      <c r="LWR1632" s="14"/>
      <c r="LWS1632" s="14"/>
      <c r="LWT1632" s="14"/>
      <c r="LWU1632" s="14"/>
      <c r="LWV1632" s="14"/>
      <c r="LWW1632" s="14"/>
      <c r="LWX1632" s="14"/>
      <c r="LWY1632" s="14"/>
      <c r="LWZ1632" s="14"/>
      <c r="LXA1632" s="14"/>
      <c r="LXB1632" s="14"/>
      <c r="LXC1632" s="14"/>
      <c r="LXD1632" s="14"/>
      <c r="LXE1632" s="14"/>
      <c r="LXF1632" s="14"/>
      <c r="LXG1632" s="14"/>
      <c r="LXH1632" s="14"/>
      <c r="LXI1632" s="14"/>
      <c r="LXJ1632" s="14"/>
      <c r="LXK1632" s="14"/>
      <c r="LXL1632" s="14"/>
      <c r="LXM1632" s="14"/>
      <c r="LXN1632" s="14"/>
      <c r="LXO1632" s="14"/>
      <c r="LXP1632" s="14"/>
      <c r="LXQ1632" s="14"/>
      <c r="LXR1632" s="14"/>
      <c r="LXS1632" s="14"/>
      <c r="LXT1632" s="14"/>
      <c r="LXU1632" s="14"/>
      <c r="LXV1632" s="14"/>
      <c r="LXW1632" s="14"/>
      <c r="LXX1632" s="14"/>
      <c r="LXY1632" s="14"/>
      <c r="LXZ1632" s="14"/>
      <c r="LYA1632" s="14"/>
      <c r="LYB1632" s="14"/>
      <c r="LYC1632" s="14"/>
      <c r="LYD1632" s="14"/>
      <c r="LYE1632" s="14"/>
      <c r="LYF1632" s="14"/>
      <c r="LYG1632" s="14"/>
      <c r="LYH1632" s="14"/>
      <c r="LYI1632" s="14"/>
      <c r="LYJ1632" s="14"/>
      <c r="LYK1632" s="14"/>
      <c r="LYL1632" s="14"/>
      <c r="LYM1632" s="14"/>
      <c r="LYN1632" s="14"/>
      <c r="LYO1632" s="14"/>
      <c r="LYP1632" s="14"/>
      <c r="LYQ1632" s="14"/>
      <c r="LYR1632" s="14"/>
      <c r="LYS1632" s="14"/>
      <c r="LYT1632" s="14"/>
      <c r="LYU1632" s="14"/>
      <c r="LYV1632" s="14"/>
      <c r="LYW1632" s="14"/>
      <c r="LYX1632" s="14"/>
      <c r="LYY1632" s="14"/>
      <c r="LYZ1632" s="14"/>
      <c r="LZA1632" s="14"/>
      <c r="LZB1632" s="14"/>
      <c r="LZC1632" s="14"/>
      <c r="LZD1632" s="14"/>
      <c r="LZE1632" s="14"/>
      <c r="LZF1632" s="14"/>
      <c r="LZG1632" s="14"/>
      <c r="LZH1632" s="14"/>
      <c r="LZI1632" s="14"/>
      <c r="LZJ1632" s="14"/>
      <c r="LZK1632" s="14"/>
      <c r="LZL1632" s="14"/>
      <c r="LZM1632" s="14"/>
      <c r="LZN1632" s="14"/>
      <c r="LZO1632" s="14"/>
      <c r="LZP1632" s="14"/>
      <c r="LZQ1632" s="14"/>
      <c r="LZR1632" s="14"/>
      <c r="LZS1632" s="14"/>
      <c r="LZT1632" s="14"/>
      <c r="LZU1632" s="14"/>
      <c r="LZV1632" s="14"/>
      <c r="LZW1632" s="14"/>
      <c r="LZX1632" s="14"/>
      <c r="LZY1632" s="14"/>
      <c r="LZZ1632" s="14"/>
      <c r="MAA1632" s="14"/>
      <c r="MAB1632" s="14"/>
      <c r="MAC1632" s="14"/>
      <c r="MAD1632" s="14"/>
      <c r="MAE1632" s="14"/>
      <c r="MAF1632" s="14"/>
      <c r="MAG1632" s="14"/>
      <c r="MAH1632" s="14"/>
      <c r="MAI1632" s="14"/>
      <c r="MAJ1632" s="14"/>
      <c r="MAK1632" s="14"/>
      <c r="MAL1632" s="14"/>
      <c r="MAM1632" s="14"/>
      <c r="MAN1632" s="14"/>
      <c r="MAO1632" s="14"/>
      <c r="MAP1632" s="14"/>
      <c r="MAQ1632" s="14"/>
      <c r="MAR1632" s="14"/>
      <c r="MAS1632" s="14"/>
      <c r="MAT1632" s="14"/>
      <c r="MAU1632" s="14"/>
      <c r="MAV1632" s="14"/>
      <c r="MAW1632" s="14"/>
      <c r="MAX1632" s="14"/>
      <c r="MAY1632" s="14"/>
      <c r="MAZ1632" s="14"/>
      <c r="MBA1632" s="14"/>
      <c r="MBB1632" s="14"/>
      <c r="MBC1632" s="14"/>
      <c r="MBD1632" s="14"/>
      <c r="MBE1632" s="14"/>
      <c r="MBF1632" s="14"/>
      <c r="MBG1632" s="14"/>
      <c r="MBH1632" s="14"/>
      <c r="MBI1632" s="14"/>
      <c r="MBJ1632" s="14"/>
      <c r="MBK1632" s="14"/>
      <c r="MBL1632" s="14"/>
      <c r="MBM1632" s="14"/>
      <c r="MBN1632" s="14"/>
      <c r="MBO1632" s="14"/>
      <c r="MBP1632" s="14"/>
      <c r="MBQ1632" s="14"/>
      <c r="MBR1632" s="14"/>
      <c r="MBS1632" s="14"/>
      <c r="MBT1632" s="14"/>
      <c r="MBU1632" s="14"/>
      <c r="MBV1632" s="14"/>
      <c r="MBW1632" s="14"/>
      <c r="MBX1632" s="14"/>
      <c r="MBY1632" s="14"/>
      <c r="MBZ1632" s="14"/>
      <c r="MCA1632" s="14"/>
      <c r="MCB1632" s="14"/>
      <c r="MCC1632" s="14"/>
      <c r="MCD1632" s="14"/>
      <c r="MCE1632" s="14"/>
      <c r="MCF1632" s="14"/>
      <c r="MCG1632" s="14"/>
      <c r="MCH1632" s="14"/>
      <c r="MCI1632" s="14"/>
      <c r="MCJ1632" s="14"/>
      <c r="MCK1632" s="14"/>
      <c r="MCL1632" s="14"/>
      <c r="MCM1632" s="14"/>
      <c r="MCN1632" s="14"/>
      <c r="MCO1632" s="14"/>
      <c r="MCP1632" s="14"/>
      <c r="MCQ1632" s="14"/>
      <c r="MCR1632" s="14"/>
      <c r="MCS1632" s="14"/>
      <c r="MCT1632" s="14"/>
      <c r="MCU1632" s="14"/>
      <c r="MCV1632" s="14"/>
      <c r="MCW1632" s="14"/>
      <c r="MCX1632" s="14"/>
      <c r="MCY1632" s="14"/>
      <c r="MCZ1632" s="14"/>
      <c r="MDA1632" s="14"/>
      <c r="MDB1632" s="14"/>
      <c r="MDC1632" s="14"/>
      <c r="MDD1632" s="14"/>
      <c r="MDE1632" s="14"/>
      <c r="MDF1632" s="14"/>
      <c r="MDG1632" s="14"/>
      <c r="MDH1632" s="14"/>
      <c r="MDI1632" s="14"/>
      <c r="MDJ1632" s="14"/>
      <c r="MDK1632" s="14"/>
      <c r="MDL1632" s="14"/>
      <c r="MDM1632" s="14"/>
      <c r="MDN1632" s="14"/>
      <c r="MDO1632" s="14"/>
      <c r="MDP1632" s="14"/>
      <c r="MDQ1632" s="14"/>
      <c r="MDR1632" s="14"/>
      <c r="MDS1632" s="14"/>
      <c r="MDT1632" s="14"/>
      <c r="MDU1632" s="14"/>
      <c r="MDV1632" s="14"/>
      <c r="MDW1632" s="14"/>
      <c r="MDX1632" s="14"/>
      <c r="MDY1632" s="14"/>
      <c r="MDZ1632" s="14"/>
      <c r="MEA1632" s="14"/>
      <c r="MEB1632" s="14"/>
      <c r="MEC1632" s="14"/>
      <c r="MED1632" s="14"/>
      <c r="MEE1632" s="14"/>
      <c r="MEF1632" s="14"/>
      <c r="MEG1632" s="14"/>
      <c r="MEH1632" s="14"/>
      <c r="MEI1632" s="14"/>
      <c r="MEJ1632" s="14"/>
      <c r="MEK1632" s="14"/>
      <c r="MEL1632" s="14"/>
      <c r="MEM1632" s="14"/>
      <c r="MEN1632" s="14"/>
      <c r="MEO1632" s="14"/>
      <c r="MEP1632" s="14"/>
      <c r="MEQ1632" s="14"/>
      <c r="MER1632" s="14"/>
      <c r="MES1632" s="14"/>
      <c r="MET1632" s="14"/>
      <c r="MEU1632" s="14"/>
      <c r="MEV1632" s="14"/>
      <c r="MEW1632" s="14"/>
      <c r="MEX1632" s="14"/>
      <c r="MEY1632" s="14"/>
      <c r="MEZ1632" s="14"/>
      <c r="MFA1632" s="14"/>
      <c r="MFB1632" s="14"/>
      <c r="MFC1632" s="14"/>
      <c r="MFD1632" s="14"/>
      <c r="MFE1632" s="14"/>
      <c r="MFF1632" s="14"/>
      <c r="MFG1632" s="14"/>
      <c r="MFH1632" s="14"/>
      <c r="MFI1632" s="14"/>
      <c r="MFJ1632" s="14"/>
      <c r="MFK1632" s="14"/>
      <c r="MFL1632" s="14"/>
      <c r="MFM1632" s="14"/>
      <c r="MFN1632" s="14"/>
      <c r="MFO1632" s="14"/>
      <c r="MFP1632" s="14"/>
      <c r="MFQ1632" s="14"/>
      <c r="MFR1632" s="14"/>
      <c r="MFS1632" s="14"/>
      <c r="MFT1632" s="14"/>
      <c r="MFU1632" s="14"/>
      <c r="MFV1632" s="14"/>
      <c r="MFW1632" s="14"/>
      <c r="MFX1632" s="14"/>
      <c r="MFY1632" s="14"/>
      <c r="MFZ1632" s="14"/>
      <c r="MGA1632" s="14"/>
      <c r="MGB1632" s="14"/>
      <c r="MGC1632" s="14"/>
      <c r="MGD1632" s="14"/>
      <c r="MGE1632" s="14"/>
      <c r="MGF1632" s="14"/>
      <c r="MGG1632" s="14"/>
      <c r="MGH1632" s="14"/>
      <c r="MGI1632" s="14"/>
      <c r="MGJ1632" s="14"/>
      <c r="MGK1632" s="14"/>
      <c r="MGL1632" s="14"/>
      <c r="MGM1632" s="14"/>
      <c r="MGN1632" s="14"/>
      <c r="MGO1632" s="14"/>
      <c r="MGP1632" s="14"/>
      <c r="MGQ1632" s="14"/>
      <c r="MGR1632" s="14"/>
      <c r="MGS1632" s="14"/>
      <c r="MGT1632" s="14"/>
      <c r="MGU1632" s="14"/>
      <c r="MGV1632" s="14"/>
      <c r="MGW1632" s="14"/>
      <c r="MGX1632" s="14"/>
      <c r="MGY1632" s="14"/>
      <c r="MGZ1632" s="14"/>
      <c r="MHA1632" s="14"/>
      <c r="MHB1632" s="14"/>
      <c r="MHC1632" s="14"/>
      <c r="MHD1632" s="14"/>
      <c r="MHE1632" s="14"/>
      <c r="MHF1632" s="14"/>
      <c r="MHG1632" s="14"/>
      <c r="MHH1632" s="14"/>
      <c r="MHI1632" s="14"/>
      <c r="MHJ1632" s="14"/>
      <c r="MHK1632" s="14"/>
      <c r="MHL1632" s="14"/>
      <c r="MHM1632" s="14"/>
      <c r="MHN1632" s="14"/>
      <c r="MHO1632" s="14"/>
      <c r="MHP1632" s="14"/>
      <c r="MHQ1632" s="14"/>
      <c r="MHR1632" s="14"/>
      <c r="MHS1632" s="14"/>
      <c r="MHT1632" s="14"/>
      <c r="MHU1632" s="14"/>
      <c r="MHV1632" s="14"/>
      <c r="MHW1632" s="14"/>
      <c r="MHX1632" s="14"/>
      <c r="MHY1632" s="14"/>
      <c r="MHZ1632" s="14"/>
      <c r="MIA1632" s="14"/>
      <c r="MIB1632" s="14"/>
      <c r="MIC1632" s="14"/>
      <c r="MID1632" s="14"/>
      <c r="MIE1632" s="14"/>
      <c r="MIF1632" s="14"/>
      <c r="MIG1632" s="14"/>
      <c r="MIH1632" s="14"/>
      <c r="MII1632" s="14"/>
      <c r="MIJ1632" s="14"/>
      <c r="MIK1632" s="14"/>
      <c r="MIL1632" s="14"/>
      <c r="MIM1632" s="14"/>
      <c r="MIN1632" s="14"/>
      <c r="MIO1632" s="14"/>
      <c r="MIP1632" s="14"/>
      <c r="MIQ1632" s="14"/>
      <c r="MIR1632" s="14"/>
      <c r="MIS1632" s="14"/>
      <c r="MIT1632" s="14"/>
      <c r="MIU1632" s="14"/>
      <c r="MIV1632" s="14"/>
      <c r="MIW1632" s="14"/>
      <c r="MIX1632" s="14"/>
      <c r="MIY1632" s="14"/>
      <c r="MIZ1632" s="14"/>
      <c r="MJA1632" s="14"/>
      <c r="MJB1632" s="14"/>
      <c r="MJC1632" s="14"/>
      <c r="MJD1632" s="14"/>
      <c r="MJE1632" s="14"/>
      <c r="MJF1632" s="14"/>
      <c r="MJG1632" s="14"/>
      <c r="MJH1632" s="14"/>
      <c r="MJI1632" s="14"/>
      <c r="MJJ1632" s="14"/>
      <c r="MJK1632" s="14"/>
      <c r="MJL1632" s="14"/>
      <c r="MJM1632" s="14"/>
      <c r="MJN1632" s="14"/>
      <c r="MJO1632" s="14"/>
      <c r="MJP1632" s="14"/>
      <c r="MJQ1632" s="14"/>
      <c r="MJR1632" s="14"/>
      <c r="MJS1632" s="14"/>
      <c r="MJT1632" s="14"/>
      <c r="MJU1632" s="14"/>
      <c r="MJV1632" s="14"/>
      <c r="MJW1632" s="14"/>
      <c r="MJX1632" s="14"/>
      <c r="MJY1632" s="14"/>
      <c r="MJZ1632" s="14"/>
      <c r="MKA1632" s="14"/>
      <c r="MKB1632" s="14"/>
      <c r="MKC1632" s="14"/>
      <c r="MKD1632" s="14"/>
      <c r="MKE1632" s="14"/>
      <c r="MKF1632" s="14"/>
      <c r="MKG1632" s="14"/>
      <c r="MKH1632" s="14"/>
      <c r="MKI1632" s="14"/>
      <c r="MKJ1632" s="14"/>
      <c r="MKK1632" s="14"/>
      <c r="MKL1632" s="14"/>
      <c r="MKM1632" s="14"/>
      <c r="MKN1632" s="14"/>
      <c r="MKO1632" s="14"/>
      <c r="MKP1632" s="14"/>
      <c r="MKQ1632" s="14"/>
      <c r="MKR1632" s="14"/>
      <c r="MKS1632" s="14"/>
      <c r="MKT1632" s="14"/>
      <c r="MKU1632" s="14"/>
      <c r="MKV1632" s="14"/>
      <c r="MKW1632" s="14"/>
      <c r="MKX1632" s="14"/>
      <c r="MKY1632" s="14"/>
      <c r="MKZ1632" s="14"/>
      <c r="MLA1632" s="14"/>
      <c r="MLB1632" s="14"/>
      <c r="MLC1632" s="14"/>
      <c r="MLD1632" s="14"/>
      <c r="MLE1632" s="14"/>
      <c r="MLF1632" s="14"/>
      <c r="MLG1632" s="14"/>
      <c r="MLH1632" s="14"/>
      <c r="MLI1632" s="14"/>
      <c r="MLJ1632" s="14"/>
      <c r="MLK1632" s="14"/>
      <c r="MLL1632" s="14"/>
      <c r="MLM1632" s="14"/>
      <c r="MLN1632" s="14"/>
      <c r="MLO1632" s="14"/>
      <c r="MLP1632" s="14"/>
      <c r="MLQ1632" s="14"/>
      <c r="MLR1632" s="14"/>
      <c r="MLS1632" s="14"/>
      <c r="MLT1632" s="14"/>
      <c r="MLU1632" s="14"/>
      <c r="MLV1632" s="14"/>
      <c r="MLW1632" s="14"/>
      <c r="MLX1632" s="14"/>
      <c r="MLY1632" s="14"/>
      <c r="MLZ1632" s="14"/>
      <c r="MMA1632" s="14"/>
      <c r="MMB1632" s="14"/>
      <c r="MMC1632" s="14"/>
      <c r="MMD1632" s="14"/>
      <c r="MME1632" s="14"/>
      <c r="MMF1632" s="14"/>
      <c r="MMG1632" s="14"/>
      <c r="MMH1632" s="14"/>
      <c r="MMI1632" s="14"/>
      <c r="MMJ1632" s="14"/>
      <c r="MMK1632" s="14"/>
      <c r="MML1632" s="14"/>
      <c r="MMM1632" s="14"/>
      <c r="MMN1632" s="14"/>
      <c r="MMO1632" s="14"/>
      <c r="MMP1632" s="14"/>
      <c r="MMQ1632" s="14"/>
      <c r="MMR1632" s="14"/>
      <c r="MMS1632" s="14"/>
      <c r="MMT1632" s="14"/>
      <c r="MMU1632" s="14"/>
      <c r="MMV1632" s="14"/>
      <c r="MMW1632" s="14"/>
      <c r="MMX1632" s="14"/>
      <c r="MMY1632" s="14"/>
      <c r="MMZ1632" s="14"/>
      <c r="MNA1632" s="14"/>
      <c r="MNB1632" s="14"/>
      <c r="MNC1632" s="14"/>
      <c r="MND1632" s="14"/>
      <c r="MNE1632" s="14"/>
      <c r="MNF1632" s="14"/>
      <c r="MNG1632" s="14"/>
      <c r="MNH1632" s="14"/>
      <c r="MNI1632" s="14"/>
      <c r="MNJ1632" s="14"/>
      <c r="MNK1632" s="14"/>
      <c r="MNL1632" s="14"/>
      <c r="MNM1632" s="14"/>
      <c r="MNN1632" s="14"/>
      <c r="MNO1632" s="14"/>
      <c r="MNP1632" s="14"/>
      <c r="MNQ1632" s="14"/>
      <c r="MNR1632" s="14"/>
      <c r="MNS1632" s="14"/>
      <c r="MNT1632" s="14"/>
      <c r="MNU1632" s="14"/>
      <c r="MNV1632" s="14"/>
      <c r="MNW1632" s="14"/>
      <c r="MNX1632" s="14"/>
      <c r="MNY1632" s="14"/>
      <c r="MNZ1632" s="14"/>
      <c r="MOA1632" s="14"/>
      <c r="MOB1632" s="14"/>
      <c r="MOC1632" s="14"/>
      <c r="MOD1632" s="14"/>
      <c r="MOE1632" s="14"/>
      <c r="MOF1632" s="14"/>
      <c r="MOG1632" s="14"/>
      <c r="MOH1632" s="14"/>
      <c r="MOI1632" s="14"/>
      <c r="MOJ1632" s="14"/>
      <c r="MOK1632" s="14"/>
      <c r="MOL1632" s="14"/>
      <c r="MOM1632" s="14"/>
      <c r="MON1632" s="14"/>
      <c r="MOO1632" s="14"/>
      <c r="MOP1632" s="14"/>
      <c r="MOQ1632" s="14"/>
      <c r="MOR1632" s="14"/>
      <c r="MOS1632" s="14"/>
      <c r="MOT1632" s="14"/>
      <c r="MOU1632" s="14"/>
      <c r="MOV1632" s="14"/>
      <c r="MOW1632" s="14"/>
      <c r="MOX1632" s="14"/>
      <c r="MOY1632" s="14"/>
      <c r="MOZ1632" s="14"/>
      <c r="MPA1632" s="14"/>
      <c r="MPB1632" s="14"/>
      <c r="MPC1632" s="14"/>
      <c r="MPD1632" s="14"/>
      <c r="MPE1632" s="14"/>
      <c r="MPF1632" s="14"/>
      <c r="MPG1632" s="14"/>
      <c r="MPH1632" s="14"/>
      <c r="MPI1632" s="14"/>
      <c r="MPJ1632" s="14"/>
      <c r="MPK1632" s="14"/>
      <c r="MPL1632" s="14"/>
      <c r="MPM1632" s="14"/>
      <c r="MPN1632" s="14"/>
      <c r="MPO1632" s="14"/>
      <c r="MPP1632" s="14"/>
      <c r="MPQ1632" s="14"/>
      <c r="MPR1632" s="14"/>
      <c r="MPS1632" s="14"/>
      <c r="MPT1632" s="14"/>
      <c r="MPU1632" s="14"/>
      <c r="MPV1632" s="14"/>
      <c r="MPW1632" s="14"/>
      <c r="MPX1632" s="14"/>
      <c r="MPY1632" s="14"/>
      <c r="MPZ1632" s="14"/>
      <c r="MQA1632" s="14"/>
      <c r="MQB1632" s="14"/>
      <c r="MQC1632" s="14"/>
      <c r="MQD1632" s="14"/>
      <c r="MQE1632" s="14"/>
      <c r="MQF1632" s="14"/>
      <c r="MQG1632" s="14"/>
      <c r="MQH1632" s="14"/>
      <c r="MQI1632" s="14"/>
      <c r="MQJ1632" s="14"/>
      <c r="MQK1632" s="14"/>
      <c r="MQL1632" s="14"/>
      <c r="MQM1632" s="14"/>
      <c r="MQN1632" s="14"/>
      <c r="MQO1632" s="14"/>
      <c r="MQP1632" s="14"/>
      <c r="MQQ1632" s="14"/>
      <c r="MQR1632" s="14"/>
      <c r="MQS1632" s="14"/>
      <c r="MQT1632" s="14"/>
      <c r="MQU1632" s="14"/>
      <c r="MQV1632" s="14"/>
      <c r="MQW1632" s="14"/>
      <c r="MQX1632" s="14"/>
      <c r="MQY1632" s="14"/>
      <c r="MQZ1632" s="14"/>
      <c r="MRA1632" s="14"/>
      <c r="MRB1632" s="14"/>
      <c r="MRC1632" s="14"/>
      <c r="MRD1632" s="14"/>
      <c r="MRE1632" s="14"/>
      <c r="MRF1632" s="14"/>
      <c r="MRG1632" s="14"/>
      <c r="MRH1632" s="14"/>
      <c r="MRI1632" s="14"/>
      <c r="MRJ1632" s="14"/>
      <c r="MRK1632" s="14"/>
      <c r="MRL1632" s="14"/>
      <c r="MRM1632" s="14"/>
      <c r="MRN1632" s="14"/>
      <c r="MRO1632" s="14"/>
      <c r="MRP1632" s="14"/>
      <c r="MRQ1632" s="14"/>
      <c r="MRR1632" s="14"/>
      <c r="MRS1632" s="14"/>
      <c r="MRT1632" s="14"/>
      <c r="MRU1632" s="14"/>
      <c r="MRV1632" s="14"/>
      <c r="MRW1632" s="14"/>
      <c r="MRX1632" s="14"/>
      <c r="MRY1632" s="14"/>
      <c r="MRZ1632" s="14"/>
      <c r="MSA1632" s="14"/>
      <c r="MSB1632" s="14"/>
      <c r="MSC1632" s="14"/>
      <c r="MSD1632" s="14"/>
      <c r="MSE1632" s="14"/>
      <c r="MSF1632" s="14"/>
      <c r="MSG1632" s="14"/>
      <c r="MSH1632" s="14"/>
      <c r="MSI1632" s="14"/>
      <c r="MSJ1632" s="14"/>
      <c r="MSK1632" s="14"/>
      <c r="MSL1632" s="14"/>
      <c r="MSM1632" s="14"/>
      <c r="MSN1632" s="14"/>
      <c r="MSO1632" s="14"/>
      <c r="MSP1632" s="14"/>
      <c r="MSQ1632" s="14"/>
      <c r="MSR1632" s="14"/>
      <c r="MSS1632" s="14"/>
      <c r="MST1632" s="14"/>
      <c r="MSU1632" s="14"/>
      <c r="MSV1632" s="14"/>
      <c r="MSW1632" s="14"/>
      <c r="MSX1632" s="14"/>
      <c r="MSY1632" s="14"/>
      <c r="MSZ1632" s="14"/>
      <c r="MTA1632" s="14"/>
      <c r="MTB1632" s="14"/>
      <c r="MTC1632" s="14"/>
      <c r="MTD1632" s="14"/>
      <c r="MTE1632" s="14"/>
      <c r="MTF1632" s="14"/>
      <c r="MTG1632" s="14"/>
      <c r="MTH1632" s="14"/>
      <c r="MTI1632" s="14"/>
      <c r="MTJ1632" s="14"/>
      <c r="MTK1632" s="14"/>
      <c r="MTL1632" s="14"/>
      <c r="MTM1632" s="14"/>
      <c r="MTN1632" s="14"/>
      <c r="MTO1632" s="14"/>
      <c r="MTP1632" s="14"/>
      <c r="MTQ1632" s="14"/>
      <c r="MTR1632" s="14"/>
      <c r="MTS1632" s="14"/>
      <c r="MTT1632" s="14"/>
      <c r="MTU1632" s="14"/>
      <c r="MTV1632" s="14"/>
      <c r="MTW1632" s="14"/>
      <c r="MTX1632" s="14"/>
      <c r="MTY1632" s="14"/>
      <c r="MTZ1632" s="14"/>
      <c r="MUA1632" s="14"/>
      <c r="MUB1632" s="14"/>
      <c r="MUC1632" s="14"/>
      <c r="MUD1632" s="14"/>
      <c r="MUE1632" s="14"/>
      <c r="MUF1632" s="14"/>
      <c r="MUG1632" s="14"/>
      <c r="MUH1632" s="14"/>
      <c r="MUI1632" s="14"/>
      <c r="MUJ1632" s="14"/>
      <c r="MUK1632" s="14"/>
      <c r="MUL1632" s="14"/>
      <c r="MUM1632" s="14"/>
      <c r="MUN1632" s="14"/>
      <c r="MUO1632" s="14"/>
      <c r="MUP1632" s="14"/>
      <c r="MUQ1632" s="14"/>
      <c r="MUR1632" s="14"/>
      <c r="MUS1632" s="14"/>
      <c r="MUT1632" s="14"/>
      <c r="MUU1632" s="14"/>
      <c r="MUV1632" s="14"/>
      <c r="MUW1632" s="14"/>
      <c r="MUX1632" s="14"/>
      <c r="MUY1632" s="14"/>
      <c r="MUZ1632" s="14"/>
      <c r="MVA1632" s="14"/>
      <c r="MVB1632" s="14"/>
      <c r="MVC1632" s="14"/>
      <c r="MVD1632" s="14"/>
      <c r="MVE1632" s="14"/>
      <c r="MVF1632" s="14"/>
      <c r="MVG1632" s="14"/>
      <c r="MVH1632" s="14"/>
      <c r="MVI1632" s="14"/>
      <c r="MVJ1632" s="14"/>
      <c r="MVK1632" s="14"/>
      <c r="MVL1632" s="14"/>
      <c r="MVM1632" s="14"/>
      <c r="MVN1632" s="14"/>
      <c r="MVO1632" s="14"/>
      <c r="MVP1632" s="14"/>
      <c r="MVQ1632" s="14"/>
      <c r="MVR1632" s="14"/>
      <c r="MVS1632" s="14"/>
      <c r="MVT1632" s="14"/>
      <c r="MVU1632" s="14"/>
      <c r="MVV1632" s="14"/>
      <c r="MVW1632" s="14"/>
      <c r="MVX1632" s="14"/>
      <c r="MVY1632" s="14"/>
      <c r="MVZ1632" s="14"/>
      <c r="MWA1632" s="14"/>
      <c r="MWB1632" s="14"/>
      <c r="MWC1632" s="14"/>
      <c r="MWD1632" s="14"/>
      <c r="MWE1632" s="14"/>
      <c r="MWF1632" s="14"/>
      <c r="MWG1632" s="14"/>
      <c r="MWH1632" s="14"/>
      <c r="MWI1632" s="14"/>
      <c r="MWJ1632" s="14"/>
      <c r="MWK1632" s="14"/>
      <c r="MWL1632" s="14"/>
      <c r="MWM1632" s="14"/>
      <c r="MWN1632" s="14"/>
      <c r="MWO1632" s="14"/>
      <c r="MWP1632" s="14"/>
      <c r="MWQ1632" s="14"/>
      <c r="MWR1632" s="14"/>
      <c r="MWS1632" s="14"/>
      <c r="MWT1632" s="14"/>
      <c r="MWU1632" s="14"/>
      <c r="MWV1632" s="14"/>
      <c r="MWW1632" s="14"/>
      <c r="MWX1632" s="14"/>
      <c r="MWY1632" s="14"/>
      <c r="MWZ1632" s="14"/>
      <c r="MXA1632" s="14"/>
      <c r="MXB1632" s="14"/>
      <c r="MXC1632" s="14"/>
      <c r="MXD1632" s="14"/>
      <c r="MXE1632" s="14"/>
      <c r="MXF1632" s="14"/>
      <c r="MXG1632" s="14"/>
      <c r="MXH1632" s="14"/>
      <c r="MXI1632" s="14"/>
      <c r="MXJ1632" s="14"/>
      <c r="MXK1632" s="14"/>
      <c r="MXL1632" s="14"/>
      <c r="MXM1632" s="14"/>
      <c r="MXN1632" s="14"/>
      <c r="MXO1632" s="14"/>
      <c r="MXP1632" s="14"/>
      <c r="MXQ1632" s="14"/>
      <c r="MXR1632" s="14"/>
      <c r="MXS1632" s="14"/>
      <c r="MXT1632" s="14"/>
      <c r="MXU1632" s="14"/>
      <c r="MXV1632" s="14"/>
      <c r="MXW1632" s="14"/>
      <c r="MXX1632" s="14"/>
      <c r="MXY1632" s="14"/>
      <c r="MXZ1632" s="14"/>
      <c r="MYA1632" s="14"/>
      <c r="MYB1632" s="14"/>
      <c r="MYC1632" s="14"/>
      <c r="MYD1632" s="14"/>
      <c r="MYE1632" s="14"/>
      <c r="MYF1632" s="14"/>
      <c r="MYG1632" s="14"/>
      <c r="MYH1632" s="14"/>
      <c r="MYI1632" s="14"/>
      <c r="MYJ1632" s="14"/>
      <c r="MYK1632" s="14"/>
      <c r="MYL1632" s="14"/>
      <c r="MYM1632" s="14"/>
      <c r="MYN1632" s="14"/>
      <c r="MYO1632" s="14"/>
      <c r="MYP1632" s="14"/>
      <c r="MYQ1632" s="14"/>
      <c r="MYR1632" s="14"/>
      <c r="MYS1632" s="14"/>
      <c r="MYT1632" s="14"/>
      <c r="MYU1632" s="14"/>
      <c r="MYV1632" s="14"/>
      <c r="MYW1632" s="14"/>
      <c r="MYX1632" s="14"/>
      <c r="MYY1632" s="14"/>
      <c r="MYZ1632" s="14"/>
      <c r="MZA1632" s="14"/>
      <c r="MZB1632" s="14"/>
      <c r="MZC1632" s="14"/>
      <c r="MZD1632" s="14"/>
      <c r="MZE1632" s="14"/>
      <c r="MZF1632" s="14"/>
      <c r="MZG1632" s="14"/>
      <c r="MZH1632" s="14"/>
      <c r="MZI1632" s="14"/>
      <c r="MZJ1632" s="14"/>
      <c r="MZK1632" s="14"/>
      <c r="MZL1632" s="14"/>
      <c r="MZM1632" s="14"/>
      <c r="MZN1632" s="14"/>
      <c r="MZO1632" s="14"/>
      <c r="MZP1632" s="14"/>
      <c r="MZQ1632" s="14"/>
      <c r="MZR1632" s="14"/>
      <c r="MZS1632" s="14"/>
      <c r="MZT1632" s="14"/>
      <c r="MZU1632" s="14"/>
      <c r="MZV1632" s="14"/>
      <c r="MZW1632" s="14"/>
      <c r="MZX1632" s="14"/>
      <c r="MZY1632" s="14"/>
      <c r="MZZ1632" s="14"/>
      <c r="NAA1632" s="14"/>
      <c r="NAB1632" s="14"/>
      <c r="NAC1632" s="14"/>
      <c r="NAD1632" s="14"/>
      <c r="NAE1632" s="14"/>
      <c r="NAF1632" s="14"/>
      <c r="NAG1632" s="14"/>
      <c r="NAH1632" s="14"/>
      <c r="NAI1632" s="14"/>
      <c r="NAJ1632" s="14"/>
      <c r="NAK1632" s="14"/>
      <c r="NAL1632" s="14"/>
      <c r="NAM1632" s="14"/>
      <c r="NAN1632" s="14"/>
      <c r="NAO1632" s="14"/>
      <c r="NAP1632" s="14"/>
      <c r="NAQ1632" s="14"/>
      <c r="NAR1632" s="14"/>
      <c r="NAS1632" s="14"/>
      <c r="NAT1632" s="14"/>
      <c r="NAU1632" s="14"/>
      <c r="NAV1632" s="14"/>
      <c r="NAW1632" s="14"/>
      <c r="NAX1632" s="14"/>
      <c r="NAY1632" s="14"/>
      <c r="NAZ1632" s="14"/>
      <c r="NBA1632" s="14"/>
      <c r="NBB1632" s="14"/>
      <c r="NBC1632" s="14"/>
      <c r="NBD1632" s="14"/>
      <c r="NBE1632" s="14"/>
      <c r="NBF1632" s="14"/>
      <c r="NBG1632" s="14"/>
      <c r="NBH1632" s="14"/>
      <c r="NBI1632" s="14"/>
      <c r="NBJ1632" s="14"/>
      <c r="NBK1632" s="14"/>
      <c r="NBL1632" s="14"/>
      <c r="NBM1632" s="14"/>
      <c r="NBN1632" s="14"/>
      <c r="NBO1632" s="14"/>
      <c r="NBP1632" s="14"/>
      <c r="NBQ1632" s="14"/>
      <c r="NBR1632" s="14"/>
      <c r="NBS1632" s="14"/>
      <c r="NBT1632" s="14"/>
      <c r="NBU1632" s="14"/>
      <c r="NBV1632" s="14"/>
      <c r="NBW1632" s="14"/>
      <c r="NBX1632" s="14"/>
      <c r="NBY1632" s="14"/>
      <c r="NBZ1632" s="14"/>
      <c r="NCA1632" s="14"/>
      <c r="NCB1632" s="14"/>
      <c r="NCC1632" s="14"/>
      <c r="NCD1632" s="14"/>
      <c r="NCE1632" s="14"/>
      <c r="NCF1632" s="14"/>
      <c r="NCG1632" s="14"/>
      <c r="NCH1632" s="14"/>
      <c r="NCI1632" s="14"/>
      <c r="NCJ1632" s="14"/>
      <c r="NCK1632" s="14"/>
      <c r="NCL1632" s="14"/>
      <c r="NCM1632" s="14"/>
      <c r="NCN1632" s="14"/>
      <c r="NCO1632" s="14"/>
      <c r="NCP1632" s="14"/>
      <c r="NCQ1632" s="14"/>
      <c r="NCR1632" s="14"/>
      <c r="NCS1632" s="14"/>
      <c r="NCT1632" s="14"/>
      <c r="NCU1632" s="14"/>
      <c r="NCV1632" s="14"/>
      <c r="NCW1632" s="14"/>
      <c r="NCX1632" s="14"/>
      <c r="NCY1632" s="14"/>
      <c r="NCZ1632" s="14"/>
      <c r="NDA1632" s="14"/>
      <c r="NDB1632" s="14"/>
      <c r="NDC1632" s="14"/>
      <c r="NDD1632" s="14"/>
      <c r="NDE1632" s="14"/>
      <c r="NDF1632" s="14"/>
      <c r="NDG1632" s="14"/>
      <c r="NDH1632" s="14"/>
      <c r="NDI1632" s="14"/>
      <c r="NDJ1632" s="14"/>
      <c r="NDK1632" s="14"/>
      <c r="NDL1632" s="14"/>
      <c r="NDM1632" s="14"/>
      <c r="NDN1632" s="14"/>
      <c r="NDO1632" s="14"/>
      <c r="NDP1632" s="14"/>
      <c r="NDQ1632" s="14"/>
      <c r="NDR1632" s="14"/>
      <c r="NDS1632" s="14"/>
      <c r="NDT1632" s="14"/>
      <c r="NDU1632" s="14"/>
      <c r="NDV1632" s="14"/>
      <c r="NDW1632" s="14"/>
      <c r="NDX1632" s="14"/>
      <c r="NDY1632" s="14"/>
      <c r="NDZ1632" s="14"/>
      <c r="NEA1632" s="14"/>
      <c r="NEB1632" s="14"/>
      <c r="NEC1632" s="14"/>
      <c r="NED1632" s="14"/>
      <c r="NEE1632" s="14"/>
      <c r="NEF1632" s="14"/>
      <c r="NEG1632" s="14"/>
      <c r="NEH1632" s="14"/>
      <c r="NEI1632" s="14"/>
      <c r="NEJ1632" s="14"/>
      <c r="NEK1632" s="14"/>
      <c r="NEL1632" s="14"/>
      <c r="NEM1632" s="14"/>
      <c r="NEN1632" s="14"/>
      <c r="NEO1632" s="14"/>
      <c r="NEP1632" s="14"/>
      <c r="NEQ1632" s="14"/>
      <c r="NER1632" s="14"/>
      <c r="NES1632" s="14"/>
      <c r="NET1632" s="14"/>
      <c r="NEU1632" s="14"/>
      <c r="NEV1632" s="14"/>
      <c r="NEW1632" s="14"/>
      <c r="NEX1632" s="14"/>
      <c r="NEY1632" s="14"/>
      <c r="NEZ1632" s="14"/>
      <c r="NFA1632" s="14"/>
      <c r="NFB1632" s="14"/>
      <c r="NFC1632" s="14"/>
      <c r="NFD1632" s="14"/>
      <c r="NFE1632" s="14"/>
      <c r="NFF1632" s="14"/>
      <c r="NFG1632" s="14"/>
      <c r="NFH1632" s="14"/>
      <c r="NFI1632" s="14"/>
      <c r="NFJ1632" s="14"/>
      <c r="NFK1632" s="14"/>
      <c r="NFL1632" s="14"/>
      <c r="NFM1632" s="14"/>
      <c r="NFN1632" s="14"/>
      <c r="NFO1632" s="14"/>
      <c r="NFP1632" s="14"/>
      <c r="NFQ1632" s="14"/>
      <c r="NFR1632" s="14"/>
      <c r="NFS1632" s="14"/>
      <c r="NFT1632" s="14"/>
      <c r="NFU1632" s="14"/>
      <c r="NFV1632" s="14"/>
      <c r="NFW1632" s="14"/>
      <c r="NFX1632" s="14"/>
      <c r="NFY1632" s="14"/>
      <c r="NFZ1632" s="14"/>
      <c r="NGA1632" s="14"/>
      <c r="NGB1632" s="14"/>
      <c r="NGC1632" s="14"/>
      <c r="NGD1632" s="14"/>
      <c r="NGE1632" s="14"/>
      <c r="NGF1632" s="14"/>
      <c r="NGG1632" s="14"/>
      <c r="NGH1632" s="14"/>
      <c r="NGI1632" s="14"/>
      <c r="NGJ1632" s="14"/>
      <c r="NGK1632" s="14"/>
      <c r="NGL1632" s="14"/>
      <c r="NGM1632" s="14"/>
      <c r="NGN1632" s="14"/>
      <c r="NGO1632" s="14"/>
      <c r="NGP1632" s="14"/>
      <c r="NGQ1632" s="14"/>
      <c r="NGR1632" s="14"/>
      <c r="NGS1632" s="14"/>
      <c r="NGT1632" s="14"/>
      <c r="NGU1632" s="14"/>
      <c r="NGV1632" s="14"/>
      <c r="NGW1632" s="14"/>
      <c r="NGX1632" s="14"/>
      <c r="NGY1632" s="14"/>
      <c r="NGZ1632" s="14"/>
      <c r="NHA1632" s="14"/>
      <c r="NHB1632" s="14"/>
      <c r="NHC1632" s="14"/>
      <c r="NHD1632" s="14"/>
      <c r="NHE1632" s="14"/>
      <c r="NHF1632" s="14"/>
      <c r="NHG1632" s="14"/>
      <c r="NHH1632" s="14"/>
      <c r="NHI1632" s="14"/>
      <c r="NHJ1632" s="14"/>
      <c r="NHK1632" s="14"/>
      <c r="NHL1632" s="14"/>
      <c r="NHM1632" s="14"/>
      <c r="NHN1632" s="14"/>
      <c r="NHO1632" s="14"/>
      <c r="NHP1632" s="14"/>
      <c r="NHQ1632" s="14"/>
      <c r="NHR1632" s="14"/>
      <c r="NHS1632" s="14"/>
      <c r="NHT1632" s="14"/>
      <c r="NHU1632" s="14"/>
      <c r="NHV1632" s="14"/>
      <c r="NHW1632" s="14"/>
      <c r="NHX1632" s="14"/>
      <c r="NHY1632" s="14"/>
      <c r="NHZ1632" s="14"/>
      <c r="NIA1632" s="14"/>
      <c r="NIB1632" s="14"/>
      <c r="NIC1632" s="14"/>
      <c r="NID1632" s="14"/>
      <c r="NIE1632" s="14"/>
      <c r="NIF1632" s="14"/>
      <c r="NIG1632" s="14"/>
      <c r="NIH1632" s="14"/>
      <c r="NII1632" s="14"/>
      <c r="NIJ1632" s="14"/>
      <c r="NIK1632" s="14"/>
      <c r="NIL1632" s="14"/>
      <c r="NIM1632" s="14"/>
      <c r="NIN1632" s="14"/>
      <c r="NIO1632" s="14"/>
      <c r="NIP1632" s="14"/>
      <c r="NIQ1632" s="14"/>
      <c r="NIR1632" s="14"/>
      <c r="NIS1632" s="14"/>
      <c r="NIT1632" s="14"/>
      <c r="NIU1632" s="14"/>
      <c r="NIV1632" s="14"/>
      <c r="NIW1632" s="14"/>
      <c r="NIX1632" s="14"/>
      <c r="NIY1632" s="14"/>
      <c r="NIZ1632" s="14"/>
      <c r="NJA1632" s="14"/>
      <c r="NJB1632" s="14"/>
      <c r="NJC1632" s="14"/>
      <c r="NJD1632" s="14"/>
      <c r="NJE1632" s="14"/>
      <c r="NJF1632" s="14"/>
      <c r="NJG1632" s="14"/>
      <c r="NJH1632" s="14"/>
      <c r="NJI1632" s="14"/>
      <c r="NJJ1632" s="14"/>
      <c r="NJK1632" s="14"/>
      <c r="NJL1632" s="14"/>
      <c r="NJM1632" s="14"/>
      <c r="NJN1632" s="14"/>
      <c r="NJO1632" s="14"/>
      <c r="NJP1632" s="14"/>
      <c r="NJQ1632" s="14"/>
      <c r="NJR1632" s="14"/>
      <c r="NJS1632" s="14"/>
      <c r="NJT1632" s="14"/>
      <c r="NJU1632" s="14"/>
      <c r="NJV1632" s="14"/>
      <c r="NJW1632" s="14"/>
      <c r="NJX1632" s="14"/>
      <c r="NJY1632" s="14"/>
      <c r="NJZ1632" s="14"/>
      <c r="NKA1632" s="14"/>
      <c r="NKB1632" s="14"/>
      <c r="NKC1632" s="14"/>
      <c r="NKD1632" s="14"/>
      <c r="NKE1632" s="14"/>
      <c r="NKF1632" s="14"/>
      <c r="NKG1632" s="14"/>
      <c r="NKH1632" s="14"/>
      <c r="NKI1632" s="14"/>
      <c r="NKJ1632" s="14"/>
      <c r="NKK1632" s="14"/>
      <c r="NKL1632" s="14"/>
      <c r="NKM1632" s="14"/>
      <c r="NKN1632" s="14"/>
      <c r="NKO1632" s="14"/>
      <c r="NKP1632" s="14"/>
      <c r="NKQ1632" s="14"/>
      <c r="NKR1632" s="14"/>
      <c r="NKS1632" s="14"/>
      <c r="NKT1632" s="14"/>
      <c r="NKU1632" s="14"/>
      <c r="NKV1632" s="14"/>
      <c r="NKW1632" s="14"/>
      <c r="NKX1632" s="14"/>
      <c r="NKY1632" s="14"/>
      <c r="NKZ1632" s="14"/>
      <c r="NLA1632" s="14"/>
      <c r="NLB1632" s="14"/>
      <c r="NLC1632" s="14"/>
      <c r="NLD1632" s="14"/>
      <c r="NLE1632" s="14"/>
      <c r="NLF1632" s="14"/>
      <c r="NLG1632" s="14"/>
      <c r="NLH1632" s="14"/>
      <c r="NLI1632" s="14"/>
      <c r="NLJ1632" s="14"/>
      <c r="NLK1632" s="14"/>
      <c r="NLL1632" s="14"/>
      <c r="NLM1632" s="14"/>
      <c r="NLN1632" s="14"/>
      <c r="NLO1632" s="14"/>
      <c r="NLP1632" s="14"/>
      <c r="NLQ1632" s="14"/>
      <c r="NLR1632" s="14"/>
      <c r="NLS1632" s="14"/>
      <c r="NLT1632" s="14"/>
      <c r="NLU1632" s="14"/>
      <c r="NLV1632" s="14"/>
      <c r="NLW1632" s="14"/>
      <c r="NLX1632" s="14"/>
      <c r="NLY1632" s="14"/>
      <c r="NLZ1632" s="14"/>
      <c r="NMA1632" s="14"/>
      <c r="NMB1632" s="14"/>
      <c r="NMC1632" s="14"/>
      <c r="NMD1632" s="14"/>
      <c r="NME1632" s="14"/>
      <c r="NMF1632" s="14"/>
      <c r="NMG1632" s="14"/>
      <c r="NMH1632" s="14"/>
      <c r="NMI1632" s="14"/>
      <c r="NMJ1632" s="14"/>
      <c r="NMK1632" s="14"/>
      <c r="NML1632" s="14"/>
      <c r="NMM1632" s="14"/>
      <c r="NMN1632" s="14"/>
      <c r="NMO1632" s="14"/>
      <c r="NMP1632" s="14"/>
      <c r="NMQ1632" s="14"/>
      <c r="NMR1632" s="14"/>
      <c r="NMS1632" s="14"/>
      <c r="NMT1632" s="14"/>
      <c r="NMU1632" s="14"/>
      <c r="NMV1632" s="14"/>
      <c r="NMW1632" s="14"/>
      <c r="NMX1632" s="14"/>
      <c r="NMY1632" s="14"/>
      <c r="NMZ1632" s="14"/>
      <c r="NNA1632" s="14"/>
      <c r="NNB1632" s="14"/>
      <c r="NNC1632" s="14"/>
      <c r="NND1632" s="14"/>
      <c r="NNE1632" s="14"/>
      <c r="NNF1632" s="14"/>
      <c r="NNG1632" s="14"/>
      <c r="NNH1632" s="14"/>
      <c r="NNI1632" s="14"/>
      <c r="NNJ1632" s="14"/>
      <c r="NNK1632" s="14"/>
      <c r="NNL1632" s="14"/>
      <c r="NNM1632" s="14"/>
      <c r="NNN1632" s="14"/>
      <c r="NNO1632" s="14"/>
      <c r="NNP1632" s="14"/>
      <c r="NNQ1632" s="14"/>
      <c r="NNR1632" s="14"/>
      <c r="NNS1632" s="14"/>
      <c r="NNT1632" s="14"/>
      <c r="NNU1632" s="14"/>
      <c r="NNV1632" s="14"/>
      <c r="NNW1632" s="14"/>
      <c r="NNX1632" s="14"/>
      <c r="NNY1632" s="14"/>
      <c r="NNZ1632" s="14"/>
      <c r="NOA1632" s="14"/>
      <c r="NOB1632" s="14"/>
      <c r="NOC1632" s="14"/>
      <c r="NOD1632" s="14"/>
      <c r="NOE1632" s="14"/>
      <c r="NOF1632" s="14"/>
      <c r="NOG1632" s="14"/>
      <c r="NOH1632" s="14"/>
      <c r="NOI1632" s="14"/>
      <c r="NOJ1632" s="14"/>
      <c r="NOK1632" s="14"/>
      <c r="NOL1632" s="14"/>
      <c r="NOM1632" s="14"/>
      <c r="NON1632" s="14"/>
      <c r="NOO1632" s="14"/>
      <c r="NOP1632" s="14"/>
      <c r="NOQ1632" s="14"/>
      <c r="NOR1632" s="14"/>
      <c r="NOS1632" s="14"/>
      <c r="NOT1632" s="14"/>
      <c r="NOU1632" s="14"/>
      <c r="NOV1632" s="14"/>
      <c r="NOW1632" s="14"/>
      <c r="NOX1632" s="14"/>
      <c r="NOY1632" s="14"/>
      <c r="NOZ1632" s="14"/>
      <c r="NPA1632" s="14"/>
      <c r="NPB1632" s="14"/>
      <c r="NPC1632" s="14"/>
      <c r="NPD1632" s="14"/>
      <c r="NPE1632" s="14"/>
      <c r="NPF1632" s="14"/>
      <c r="NPG1632" s="14"/>
      <c r="NPH1632" s="14"/>
      <c r="NPI1632" s="14"/>
      <c r="NPJ1632" s="14"/>
      <c r="NPK1632" s="14"/>
      <c r="NPL1632" s="14"/>
      <c r="NPM1632" s="14"/>
      <c r="NPN1632" s="14"/>
      <c r="NPO1632" s="14"/>
      <c r="NPP1632" s="14"/>
      <c r="NPQ1632" s="14"/>
      <c r="NPR1632" s="14"/>
      <c r="NPS1632" s="14"/>
      <c r="NPT1632" s="14"/>
      <c r="NPU1632" s="14"/>
      <c r="NPV1632" s="14"/>
      <c r="NPW1632" s="14"/>
      <c r="NPX1632" s="14"/>
      <c r="NPY1632" s="14"/>
      <c r="NPZ1632" s="14"/>
      <c r="NQA1632" s="14"/>
      <c r="NQB1632" s="14"/>
      <c r="NQC1632" s="14"/>
      <c r="NQD1632" s="14"/>
      <c r="NQE1632" s="14"/>
      <c r="NQF1632" s="14"/>
      <c r="NQG1632" s="14"/>
      <c r="NQH1632" s="14"/>
      <c r="NQI1632" s="14"/>
      <c r="NQJ1632" s="14"/>
      <c r="NQK1632" s="14"/>
      <c r="NQL1632" s="14"/>
      <c r="NQM1632" s="14"/>
      <c r="NQN1632" s="14"/>
      <c r="NQO1632" s="14"/>
      <c r="NQP1632" s="14"/>
      <c r="NQQ1632" s="14"/>
      <c r="NQR1632" s="14"/>
      <c r="NQS1632" s="14"/>
      <c r="NQT1632" s="14"/>
      <c r="NQU1632" s="14"/>
      <c r="NQV1632" s="14"/>
      <c r="NQW1632" s="14"/>
      <c r="NQX1632" s="14"/>
      <c r="NQY1632" s="14"/>
      <c r="NQZ1632" s="14"/>
      <c r="NRA1632" s="14"/>
      <c r="NRB1632" s="14"/>
      <c r="NRC1632" s="14"/>
      <c r="NRD1632" s="14"/>
      <c r="NRE1632" s="14"/>
      <c r="NRF1632" s="14"/>
      <c r="NRG1632" s="14"/>
      <c r="NRH1632" s="14"/>
      <c r="NRI1632" s="14"/>
      <c r="NRJ1632" s="14"/>
      <c r="NRK1632" s="14"/>
      <c r="NRL1632" s="14"/>
      <c r="NRM1632" s="14"/>
      <c r="NRN1632" s="14"/>
      <c r="NRO1632" s="14"/>
      <c r="NRP1632" s="14"/>
      <c r="NRQ1632" s="14"/>
      <c r="NRR1632" s="14"/>
      <c r="NRS1632" s="14"/>
      <c r="NRT1632" s="14"/>
      <c r="NRU1632" s="14"/>
      <c r="NRV1632" s="14"/>
      <c r="NRW1632" s="14"/>
      <c r="NRX1632" s="14"/>
      <c r="NRY1632" s="14"/>
      <c r="NRZ1632" s="14"/>
      <c r="NSA1632" s="14"/>
      <c r="NSB1632" s="14"/>
      <c r="NSC1632" s="14"/>
      <c r="NSD1632" s="14"/>
      <c r="NSE1632" s="14"/>
      <c r="NSF1632" s="14"/>
      <c r="NSG1632" s="14"/>
      <c r="NSH1632" s="14"/>
      <c r="NSI1632" s="14"/>
      <c r="NSJ1632" s="14"/>
      <c r="NSK1632" s="14"/>
      <c r="NSL1632" s="14"/>
      <c r="NSM1632" s="14"/>
      <c r="NSN1632" s="14"/>
      <c r="NSO1632" s="14"/>
      <c r="NSP1632" s="14"/>
      <c r="NSQ1632" s="14"/>
      <c r="NSR1632" s="14"/>
      <c r="NSS1632" s="14"/>
      <c r="NST1632" s="14"/>
      <c r="NSU1632" s="14"/>
      <c r="NSV1632" s="14"/>
      <c r="NSW1632" s="14"/>
      <c r="NSX1632" s="14"/>
      <c r="NSY1632" s="14"/>
      <c r="NSZ1632" s="14"/>
      <c r="NTA1632" s="14"/>
      <c r="NTB1632" s="14"/>
      <c r="NTC1632" s="14"/>
      <c r="NTD1632" s="14"/>
      <c r="NTE1632" s="14"/>
      <c r="NTF1632" s="14"/>
      <c r="NTG1632" s="14"/>
      <c r="NTH1632" s="14"/>
      <c r="NTI1632" s="14"/>
      <c r="NTJ1632" s="14"/>
      <c r="NTK1632" s="14"/>
      <c r="NTL1632" s="14"/>
      <c r="NTM1632" s="14"/>
      <c r="NTN1632" s="14"/>
      <c r="NTO1632" s="14"/>
      <c r="NTP1632" s="14"/>
      <c r="NTQ1632" s="14"/>
      <c r="NTR1632" s="14"/>
      <c r="NTS1632" s="14"/>
      <c r="NTT1632" s="14"/>
      <c r="NTU1632" s="14"/>
      <c r="NTV1632" s="14"/>
      <c r="NTW1632" s="14"/>
      <c r="NTX1632" s="14"/>
      <c r="NTY1632" s="14"/>
      <c r="NTZ1632" s="14"/>
      <c r="NUA1632" s="14"/>
      <c r="NUB1632" s="14"/>
      <c r="NUC1632" s="14"/>
      <c r="NUD1632" s="14"/>
      <c r="NUE1632" s="14"/>
      <c r="NUF1632" s="14"/>
      <c r="NUG1632" s="14"/>
      <c r="NUH1632" s="14"/>
      <c r="NUI1632" s="14"/>
      <c r="NUJ1632" s="14"/>
      <c r="NUK1632" s="14"/>
      <c r="NUL1632" s="14"/>
      <c r="NUM1632" s="14"/>
      <c r="NUN1632" s="14"/>
      <c r="NUO1632" s="14"/>
      <c r="NUP1632" s="14"/>
      <c r="NUQ1632" s="14"/>
      <c r="NUR1632" s="14"/>
      <c r="NUS1632" s="14"/>
      <c r="NUT1632" s="14"/>
      <c r="NUU1632" s="14"/>
      <c r="NUV1632" s="14"/>
      <c r="NUW1632" s="14"/>
      <c r="NUX1632" s="14"/>
      <c r="NUY1632" s="14"/>
      <c r="NUZ1632" s="14"/>
      <c r="NVA1632" s="14"/>
      <c r="NVB1632" s="14"/>
      <c r="NVC1632" s="14"/>
      <c r="NVD1632" s="14"/>
      <c r="NVE1632" s="14"/>
      <c r="NVF1632" s="14"/>
      <c r="NVG1632" s="14"/>
      <c r="NVH1632" s="14"/>
      <c r="NVI1632" s="14"/>
      <c r="NVJ1632" s="14"/>
      <c r="NVK1632" s="14"/>
      <c r="NVL1632" s="14"/>
      <c r="NVM1632" s="14"/>
      <c r="NVN1632" s="14"/>
      <c r="NVO1632" s="14"/>
      <c r="NVP1632" s="14"/>
      <c r="NVQ1632" s="14"/>
      <c r="NVR1632" s="14"/>
      <c r="NVS1632" s="14"/>
      <c r="NVT1632" s="14"/>
      <c r="NVU1632" s="14"/>
      <c r="NVV1632" s="14"/>
      <c r="NVW1632" s="14"/>
      <c r="NVX1632" s="14"/>
      <c r="NVY1632" s="14"/>
      <c r="NVZ1632" s="14"/>
      <c r="NWA1632" s="14"/>
      <c r="NWB1632" s="14"/>
      <c r="NWC1632" s="14"/>
      <c r="NWD1632" s="14"/>
      <c r="NWE1632" s="14"/>
      <c r="NWF1632" s="14"/>
      <c r="NWG1632" s="14"/>
      <c r="NWH1632" s="14"/>
      <c r="NWI1632" s="14"/>
      <c r="NWJ1632" s="14"/>
      <c r="NWK1632" s="14"/>
      <c r="NWL1632" s="14"/>
      <c r="NWM1632" s="14"/>
      <c r="NWN1632" s="14"/>
      <c r="NWO1632" s="14"/>
      <c r="NWP1632" s="14"/>
      <c r="NWQ1632" s="14"/>
      <c r="NWR1632" s="14"/>
      <c r="NWS1632" s="14"/>
      <c r="NWT1632" s="14"/>
      <c r="NWU1632" s="14"/>
      <c r="NWV1632" s="14"/>
      <c r="NWW1632" s="14"/>
      <c r="NWX1632" s="14"/>
      <c r="NWY1632" s="14"/>
      <c r="NWZ1632" s="14"/>
      <c r="NXA1632" s="14"/>
      <c r="NXB1632" s="14"/>
      <c r="NXC1632" s="14"/>
      <c r="NXD1632" s="14"/>
      <c r="NXE1632" s="14"/>
      <c r="NXF1632" s="14"/>
      <c r="NXG1632" s="14"/>
      <c r="NXH1632" s="14"/>
      <c r="NXI1632" s="14"/>
      <c r="NXJ1632" s="14"/>
      <c r="NXK1632" s="14"/>
      <c r="NXL1632" s="14"/>
      <c r="NXM1632" s="14"/>
      <c r="NXN1632" s="14"/>
      <c r="NXO1632" s="14"/>
      <c r="NXP1632" s="14"/>
      <c r="NXQ1632" s="14"/>
      <c r="NXR1632" s="14"/>
      <c r="NXS1632" s="14"/>
      <c r="NXT1632" s="14"/>
      <c r="NXU1632" s="14"/>
      <c r="NXV1632" s="14"/>
      <c r="NXW1632" s="14"/>
      <c r="NXX1632" s="14"/>
      <c r="NXY1632" s="14"/>
      <c r="NXZ1632" s="14"/>
      <c r="NYA1632" s="14"/>
      <c r="NYB1632" s="14"/>
      <c r="NYC1632" s="14"/>
      <c r="NYD1632" s="14"/>
      <c r="NYE1632" s="14"/>
      <c r="NYF1632" s="14"/>
      <c r="NYG1632" s="14"/>
      <c r="NYH1632" s="14"/>
      <c r="NYI1632" s="14"/>
      <c r="NYJ1632" s="14"/>
      <c r="NYK1632" s="14"/>
      <c r="NYL1632" s="14"/>
      <c r="NYM1632" s="14"/>
      <c r="NYN1632" s="14"/>
      <c r="NYO1632" s="14"/>
      <c r="NYP1632" s="14"/>
      <c r="NYQ1632" s="14"/>
      <c r="NYR1632" s="14"/>
      <c r="NYS1632" s="14"/>
      <c r="NYT1632" s="14"/>
      <c r="NYU1632" s="14"/>
      <c r="NYV1632" s="14"/>
      <c r="NYW1632" s="14"/>
      <c r="NYX1632" s="14"/>
      <c r="NYY1632" s="14"/>
      <c r="NYZ1632" s="14"/>
      <c r="NZA1632" s="14"/>
      <c r="NZB1632" s="14"/>
      <c r="NZC1632" s="14"/>
      <c r="NZD1632" s="14"/>
      <c r="NZE1632" s="14"/>
      <c r="NZF1632" s="14"/>
      <c r="NZG1632" s="14"/>
      <c r="NZH1632" s="14"/>
      <c r="NZI1632" s="14"/>
      <c r="NZJ1632" s="14"/>
      <c r="NZK1632" s="14"/>
      <c r="NZL1632" s="14"/>
      <c r="NZM1632" s="14"/>
      <c r="NZN1632" s="14"/>
      <c r="NZO1632" s="14"/>
      <c r="NZP1632" s="14"/>
      <c r="NZQ1632" s="14"/>
      <c r="NZR1632" s="14"/>
      <c r="NZS1632" s="14"/>
      <c r="NZT1632" s="14"/>
      <c r="NZU1632" s="14"/>
      <c r="NZV1632" s="14"/>
      <c r="NZW1632" s="14"/>
      <c r="NZX1632" s="14"/>
      <c r="NZY1632" s="14"/>
      <c r="NZZ1632" s="14"/>
      <c r="OAA1632" s="14"/>
      <c r="OAB1632" s="14"/>
      <c r="OAC1632" s="14"/>
      <c r="OAD1632" s="14"/>
      <c r="OAE1632" s="14"/>
      <c r="OAF1632" s="14"/>
      <c r="OAG1632" s="14"/>
      <c r="OAH1632" s="14"/>
      <c r="OAI1632" s="14"/>
      <c r="OAJ1632" s="14"/>
      <c r="OAK1632" s="14"/>
      <c r="OAL1632" s="14"/>
      <c r="OAM1632" s="14"/>
      <c r="OAN1632" s="14"/>
      <c r="OAO1632" s="14"/>
      <c r="OAP1632" s="14"/>
      <c r="OAQ1632" s="14"/>
      <c r="OAR1632" s="14"/>
      <c r="OAS1632" s="14"/>
      <c r="OAT1632" s="14"/>
      <c r="OAU1632" s="14"/>
      <c r="OAV1632" s="14"/>
      <c r="OAW1632" s="14"/>
      <c r="OAX1632" s="14"/>
      <c r="OAY1632" s="14"/>
      <c r="OAZ1632" s="14"/>
      <c r="OBA1632" s="14"/>
      <c r="OBB1632" s="14"/>
      <c r="OBC1632" s="14"/>
      <c r="OBD1632" s="14"/>
      <c r="OBE1632" s="14"/>
      <c r="OBF1632" s="14"/>
      <c r="OBG1632" s="14"/>
      <c r="OBH1632" s="14"/>
      <c r="OBI1632" s="14"/>
      <c r="OBJ1632" s="14"/>
      <c r="OBK1632" s="14"/>
      <c r="OBL1632" s="14"/>
      <c r="OBM1632" s="14"/>
      <c r="OBN1632" s="14"/>
      <c r="OBO1632" s="14"/>
      <c r="OBP1632" s="14"/>
      <c r="OBQ1632" s="14"/>
      <c r="OBR1632" s="14"/>
      <c r="OBS1632" s="14"/>
      <c r="OBT1632" s="14"/>
      <c r="OBU1632" s="14"/>
      <c r="OBV1632" s="14"/>
      <c r="OBW1632" s="14"/>
      <c r="OBX1632" s="14"/>
      <c r="OBY1632" s="14"/>
      <c r="OBZ1632" s="14"/>
      <c r="OCA1632" s="14"/>
      <c r="OCB1632" s="14"/>
      <c r="OCC1632" s="14"/>
      <c r="OCD1632" s="14"/>
      <c r="OCE1632" s="14"/>
      <c r="OCF1632" s="14"/>
      <c r="OCG1632" s="14"/>
      <c r="OCH1632" s="14"/>
      <c r="OCI1632" s="14"/>
      <c r="OCJ1632" s="14"/>
      <c r="OCK1632" s="14"/>
      <c r="OCL1632" s="14"/>
      <c r="OCM1632" s="14"/>
      <c r="OCN1632" s="14"/>
      <c r="OCO1632" s="14"/>
      <c r="OCP1632" s="14"/>
      <c r="OCQ1632" s="14"/>
      <c r="OCR1632" s="14"/>
      <c r="OCS1632" s="14"/>
      <c r="OCT1632" s="14"/>
      <c r="OCU1632" s="14"/>
      <c r="OCV1632" s="14"/>
      <c r="OCW1632" s="14"/>
      <c r="OCX1632" s="14"/>
      <c r="OCY1632" s="14"/>
      <c r="OCZ1632" s="14"/>
      <c r="ODA1632" s="14"/>
      <c r="ODB1632" s="14"/>
      <c r="ODC1632" s="14"/>
      <c r="ODD1632" s="14"/>
      <c r="ODE1632" s="14"/>
      <c r="ODF1632" s="14"/>
      <c r="ODG1632" s="14"/>
      <c r="ODH1632" s="14"/>
      <c r="ODI1632" s="14"/>
      <c r="ODJ1632" s="14"/>
      <c r="ODK1632" s="14"/>
      <c r="ODL1632" s="14"/>
      <c r="ODM1632" s="14"/>
      <c r="ODN1632" s="14"/>
      <c r="ODO1632" s="14"/>
      <c r="ODP1632" s="14"/>
      <c r="ODQ1632" s="14"/>
      <c r="ODR1632" s="14"/>
      <c r="ODS1632" s="14"/>
      <c r="ODT1632" s="14"/>
      <c r="ODU1632" s="14"/>
      <c r="ODV1632" s="14"/>
      <c r="ODW1632" s="14"/>
      <c r="ODX1632" s="14"/>
      <c r="ODY1632" s="14"/>
      <c r="ODZ1632" s="14"/>
      <c r="OEA1632" s="14"/>
      <c r="OEB1632" s="14"/>
      <c r="OEC1632" s="14"/>
      <c r="OED1632" s="14"/>
      <c r="OEE1632" s="14"/>
      <c r="OEF1632" s="14"/>
      <c r="OEG1632" s="14"/>
      <c r="OEH1632" s="14"/>
      <c r="OEI1632" s="14"/>
      <c r="OEJ1632" s="14"/>
      <c r="OEK1632" s="14"/>
      <c r="OEL1632" s="14"/>
      <c r="OEM1632" s="14"/>
      <c r="OEN1632" s="14"/>
      <c r="OEO1632" s="14"/>
      <c r="OEP1632" s="14"/>
      <c r="OEQ1632" s="14"/>
      <c r="OER1632" s="14"/>
      <c r="OES1632" s="14"/>
      <c r="OET1632" s="14"/>
      <c r="OEU1632" s="14"/>
      <c r="OEV1632" s="14"/>
      <c r="OEW1632" s="14"/>
      <c r="OEX1632" s="14"/>
      <c r="OEY1632" s="14"/>
      <c r="OEZ1632" s="14"/>
      <c r="OFA1632" s="14"/>
      <c r="OFB1632" s="14"/>
      <c r="OFC1632" s="14"/>
      <c r="OFD1632" s="14"/>
      <c r="OFE1632" s="14"/>
      <c r="OFF1632" s="14"/>
      <c r="OFG1632" s="14"/>
      <c r="OFH1632" s="14"/>
      <c r="OFI1632" s="14"/>
      <c r="OFJ1632" s="14"/>
      <c r="OFK1632" s="14"/>
      <c r="OFL1632" s="14"/>
      <c r="OFM1632" s="14"/>
      <c r="OFN1632" s="14"/>
      <c r="OFO1632" s="14"/>
      <c r="OFP1632" s="14"/>
      <c r="OFQ1632" s="14"/>
      <c r="OFR1632" s="14"/>
      <c r="OFS1632" s="14"/>
      <c r="OFT1632" s="14"/>
      <c r="OFU1632" s="14"/>
      <c r="OFV1632" s="14"/>
      <c r="OFW1632" s="14"/>
      <c r="OFX1632" s="14"/>
      <c r="OFY1632" s="14"/>
      <c r="OFZ1632" s="14"/>
      <c r="OGA1632" s="14"/>
      <c r="OGB1632" s="14"/>
      <c r="OGC1632" s="14"/>
      <c r="OGD1632" s="14"/>
      <c r="OGE1632" s="14"/>
      <c r="OGF1632" s="14"/>
      <c r="OGG1632" s="14"/>
      <c r="OGH1632" s="14"/>
      <c r="OGI1632" s="14"/>
      <c r="OGJ1632" s="14"/>
      <c r="OGK1632" s="14"/>
      <c r="OGL1632" s="14"/>
      <c r="OGM1632" s="14"/>
      <c r="OGN1632" s="14"/>
      <c r="OGO1632" s="14"/>
      <c r="OGP1632" s="14"/>
      <c r="OGQ1632" s="14"/>
      <c r="OGR1632" s="14"/>
      <c r="OGS1632" s="14"/>
      <c r="OGT1632" s="14"/>
      <c r="OGU1632" s="14"/>
      <c r="OGV1632" s="14"/>
      <c r="OGW1632" s="14"/>
      <c r="OGX1632" s="14"/>
      <c r="OGY1632" s="14"/>
      <c r="OGZ1632" s="14"/>
      <c r="OHA1632" s="14"/>
      <c r="OHB1632" s="14"/>
      <c r="OHC1632" s="14"/>
      <c r="OHD1632" s="14"/>
      <c r="OHE1632" s="14"/>
      <c r="OHF1632" s="14"/>
      <c r="OHG1632" s="14"/>
      <c r="OHH1632" s="14"/>
      <c r="OHI1632" s="14"/>
      <c r="OHJ1632" s="14"/>
      <c r="OHK1632" s="14"/>
      <c r="OHL1632" s="14"/>
      <c r="OHM1632" s="14"/>
      <c r="OHN1632" s="14"/>
      <c r="OHO1632" s="14"/>
      <c r="OHP1632" s="14"/>
      <c r="OHQ1632" s="14"/>
      <c r="OHR1632" s="14"/>
      <c r="OHS1632" s="14"/>
      <c r="OHT1632" s="14"/>
      <c r="OHU1632" s="14"/>
      <c r="OHV1632" s="14"/>
      <c r="OHW1632" s="14"/>
      <c r="OHX1632" s="14"/>
      <c r="OHY1632" s="14"/>
      <c r="OHZ1632" s="14"/>
      <c r="OIA1632" s="14"/>
      <c r="OIB1632" s="14"/>
      <c r="OIC1632" s="14"/>
      <c r="OID1632" s="14"/>
      <c r="OIE1632" s="14"/>
      <c r="OIF1632" s="14"/>
      <c r="OIG1632" s="14"/>
      <c r="OIH1632" s="14"/>
      <c r="OII1632" s="14"/>
      <c r="OIJ1632" s="14"/>
      <c r="OIK1632" s="14"/>
      <c r="OIL1632" s="14"/>
      <c r="OIM1632" s="14"/>
      <c r="OIN1632" s="14"/>
      <c r="OIO1632" s="14"/>
      <c r="OIP1632" s="14"/>
      <c r="OIQ1632" s="14"/>
      <c r="OIR1632" s="14"/>
      <c r="OIS1632" s="14"/>
      <c r="OIT1632" s="14"/>
      <c r="OIU1632" s="14"/>
      <c r="OIV1632" s="14"/>
      <c r="OIW1632" s="14"/>
      <c r="OIX1632" s="14"/>
      <c r="OIY1632" s="14"/>
      <c r="OIZ1632" s="14"/>
      <c r="OJA1632" s="14"/>
      <c r="OJB1632" s="14"/>
      <c r="OJC1632" s="14"/>
      <c r="OJD1632" s="14"/>
      <c r="OJE1632" s="14"/>
      <c r="OJF1632" s="14"/>
      <c r="OJG1632" s="14"/>
      <c r="OJH1632" s="14"/>
      <c r="OJI1632" s="14"/>
      <c r="OJJ1632" s="14"/>
      <c r="OJK1632" s="14"/>
      <c r="OJL1632" s="14"/>
      <c r="OJM1632" s="14"/>
      <c r="OJN1632" s="14"/>
      <c r="OJO1632" s="14"/>
      <c r="OJP1632" s="14"/>
      <c r="OJQ1632" s="14"/>
      <c r="OJR1632" s="14"/>
      <c r="OJS1632" s="14"/>
      <c r="OJT1632" s="14"/>
      <c r="OJU1632" s="14"/>
      <c r="OJV1632" s="14"/>
      <c r="OJW1632" s="14"/>
      <c r="OJX1632" s="14"/>
      <c r="OJY1632" s="14"/>
      <c r="OJZ1632" s="14"/>
      <c r="OKA1632" s="14"/>
      <c r="OKB1632" s="14"/>
      <c r="OKC1632" s="14"/>
      <c r="OKD1632" s="14"/>
      <c r="OKE1632" s="14"/>
      <c r="OKF1632" s="14"/>
      <c r="OKG1632" s="14"/>
      <c r="OKH1632" s="14"/>
      <c r="OKI1632" s="14"/>
      <c r="OKJ1632" s="14"/>
      <c r="OKK1632" s="14"/>
      <c r="OKL1632" s="14"/>
      <c r="OKM1632" s="14"/>
      <c r="OKN1632" s="14"/>
      <c r="OKO1632" s="14"/>
      <c r="OKP1632" s="14"/>
      <c r="OKQ1632" s="14"/>
      <c r="OKR1632" s="14"/>
      <c r="OKS1632" s="14"/>
      <c r="OKT1632" s="14"/>
      <c r="OKU1632" s="14"/>
      <c r="OKV1632" s="14"/>
      <c r="OKW1632" s="14"/>
      <c r="OKX1632" s="14"/>
      <c r="OKY1632" s="14"/>
      <c r="OKZ1632" s="14"/>
      <c r="OLA1632" s="14"/>
      <c r="OLB1632" s="14"/>
      <c r="OLC1632" s="14"/>
      <c r="OLD1632" s="14"/>
      <c r="OLE1632" s="14"/>
      <c r="OLF1632" s="14"/>
      <c r="OLG1632" s="14"/>
      <c r="OLH1632" s="14"/>
      <c r="OLI1632" s="14"/>
      <c r="OLJ1632" s="14"/>
      <c r="OLK1632" s="14"/>
      <c r="OLL1632" s="14"/>
      <c r="OLM1632" s="14"/>
      <c r="OLN1632" s="14"/>
      <c r="OLO1632" s="14"/>
      <c r="OLP1632" s="14"/>
      <c r="OLQ1632" s="14"/>
      <c r="OLR1632" s="14"/>
      <c r="OLS1632" s="14"/>
      <c r="OLT1632" s="14"/>
      <c r="OLU1632" s="14"/>
      <c r="OLV1632" s="14"/>
      <c r="OLW1632" s="14"/>
      <c r="OLX1632" s="14"/>
      <c r="OLY1632" s="14"/>
      <c r="OLZ1632" s="14"/>
      <c r="OMA1632" s="14"/>
      <c r="OMB1632" s="14"/>
      <c r="OMC1632" s="14"/>
      <c r="OMD1632" s="14"/>
      <c r="OME1632" s="14"/>
      <c r="OMF1632" s="14"/>
      <c r="OMG1632" s="14"/>
      <c r="OMH1632" s="14"/>
      <c r="OMI1632" s="14"/>
      <c r="OMJ1632" s="14"/>
      <c r="OMK1632" s="14"/>
      <c r="OML1632" s="14"/>
      <c r="OMM1632" s="14"/>
      <c r="OMN1632" s="14"/>
      <c r="OMO1632" s="14"/>
      <c r="OMP1632" s="14"/>
      <c r="OMQ1632" s="14"/>
      <c r="OMR1632" s="14"/>
      <c r="OMS1632" s="14"/>
      <c r="OMT1632" s="14"/>
      <c r="OMU1632" s="14"/>
      <c r="OMV1632" s="14"/>
      <c r="OMW1632" s="14"/>
      <c r="OMX1632" s="14"/>
      <c r="OMY1632" s="14"/>
      <c r="OMZ1632" s="14"/>
      <c r="ONA1632" s="14"/>
      <c r="ONB1632" s="14"/>
      <c r="ONC1632" s="14"/>
      <c r="OND1632" s="14"/>
      <c r="ONE1632" s="14"/>
      <c r="ONF1632" s="14"/>
      <c r="ONG1632" s="14"/>
      <c r="ONH1632" s="14"/>
      <c r="ONI1632" s="14"/>
      <c r="ONJ1632" s="14"/>
      <c r="ONK1632" s="14"/>
      <c r="ONL1632" s="14"/>
      <c r="ONM1632" s="14"/>
      <c r="ONN1632" s="14"/>
      <c r="ONO1632" s="14"/>
      <c r="ONP1632" s="14"/>
      <c r="ONQ1632" s="14"/>
      <c r="ONR1632" s="14"/>
      <c r="ONS1632" s="14"/>
      <c r="ONT1632" s="14"/>
      <c r="ONU1632" s="14"/>
      <c r="ONV1632" s="14"/>
      <c r="ONW1632" s="14"/>
      <c r="ONX1632" s="14"/>
      <c r="ONY1632" s="14"/>
      <c r="ONZ1632" s="14"/>
      <c r="OOA1632" s="14"/>
      <c r="OOB1632" s="14"/>
      <c r="OOC1632" s="14"/>
      <c r="OOD1632" s="14"/>
      <c r="OOE1632" s="14"/>
      <c r="OOF1632" s="14"/>
      <c r="OOG1632" s="14"/>
      <c r="OOH1632" s="14"/>
      <c r="OOI1632" s="14"/>
      <c r="OOJ1632" s="14"/>
      <c r="OOK1632" s="14"/>
      <c r="OOL1632" s="14"/>
      <c r="OOM1632" s="14"/>
      <c r="OON1632" s="14"/>
      <c r="OOO1632" s="14"/>
      <c r="OOP1632" s="14"/>
      <c r="OOQ1632" s="14"/>
      <c r="OOR1632" s="14"/>
      <c r="OOS1632" s="14"/>
      <c r="OOT1632" s="14"/>
      <c r="OOU1632" s="14"/>
      <c r="OOV1632" s="14"/>
      <c r="OOW1632" s="14"/>
      <c r="OOX1632" s="14"/>
      <c r="OOY1632" s="14"/>
      <c r="OOZ1632" s="14"/>
      <c r="OPA1632" s="14"/>
      <c r="OPB1632" s="14"/>
      <c r="OPC1632" s="14"/>
      <c r="OPD1632" s="14"/>
      <c r="OPE1632" s="14"/>
      <c r="OPF1632" s="14"/>
      <c r="OPG1632" s="14"/>
      <c r="OPH1632" s="14"/>
      <c r="OPI1632" s="14"/>
      <c r="OPJ1632" s="14"/>
      <c r="OPK1632" s="14"/>
      <c r="OPL1632" s="14"/>
      <c r="OPM1632" s="14"/>
      <c r="OPN1632" s="14"/>
      <c r="OPO1632" s="14"/>
      <c r="OPP1632" s="14"/>
      <c r="OPQ1632" s="14"/>
      <c r="OPR1632" s="14"/>
      <c r="OPS1632" s="14"/>
      <c r="OPT1632" s="14"/>
      <c r="OPU1632" s="14"/>
      <c r="OPV1632" s="14"/>
      <c r="OPW1632" s="14"/>
      <c r="OPX1632" s="14"/>
      <c r="OPY1632" s="14"/>
      <c r="OPZ1632" s="14"/>
      <c r="OQA1632" s="14"/>
      <c r="OQB1632" s="14"/>
      <c r="OQC1632" s="14"/>
      <c r="OQD1632" s="14"/>
      <c r="OQE1632" s="14"/>
      <c r="OQF1632" s="14"/>
      <c r="OQG1632" s="14"/>
      <c r="OQH1632" s="14"/>
      <c r="OQI1632" s="14"/>
      <c r="OQJ1632" s="14"/>
      <c r="OQK1632" s="14"/>
      <c r="OQL1632" s="14"/>
      <c r="OQM1632" s="14"/>
      <c r="OQN1632" s="14"/>
      <c r="OQO1632" s="14"/>
      <c r="OQP1632" s="14"/>
      <c r="OQQ1632" s="14"/>
      <c r="OQR1632" s="14"/>
      <c r="OQS1632" s="14"/>
      <c r="OQT1632" s="14"/>
      <c r="OQU1632" s="14"/>
      <c r="OQV1632" s="14"/>
      <c r="OQW1632" s="14"/>
      <c r="OQX1632" s="14"/>
      <c r="OQY1632" s="14"/>
      <c r="OQZ1632" s="14"/>
      <c r="ORA1632" s="14"/>
      <c r="ORB1632" s="14"/>
      <c r="ORC1632" s="14"/>
      <c r="ORD1632" s="14"/>
      <c r="ORE1632" s="14"/>
      <c r="ORF1632" s="14"/>
      <c r="ORG1632" s="14"/>
      <c r="ORH1632" s="14"/>
      <c r="ORI1632" s="14"/>
      <c r="ORJ1632" s="14"/>
      <c r="ORK1632" s="14"/>
      <c r="ORL1632" s="14"/>
      <c r="ORM1632" s="14"/>
      <c r="ORN1632" s="14"/>
      <c r="ORO1632" s="14"/>
      <c r="ORP1632" s="14"/>
      <c r="ORQ1632" s="14"/>
      <c r="ORR1632" s="14"/>
      <c r="ORS1632" s="14"/>
      <c r="ORT1632" s="14"/>
      <c r="ORU1632" s="14"/>
      <c r="ORV1632" s="14"/>
      <c r="ORW1632" s="14"/>
      <c r="ORX1632" s="14"/>
      <c r="ORY1632" s="14"/>
      <c r="ORZ1632" s="14"/>
      <c r="OSA1632" s="14"/>
      <c r="OSB1632" s="14"/>
      <c r="OSC1632" s="14"/>
      <c r="OSD1632" s="14"/>
      <c r="OSE1632" s="14"/>
      <c r="OSF1632" s="14"/>
      <c r="OSG1632" s="14"/>
      <c r="OSH1632" s="14"/>
      <c r="OSI1632" s="14"/>
      <c r="OSJ1632" s="14"/>
      <c r="OSK1632" s="14"/>
      <c r="OSL1632" s="14"/>
      <c r="OSM1632" s="14"/>
      <c r="OSN1632" s="14"/>
      <c r="OSO1632" s="14"/>
      <c r="OSP1632" s="14"/>
      <c r="OSQ1632" s="14"/>
      <c r="OSR1632" s="14"/>
      <c r="OSS1632" s="14"/>
      <c r="OST1632" s="14"/>
      <c r="OSU1632" s="14"/>
      <c r="OSV1632" s="14"/>
      <c r="OSW1632" s="14"/>
      <c r="OSX1632" s="14"/>
      <c r="OSY1632" s="14"/>
      <c r="OSZ1632" s="14"/>
      <c r="OTA1632" s="14"/>
      <c r="OTB1632" s="14"/>
      <c r="OTC1632" s="14"/>
      <c r="OTD1632" s="14"/>
      <c r="OTE1632" s="14"/>
      <c r="OTF1632" s="14"/>
      <c r="OTG1632" s="14"/>
      <c r="OTH1632" s="14"/>
      <c r="OTI1632" s="14"/>
      <c r="OTJ1632" s="14"/>
      <c r="OTK1632" s="14"/>
      <c r="OTL1632" s="14"/>
      <c r="OTM1632" s="14"/>
      <c r="OTN1632" s="14"/>
      <c r="OTO1632" s="14"/>
      <c r="OTP1632" s="14"/>
      <c r="OTQ1632" s="14"/>
      <c r="OTR1632" s="14"/>
      <c r="OTS1632" s="14"/>
      <c r="OTT1632" s="14"/>
      <c r="OTU1632" s="14"/>
      <c r="OTV1632" s="14"/>
      <c r="OTW1632" s="14"/>
      <c r="OTX1632" s="14"/>
      <c r="OTY1632" s="14"/>
      <c r="OTZ1632" s="14"/>
      <c r="OUA1632" s="14"/>
      <c r="OUB1632" s="14"/>
      <c r="OUC1632" s="14"/>
      <c r="OUD1632" s="14"/>
      <c r="OUE1632" s="14"/>
      <c r="OUF1632" s="14"/>
      <c r="OUG1632" s="14"/>
      <c r="OUH1632" s="14"/>
      <c r="OUI1632" s="14"/>
      <c r="OUJ1632" s="14"/>
      <c r="OUK1632" s="14"/>
      <c r="OUL1632" s="14"/>
      <c r="OUM1632" s="14"/>
      <c r="OUN1632" s="14"/>
      <c r="OUO1632" s="14"/>
      <c r="OUP1632" s="14"/>
      <c r="OUQ1632" s="14"/>
      <c r="OUR1632" s="14"/>
      <c r="OUS1632" s="14"/>
      <c r="OUT1632" s="14"/>
      <c r="OUU1632" s="14"/>
      <c r="OUV1632" s="14"/>
      <c r="OUW1632" s="14"/>
      <c r="OUX1632" s="14"/>
      <c r="OUY1632" s="14"/>
      <c r="OUZ1632" s="14"/>
      <c r="OVA1632" s="14"/>
      <c r="OVB1632" s="14"/>
      <c r="OVC1632" s="14"/>
      <c r="OVD1632" s="14"/>
      <c r="OVE1632" s="14"/>
      <c r="OVF1632" s="14"/>
      <c r="OVG1632" s="14"/>
      <c r="OVH1632" s="14"/>
      <c r="OVI1632" s="14"/>
      <c r="OVJ1632" s="14"/>
      <c r="OVK1632" s="14"/>
      <c r="OVL1632" s="14"/>
      <c r="OVM1632" s="14"/>
      <c r="OVN1632" s="14"/>
      <c r="OVO1632" s="14"/>
      <c r="OVP1632" s="14"/>
      <c r="OVQ1632" s="14"/>
      <c r="OVR1632" s="14"/>
      <c r="OVS1632" s="14"/>
      <c r="OVT1632" s="14"/>
      <c r="OVU1632" s="14"/>
      <c r="OVV1632" s="14"/>
      <c r="OVW1632" s="14"/>
      <c r="OVX1632" s="14"/>
      <c r="OVY1632" s="14"/>
      <c r="OVZ1632" s="14"/>
      <c r="OWA1632" s="14"/>
      <c r="OWB1632" s="14"/>
      <c r="OWC1632" s="14"/>
      <c r="OWD1632" s="14"/>
      <c r="OWE1632" s="14"/>
      <c r="OWF1632" s="14"/>
      <c r="OWG1632" s="14"/>
      <c r="OWH1632" s="14"/>
      <c r="OWI1632" s="14"/>
      <c r="OWJ1632" s="14"/>
      <c r="OWK1632" s="14"/>
      <c r="OWL1632" s="14"/>
      <c r="OWM1632" s="14"/>
      <c r="OWN1632" s="14"/>
      <c r="OWO1632" s="14"/>
      <c r="OWP1632" s="14"/>
      <c r="OWQ1632" s="14"/>
      <c r="OWR1632" s="14"/>
      <c r="OWS1632" s="14"/>
      <c r="OWT1632" s="14"/>
      <c r="OWU1632" s="14"/>
      <c r="OWV1632" s="14"/>
      <c r="OWW1632" s="14"/>
      <c r="OWX1632" s="14"/>
      <c r="OWY1632" s="14"/>
      <c r="OWZ1632" s="14"/>
      <c r="OXA1632" s="14"/>
      <c r="OXB1632" s="14"/>
      <c r="OXC1632" s="14"/>
      <c r="OXD1632" s="14"/>
      <c r="OXE1632" s="14"/>
      <c r="OXF1632" s="14"/>
      <c r="OXG1632" s="14"/>
      <c r="OXH1632" s="14"/>
      <c r="OXI1632" s="14"/>
      <c r="OXJ1632" s="14"/>
      <c r="OXK1632" s="14"/>
      <c r="OXL1632" s="14"/>
      <c r="OXM1632" s="14"/>
      <c r="OXN1632" s="14"/>
      <c r="OXO1632" s="14"/>
      <c r="OXP1632" s="14"/>
      <c r="OXQ1632" s="14"/>
      <c r="OXR1632" s="14"/>
      <c r="OXS1632" s="14"/>
      <c r="OXT1632" s="14"/>
      <c r="OXU1632" s="14"/>
      <c r="OXV1632" s="14"/>
      <c r="OXW1632" s="14"/>
      <c r="OXX1632" s="14"/>
      <c r="OXY1632" s="14"/>
      <c r="OXZ1632" s="14"/>
      <c r="OYA1632" s="14"/>
      <c r="OYB1632" s="14"/>
      <c r="OYC1632" s="14"/>
      <c r="OYD1632" s="14"/>
      <c r="OYE1632" s="14"/>
      <c r="OYF1632" s="14"/>
      <c r="OYG1632" s="14"/>
      <c r="OYH1632" s="14"/>
      <c r="OYI1632" s="14"/>
      <c r="OYJ1632" s="14"/>
      <c r="OYK1632" s="14"/>
      <c r="OYL1632" s="14"/>
      <c r="OYM1632" s="14"/>
      <c r="OYN1632" s="14"/>
      <c r="OYO1632" s="14"/>
      <c r="OYP1632" s="14"/>
      <c r="OYQ1632" s="14"/>
      <c r="OYR1632" s="14"/>
      <c r="OYS1632" s="14"/>
      <c r="OYT1632" s="14"/>
      <c r="OYU1632" s="14"/>
      <c r="OYV1632" s="14"/>
      <c r="OYW1632" s="14"/>
      <c r="OYX1632" s="14"/>
      <c r="OYY1632" s="14"/>
      <c r="OYZ1632" s="14"/>
      <c r="OZA1632" s="14"/>
      <c r="OZB1632" s="14"/>
      <c r="OZC1632" s="14"/>
      <c r="OZD1632" s="14"/>
      <c r="OZE1632" s="14"/>
      <c r="OZF1632" s="14"/>
      <c r="OZG1632" s="14"/>
      <c r="OZH1632" s="14"/>
      <c r="OZI1632" s="14"/>
      <c r="OZJ1632" s="14"/>
      <c r="OZK1632" s="14"/>
      <c r="OZL1632" s="14"/>
      <c r="OZM1632" s="14"/>
      <c r="OZN1632" s="14"/>
      <c r="OZO1632" s="14"/>
      <c r="OZP1632" s="14"/>
      <c r="OZQ1632" s="14"/>
      <c r="OZR1632" s="14"/>
      <c r="OZS1632" s="14"/>
      <c r="OZT1632" s="14"/>
      <c r="OZU1632" s="14"/>
      <c r="OZV1632" s="14"/>
      <c r="OZW1632" s="14"/>
      <c r="OZX1632" s="14"/>
      <c r="OZY1632" s="14"/>
      <c r="OZZ1632" s="14"/>
      <c r="PAA1632" s="14"/>
      <c r="PAB1632" s="14"/>
      <c r="PAC1632" s="14"/>
      <c r="PAD1632" s="14"/>
      <c r="PAE1632" s="14"/>
      <c r="PAF1632" s="14"/>
      <c r="PAG1632" s="14"/>
      <c r="PAH1632" s="14"/>
      <c r="PAI1632" s="14"/>
      <c r="PAJ1632" s="14"/>
      <c r="PAK1632" s="14"/>
      <c r="PAL1632" s="14"/>
      <c r="PAM1632" s="14"/>
      <c r="PAN1632" s="14"/>
      <c r="PAO1632" s="14"/>
      <c r="PAP1632" s="14"/>
      <c r="PAQ1632" s="14"/>
      <c r="PAR1632" s="14"/>
      <c r="PAS1632" s="14"/>
      <c r="PAT1632" s="14"/>
      <c r="PAU1632" s="14"/>
      <c r="PAV1632" s="14"/>
      <c r="PAW1632" s="14"/>
      <c r="PAX1632" s="14"/>
      <c r="PAY1632" s="14"/>
      <c r="PAZ1632" s="14"/>
      <c r="PBA1632" s="14"/>
      <c r="PBB1632" s="14"/>
      <c r="PBC1632" s="14"/>
      <c r="PBD1632" s="14"/>
      <c r="PBE1632" s="14"/>
      <c r="PBF1632" s="14"/>
      <c r="PBG1632" s="14"/>
      <c r="PBH1632" s="14"/>
      <c r="PBI1632" s="14"/>
      <c r="PBJ1632" s="14"/>
      <c r="PBK1632" s="14"/>
      <c r="PBL1632" s="14"/>
      <c r="PBM1632" s="14"/>
      <c r="PBN1632" s="14"/>
      <c r="PBO1632" s="14"/>
      <c r="PBP1632" s="14"/>
      <c r="PBQ1632" s="14"/>
      <c r="PBR1632" s="14"/>
      <c r="PBS1632" s="14"/>
      <c r="PBT1632" s="14"/>
      <c r="PBU1632" s="14"/>
      <c r="PBV1632" s="14"/>
      <c r="PBW1632" s="14"/>
      <c r="PBX1632" s="14"/>
      <c r="PBY1632" s="14"/>
      <c r="PBZ1632" s="14"/>
      <c r="PCA1632" s="14"/>
      <c r="PCB1632" s="14"/>
      <c r="PCC1632" s="14"/>
      <c r="PCD1632" s="14"/>
      <c r="PCE1632" s="14"/>
      <c r="PCF1632" s="14"/>
      <c r="PCG1632" s="14"/>
      <c r="PCH1632" s="14"/>
      <c r="PCI1632" s="14"/>
      <c r="PCJ1632" s="14"/>
      <c r="PCK1632" s="14"/>
      <c r="PCL1632" s="14"/>
      <c r="PCM1632" s="14"/>
      <c r="PCN1632" s="14"/>
      <c r="PCO1632" s="14"/>
      <c r="PCP1632" s="14"/>
      <c r="PCQ1632" s="14"/>
      <c r="PCR1632" s="14"/>
      <c r="PCS1632" s="14"/>
      <c r="PCT1632" s="14"/>
      <c r="PCU1632" s="14"/>
      <c r="PCV1632" s="14"/>
      <c r="PCW1632" s="14"/>
      <c r="PCX1632" s="14"/>
      <c r="PCY1632" s="14"/>
      <c r="PCZ1632" s="14"/>
      <c r="PDA1632" s="14"/>
      <c r="PDB1632" s="14"/>
      <c r="PDC1632" s="14"/>
      <c r="PDD1632" s="14"/>
      <c r="PDE1632" s="14"/>
      <c r="PDF1632" s="14"/>
      <c r="PDG1632" s="14"/>
      <c r="PDH1632" s="14"/>
      <c r="PDI1632" s="14"/>
      <c r="PDJ1632" s="14"/>
      <c r="PDK1632" s="14"/>
      <c r="PDL1632" s="14"/>
      <c r="PDM1632" s="14"/>
      <c r="PDN1632" s="14"/>
      <c r="PDO1632" s="14"/>
      <c r="PDP1632" s="14"/>
      <c r="PDQ1632" s="14"/>
      <c r="PDR1632" s="14"/>
      <c r="PDS1632" s="14"/>
      <c r="PDT1632" s="14"/>
      <c r="PDU1632" s="14"/>
      <c r="PDV1632" s="14"/>
      <c r="PDW1632" s="14"/>
      <c r="PDX1632" s="14"/>
      <c r="PDY1632" s="14"/>
      <c r="PDZ1632" s="14"/>
      <c r="PEA1632" s="14"/>
      <c r="PEB1632" s="14"/>
      <c r="PEC1632" s="14"/>
      <c r="PED1632" s="14"/>
      <c r="PEE1632" s="14"/>
      <c r="PEF1632" s="14"/>
      <c r="PEG1632" s="14"/>
      <c r="PEH1632" s="14"/>
      <c r="PEI1632" s="14"/>
      <c r="PEJ1632" s="14"/>
      <c r="PEK1632" s="14"/>
      <c r="PEL1632" s="14"/>
      <c r="PEM1632" s="14"/>
      <c r="PEN1632" s="14"/>
      <c r="PEO1632" s="14"/>
      <c r="PEP1632" s="14"/>
      <c r="PEQ1632" s="14"/>
      <c r="PER1632" s="14"/>
      <c r="PES1632" s="14"/>
      <c r="PET1632" s="14"/>
      <c r="PEU1632" s="14"/>
      <c r="PEV1632" s="14"/>
      <c r="PEW1632" s="14"/>
      <c r="PEX1632" s="14"/>
      <c r="PEY1632" s="14"/>
      <c r="PEZ1632" s="14"/>
      <c r="PFA1632" s="14"/>
      <c r="PFB1632" s="14"/>
      <c r="PFC1632" s="14"/>
      <c r="PFD1632" s="14"/>
      <c r="PFE1632" s="14"/>
      <c r="PFF1632" s="14"/>
      <c r="PFG1632" s="14"/>
      <c r="PFH1632" s="14"/>
      <c r="PFI1632" s="14"/>
      <c r="PFJ1632" s="14"/>
      <c r="PFK1632" s="14"/>
      <c r="PFL1632" s="14"/>
      <c r="PFM1632" s="14"/>
      <c r="PFN1632" s="14"/>
      <c r="PFO1632" s="14"/>
      <c r="PFP1632" s="14"/>
      <c r="PFQ1632" s="14"/>
      <c r="PFR1632" s="14"/>
      <c r="PFS1632" s="14"/>
      <c r="PFT1632" s="14"/>
      <c r="PFU1632" s="14"/>
      <c r="PFV1632" s="14"/>
      <c r="PFW1632" s="14"/>
      <c r="PFX1632" s="14"/>
      <c r="PFY1632" s="14"/>
      <c r="PFZ1632" s="14"/>
      <c r="PGA1632" s="14"/>
      <c r="PGB1632" s="14"/>
      <c r="PGC1632" s="14"/>
      <c r="PGD1632" s="14"/>
      <c r="PGE1632" s="14"/>
      <c r="PGF1632" s="14"/>
      <c r="PGG1632" s="14"/>
      <c r="PGH1632" s="14"/>
      <c r="PGI1632" s="14"/>
      <c r="PGJ1632" s="14"/>
      <c r="PGK1632" s="14"/>
      <c r="PGL1632" s="14"/>
      <c r="PGM1632" s="14"/>
      <c r="PGN1632" s="14"/>
      <c r="PGO1632" s="14"/>
      <c r="PGP1632" s="14"/>
      <c r="PGQ1632" s="14"/>
      <c r="PGR1632" s="14"/>
      <c r="PGS1632" s="14"/>
      <c r="PGT1632" s="14"/>
      <c r="PGU1632" s="14"/>
      <c r="PGV1632" s="14"/>
      <c r="PGW1632" s="14"/>
      <c r="PGX1632" s="14"/>
      <c r="PGY1632" s="14"/>
      <c r="PGZ1632" s="14"/>
      <c r="PHA1632" s="14"/>
      <c r="PHB1632" s="14"/>
      <c r="PHC1632" s="14"/>
      <c r="PHD1632" s="14"/>
      <c r="PHE1632" s="14"/>
      <c r="PHF1632" s="14"/>
      <c r="PHG1632" s="14"/>
      <c r="PHH1632" s="14"/>
      <c r="PHI1632" s="14"/>
      <c r="PHJ1632" s="14"/>
      <c r="PHK1632" s="14"/>
      <c r="PHL1632" s="14"/>
      <c r="PHM1632" s="14"/>
      <c r="PHN1632" s="14"/>
      <c r="PHO1632" s="14"/>
      <c r="PHP1632" s="14"/>
      <c r="PHQ1632" s="14"/>
      <c r="PHR1632" s="14"/>
      <c r="PHS1632" s="14"/>
      <c r="PHT1632" s="14"/>
      <c r="PHU1632" s="14"/>
      <c r="PHV1632" s="14"/>
      <c r="PHW1632" s="14"/>
      <c r="PHX1632" s="14"/>
      <c r="PHY1632" s="14"/>
      <c r="PHZ1632" s="14"/>
      <c r="PIA1632" s="14"/>
      <c r="PIB1632" s="14"/>
      <c r="PIC1632" s="14"/>
      <c r="PID1632" s="14"/>
      <c r="PIE1632" s="14"/>
      <c r="PIF1632" s="14"/>
      <c r="PIG1632" s="14"/>
      <c r="PIH1632" s="14"/>
      <c r="PII1632" s="14"/>
      <c r="PIJ1632" s="14"/>
      <c r="PIK1632" s="14"/>
      <c r="PIL1632" s="14"/>
      <c r="PIM1632" s="14"/>
      <c r="PIN1632" s="14"/>
      <c r="PIO1632" s="14"/>
      <c r="PIP1632" s="14"/>
      <c r="PIQ1632" s="14"/>
      <c r="PIR1632" s="14"/>
      <c r="PIS1632" s="14"/>
      <c r="PIT1632" s="14"/>
      <c r="PIU1632" s="14"/>
      <c r="PIV1632" s="14"/>
      <c r="PIW1632" s="14"/>
      <c r="PIX1632" s="14"/>
      <c r="PIY1632" s="14"/>
      <c r="PIZ1632" s="14"/>
      <c r="PJA1632" s="14"/>
      <c r="PJB1632" s="14"/>
      <c r="PJC1632" s="14"/>
      <c r="PJD1632" s="14"/>
      <c r="PJE1632" s="14"/>
      <c r="PJF1632" s="14"/>
      <c r="PJG1632" s="14"/>
      <c r="PJH1632" s="14"/>
      <c r="PJI1632" s="14"/>
      <c r="PJJ1632" s="14"/>
      <c r="PJK1632" s="14"/>
      <c r="PJL1632" s="14"/>
      <c r="PJM1632" s="14"/>
      <c r="PJN1632" s="14"/>
      <c r="PJO1632" s="14"/>
      <c r="PJP1632" s="14"/>
      <c r="PJQ1632" s="14"/>
      <c r="PJR1632" s="14"/>
      <c r="PJS1632" s="14"/>
      <c r="PJT1632" s="14"/>
      <c r="PJU1632" s="14"/>
      <c r="PJV1632" s="14"/>
      <c r="PJW1632" s="14"/>
      <c r="PJX1632" s="14"/>
      <c r="PJY1632" s="14"/>
      <c r="PJZ1632" s="14"/>
      <c r="PKA1632" s="14"/>
      <c r="PKB1632" s="14"/>
      <c r="PKC1632" s="14"/>
      <c r="PKD1632" s="14"/>
      <c r="PKE1632" s="14"/>
      <c r="PKF1632" s="14"/>
      <c r="PKG1632" s="14"/>
      <c r="PKH1632" s="14"/>
      <c r="PKI1632" s="14"/>
      <c r="PKJ1632" s="14"/>
      <c r="PKK1632" s="14"/>
      <c r="PKL1632" s="14"/>
      <c r="PKM1632" s="14"/>
      <c r="PKN1632" s="14"/>
      <c r="PKO1632" s="14"/>
      <c r="PKP1632" s="14"/>
      <c r="PKQ1632" s="14"/>
      <c r="PKR1632" s="14"/>
      <c r="PKS1632" s="14"/>
      <c r="PKT1632" s="14"/>
      <c r="PKU1632" s="14"/>
      <c r="PKV1632" s="14"/>
      <c r="PKW1632" s="14"/>
      <c r="PKX1632" s="14"/>
      <c r="PKY1632" s="14"/>
      <c r="PKZ1632" s="14"/>
      <c r="PLA1632" s="14"/>
      <c r="PLB1632" s="14"/>
      <c r="PLC1632" s="14"/>
      <c r="PLD1632" s="14"/>
      <c r="PLE1632" s="14"/>
      <c r="PLF1632" s="14"/>
      <c r="PLG1632" s="14"/>
      <c r="PLH1632" s="14"/>
      <c r="PLI1632" s="14"/>
      <c r="PLJ1632" s="14"/>
      <c r="PLK1632" s="14"/>
      <c r="PLL1632" s="14"/>
      <c r="PLM1632" s="14"/>
      <c r="PLN1632" s="14"/>
      <c r="PLO1632" s="14"/>
      <c r="PLP1632" s="14"/>
      <c r="PLQ1632" s="14"/>
      <c r="PLR1632" s="14"/>
      <c r="PLS1632" s="14"/>
      <c r="PLT1632" s="14"/>
      <c r="PLU1632" s="14"/>
      <c r="PLV1632" s="14"/>
      <c r="PLW1632" s="14"/>
      <c r="PLX1632" s="14"/>
      <c r="PLY1632" s="14"/>
      <c r="PLZ1632" s="14"/>
      <c r="PMA1632" s="14"/>
      <c r="PMB1632" s="14"/>
      <c r="PMC1632" s="14"/>
      <c r="PMD1632" s="14"/>
      <c r="PME1632" s="14"/>
      <c r="PMF1632" s="14"/>
      <c r="PMG1632" s="14"/>
      <c r="PMH1632" s="14"/>
      <c r="PMI1632" s="14"/>
      <c r="PMJ1632" s="14"/>
      <c r="PMK1632" s="14"/>
      <c r="PML1632" s="14"/>
      <c r="PMM1632" s="14"/>
      <c r="PMN1632" s="14"/>
      <c r="PMO1632" s="14"/>
      <c r="PMP1632" s="14"/>
      <c r="PMQ1632" s="14"/>
      <c r="PMR1632" s="14"/>
      <c r="PMS1632" s="14"/>
      <c r="PMT1632" s="14"/>
      <c r="PMU1632" s="14"/>
      <c r="PMV1632" s="14"/>
      <c r="PMW1632" s="14"/>
      <c r="PMX1632" s="14"/>
      <c r="PMY1632" s="14"/>
      <c r="PMZ1632" s="14"/>
      <c r="PNA1632" s="14"/>
      <c r="PNB1632" s="14"/>
      <c r="PNC1632" s="14"/>
      <c r="PND1632" s="14"/>
      <c r="PNE1632" s="14"/>
      <c r="PNF1632" s="14"/>
      <c r="PNG1632" s="14"/>
      <c r="PNH1632" s="14"/>
      <c r="PNI1632" s="14"/>
      <c r="PNJ1632" s="14"/>
      <c r="PNK1632" s="14"/>
      <c r="PNL1632" s="14"/>
      <c r="PNM1632" s="14"/>
      <c r="PNN1632" s="14"/>
      <c r="PNO1632" s="14"/>
      <c r="PNP1632" s="14"/>
      <c r="PNQ1632" s="14"/>
      <c r="PNR1632" s="14"/>
      <c r="PNS1632" s="14"/>
      <c r="PNT1632" s="14"/>
      <c r="PNU1632" s="14"/>
      <c r="PNV1632" s="14"/>
      <c r="PNW1632" s="14"/>
      <c r="PNX1632" s="14"/>
      <c r="PNY1632" s="14"/>
      <c r="PNZ1632" s="14"/>
      <c r="POA1632" s="14"/>
      <c r="POB1632" s="14"/>
      <c r="POC1632" s="14"/>
      <c r="POD1632" s="14"/>
      <c r="POE1632" s="14"/>
      <c r="POF1632" s="14"/>
      <c r="POG1632" s="14"/>
      <c r="POH1632" s="14"/>
      <c r="POI1632" s="14"/>
      <c r="POJ1632" s="14"/>
      <c r="POK1632" s="14"/>
      <c r="POL1632" s="14"/>
      <c r="POM1632" s="14"/>
      <c r="PON1632" s="14"/>
      <c r="POO1632" s="14"/>
      <c r="POP1632" s="14"/>
      <c r="POQ1632" s="14"/>
      <c r="POR1632" s="14"/>
      <c r="POS1632" s="14"/>
      <c r="POT1632" s="14"/>
      <c r="POU1632" s="14"/>
      <c r="POV1632" s="14"/>
      <c r="POW1632" s="14"/>
      <c r="POX1632" s="14"/>
      <c r="POY1632" s="14"/>
      <c r="POZ1632" s="14"/>
      <c r="PPA1632" s="14"/>
      <c r="PPB1632" s="14"/>
      <c r="PPC1632" s="14"/>
      <c r="PPD1632" s="14"/>
      <c r="PPE1632" s="14"/>
      <c r="PPF1632" s="14"/>
      <c r="PPG1632" s="14"/>
      <c r="PPH1632" s="14"/>
      <c r="PPI1632" s="14"/>
      <c r="PPJ1632" s="14"/>
      <c r="PPK1632" s="14"/>
      <c r="PPL1632" s="14"/>
      <c r="PPM1632" s="14"/>
      <c r="PPN1632" s="14"/>
      <c r="PPO1632" s="14"/>
      <c r="PPP1632" s="14"/>
      <c r="PPQ1632" s="14"/>
      <c r="PPR1632" s="14"/>
      <c r="PPS1632" s="14"/>
      <c r="PPT1632" s="14"/>
      <c r="PPU1632" s="14"/>
      <c r="PPV1632" s="14"/>
      <c r="PPW1632" s="14"/>
      <c r="PPX1632" s="14"/>
      <c r="PPY1632" s="14"/>
      <c r="PPZ1632" s="14"/>
      <c r="PQA1632" s="14"/>
      <c r="PQB1632" s="14"/>
      <c r="PQC1632" s="14"/>
      <c r="PQD1632" s="14"/>
      <c r="PQE1632" s="14"/>
      <c r="PQF1632" s="14"/>
      <c r="PQG1632" s="14"/>
      <c r="PQH1632" s="14"/>
      <c r="PQI1632" s="14"/>
      <c r="PQJ1632" s="14"/>
      <c r="PQK1632" s="14"/>
      <c r="PQL1632" s="14"/>
      <c r="PQM1632" s="14"/>
      <c r="PQN1632" s="14"/>
      <c r="PQO1632" s="14"/>
      <c r="PQP1632" s="14"/>
      <c r="PQQ1632" s="14"/>
      <c r="PQR1632" s="14"/>
      <c r="PQS1632" s="14"/>
      <c r="PQT1632" s="14"/>
      <c r="PQU1632" s="14"/>
      <c r="PQV1632" s="14"/>
      <c r="PQW1632" s="14"/>
      <c r="PQX1632" s="14"/>
      <c r="PQY1632" s="14"/>
      <c r="PQZ1632" s="14"/>
      <c r="PRA1632" s="14"/>
      <c r="PRB1632" s="14"/>
      <c r="PRC1632" s="14"/>
      <c r="PRD1632" s="14"/>
      <c r="PRE1632" s="14"/>
      <c r="PRF1632" s="14"/>
      <c r="PRG1632" s="14"/>
      <c r="PRH1632" s="14"/>
      <c r="PRI1632" s="14"/>
      <c r="PRJ1632" s="14"/>
      <c r="PRK1632" s="14"/>
      <c r="PRL1632" s="14"/>
      <c r="PRM1632" s="14"/>
      <c r="PRN1632" s="14"/>
      <c r="PRO1632" s="14"/>
      <c r="PRP1632" s="14"/>
      <c r="PRQ1632" s="14"/>
      <c r="PRR1632" s="14"/>
      <c r="PRS1632" s="14"/>
      <c r="PRT1632" s="14"/>
      <c r="PRU1632" s="14"/>
      <c r="PRV1632" s="14"/>
      <c r="PRW1632" s="14"/>
      <c r="PRX1632" s="14"/>
      <c r="PRY1632" s="14"/>
      <c r="PRZ1632" s="14"/>
      <c r="PSA1632" s="14"/>
      <c r="PSB1632" s="14"/>
      <c r="PSC1632" s="14"/>
      <c r="PSD1632" s="14"/>
      <c r="PSE1632" s="14"/>
      <c r="PSF1632" s="14"/>
      <c r="PSG1632" s="14"/>
      <c r="PSH1632" s="14"/>
      <c r="PSI1632" s="14"/>
      <c r="PSJ1632" s="14"/>
      <c r="PSK1632" s="14"/>
      <c r="PSL1632" s="14"/>
      <c r="PSM1632" s="14"/>
      <c r="PSN1632" s="14"/>
      <c r="PSO1632" s="14"/>
      <c r="PSP1632" s="14"/>
      <c r="PSQ1632" s="14"/>
      <c r="PSR1632" s="14"/>
      <c r="PSS1632" s="14"/>
      <c r="PST1632" s="14"/>
      <c r="PSU1632" s="14"/>
      <c r="PSV1632" s="14"/>
      <c r="PSW1632" s="14"/>
      <c r="PSX1632" s="14"/>
      <c r="PSY1632" s="14"/>
      <c r="PSZ1632" s="14"/>
      <c r="PTA1632" s="14"/>
      <c r="PTB1632" s="14"/>
      <c r="PTC1632" s="14"/>
      <c r="PTD1632" s="14"/>
      <c r="PTE1632" s="14"/>
      <c r="PTF1632" s="14"/>
      <c r="PTG1632" s="14"/>
      <c r="PTH1632" s="14"/>
      <c r="PTI1632" s="14"/>
      <c r="PTJ1632" s="14"/>
      <c r="PTK1632" s="14"/>
      <c r="PTL1632" s="14"/>
      <c r="PTM1632" s="14"/>
      <c r="PTN1632" s="14"/>
      <c r="PTO1632" s="14"/>
      <c r="PTP1632" s="14"/>
      <c r="PTQ1632" s="14"/>
      <c r="PTR1632" s="14"/>
      <c r="PTS1632" s="14"/>
      <c r="PTT1632" s="14"/>
      <c r="PTU1632" s="14"/>
      <c r="PTV1632" s="14"/>
      <c r="PTW1632" s="14"/>
      <c r="PTX1632" s="14"/>
      <c r="PTY1632" s="14"/>
      <c r="PTZ1632" s="14"/>
      <c r="PUA1632" s="14"/>
      <c r="PUB1632" s="14"/>
      <c r="PUC1632" s="14"/>
      <c r="PUD1632" s="14"/>
      <c r="PUE1632" s="14"/>
      <c r="PUF1632" s="14"/>
      <c r="PUG1632" s="14"/>
      <c r="PUH1632" s="14"/>
      <c r="PUI1632" s="14"/>
      <c r="PUJ1632" s="14"/>
      <c r="PUK1632" s="14"/>
      <c r="PUL1632" s="14"/>
      <c r="PUM1632" s="14"/>
      <c r="PUN1632" s="14"/>
      <c r="PUO1632" s="14"/>
      <c r="PUP1632" s="14"/>
      <c r="PUQ1632" s="14"/>
      <c r="PUR1632" s="14"/>
      <c r="PUS1632" s="14"/>
      <c r="PUT1632" s="14"/>
      <c r="PUU1632" s="14"/>
      <c r="PUV1632" s="14"/>
      <c r="PUW1632" s="14"/>
      <c r="PUX1632" s="14"/>
      <c r="PUY1632" s="14"/>
      <c r="PUZ1632" s="14"/>
      <c r="PVA1632" s="14"/>
      <c r="PVB1632" s="14"/>
      <c r="PVC1632" s="14"/>
      <c r="PVD1632" s="14"/>
      <c r="PVE1632" s="14"/>
      <c r="PVF1632" s="14"/>
      <c r="PVG1632" s="14"/>
      <c r="PVH1632" s="14"/>
      <c r="PVI1632" s="14"/>
      <c r="PVJ1632" s="14"/>
      <c r="PVK1632" s="14"/>
      <c r="PVL1632" s="14"/>
      <c r="PVM1632" s="14"/>
      <c r="PVN1632" s="14"/>
      <c r="PVO1632" s="14"/>
      <c r="PVP1632" s="14"/>
      <c r="PVQ1632" s="14"/>
      <c r="PVR1632" s="14"/>
      <c r="PVS1632" s="14"/>
      <c r="PVT1632" s="14"/>
      <c r="PVU1632" s="14"/>
      <c r="PVV1632" s="14"/>
      <c r="PVW1632" s="14"/>
      <c r="PVX1632" s="14"/>
      <c r="PVY1632" s="14"/>
      <c r="PVZ1632" s="14"/>
      <c r="PWA1632" s="14"/>
      <c r="PWB1632" s="14"/>
      <c r="PWC1632" s="14"/>
      <c r="PWD1632" s="14"/>
      <c r="PWE1632" s="14"/>
      <c r="PWF1632" s="14"/>
      <c r="PWG1632" s="14"/>
      <c r="PWH1632" s="14"/>
      <c r="PWI1632" s="14"/>
      <c r="PWJ1632" s="14"/>
      <c r="PWK1632" s="14"/>
      <c r="PWL1632" s="14"/>
      <c r="PWM1632" s="14"/>
      <c r="PWN1632" s="14"/>
      <c r="PWO1632" s="14"/>
      <c r="PWP1632" s="14"/>
      <c r="PWQ1632" s="14"/>
      <c r="PWR1632" s="14"/>
      <c r="PWS1632" s="14"/>
      <c r="PWT1632" s="14"/>
      <c r="PWU1632" s="14"/>
      <c r="PWV1632" s="14"/>
      <c r="PWW1632" s="14"/>
      <c r="PWX1632" s="14"/>
      <c r="PWY1632" s="14"/>
      <c r="PWZ1632" s="14"/>
      <c r="PXA1632" s="14"/>
      <c r="PXB1632" s="14"/>
      <c r="PXC1632" s="14"/>
      <c r="PXD1632" s="14"/>
      <c r="PXE1632" s="14"/>
      <c r="PXF1632" s="14"/>
      <c r="PXG1632" s="14"/>
      <c r="PXH1632" s="14"/>
      <c r="PXI1632" s="14"/>
      <c r="PXJ1632" s="14"/>
      <c r="PXK1632" s="14"/>
      <c r="PXL1632" s="14"/>
      <c r="PXM1632" s="14"/>
      <c r="PXN1632" s="14"/>
      <c r="PXO1632" s="14"/>
      <c r="PXP1632" s="14"/>
      <c r="PXQ1632" s="14"/>
      <c r="PXR1632" s="14"/>
      <c r="PXS1632" s="14"/>
      <c r="PXT1632" s="14"/>
      <c r="PXU1632" s="14"/>
      <c r="PXV1632" s="14"/>
      <c r="PXW1632" s="14"/>
      <c r="PXX1632" s="14"/>
      <c r="PXY1632" s="14"/>
      <c r="PXZ1632" s="14"/>
      <c r="PYA1632" s="14"/>
      <c r="PYB1632" s="14"/>
      <c r="PYC1632" s="14"/>
      <c r="PYD1632" s="14"/>
      <c r="PYE1632" s="14"/>
      <c r="PYF1632" s="14"/>
      <c r="PYG1632" s="14"/>
      <c r="PYH1632" s="14"/>
      <c r="PYI1632" s="14"/>
      <c r="PYJ1632" s="14"/>
      <c r="PYK1632" s="14"/>
      <c r="PYL1632" s="14"/>
      <c r="PYM1632" s="14"/>
      <c r="PYN1632" s="14"/>
      <c r="PYO1632" s="14"/>
      <c r="PYP1632" s="14"/>
      <c r="PYQ1632" s="14"/>
      <c r="PYR1632" s="14"/>
      <c r="PYS1632" s="14"/>
      <c r="PYT1632" s="14"/>
      <c r="PYU1632" s="14"/>
      <c r="PYV1632" s="14"/>
      <c r="PYW1632" s="14"/>
      <c r="PYX1632" s="14"/>
      <c r="PYY1632" s="14"/>
      <c r="PYZ1632" s="14"/>
      <c r="PZA1632" s="14"/>
      <c r="PZB1632" s="14"/>
      <c r="PZC1632" s="14"/>
      <c r="PZD1632" s="14"/>
      <c r="PZE1632" s="14"/>
      <c r="PZF1632" s="14"/>
      <c r="PZG1632" s="14"/>
      <c r="PZH1632" s="14"/>
      <c r="PZI1632" s="14"/>
      <c r="PZJ1632" s="14"/>
      <c r="PZK1632" s="14"/>
      <c r="PZL1632" s="14"/>
      <c r="PZM1632" s="14"/>
      <c r="PZN1632" s="14"/>
      <c r="PZO1632" s="14"/>
      <c r="PZP1632" s="14"/>
      <c r="PZQ1632" s="14"/>
      <c r="PZR1632" s="14"/>
      <c r="PZS1632" s="14"/>
      <c r="PZT1632" s="14"/>
      <c r="PZU1632" s="14"/>
      <c r="PZV1632" s="14"/>
      <c r="PZW1632" s="14"/>
      <c r="PZX1632" s="14"/>
      <c r="PZY1632" s="14"/>
      <c r="PZZ1632" s="14"/>
      <c r="QAA1632" s="14"/>
      <c r="QAB1632" s="14"/>
      <c r="QAC1632" s="14"/>
      <c r="QAD1632" s="14"/>
      <c r="QAE1632" s="14"/>
      <c r="QAF1632" s="14"/>
      <c r="QAG1632" s="14"/>
      <c r="QAH1632" s="14"/>
      <c r="QAI1632" s="14"/>
      <c r="QAJ1632" s="14"/>
      <c r="QAK1632" s="14"/>
      <c r="QAL1632" s="14"/>
      <c r="QAM1632" s="14"/>
      <c r="QAN1632" s="14"/>
      <c r="QAO1632" s="14"/>
      <c r="QAP1632" s="14"/>
      <c r="QAQ1632" s="14"/>
      <c r="QAR1632" s="14"/>
      <c r="QAS1632" s="14"/>
      <c r="QAT1632" s="14"/>
      <c r="QAU1632" s="14"/>
      <c r="QAV1632" s="14"/>
      <c r="QAW1632" s="14"/>
      <c r="QAX1632" s="14"/>
      <c r="QAY1632" s="14"/>
      <c r="QAZ1632" s="14"/>
      <c r="QBA1632" s="14"/>
      <c r="QBB1632" s="14"/>
      <c r="QBC1632" s="14"/>
      <c r="QBD1632" s="14"/>
      <c r="QBE1632" s="14"/>
      <c r="QBF1632" s="14"/>
      <c r="QBG1632" s="14"/>
      <c r="QBH1632" s="14"/>
      <c r="QBI1632" s="14"/>
      <c r="QBJ1632" s="14"/>
      <c r="QBK1632" s="14"/>
      <c r="QBL1632" s="14"/>
      <c r="QBM1632" s="14"/>
      <c r="QBN1632" s="14"/>
      <c r="QBO1632" s="14"/>
      <c r="QBP1632" s="14"/>
      <c r="QBQ1632" s="14"/>
      <c r="QBR1632" s="14"/>
      <c r="QBS1632" s="14"/>
      <c r="QBT1632" s="14"/>
      <c r="QBU1632" s="14"/>
      <c r="QBV1632" s="14"/>
      <c r="QBW1632" s="14"/>
      <c r="QBX1632" s="14"/>
      <c r="QBY1632" s="14"/>
      <c r="QBZ1632" s="14"/>
      <c r="QCA1632" s="14"/>
      <c r="QCB1632" s="14"/>
      <c r="QCC1632" s="14"/>
      <c r="QCD1632" s="14"/>
      <c r="QCE1632" s="14"/>
      <c r="QCF1632" s="14"/>
      <c r="QCG1632" s="14"/>
      <c r="QCH1632" s="14"/>
      <c r="QCI1632" s="14"/>
      <c r="QCJ1632" s="14"/>
      <c r="QCK1632" s="14"/>
      <c r="QCL1632" s="14"/>
      <c r="QCM1632" s="14"/>
      <c r="QCN1632" s="14"/>
      <c r="QCO1632" s="14"/>
      <c r="QCP1632" s="14"/>
      <c r="QCQ1632" s="14"/>
      <c r="QCR1632" s="14"/>
      <c r="QCS1632" s="14"/>
      <c r="QCT1632" s="14"/>
      <c r="QCU1632" s="14"/>
      <c r="QCV1632" s="14"/>
      <c r="QCW1632" s="14"/>
      <c r="QCX1632" s="14"/>
      <c r="QCY1632" s="14"/>
      <c r="QCZ1632" s="14"/>
      <c r="QDA1632" s="14"/>
      <c r="QDB1632" s="14"/>
      <c r="QDC1632" s="14"/>
      <c r="QDD1632" s="14"/>
      <c r="QDE1632" s="14"/>
      <c r="QDF1632" s="14"/>
      <c r="QDG1632" s="14"/>
      <c r="QDH1632" s="14"/>
      <c r="QDI1632" s="14"/>
      <c r="QDJ1632" s="14"/>
      <c r="QDK1632" s="14"/>
      <c r="QDL1632" s="14"/>
      <c r="QDM1632" s="14"/>
      <c r="QDN1632" s="14"/>
      <c r="QDO1632" s="14"/>
      <c r="QDP1632" s="14"/>
      <c r="QDQ1632" s="14"/>
      <c r="QDR1632" s="14"/>
      <c r="QDS1632" s="14"/>
      <c r="QDT1632" s="14"/>
      <c r="QDU1632" s="14"/>
      <c r="QDV1632" s="14"/>
      <c r="QDW1632" s="14"/>
      <c r="QDX1632" s="14"/>
      <c r="QDY1632" s="14"/>
      <c r="QDZ1632" s="14"/>
      <c r="QEA1632" s="14"/>
      <c r="QEB1632" s="14"/>
      <c r="QEC1632" s="14"/>
      <c r="QED1632" s="14"/>
      <c r="QEE1632" s="14"/>
      <c r="QEF1632" s="14"/>
      <c r="QEG1632" s="14"/>
      <c r="QEH1632" s="14"/>
      <c r="QEI1632" s="14"/>
      <c r="QEJ1632" s="14"/>
      <c r="QEK1632" s="14"/>
      <c r="QEL1632" s="14"/>
      <c r="QEM1632" s="14"/>
      <c r="QEN1632" s="14"/>
      <c r="QEO1632" s="14"/>
      <c r="QEP1632" s="14"/>
      <c r="QEQ1632" s="14"/>
      <c r="QER1632" s="14"/>
      <c r="QES1632" s="14"/>
      <c r="QET1632" s="14"/>
      <c r="QEU1632" s="14"/>
      <c r="QEV1632" s="14"/>
      <c r="QEW1632" s="14"/>
      <c r="QEX1632" s="14"/>
      <c r="QEY1632" s="14"/>
      <c r="QEZ1632" s="14"/>
      <c r="QFA1632" s="14"/>
      <c r="QFB1632" s="14"/>
      <c r="QFC1632" s="14"/>
      <c r="QFD1632" s="14"/>
      <c r="QFE1632" s="14"/>
      <c r="QFF1632" s="14"/>
      <c r="QFG1632" s="14"/>
      <c r="QFH1632" s="14"/>
      <c r="QFI1632" s="14"/>
      <c r="QFJ1632" s="14"/>
      <c r="QFK1632" s="14"/>
      <c r="QFL1632" s="14"/>
      <c r="QFM1632" s="14"/>
      <c r="QFN1632" s="14"/>
      <c r="QFO1632" s="14"/>
      <c r="QFP1632" s="14"/>
      <c r="QFQ1632" s="14"/>
      <c r="QFR1632" s="14"/>
      <c r="QFS1632" s="14"/>
      <c r="QFT1632" s="14"/>
      <c r="QFU1632" s="14"/>
      <c r="QFV1632" s="14"/>
      <c r="QFW1632" s="14"/>
      <c r="QFX1632" s="14"/>
      <c r="QFY1632" s="14"/>
      <c r="QFZ1632" s="14"/>
      <c r="QGA1632" s="14"/>
      <c r="QGB1632" s="14"/>
      <c r="QGC1632" s="14"/>
      <c r="QGD1632" s="14"/>
      <c r="QGE1632" s="14"/>
      <c r="QGF1632" s="14"/>
      <c r="QGG1632" s="14"/>
      <c r="QGH1632" s="14"/>
      <c r="QGI1632" s="14"/>
      <c r="QGJ1632" s="14"/>
      <c r="QGK1632" s="14"/>
      <c r="QGL1632" s="14"/>
      <c r="QGM1632" s="14"/>
      <c r="QGN1632" s="14"/>
      <c r="QGO1632" s="14"/>
      <c r="QGP1632" s="14"/>
      <c r="QGQ1632" s="14"/>
      <c r="QGR1632" s="14"/>
      <c r="QGS1632" s="14"/>
      <c r="QGT1632" s="14"/>
      <c r="QGU1632" s="14"/>
      <c r="QGV1632" s="14"/>
      <c r="QGW1632" s="14"/>
      <c r="QGX1632" s="14"/>
      <c r="QGY1632" s="14"/>
      <c r="QGZ1632" s="14"/>
      <c r="QHA1632" s="14"/>
      <c r="QHB1632" s="14"/>
      <c r="QHC1632" s="14"/>
      <c r="QHD1632" s="14"/>
      <c r="QHE1632" s="14"/>
      <c r="QHF1632" s="14"/>
      <c r="QHG1632" s="14"/>
      <c r="QHH1632" s="14"/>
      <c r="QHI1632" s="14"/>
      <c r="QHJ1632" s="14"/>
      <c r="QHK1632" s="14"/>
      <c r="QHL1632" s="14"/>
      <c r="QHM1632" s="14"/>
      <c r="QHN1632" s="14"/>
      <c r="QHO1632" s="14"/>
      <c r="QHP1632" s="14"/>
      <c r="QHQ1632" s="14"/>
      <c r="QHR1632" s="14"/>
      <c r="QHS1632" s="14"/>
      <c r="QHT1632" s="14"/>
      <c r="QHU1632" s="14"/>
      <c r="QHV1632" s="14"/>
      <c r="QHW1632" s="14"/>
      <c r="QHX1632" s="14"/>
      <c r="QHY1632" s="14"/>
      <c r="QHZ1632" s="14"/>
      <c r="QIA1632" s="14"/>
      <c r="QIB1632" s="14"/>
      <c r="QIC1632" s="14"/>
      <c r="QID1632" s="14"/>
      <c r="QIE1632" s="14"/>
      <c r="QIF1632" s="14"/>
      <c r="QIG1632" s="14"/>
      <c r="QIH1632" s="14"/>
      <c r="QII1632" s="14"/>
      <c r="QIJ1632" s="14"/>
      <c r="QIK1632" s="14"/>
      <c r="QIL1632" s="14"/>
      <c r="QIM1632" s="14"/>
      <c r="QIN1632" s="14"/>
      <c r="QIO1632" s="14"/>
      <c r="QIP1632" s="14"/>
      <c r="QIQ1632" s="14"/>
      <c r="QIR1632" s="14"/>
      <c r="QIS1632" s="14"/>
      <c r="QIT1632" s="14"/>
      <c r="QIU1632" s="14"/>
      <c r="QIV1632" s="14"/>
      <c r="QIW1632" s="14"/>
      <c r="QIX1632" s="14"/>
      <c r="QIY1632" s="14"/>
      <c r="QIZ1632" s="14"/>
      <c r="QJA1632" s="14"/>
      <c r="QJB1632" s="14"/>
      <c r="QJC1632" s="14"/>
      <c r="QJD1632" s="14"/>
      <c r="QJE1632" s="14"/>
      <c r="QJF1632" s="14"/>
      <c r="QJG1632" s="14"/>
      <c r="QJH1632" s="14"/>
      <c r="QJI1632" s="14"/>
      <c r="QJJ1632" s="14"/>
      <c r="QJK1632" s="14"/>
      <c r="QJL1632" s="14"/>
      <c r="QJM1632" s="14"/>
      <c r="QJN1632" s="14"/>
      <c r="QJO1632" s="14"/>
      <c r="QJP1632" s="14"/>
      <c r="QJQ1632" s="14"/>
      <c r="QJR1632" s="14"/>
      <c r="QJS1632" s="14"/>
      <c r="QJT1632" s="14"/>
      <c r="QJU1632" s="14"/>
      <c r="QJV1632" s="14"/>
      <c r="QJW1632" s="14"/>
      <c r="QJX1632" s="14"/>
      <c r="QJY1632" s="14"/>
      <c r="QJZ1632" s="14"/>
      <c r="QKA1632" s="14"/>
      <c r="QKB1632" s="14"/>
      <c r="QKC1632" s="14"/>
      <c r="QKD1632" s="14"/>
      <c r="QKE1632" s="14"/>
      <c r="QKF1632" s="14"/>
      <c r="QKG1632" s="14"/>
      <c r="QKH1632" s="14"/>
      <c r="QKI1632" s="14"/>
      <c r="QKJ1632" s="14"/>
      <c r="QKK1632" s="14"/>
      <c r="QKL1632" s="14"/>
      <c r="QKM1632" s="14"/>
      <c r="QKN1632" s="14"/>
      <c r="QKO1632" s="14"/>
      <c r="QKP1632" s="14"/>
      <c r="QKQ1632" s="14"/>
      <c r="QKR1632" s="14"/>
      <c r="QKS1632" s="14"/>
      <c r="QKT1632" s="14"/>
      <c r="QKU1632" s="14"/>
      <c r="QKV1632" s="14"/>
      <c r="QKW1632" s="14"/>
      <c r="QKX1632" s="14"/>
      <c r="QKY1632" s="14"/>
      <c r="QKZ1632" s="14"/>
      <c r="QLA1632" s="14"/>
      <c r="QLB1632" s="14"/>
      <c r="QLC1632" s="14"/>
      <c r="QLD1632" s="14"/>
      <c r="QLE1632" s="14"/>
      <c r="QLF1632" s="14"/>
      <c r="QLG1632" s="14"/>
      <c r="QLH1632" s="14"/>
      <c r="QLI1632" s="14"/>
      <c r="QLJ1632" s="14"/>
      <c r="QLK1632" s="14"/>
      <c r="QLL1632" s="14"/>
      <c r="QLM1632" s="14"/>
      <c r="QLN1632" s="14"/>
      <c r="QLO1632" s="14"/>
      <c r="QLP1632" s="14"/>
      <c r="QLQ1632" s="14"/>
      <c r="QLR1632" s="14"/>
      <c r="QLS1632" s="14"/>
      <c r="QLT1632" s="14"/>
      <c r="QLU1632" s="14"/>
      <c r="QLV1632" s="14"/>
      <c r="QLW1632" s="14"/>
      <c r="QLX1632" s="14"/>
      <c r="QLY1632" s="14"/>
      <c r="QLZ1632" s="14"/>
      <c r="QMA1632" s="14"/>
      <c r="QMB1632" s="14"/>
      <c r="QMC1632" s="14"/>
      <c r="QMD1632" s="14"/>
      <c r="QME1632" s="14"/>
      <c r="QMF1632" s="14"/>
      <c r="QMG1632" s="14"/>
      <c r="QMH1632" s="14"/>
      <c r="QMI1632" s="14"/>
      <c r="QMJ1632" s="14"/>
      <c r="QMK1632" s="14"/>
      <c r="QML1632" s="14"/>
      <c r="QMM1632" s="14"/>
      <c r="QMN1632" s="14"/>
      <c r="QMO1632" s="14"/>
      <c r="QMP1632" s="14"/>
      <c r="QMQ1632" s="14"/>
      <c r="QMR1632" s="14"/>
      <c r="QMS1632" s="14"/>
      <c r="QMT1632" s="14"/>
      <c r="QMU1632" s="14"/>
      <c r="QMV1632" s="14"/>
      <c r="QMW1632" s="14"/>
      <c r="QMX1632" s="14"/>
      <c r="QMY1632" s="14"/>
      <c r="QMZ1632" s="14"/>
      <c r="QNA1632" s="14"/>
      <c r="QNB1632" s="14"/>
      <c r="QNC1632" s="14"/>
      <c r="QND1632" s="14"/>
      <c r="QNE1632" s="14"/>
      <c r="QNF1632" s="14"/>
      <c r="QNG1632" s="14"/>
      <c r="QNH1632" s="14"/>
      <c r="QNI1632" s="14"/>
      <c r="QNJ1632" s="14"/>
      <c r="QNK1632" s="14"/>
      <c r="QNL1632" s="14"/>
      <c r="QNM1632" s="14"/>
      <c r="QNN1632" s="14"/>
      <c r="QNO1632" s="14"/>
      <c r="QNP1632" s="14"/>
      <c r="QNQ1632" s="14"/>
      <c r="QNR1632" s="14"/>
      <c r="QNS1632" s="14"/>
      <c r="QNT1632" s="14"/>
      <c r="QNU1632" s="14"/>
      <c r="QNV1632" s="14"/>
      <c r="QNW1632" s="14"/>
      <c r="QNX1632" s="14"/>
      <c r="QNY1632" s="14"/>
      <c r="QNZ1632" s="14"/>
      <c r="QOA1632" s="14"/>
      <c r="QOB1632" s="14"/>
      <c r="QOC1632" s="14"/>
      <c r="QOD1632" s="14"/>
      <c r="QOE1632" s="14"/>
      <c r="QOF1632" s="14"/>
      <c r="QOG1632" s="14"/>
      <c r="QOH1632" s="14"/>
      <c r="QOI1632" s="14"/>
      <c r="QOJ1632" s="14"/>
      <c r="QOK1632" s="14"/>
      <c r="QOL1632" s="14"/>
      <c r="QOM1632" s="14"/>
      <c r="QON1632" s="14"/>
      <c r="QOO1632" s="14"/>
      <c r="QOP1632" s="14"/>
      <c r="QOQ1632" s="14"/>
      <c r="QOR1632" s="14"/>
      <c r="QOS1632" s="14"/>
      <c r="QOT1632" s="14"/>
      <c r="QOU1632" s="14"/>
      <c r="QOV1632" s="14"/>
      <c r="QOW1632" s="14"/>
      <c r="QOX1632" s="14"/>
      <c r="QOY1632" s="14"/>
      <c r="QOZ1632" s="14"/>
      <c r="QPA1632" s="14"/>
      <c r="QPB1632" s="14"/>
      <c r="QPC1632" s="14"/>
      <c r="QPD1632" s="14"/>
      <c r="QPE1632" s="14"/>
      <c r="QPF1632" s="14"/>
      <c r="QPG1632" s="14"/>
      <c r="QPH1632" s="14"/>
      <c r="QPI1632" s="14"/>
      <c r="QPJ1632" s="14"/>
      <c r="QPK1632" s="14"/>
      <c r="QPL1632" s="14"/>
      <c r="QPM1632" s="14"/>
      <c r="QPN1632" s="14"/>
      <c r="QPO1632" s="14"/>
      <c r="QPP1632" s="14"/>
      <c r="QPQ1632" s="14"/>
      <c r="QPR1632" s="14"/>
      <c r="QPS1632" s="14"/>
      <c r="QPT1632" s="14"/>
      <c r="QPU1632" s="14"/>
      <c r="QPV1632" s="14"/>
      <c r="QPW1632" s="14"/>
      <c r="QPX1632" s="14"/>
      <c r="QPY1632" s="14"/>
      <c r="QPZ1632" s="14"/>
      <c r="QQA1632" s="14"/>
      <c r="QQB1632" s="14"/>
      <c r="QQC1632" s="14"/>
      <c r="QQD1632" s="14"/>
      <c r="QQE1632" s="14"/>
      <c r="QQF1632" s="14"/>
      <c r="QQG1632" s="14"/>
      <c r="QQH1632" s="14"/>
      <c r="QQI1632" s="14"/>
      <c r="QQJ1632" s="14"/>
      <c r="QQK1632" s="14"/>
      <c r="QQL1632" s="14"/>
      <c r="QQM1632" s="14"/>
      <c r="QQN1632" s="14"/>
      <c r="QQO1632" s="14"/>
      <c r="QQP1632" s="14"/>
      <c r="QQQ1632" s="14"/>
      <c r="QQR1632" s="14"/>
      <c r="QQS1632" s="14"/>
      <c r="QQT1632" s="14"/>
      <c r="QQU1632" s="14"/>
      <c r="QQV1632" s="14"/>
      <c r="QQW1632" s="14"/>
      <c r="QQX1632" s="14"/>
      <c r="QQY1632" s="14"/>
      <c r="QQZ1632" s="14"/>
      <c r="QRA1632" s="14"/>
      <c r="QRB1632" s="14"/>
      <c r="QRC1632" s="14"/>
      <c r="QRD1632" s="14"/>
      <c r="QRE1632" s="14"/>
      <c r="QRF1632" s="14"/>
      <c r="QRG1632" s="14"/>
      <c r="QRH1632" s="14"/>
      <c r="QRI1632" s="14"/>
      <c r="QRJ1632" s="14"/>
      <c r="QRK1632" s="14"/>
      <c r="QRL1632" s="14"/>
      <c r="QRM1632" s="14"/>
      <c r="QRN1632" s="14"/>
      <c r="QRO1632" s="14"/>
      <c r="QRP1632" s="14"/>
      <c r="QRQ1632" s="14"/>
      <c r="QRR1632" s="14"/>
      <c r="QRS1632" s="14"/>
      <c r="QRT1632" s="14"/>
      <c r="QRU1632" s="14"/>
      <c r="QRV1632" s="14"/>
      <c r="QRW1632" s="14"/>
      <c r="QRX1632" s="14"/>
      <c r="QRY1632" s="14"/>
      <c r="QRZ1632" s="14"/>
      <c r="QSA1632" s="14"/>
      <c r="QSB1632" s="14"/>
      <c r="QSC1632" s="14"/>
      <c r="QSD1632" s="14"/>
      <c r="QSE1632" s="14"/>
      <c r="QSF1632" s="14"/>
      <c r="QSG1632" s="14"/>
      <c r="QSH1632" s="14"/>
      <c r="QSI1632" s="14"/>
      <c r="QSJ1632" s="14"/>
      <c r="QSK1632" s="14"/>
      <c r="QSL1632" s="14"/>
      <c r="QSM1632" s="14"/>
      <c r="QSN1632" s="14"/>
      <c r="QSO1632" s="14"/>
      <c r="QSP1632" s="14"/>
      <c r="QSQ1632" s="14"/>
      <c r="QSR1632" s="14"/>
      <c r="QSS1632" s="14"/>
      <c r="QST1632" s="14"/>
      <c r="QSU1632" s="14"/>
      <c r="QSV1632" s="14"/>
      <c r="QSW1632" s="14"/>
      <c r="QSX1632" s="14"/>
      <c r="QSY1632" s="14"/>
      <c r="QSZ1632" s="14"/>
      <c r="QTA1632" s="14"/>
      <c r="QTB1632" s="14"/>
      <c r="QTC1632" s="14"/>
      <c r="QTD1632" s="14"/>
      <c r="QTE1632" s="14"/>
      <c r="QTF1632" s="14"/>
      <c r="QTG1632" s="14"/>
      <c r="QTH1632" s="14"/>
      <c r="QTI1632" s="14"/>
      <c r="QTJ1632" s="14"/>
      <c r="QTK1632" s="14"/>
      <c r="QTL1632" s="14"/>
      <c r="QTM1632" s="14"/>
      <c r="QTN1632" s="14"/>
      <c r="QTO1632" s="14"/>
      <c r="QTP1632" s="14"/>
      <c r="QTQ1632" s="14"/>
      <c r="QTR1632" s="14"/>
      <c r="QTS1632" s="14"/>
      <c r="QTT1632" s="14"/>
      <c r="QTU1632" s="14"/>
      <c r="QTV1632" s="14"/>
      <c r="QTW1632" s="14"/>
      <c r="QTX1632" s="14"/>
      <c r="QTY1632" s="14"/>
      <c r="QTZ1632" s="14"/>
      <c r="QUA1632" s="14"/>
      <c r="QUB1632" s="14"/>
      <c r="QUC1632" s="14"/>
      <c r="QUD1632" s="14"/>
      <c r="QUE1632" s="14"/>
      <c r="QUF1632" s="14"/>
      <c r="QUG1632" s="14"/>
      <c r="QUH1632" s="14"/>
      <c r="QUI1632" s="14"/>
      <c r="QUJ1632" s="14"/>
      <c r="QUK1632" s="14"/>
      <c r="QUL1632" s="14"/>
      <c r="QUM1632" s="14"/>
      <c r="QUN1632" s="14"/>
      <c r="QUO1632" s="14"/>
      <c r="QUP1632" s="14"/>
      <c r="QUQ1632" s="14"/>
      <c r="QUR1632" s="14"/>
      <c r="QUS1632" s="14"/>
      <c r="QUT1632" s="14"/>
      <c r="QUU1632" s="14"/>
      <c r="QUV1632" s="14"/>
      <c r="QUW1632" s="14"/>
      <c r="QUX1632" s="14"/>
      <c r="QUY1632" s="14"/>
      <c r="QUZ1632" s="14"/>
      <c r="QVA1632" s="14"/>
      <c r="QVB1632" s="14"/>
      <c r="QVC1632" s="14"/>
      <c r="QVD1632" s="14"/>
      <c r="QVE1632" s="14"/>
      <c r="QVF1632" s="14"/>
      <c r="QVG1632" s="14"/>
      <c r="QVH1632" s="14"/>
      <c r="QVI1632" s="14"/>
      <c r="QVJ1632" s="14"/>
      <c r="QVK1632" s="14"/>
      <c r="QVL1632" s="14"/>
      <c r="QVM1632" s="14"/>
      <c r="QVN1632" s="14"/>
      <c r="QVO1632" s="14"/>
      <c r="QVP1632" s="14"/>
      <c r="QVQ1632" s="14"/>
      <c r="QVR1632" s="14"/>
      <c r="QVS1632" s="14"/>
      <c r="QVT1632" s="14"/>
      <c r="QVU1632" s="14"/>
      <c r="QVV1632" s="14"/>
      <c r="QVW1632" s="14"/>
      <c r="QVX1632" s="14"/>
      <c r="QVY1632" s="14"/>
      <c r="QVZ1632" s="14"/>
      <c r="QWA1632" s="14"/>
      <c r="QWB1632" s="14"/>
      <c r="QWC1632" s="14"/>
      <c r="QWD1632" s="14"/>
      <c r="QWE1632" s="14"/>
      <c r="QWF1632" s="14"/>
      <c r="QWG1632" s="14"/>
      <c r="QWH1632" s="14"/>
      <c r="QWI1632" s="14"/>
      <c r="QWJ1632" s="14"/>
      <c r="QWK1632" s="14"/>
      <c r="QWL1632" s="14"/>
      <c r="QWM1632" s="14"/>
      <c r="QWN1632" s="14"/>
      <c r="QWO1632" s="14"/>
      <c r="QWP1632" s="14"/>
      <c r="QWQ1632" s="14"/>
      <c r="QWR1632" s="14"/>
      <c r="QWS1632" s="14"/>
      <c r="QWT1632" s="14"/>
      <c r="QWU1632" s="14"/>
      <c r="QWV1632" s="14"/>
      <c r="QWW1632" s="14"/>
      <c r="QWX1632" s="14"/>
      <c r="QWY1632" s="14"/>
      <c r="QWZ1632" s="14"/>
      <c r="QXA1632" s="14"/>
      <c r="QXB1632" s="14"/>
      <c r="QXC1632" s="14"/>
      <c r="QXD1632" s="14"/>
      <c r="QXE1632" s="14"/>
      <c r="QXF1632" s="14"/>
      <c r="QXG1632" s="14"/>
      <c r="QXH1632" s="14"/>
      <c r="QXI1632" s="14"/>
      <c r="QXJ1632" s="14"/>
      <c r="QXK1632" s="14"/>
      <c r="QXL1632" s="14"/>
      <c r="QXM1632" s="14"/>
      <c r="QXN1632" s="14"/>
      <c r="QXO1632" s="14"/>
      <c r="QXP1632" s="14"/>
      <c r="QXQ1632" s="14"/>
      <c r="QXR1632" s="14"/>
      <c r="QXS1632" s="14"/>
      <c r="QXT1632" s="14"/>
      <c r="QXU1632" s="14"/>
      <c r="QXV1632" s="14"/>
      <c r="QXW1632" s="14"/>
      <c r="QXX1632" s="14"/>
      <c r="QXY1632" s="14"/>
      <c r="QXZ1632" s="14"/>
      <c r="QYA1632" s="14"/>
      <c r="QYB1632" s="14"/>
      <c r="QYC1632" s="14"/>
      <c r="QYD1632" s="14"/>
      <c r="QYE1632" s="14"/>
      <c r="QYF1632" s="14"/>
      <c r="QYG1632" s="14"/>
      <c r="QYH1632" s="14"/>
      <c r="QYI1632" s="14"/>
      <c r="QYJ1632" s="14"/>
      <c r="QYK1632" s="14"/>
      <c r="QYL1632" s="14"/>
      <c r="QYM1632" s="14"/>
      <c r="QYN1632" s="14"/>
      <c r="QYO1632" s="14"/>
      <c r="QYP1632" s="14"/>
      <c r="QYQ1632" s="14"/>
      <c r="QYR1632" s="14"/>
      <c r="QYS1632" s="14"/>
      <c r="QYT1632" s="14"/>
      <c r="QYU1632" s="14"/>
      <c r="QYV1632" s="14"/>
      <c r="QYW1632" s="14"/>
      <c r="QYX1632" s="14"/>
      <c r="QYY1632" s="14"/>
      <c r="QYZ1632" s="14"/>
      <c r="QZA1632" s="14"/>
      <c r="QZB1632" s="14"/>
      <c r="QZC1632" s="14"/>
      <c r="QZD1632" s="14"/>
      <c r="QZE1632" s="14"/>
      <c r="QZF1632" s="14"/>
      <c r="QZG1632" s="14"/>
      <c r="QZH1632" s="14"/>
      <c r="QZI1632" s="14"/>
      <c r="QZJ1632" s="14"/>
      <c r="QZK1632" s="14"/>
      <c r="QZL1632" s="14"/>
      <c r="QZM1632" s="14"/>
      <c r="QZN1632" s="14"/>
      <c r="QZO1632" s="14"/>
      <c r="QZP1632" s="14"/>
      <c r="QZQ1632" s="14"/>
      <c r="QZR1632" s="14"/>
      <c r="QZS1632" s="14"/>
      <c r="QZT1632" s="14"/>
      <c r="QZU1632" s="14"/>
      <c r="QZV1632" s="14"/>
      <c r="QZW1632" s="14"/>
      <c r="QZX1632" s="14"/>
      <c r="QZY1632" s="14"/>
      <c r="QZZ1632" s="14"/>
      <c r="RAA1632" s="14"/>
      <c r="RAB1632" s="14"/>
      <c r="RAC1632" s="14"/>
      <c r="RAD1632" s="14"/>
      <c r="RAE1632" s="14"/>
      <c r="RAF1632" s="14"/>
      <c r="RAG1632" s="14"/>
      <c r="RAH1632" s="14"/>
      <c r="RAI1632" s="14"/>
      <c r="RAJ1632" s="14"/>
      <c r="RAK1632" s="14"/>
      <c r="RAL1632" s="14"/>
      <c r="RAM1632" s="14"/>
      <c r="RAN1632" s="14"/>
      <c r="RAO1632" s="14"/>
      <c r="RAP1632" s="14"/>
      <c r="RAQ1632" s="14"/>
      <c r="RAR1632" s="14"/>
      <c r="RAS1632" s="14"/>
      <c r="RAT1632" s="14"/>
      <c r="RAU1632" s="14"/>
      <c r="RAV1632" s="14"/>
      <c r="RAW1632" s="14"/>
      <c r="RAX1632" s="14"/>
      <c r="RAY1632" s="14"/>
      <c r="RAZ1632" s="14"/>
      <c r="RBA1632" s="14"/>
      <c r="RBB1632" s="14"/>
      <c r="RBC1632" s="14"/>
      <c r="RBD1632" s="14"/>
      <c r="RBE1632" s="14"/>
      <c r="RBF1632" s="14"/>
      <c r="RBG1632" s="14"/>
      <c r="RBH1632" s="14"/>
      <c r="RBI1632" s="14"/>
      <c r="RBJ1632" s="14"/>
      <c r="RBK1632" s="14"/>
      <c r="RBL1632" s="14"/>
      <c r="RBM1632" s="14"/>
      <c r="RBN1632" s="14"/>
      <c r="RBO1632" s="14"/>
      <c r="RBP1632" s="14"/>
      <c r="RBQ1632" s="14"/>
      <c r="RBR1632" s="14"/>
      <c r="RBS1632" s="14"/>
      <c r="RBT1632" s="14"/>
      <c r="RBU1632" s="14"/>
      <c r="RBV1632" s="14"/>
      <c r="RBW1632" s="14"/>
      <c r="RBX1632" s="14"/>
      <c r="RBY1632" s="14"/>
      <c r="RBZ1632" s="14"/>
      <c r="RCA1632" s="14"/>
      <c r="RCB1632" s="14"/>
      <c r="RCC1632" s="14"/>
      <c r="RCD1632" s="14"/>
      <c r="RCE1632" s="14"/>
      <c r="RCF1632" s="14"/>
      <c r="RCG1632" s="14"/>
      <c r="RCH1632" s="14"/>
      <c r="RCI1632" s="14"/>
      <c r="RCJ1632" s="14"/>
      <c r="RCK1632" s="14"/>
      <c r="RCL1632" s="14"/>
      <c r="RCM1632" s="14"/>
      <c r="RCN1632" s="14"/>
      <c r="RCO1632" s="14"/>
      <c r="RCP1632" s="14"/>
      <c r="RCQ1632" s="14"/>
      <c r="RCR1632" s="14"/>
      <c r="RCS1632" s="14"/>
      <c r="RCT1632" s="14"/>
      <c r="RCU1632" s="14"/>
      <c r="RCV1632" s="14"/>
      <c r="RCW1632" s="14"/>
      <c r="RCX1632" s="14"/>
      <c r="RCY1632" s="14"/>
      <c r="RCZ1632" s="14"/>
      <c r="RDA1632" s="14"/>
      <c r="RDB1632" s="14"/>
      <c r="RDC1632" s="14"/>
      <c r="RDD1632" s="14"/>
      <c r="RDE1632" s="14"/>
      <c r="RDF1632" s="14"/>
      <c r="RDG1632" s="14"/>
      <c r="RDH1632" s="14"/>
      <c r="RDI1632" s="14"/>
      <c r="RDJ1632" s="14"/>
      <c r="RDK1632" s="14"/>
      <c r="RDL1632" s="14"/>
      <c r="RDM1632" s="14"/>
      <c r="RDN1632" s="14"/>
      <c r="RDO1632" s="14"/>
      <c r="RDP1632" s="14"/>
      <c r="RDQ1632" s="14"/>
      <c r="RDR1632" s="14"/>
      <c r="RDS1632" s="14"/>
      <c r="RDT1632" s="14"/>
      <c r="RDU1632" s="14"/>
      <c r="RDV1632" s="14"/>
      <c r="RDW1632" s="14"/>
      <c r="RDX1632" s="14"/>
      <c r="RDY1632" s="14"/>
      <c r="RDZ1632" s="14"/>
      <c r="REA1632" s="14"/>
      <c r="REB1632" s="14"/>
      <c r="REC1632" s="14"/>
      <c r="RED1632" s="14"/>
      <c r="REE1632" s="14"/>
      <c r="REF1632" s="14"/>
      <c r="REG1632" s="14"/>
      <c r="REH1632" s="14"/>
      <c r="REI1632" s="14"/>
      <c r="REJ1632" s="14"/>
      <c r="REK1632" s="14"/>
      <c r="REL1632" s="14"/>
      <c r="REM1632" s="14"/>
      <c r="REN1632" s="14"/>
      <c r="REO1632" s="14"/>
      <c r="REP1632" s="14"/>
      <c r="REQ1632" s="14"/>
      <c r="RER1632" s="14"/>
      <c r="RES1632" s="14"/>
      <c r="RET1632" s="14"/>
      <c r="REU1632" s="14"/>
      <c r="REV1632" s="14"/>
      <c r="REW1632" s="14"/>
      <c r="REX1632" s="14"/>
      <c r="REY1632" s="14"/>
      <c r="REZ1632" s="14"/>
      <c r="RFA1632" s="14"/>
      <c r="RFB1632" s="14"/>
      <c r="RFC1632" s="14"/>
      <c r="RFD1632" s="14"/>
      <c r="RFE1632" s="14"/>
      <c r="RFF1632" s="14"/>
      <c r="RFG1632" s="14"/>
      <c r="RFH1632" s="14"/>
      <c r="RFI1632" s="14"/>
      <c r="RFJ1632" s="14"/>
      <c r="RFK1632" s="14"/>
      <c r="RFL1632" s="14"/>
      <c r="RFM1632" s="14"/>
      <c r="RFN1632" s="14"/>
      <c r="RFO1632" s="14"/>
      <c r="RFP1632" s="14"/>
      <c r="RFQ1632" s="14"/>
      <c r="RFR1632" s="14"/>
      <c r="RFS1632" s="14"/>
      <c r="RFT1632" s="14"/>
      <c r="RFU1632" s="14"/>
      <c r="RFV1632" s="14"/>
      <c r="RFW1632" s="14"/>
      <c r="RFX1632" s="14"/>
      <c r="RFY1632" s="14"/>
      <c r="RFZ1632" s="14"/>
      <c r="RGA1632" s="14"/>
      <c r="RGB1632" s="14"/>
      <c r="RGC1632" s="14"/>
      <c r="RGD1632" s="14"/>
      <c r="RGE1632" s="14"/>
      <c r="RGF1632" s="14"/>
      <c r="RGG1632" s="14"/>
      <c r="RGH1632" s="14"/>
      <c r="RGI1632" s="14"/>
      <c r="RGJ1632" s="14"/>
      <c r="RGK1632" s="14"/>
      <c r="RGL1632" s="14"/>
      <c r="RGM1632" s="14"/>
      <c r="RGN1632" s="14"/>
      <c r="RGO1632" s="14"/>
      <c r="RGP1632" s="14"/>
      <c r="RGQ1632" s="14"/>
      <c r="RGR1632" s="14"/>
      <c r="RGS1632" s="14"/>
      <c r="RGT1632" s="14"/>
      <c r="RGU1632" s="14"/>
      <c r="RGV1632" s="14"/>
      <c r="RGW1632" s="14"/>
      <c r="RGX1632" s="14"/>
      <c r="RGY1632" s="14"/>
      <c r="RGZ1632" s="14"/>
      <c r="RHA1632" s="14"/>
      <c r="RHB1632" s="14"/>
      <c r="RHC1632" s="14"/>
      <c r="RHD1632" s="14"/>
      <c r="RHE1632" s="14"/>
      <c r="RHF1632" s="14"/>
      <c r="RHG1632" s="14"/>
      <c r="RHH1632" s="14"/>
      <c r="RHI1632" s="14"/>
      <c r="RHJ1632" s="14"/>
      <c r="RHK1632" s="14"/>
      <c r="RHL1632" s="14"/>
      <c r="RHM1632" s="14"/>
      <c r="RHN1632" s="14"/>
      <c r="RHO1632" s="14"/>
      <c r="RHP1632" s="14"/>
      <c r="RHQ1632" s="14"/>
      <c r="RHR1632" s="14"/>
      <c r="RHS1632" s="14"/>
      <c r="RHT1632" s="14"/>
      <c r="RHU1632" s="14"/>
      <c r="RHV1632" s="14"/>
      <c r="RHW1632" s="14"/>
      <c r="RHX1632" s="14"/>
      <c r="RHY1632" s="14"/>
      <c r="RHZ1632" s="14"/>
      <c r="RIA1632" s="14"/>
      <c r="RIB1632" s="14"/>
      <c r="RIC1632" s="14"/>
      <c r="RID1632" s="14"/>
      <c r="RIE1632" s="14"/>
      <c r="RIF1632" s="14"/>
      <c r="RIG1632" s="14"/>
      <c r="RIH1632" s="14"/>
      <c r="RII1632" s="14"/>
      <c r="RIJ1632" s="14"/>
      <c r="RIK1632" s="14"/>
      <c r="RIL1632" s="14"/>
      <c r="RIM1632" s="14"/>
      <c r="RIN1632" s="14"/>
      <c r="RIO1632" s="14"/>
      <c r="RIP1632" s="14"/>
      <c r="RIQ1632" s="14"/>
      <c r="RIR1632" s="14"/>
      <c r="RIS1632" s="14"/>
      <c r="RIT1632" s="14"/>
      <c r="RIU1632" s="14"/>
      <c r="RIV1632" s="14"/>
      <c r="RIW1632" s="14"/>
      <c r="RIX1632" s="14"/>
      <c r="RIY1632" s="14"/>
      <c r="RIZ1632" s="14"/>
      <c r="RJA1632" s="14"/>
      <c r="RJB1632" s="14"/>
      <c r="RJC1632" s="14"/>
      <c r="RJD1632" s="14"/>
      <c r="RJE1632" s="14"/>
      <c r="RJF1632" s="14"/>
      <c r="RJG1632" s="14"/>
      <c r="RJH1632" s="14"/>
      <c r="RJI1632" s="14"/>
      <c r="RJJ1632" s="14"/>
      <c r="RJK1632" s="14"/>
      <c r="RJL1632" s="14"/>
      <c r="RJM1632" s="14"/>
      <c r="RJN1632" s="14"/>
      <c r="RJO1632" s="14"/>
      <c r="RJP1632" s="14"/>
      <c r="RJQ1632" s="14"/>
      <c r="RJR1632" s="14"/>
      <c r="RJS1632" s="14"/>
      <c r="RJT1632" s="14"/>
      <c r="RJU1632" s="14"/>
      <c r="RJV1632" s="14"/>
      <c r="RJW1632" s="14"/>
      <c r="RJX1632" s="14"/>
      <c r="RJY1632" s="14"/>
      <c r="RJZ1632" s="14"/>
      <c r="RKA1632" s="14"/>
      <c r="RKB1632" s="14"/>
      <c r="RKC1632" s="14"/>
      <c r="RKD1632" s="14"/>
      <c r="RKE1632" s="14"/>
      <c r="RKF1632" s="14"/>
      <c r="RKG1632" s="14"/>
      <c r="RKH1632" s="14"/>
      <c r="RKI1632" s="14"/>
      <c r="RKJ1632" s="14"/>
      <c r="RKK1632" s="14"/>
      <c r="RKL1632" s="14"/>
      <c r="RKM1632" s="14"/>
      <c r="RKN1632" s="14"/>
      <c r="RKO1632" s="14"/>
      <c r="RKP1632" s="14"/>
      <c r="RKQ1632" s="14"/>
      <c r="RKR1632" s="14"/>
      <c r="RKS1632" s="14"/>
      <c r="RKT1632" s="14"/>
      <c r="RKU1632" s="14"/>
      <c r="RKV1632" s="14"/>
      <c r="RKW1632" s="14"/>
      <c r="RKX1632" s="14"/>
      <c r="RKY1632" s="14"/>
      <c r="RKZ1632" s="14"/>
      <c r="RLA1632" s="14"/>
      <c r="RLB1632" s="14"/>
      <c r="RLC1632" s="14"/>
      <c r="RLD1632" s="14"/>
      <c r="RLE1632" s="14"/>
      <c r="RLF1632" s="14"/>
      <c r="RLG1632" s="14"/>
      <c r="RLH1632" s="14"/>
      <c r="RLI1632" s="14"/>
      <c r="RLJ1632" s="14"/>
      <c r="RLK1632" s="14"/>
      <c r="RLL1632" s="14"/>
      <c r="RLM1632" s="14"/>
      <c r="RLN1632" s="14"/>
      <c r="RLO1632" s="14"/>
      <c r="RLP1632" s="14"/>
      <c r="RLQ1632" s="14"/>
      <c r="RLR1632" s="14"/>
      <c r="RLS1632" s="14"/>
      <c r="RLT1632" s="14"/>
      <c r="RLU1632" s="14"/>
      <c r="RLV1632" s="14"/>
      <c r="RLW1632" s="14"/>
      <c r="RLX1632" s="14"/>
      <c r="RLY1632" s="14"/>
      <c r="RLZ1632" s="14"/>
      <c r="RMA1632" s="14"/>
      <c r="RMB1632" s="14"/>
      <c r="RMC1632" s="14"/>
      <c r="RMD1632" s="14"/>
      <c r="RME1632" s="14"/>
      <c r="RMF1632" s="14"/>
      <c r="RMG1632" s="14"/>
      <c r="RMH1632" s="14"/>
      <c r="RMI1632" s="14"/>
      <c r="RMJ1632" s="14"/>
      <c r="RMK1632" s="14"/>
      <c r="RML1632" s="14"/>
      <c r="RMM1632" s="14"/>
      <c r="RMN1632" s="14"/>
      <c r="RMO1632" s="14"/>
      <c r="RMP1632" s="14"/>
      <c r="RMQ1632" s="14"/>
      <c r="RMR1632" s="14"/>
      <c r="RMS1632" s="14"/>
      <c r="RMT1632" s="14"/>
      <c r="RMU1632" s="14"/>
      <c r="RMV1632" s="14"/>
      <c r="RMW1632" s="14"/>
      <c r="RMX1632" s="14"/>
      <c r="RMY1632" s="14"/>
      <c r="RMZ1632" s="14"/>
      <c r="RNA1632" s="14"/>
      <c r="RNB1632" s="14"/>
      <c r="RNC1632" s="14"/>
      <c r="RND1632" s="14"/>
      <c r="RNE1632" s="14"/>
      <c r="RNF1632" s="14"/>
      <c r="RNG1632" s="14"/>
      <c r="RNH1632" s="14"/>
      <c r="RNI1632" s="14"/>
      <c r="RNJ1632" s="14"/>
      <c r="RNK1632" s="14"/>
      <c r="RNL1632" s="14"/>
      <c r="RNM1632" s="14"/>
      <c r="RNN1632" s="14"/>
      <c r="RNO1632" s="14"/>
      <c r="RNP1632" s="14"/>
      <c r="RNQ1632" s="14"/>
      <c r="RNR1632" s="14"/>
      <c r="RNS1632" s="14"/>
      <c r="RNT1632" s="14"/>
      <c r="RNU1632" s="14"/>
      <c r="RNV1632" s="14"/>
      <c r="RNW1632" s="14"/>
      <c r="RNX1632" s="14"/>
      <c r="RNY1632" s="14"/>
      <c r="RNZ1632" s="14"/>
      <c r="ROA1632" s="14"/>
      <c r="ROB1632" s="14"/>
      <c r="ROC1632" s="14"/>
      <c r="ROD1632" s="14"/>
      <c r="ROE1632" s="14"/>
      <c r="ROF1632" s="14"/>
      <c r="ROG1632" s="14"/>
      <c r="ROH1632" s="14"/>
      <c r="ROI1632" s="14"/>
      <c r="ROJ1632" s="14"/>
      <c r="ROK1632" s="14"/>
      <c r="ROL1632" s="14"/>
      <c r="ROM1632" s="14"/>
      <c r="RON1632" s="14"/>
      <c r="ROO1632" s="14"/>
      <c r="ROP1632" s="14"/>
      <c r="ROQ1632" s="14"/>
      <c r="ROR1632" s="14"/>
      <c r="ROS1632" s="14"/>
      <c r="ROT1632" s="14"/>
      <c r="ROU1632" s="14"/>
      <c r="ROV1632" s="14"/>
      <c r="ROW1632" s="14"/>
      <c r="ROX1632" s="14"/>
      <c r="ROY1632" s="14"/>
      <c r="ROZ1632" s="14"/>
      <c r="RPA1632" s="14"/>
      <c r="RPB1632" s="14"/>
      <c r="RPC1632" s="14"/>
      <c r="RPD1632" s="14"/>
      <c r="RPE1632" s="14"/>
      <c r="RPF1632" s="14"/>
      <c r="RPG1632" s="14"/>
      <c r="RPH1632" s="14"/>
      <c r="RPI1632" s="14"/>
      <c r="RPJ1632" s="14"/>
      <c r="RPK1632" s="14"/>
      <c r="RPL1632" s="14"/>
      <c r="RPM1632" s="14"/>
      <c r="RPN1632" s="14"/>
      <c r="RPO1632" s="14"/>
      <c r="RPP1632" s="14"/>
      <c r="RPQ1632" s="14"/>
      <c r="RPR1632" s="14"/>
      <c r="RPS1632" s="14"/>
      <c r="RPT1632" s="14"/>
      <c r="RPU1632" s="14"/>
      <c r="RPV1632" s="14"/>
      <c r="RPW1632" s="14"/>
      <c r="RPX1632" s="14"/>
      <c r="RPY1632" s="14"/>
      <c r="RPZ1632" s="14"/>
      <c r="RQA1632" s="14"/>
      <c r="RQB1632" s="14"/>
      <c r="RQC1632" s="14"/>
      <c r="RQD1632" s="14"/>
      <c r="RQE1632" s="14"/>
      <c r="RQF1632" s="14"/>
      <c r="RQG1632" s="14"/>
      <c r="RQH1632" s="14"/>
      <c r="RQI1632" s="14"/>
      <c r="RQJ1632" s="14"/>
      <c r="RQK1632" s="14"/>
      <c r="RQL1632" s="14"/>
      <c r="RQM1632" s="14"/>
      <c r="RQN1632" s="14"/>
      <c r="RQO1632" s="14"/>
      <c r="RQP1632" s="14"/>
      <c r="RQQ1632" s="14"/>
      <c r="RQR1632" s="14"/>
      <c r="RQS1632" s="14"/>
      <c r="RQT1632" s="14"/>
      <c r="RQU1632" s="14"/>
      <c r="RQV1632" s="14"/>
      <c r="RQW1632" s="14"/>
      <c r="RQX1632" s="14"/>
      <c r="RQY1632" s="14"/>
      <c r="RQZ1632" s="14"/>
      <c r="RRA1632" s="14"/>
      <c r="RRB1632" s="14"/>
      <c r="RRC1632" s="14"/>
      <c r="RRD1632" s="14"/>
      <c r="RRE1632" s="14"/>
      <c r="RRF1632" s="14"/>
      <c r="RRG1632" s="14"/>
      <c r="RRH1632" s="14"/>
      <c r="RRI1632" s="14"/>
      <c r="RRJ1632" s="14"/>
      <c r="RRK1632" s="14"/>
      <c r="RRL1632" s="14"/>
      <c r="RRM1632" s="14"/>
      <c r="RRN1632" s="14"/>
      <c r="RRO1632" s="14"/>
      <c r="RRP1632" s="14"/>
      <c r="RRQ1632" s="14"/>
      <c r="RRR1632" s="14"/>
      <c r="RRS1632" s="14"/>
      <c r="RRT1632" s="14"/>
      <c r="RRU1632" s="14"/>
      <c r="RRV1632" s="14"/>
      <c r="RRW1632" s="14"/>
      <c r="RRX1632" s="14"/>
      <c r="RRY1632" s="14"/>
      <c r="RRZ1632" s="14"/>
      <c r="RSA1632" s="14"/>
      <c r="RSB1632" s="14"/>
      <c r="RSC1632" s="14"/>
      <c r="RSD1632" s="14"/>
      <c r="RSE1632" s="14"/>
      <c r="RSF1632" s="14"/>
      <c r="RSG1632" s="14"/>
      <c r="RSH1632" s="14"/>
      <c r="RSI1632" s="14"/>
      <c r="RSJ1632" s="14"/>
      <c r="RSK1632" s="14"/>
      <c r="RSL1632" s="14"/>
      <c r="RSM1632" s="14"/>
      <c r="RSN1632" s="14"/>
      <c r="RSO1632" s="14"/>
      <c r="RSP1632" s="14"/>
      <c r="RSQ1632" s="14"/>
      <c r="RSR1632" s="14"/>
      <c r="RSS1632" s="14"/>
      <c r="RST1632" s="14"/>
      <c r="RSU1632" s="14"/>
      <c r="RSV1632" s="14"/>
      <c r="RSW1632" s="14"/>
      <c r="RSX1632" s="14"/>
      <c r="RSY1632" s="14"/>
      <c r="RSZ1632" s="14"/>
      <c r="RTA1632" s="14"/>
      <c r="RTB1632" s="14"/>
      <c r="RTC1632" s="14"/>
      <c r="RTD1632" s="14"/>
      <c r="RTE1632" s="14"/>
      <c r="RTF1632" s="14"/>
      <c r="RTG1632" s="14"/>
      <c r="RTH1632" s="14"/>
      <c r="RTI1632" s="14"/>
      <c r="RTJ1632" s="14"/>
      <c r="RTK1632" s="14"/>
      <c r="RTL1632" s="14"/>
      <c r="RTM1632" s="14"/>
      <c r="RTN1632" s="14"/>
      <c r="RTO1632" s="14"/>
      <c r="RTP1632" s="14"/>
      <c r="RTQ1632" s="14"/>
      <c r="RTR1632" s="14"/>
      <c r="RTS1632" s="14"/>
      <c r="RTT1632" s="14"/>
      <c r="RTU1632" s="14"/>
      <c r="RTV1632" s="14"/>
      <c r="RTW1632" s="14"/>
      <c r="RTX1632" s="14"/>
      <c r="RTY1632" s="14"/>
      <c r="RTZ1632" s="14"/>
      <c r="RUA1632" s="14"/>
      <c r="RUB1632" s="14"/>
      <c r="RUC1632" s="14"/>
      <c r="RUD1632" s="14"/>
      <c r="RUE1632" s="14"/>
      <c r="RUF1632" s="14"/>
      <c r="RUG1632" s="14"/>
      <c r="RUH1632" s="14"/>
      <c r="RUI1632" s="14"/>
      <c r="RUJ1632" s="14"/>
      <c r="RUK1632" s="14"/>
      <c r="RUL1632" s="14"/>
      <c r="RUM1632" s="14"/>
      <c r="RUN1632" s="14"/>
      <c r="RUO1632" s="14"/>
      <c r="RUP1632" s="14"/>
      <c r="RUQ1632" s="14"/>
      <c r="RUR1632" s="14"/>
      <c r="RUS1632" s="14"/>
      <c r="RUT1632" s="14"/>
      <c r="RUU1632" s="14"/>
      <c r="RUV1632" s="14"/>
      <c r="RUW1632" s="14"/>
      <c r="RUX1632" s="14"/>
      <c r="RUY1632" s="14"/>
      <c r="RUZ1632" s="14"/>
      <c r="RVA1632" s="14"/>
      <c r="RVB1632" s="14"/>
      <c r="RVC1632" s="14"/>
      <c r="RVD1632" s="14"/>
      <c r="RVE1632" s="14"/>
      <c r="RVF1632" s="14"/>
      <c r="RVG1632" s="14"/>
      <c r="RVH1632" s="14"/>
      <c r="RVI1632" s="14"/>
      <c r="RVJ1632" s="14"/>
      <c r="RVK1632" s="14"/>
      <c r="RVL1632" s="14"/>
      <c r="RVM1632" s="14"/>
      <c r="RVN1632" s="14"/>
      <c r="RVO1632" s="14"/>
      <c r="RVP1632" s="14"/>
      <c r="RVQ1632" s="14"/>
      <c r="RVR1632" s="14"/>
      <c r="RVS1632" s="14"/>
      <c r="RVT1632" s="14"/>
      <c r="RVU1632" s="14"/>
      <c r="RVV1632" s="14"/>
      <c r="RVW1632" s="14"/>
      <c r="RVX1632" s="14"/>
      <c r="RVY1632" s="14"/>
      <c r="RVZ1632" s="14"/>
      <c r="RWA1632" s="14"/>
      <c r="RWB1632" s="14"/>
      <c r="RWC1632" s="14"/>
      <c r="RWD1632" s="14"/>
      <c r="RWE1632" s="14"/>
      <c r="RWF1632" s="14"/>
      <c r="RWG1632" s="14"/>
      <c r="RWH1632" s="14"/>
      <c r="RWI1632" s="14"/>
      <c r="RWJ1632" s="14"/>
      <c r="RWK1632" s="14"/>
      <c r="RWL1632" s="14"/>
      <c r="RWM1632" s="14"/>
      <c r="RWN1632" s="14"/>
      <c r="RWO1632" s="14"/>
      <c r="RWP1632" s="14"/>
      <c r="RWQ1632" s="14"/>
      <c r="RWR1632" s="14"/>
      <c r="RWS1632" s="14"/>
      <c r="RWT1632" s="14"/>
      <c r="RWU1632" s="14"/>
      <c r="RWV1632" s="14"/>
      <c r="RWW1632" s="14"/>
      <c r="RWX1632" s="14"/>
      <c r="RWY1632" s="14"/>
      <c r="RWZ1632" s="14"/>
      <c r="RXA1632" s="14"/>
      <c r="RXB1632" s="14"/>
      <c r="RXC1632" s="14"/>
      <c r="RXD1632" s="14"/>
      <c r="RXE1632" s="14"/>
      <c r="RXF1632" s="14"/>
      <c r="RXG1632" s="14"/>
      <c r="RXH1632" s="14"/>
      <c r="RXI1632" s="14"/>
      <c r="RXJ1632" s="14"/>
      <c r="RXK1632" s="14"/>
      <c r="RXL1632" s="14"/>
      <c r="RXM1632" s="14"/>
      <c r="RXN1632" s="14"/>
      <c r="RXO1632" s="14"/>
      <c r="RXP1632" s="14"/>
      <c r="RXQ1632" s="14"/>
      <c r="RXR1632" s="14"/>
      <c r="RXS1632" s="14"/>
      <c r="RXT1632" s="14"/>
      <c r="RXU1632" s="14"/>
      <c r="RXV1632" s="14"/>
      <c r="RXW1632" s="14"/>
      <c r="RXX1632" s="14"/>
      <c r="RXY1632" s="14"/>
      <c r="RXZ1632" s="14"/>
      <c r="RYA1632" s="14"/>
      <c r="RYB1632" s="14"/>
      <c r="RYC1632" s="14"/>
      <c r="RYD1632" s="14"/>
      <c r="RYE1632" s="14"/>
      <c r="RYF1632" s="14"/>
      <c r="RYG1632" s="14"/>
      <c r="RYH1632" s="14"/>
      <c r="RYI1632" s="14"/>
      <c r="RYJ1632" s="14"/>
      <c r="RYK1632" s="14"/>
      <c r="RYL1632" s="14"/>
      <c r="RYM1632" s="14"/>
      <c r="RYN1632" s="14"/>
      <c r="RYO1632" s="14"/>
      <c r="RYP1632" s="14"/>
      <c r="RYQ1632" s="14"/>
      <c r="RYR1632" s="14"/>
      <c r="RYS1632" s="14"/>
      <c r="RYT1632" s="14"/>
      <c r="RYU1632" s="14"/>
      <c r="RYV1632" s="14"/>
      <c r="RYW1632" s="14"/>
      <c r="RYX1632" s="14"/>
      <c r="RYY1632" s="14"/>
      <c r="RYZ1632" s="14"/>
      <c r="RZA1632" s="14"/>
      <c r="RZB1632" s="14"/>
      <c r="RZC1632" s="14"/>
      <c r="RZD1632" s="14"/>
      <c r="RZE1632" s="14"/>
      <c r="RZF1632" s="14"/>
      <c r="RZG1632" s="14"/>
      <c r="RZH1632" s="14"/>
      <c r="RZI1632" s="14"/>
      <c r="RZJ1632" s="14"/>
      <c r="RZK1632" s="14"/>
      <c r="RZL1632" s="14"/>
      <c r="RZM1632" s="14"/>
      <c r="RZN1632" s="14"/>
      <c r="RZO1632" s="14"/>
      <c r="RZP1632" s="14"/>
      <c r="RZQ1632" s="14"/>
      <c r="RZR1632" s="14"/>
      <c r="RZS1632" s="14"/>
      <c r="RZT1632" s="14"/>
      <c r="RZU1632" s="14"/>
      <c r="RZV1632" s="14"/>
      <c r="RZW1632" s="14"/>
      <c r="RZX1632" s="14"/>
      <c r="RZY1632" s="14"/>
      <c r="RZZ1632" s="14"/>
      <c r="SAA1632" s="14"/>
      <c r="SAB1632" s="14"/>
      <c r="SAC1632" s="14"/>
      <c r="SAD1632" s="14"/>
      <c r="SAE1632" s="14"/>
      <c r="SAF1632" s="14"/>
      <c r="SAG1632" s="14"/>
      <c r="SAH1632" s="14"/>
      <c r="SAI1632" s="14"/>
      <c r="SAJ1632" s="14"/>
      <c r="SAK1632" s="14"/>
      <c r="SAL1632" s="14"/>
      <c r="SAM1632" s="14"/>
      <c r="SAN1632" s="14"/>
      <c r="SAO1632" s="14"/>
      <c r="SAP1632" s="14"/>
      <c r="SAQ1632" s="14"/>
      <c r="SAR1632" s="14"/>
      <c r="SAS1632" s="14"/>
      <c r="SAT1632" s="14"/>
      <c r="SAU1632" s="14"/>
      <c r="SAV1632" s="14"/>
      <c r="SAW1632" s="14"/>
      <c r="SAX1632" s="14"/>
      <c r="SAY1632" s="14"/>
      <c r="SAZ1632" s="14"/>
      <c r="SBA1632" s="14"/>
      <c r="SBB1632" s="14"/>
      <c r="SBC1632" s="14"/>
      <c r="SBD1632" s="14"/>
      <c r="SBE1632" s="14"/>
      <c r="SBF1632" s="14"/>
      <c r="SBG1632" s="14"/>
      <c r="SBH1632" s="14"/>
      <c r="SBI1632" s="14"/>
      <c r="SBJ1632" s="14"/>
      <c r="SBK1632" s="14"/>
      <c r="SBL1632" s="14"/>
      <c r="SBM1632" s="14"/>
      <c r="SBN1632" s="14"/>
      <c r="SBO1632" s="14"/>
      <c r="SBP1632" s="14"/>
      <c r="SBQ1632" s="14"/>
      <c r="SBR1632" s="14"/>
      <c r="SBS1632" s="14"/>
      <c r="SBT1632" s="14"/>
      <c r="SBU1632" s="14"/>
      <c r="SBV1632" s="14"/>
      <c r="SBW1632" s="14"/>
      <c r="SBX1632" s="14"/>
      <c r="SBY1632" s="14"/>
      <c r="SBZ1632" s="14"/>
      <c r="SCA1632" s="14"/>
      <c r="SCB1632" s="14"/>
      <c r="SCC1632" s="14"/>
      <c r="SCD1632" s="14"/>
      <c r="SCE1632" s="14"/>
      <c r="SCF1632" s="14"/>
      <c r="SCG1632" s="14"/>
      <c r="SCH1632" s="14"/>
      <c r="SCI1632" s="14"/>
      <c r="SCJ1632" s="14"/>
      <c r="SCK1632" s="14"/>
      <c r="SCL1632" s="14"/>
      <c r="SCM1632" s="14"/>
      <c r="SCN1632" s="14"/>
      <c r="SCO1632" s="14"/>
      <c r="SCP1632" s="14"/>
      <c r="SCQ1632" s="14"/>
      <c r="SCR1632" s="14"/>
      <c r="SCS1632" s="14"/>
      <c r="SCT1632" s="14"/>
      <c r="SCU1632" s="14"/>
      <c r="SCV1632" s="14"/>
      <c r="SCW1632" s="14"/>
      <c r="SCX1632" s="14"/>
      <c r="SCY1632" s="14"/>
      <c r="SCZ1632" s="14"/>
      <c r="SDA1632" s="14"/>
      <c r="SDB1632" s="14"/>
      <c r="SDC1632" s="14"/>
      <c r="SDD1632" s="14"/>
      <c r="SDE1632" s="14"/>
      <c r="SDF1632" s="14"/>
      <c r="SDG1632" s="14"/>
      <c r="SDH1632" s="14"/>
      <c r="SDI1632" s="14"/>
      <c r="SDJ1632" s="14"/>
      <c r="SDK1632" s="14"/>
      <c r="SDL1632" s="14"/>
      <c r="SDM1632" s="14"/>
      <c r="SDN1632" s="14"/>
      <c r="SDO1632" s="14"/>
      <c r="SDP1632" s="14"/>
      <c r="SDQ1632" s="14"/>
      <c r="SDR1632" s="14"/>
      <c r="SDS1632" s="14"/>
      <c r="SDT1632" s="14"/>
      <c r="SDU1632" s="14"/>
      <c r="SDV1632" s="14"/>
      <c r="SDW1632" s="14"/>
      <c r="SDX1632" s="14"/>
      <c r="SDY1632" s="14"/>
      <c r="SDZ1632" s="14"/>
      <c r="SEA1632" s="14"/>
      <c r="SEB1632" s="14"/>
      <c r="SEC1632" s="14"/>
      <c r="SED1632" s="14"/>
      <c r="SEE1632" s="14"/>
      <c r="SEF1632" s="14"/>
      <c r="SEG1632" s="14"/>
      <c r="SEH1632" s="14"/>
      <c r="SEI1632" s="14"/>
      <c r="SEJ1632" s="14"/>
      <c r="SEK1632" s="14"/>
      <c r="SEL1632" s="14"/>
      <c r="SEM1632" s="14"/>
      <c r="SEN1632" s="14"/>
      <c r="SEO1632" s="14"/>
      <c r="SEP1632" s="14"/>
      <c r="SEQ1632" s="14"/>
      <c r="SER1632" s="14"/>
      <c r="SES1632" s="14"/>
      <c r="SET1632" s="14"/>
      <c r="SEU1632" s="14"/>
      <c r="SEV1632" s="14"/>
      <c r="SEW1632" s="14"/>
      <c r="SEX1632" s="14"/>
      <c r="SEY1632" s="14"/>
      <c r="SEZ1632" s="14"/>
      <c r="SFA1632" s="14"/>
      <c r="SFB1632" s="14"/>
      <c r="SFC1632" s="14"/>
      <c r="SFD1632" s="14"/>
      <c r="SFE1632" s="14"/>
      <c r="SFF1632" s="14"/>
      <c r="SFG1632" s="14"/>
      <c r="SFH1632" s="14"/>
      <c r="SFI1632" s="14"/>
      <c r="SFJ1632" s="14"/>
      <c r="SFK1632" s="14"/>
      <c r="SFL1632" s="14"/>
      <c r="SFM1632" s="14"/>
      <c r="SFN1632" s="14"/>
      <c r="SFO1632" s="14"/>
      <c r="SFP1632" s="14"/>
      <c r="SFQ1632" s="14"/>
      <c r="SFR1632" s="14"/>
      <c r="SFS1632" s="14"/>
      <c r="SFT1632" s="14"/>
      <c r="SFU1632" s="14"/>
      <c r="SFV1632" s="14"/>
      <c r="SFW1632" s="14"/>
      <c r="SFX1632" s="14"/>
      <c r="SFY1632" s="14"/>
      <c r="SFZ1632" s="14"/>
      <c r="SGA1632" s="14"/>
      <c r="SGB1632" s="14"/>
      <c r="SGC1632" s="14"/>
      <c r="SGD1632" s="14"/>
      <c r="SGE1632" s="14"/>
      <c r="SGF1632" s="14"/>
      <c r="SGG1632" s="14"/>
      <c r="SGH1632" s="14"/>
      <c r="SGI1632" s="14"/>
      <c r="SGJ1632" s="14"/>
      <c r="SGK1632" s="14"/>
      <c r="SGL1632" s="14"/>
      <c r="SGM1632" s="14"/>
      <c r="SGN1632" s="14"/>
      <c r="SGO1632" s="14"/>
      <c r="SGP1632" s="14"/>
      <c r="SGQ1632" s="14"/>
      <c r="SGR1632" s="14"/>
      <c r="SGS1632" s="14"/>
      <c r="SGT1632" s="14"/>
      <c r="SGU1632" s="14"/>
      <c r="SGV1632" s="14"/>
      <c r="SGW1632" s="14"/>
      <c r="SGX1632" s="14"/>
      <c r="SGY1632" s="14"/>
      <c r="SGZ1632" s="14"/>
      <c r="SHA1632" s="14"/>
      <c r="SHB1632" s="14"/>
      <c r="SHC1632" s="14"/>
      <c r="SHD1632" s="14"/>
      <c r="SHE1632" s="14"/>
      <c r="SHF1632" s="14"/>
      <c r="SHG1632" s="14"/>
      <c r="SHH1632" s="14"/>
      <c r="SHI1632" s="14"/>
      <c r="SHJ1632" s="14"/>
      <c r="SHK1632" s="14"/>
      <c r="SHL1632" s="14"/>
      <c r="SHM1632" s="14"/>
      <c r="SHN1632" s="14"/>
      <c r="SHO1632" s="14"/>
      <c r="SHP1632" s="14"/>
      <c r="SHQ1632" s="14"/>
      <c r="SHR1632" s="14"/>
      <c r="SHS1632" s="14"/>
      <c r="SHT1632" s="14"/>
      <c r="SHU1632" s="14"/>
      <c r="SHV1632" s="14"/>
      <c r="SHW1632" s="14"/>
      <c r="SHX1632" s="14"/>
      <c r="SHY1632" s="14"/>
      <c r="SHZ1632" s="14"/>
      <c r="SIA1632" s="14"/>
      <c r="SIB1632" s="14"/>
      <c r="SIC1632" s="14"/>
      <c r="SID1632" s="14"/>
      <c r="SIE1632" s="14"/>
      <c r="SIF1632" s="14"/>
      <c r="SIG1632" s="14"/>
      <c r="SIH1632" s="14"/>
      <c r="SII1632" s="14"/>
      <c r="SIJ1632" s="14"/>
      <c r="SIK1632" s="14"/>
      <c r="SIL1632" s="14"/>
      <c r="SIM1632" s="14"/>
      <c r="SIN1632" s="14"/>
      <c r="SIO1632" s="14"/>
      <c r="SIP1632" s="14"/>
      <c r="SIQ1632" s="14"/>
      <c r="SIR1632" s="14"/>
      <c r="SIS1632" s="14"/>
      <c r="SIT1632" s="14"/>
      <c r="SIU1632" s="14"/>
      <c r="SIV1632" s="14"/>
      <c r="SIW1632" s="14"/>
      <c r="SIX1632" s="14"/>
      <c r="SIY1632" s="14"/>
      <c r="SIZ1632" s="14"/>
      <c r="SJA1632" s="14"/>
      <c r="SJB1632" s="14"/>
      <c r="SJC1632" s="14"/>
      <c r="SJD1632" s="14"/>
      <c r="SJE1632" s="14"/>
      <c r="SJF1632" s="14"/>
      <c r="SJG1632" s="14"/>
      <c r="SJH1632" s="14"/>
      <c r="SJI1632" s="14"/>
      <c r="SJJ1632" s="14"/>
      <c r="SJK1632" s="14"/>
      <c r="SJL1632" s="14"/>
      <c r="SJM1632" s="14"/>
      <c r="SJN1632" s="14"/>
      <c r="SJO1632" s="14"/>
      <c r="SJP1632" s="14"/>
      <c r="SJQ1632" s="14"/>
      <c r="SJR1632" s="14"/>
      <c r="SJS1632" s="14"/>
      <c r="SJT1632" s="14"/>
      <c r="SJU1632" s="14"/>
      <c r="SJV1632" s="14"/>
      <c r="SJW1632" s="14"/>
      <c r="SJX1632" s="14"/>
      <c r="SJY1632" s="14"/>
      <c r="SJZ1632" s="14"/>
      <c r="SKA1632" s="14"/>
      <c r="SKB1632" s="14"/>
      <c r="SKC1632" s="14"/>
      <c r="SKD1632" s="14"/>
      <c r="SKE1632" s="14"/>
      <c r="SKF1632" s="14"/>
      <c r="SKG1632" s="14"/>
      <c r="SKH1632" s="14"/>
      <c r="SKI1632" s="14"/>
      <c r="SKJ1632" s="14"/>
      <c r="SKK1632" s="14"/>
      <c r="SKL1632" s="14"/>
      <c r="SKM1632" s="14"/>
      <c r="SKN1632" s="14"/>
      <c r="SKO1632" s="14"/>
      <c r="SKP1632" s="14"/>
      <c r="SKQ1632" s="14"/>
      <c r="SKR1632" s="14"/>
      <c r="SKS1632" s="14"/>
      <c r="SKT1632" s="14"/>
      <c r="SKU1632" s="14"/>
      <c r="SKV1632" s="14"/>
      <c r="SKW1632" s="14"/>
      <c r="SKX1632" s="14"/>
      <c r="SKY1632" s="14"/>
      <c r="SKZ1632" s="14"/>
      <c r="SLA1632" s="14"/>
      <c r="SLB1632" s="14"/>
      <c r="SLC1632" s="14"/>
      <c r="SLD1632" s="14"/>
      <c r="SLE1632" s="14"/>
      <c r="SLF1632" s="14"/>
      <c r="SLG1632" s="14"/>
      <c r="SLH1632" s="14"/>
      <c r="SLI1632" s="14"/>
      <c r="SLJ1632" s="14"/>
      <c r="SLK1632" s="14"/>
      <c r="SLL1632" s="14"/>
      <c r="SLM1632" s="14"/>
      <c r="SLN1632" s="14"/>
      <c r="SLO1632" s="14"/>
      <c r="SLP1632" s="14"/>
      <c r="SLQ1632" s="14"/>
      <c r="SLR1632" s="14"/>
      <c r="SLS1632" s="14"/>
      <c r="SLT1632" s="14"/>
      <c r="SLU1632" s="14"/>
      <c r="SLV1632" s="14"/>
      <c r="SLW1632" s="14"/>
      <c r="SLX1632" s="14"/>
      <c r="SLY1632" s="14"/>
      <c r="SLZ1632" s="14"/>
      <c r="SMA1632" s="14"/>
      <c r="SMB1632" s="14"/>
      <c r="SMC1632" s="14"/>
      <c r="SMD1632" s="14"/>
      <c r="SME1632" s="14"/>
      <c r="SMF1632" s="14"/>
      <c r="SMG1632" s="14"/>
      <c r="SMH1632" s="14"/>
      <c r="SMI1632" s="14"/>
      <c r="SMJ1632" s="14"/>
      <c r="SMK1632" s="14"/>
      <c r="SML1632" s="14"/>
      <c r="SMM1632" s="14"/>
      <c r="SMN1632" s="14"/>
      <c r="SMO1632" s="14"/>
      <c r="SMP1632" s="14"/>
      <c r="SMQ1632" s="14"/>
      <c r="SMR1632" s="14"/>
      <c r="SMS1632" s="14"/>
      <c r="SMT1632" s="14"/>
      <c r="SMU1632" s="14"/>
      <c r="SMV1632" s="14"/>
      <c r="SMW1632" s="14"/>
      <c r="SMX1632" s="14"/>
      <c r="SMY1632" s="14"/>
      <c r="SMZ1632" s="14"/>
      <c r="SNA1632" s="14"/>
      <c r="SNB1632" s="14"/>
      <c r="SNC1632" s="14"/>
      <c r="SND1632" s="14"/>
      <c r="SNE1632" s="14"/>
      <c r="SNF1632" s="14"/>
      <c r="SNG1632" s="14"/>
      <c r="SNH1632" s="14"/>
      <c r="SNI1632" s="14"/>
      <c r="SNJ1632" s="14"/>
      <c r="SNK1632" s="14"/>
      <c r="SNL1632" s="14"/>
      <c r="SNM1632" s="14"/>
      <c r="SNN1632" s="14"/>
      <c r="SNO1632" s="14"/>
      <c r="SNP1632" s="14"/>
      <c r="SNQ1632" s="14"/>
      <c r="SNR1632" s="14"/>
      <c r="SNS1632" s="14"/>
      <c r="SNT1632" s="14"/>
      <c r="SNU1632" s="14"/>
      <c r="SNV1632" s="14"/>
      <c r="SNW1632" s="14"/>
      <c r="SNX1632" s="14"/>
      <c r="SNY1632" s="14"/>
      <c r="SNZ1632" s="14"/>
      <c r="SOA1632" s="14"/>
      <c r="SOB1632" s="14"/>
      <c r="SOC1632" s="14"/>
      <c r="SOD1632" s="14"/>
      <c r="SOE1632" s="14"/>
      <c r="SOF1632" s="14"/>
      <c r="SOG1632" s="14"/>
      <c r="SOH1632" s="14"/>
      <c r="SOI1632" s="14"/>
      <c r="SOJ1632" s="14"/>
      <c r="SOK1632" s="14"/>
      <c r="SOL1632" s="14"/>
      <c r="SOM1632" s="14"/>
      <c r="SON1632" s="14"/>
      <c r="SOO1632" s="14"/>
      <c r="SOP1632" s="14"/>
      <c r="SOQ1632" s="14"/>
      <c r="SOR1632" s="14"/>
      <c r="SOS1632" s="14"/>
      <c r="SOT1632" s="14"/>
      <c r="SOU1632" s="14"/>
      <c r="SOV1632" s="14"/>
      <c r="SOW1632" s="14"/>
      <c r="SOX1632" s="14"/>
      <c r="SOY1632" s="14"/>
      <c r="SOZ1632" s="14"/>
      <c r="SPA1632" s="14"/>
      <c r="SPB1632" s="14"/>
      <c r="SPC1632" s="14"/>
      <c r="SPD1632" s="14"/>
      <c r="SPE1632" s="14"/>
      <c r="SPF1632" s="14"/>
      <c r="SPG1632" s="14"/>
      <c r="SPH1632" s="14"/>
      <c r="SPI1632" s="14"/>
      <c r="SPJ1632" s="14"/>
      <c r="SPK1632" s="14"/>
      <c r="SPL1632" s="14"/>
      <c r="SPM1632" s="14"/>
      <c r="SPN1632" s="14"/>
      <c r="SPO1632" s="14"/>
      <c r="SPP1632" s="14"/>
      <c r="SPQ1632" s="14"/>
      <c r="SPR1632" s="14"/>
      <c r="SPS1632" s="14"/>
      <c r="SPT1632" s="14"/>
      <c r="SPU1632" s="14"/>
      <c r="SPV1632" s="14"/>
      <c r="SPW1632" s="14"/>
      <c r="SPX1632" s="14"/>
      <c r="SPY1632" s="14"/>
      <c r="SPZ1632" s="14"/>
      <c r="SQA1632" s="14"/>
      <c r="SQB1632" s="14"/>
      <c r="SQC1632" s="14"/>
      <c r="SQD1632" s="14"/>
      <c r="SQE1632" s="14"/>
      <c r="SQF1632" s="14"/>
      <c r="SQG1632" s="14"/>
      <c r="SQH1632" s="14"/>
      <c r="SQI1632" s="14"/>
      <c r="SQJ1632" s="14"/>
      <c r="SQK1632" s="14"/>
      <c r="SQL1632" s="14"/>
      <c r="SQM1632" s="14"/>
      <c r="SQN1632" s="14"/>
      <c r="SQO1632" s="14"/>
      <c r="SQP1632" s="14"/>
      <c r="SQQ1632" s="14"/>
      <c r="SQR1632" s="14"/>
      <c r="SQS1632" s="14"/>
      <c r="SQT1632" s="14"/>
      <c r="SQU1632" s="14"/>
      <c r="SQV1632" s="14"/>
      <c r="SQW1632" s="14"/>
      <c r="SQX1632" s="14"/>
      <c r="SQY1632" s="14"/>
      <c r="SQZ1632" s="14"/>
      <c r="SRA1632" s="14"/>
      <c r="SRB1632" s="14"/>
      <c r="SRC1632" s="14"/>
      <c r="SRD1632" s="14"/>
      <c r="SRE1632" s="14"/>
      <c r="SRF1632" s="14"/>
      <c r="SRG1632" s="14"/>
      <c r="SRH1632" s="14"/>
      <c r="SRI1632" s="14"/>
      <c r="SRJ1632" s="14"/>
      <c r="SRK1632" s="14"/>
      <c r="SRL1632" s="14"/>
      <c r="SRM1632" s="14"/>
      <c r="SRN1632" s="14"/>
      <c r="SRO1632" s="14"/>
      <c r="SRP1632" s="14"/>
      <c r="SRQ1632" s="14"/>
      <c r="SRR1632" s="14"/>
      <c r="SRS1632" s="14"/>
      <c r="SRT1632" s="14"/>
      <c r="SRU1632" s="14"/>
      <c r="SRV1632" s="14"/>
      <c r="SRW1632" s="14"/>
      <c r="SRX1632" s="14"/>
      <c r="SRY1632" s="14"/>
      <c r="SRZ1632" s="14"/>
      <c r="SSA1632" s="14"/>
      <c r="SSB1632" s="14"/>
      <c r="SSC1632" s="14"/>
      <c r="SSD1632" s="14"/>
      <c r="SSE1632" s="14"/>
      <c r="SSF1632" s="14"/>
      <c r="SSG1632" s="14"/>
      <c r="SSH1632" s="14"/>
      <c r="SSI1632" s="14"/>
      <c r="SSJ1632" s="14"/>
      <c r="SSK1632" s="14"/>
      <c r="SSL1632" s="14"/>
      <c r="SSM1632" s="14"/>
      <c r="SSN1632" s="14"/>
      <c r="SSO1632" s="14"/>
      <c r="SSP1632" s="14"/>
      <c r="SSQ1632" s="14"/>
      <c r="SSR1632" s="14"/>
      <c r="SSS1632" s="14"/>
      <c r="SST1632" s="14"/>
      <c r="SSU1632" s="14"/>
      <c r="SSV1632" s="14"/>
      <c r="SSW1632" s="14"/>
      <c r="SSX1632" s="14"/>
      <c r="SSY1632" s="14"/>
      <c r="SSZ1632" s="14"/>
      <c r="STA1632" s="14"/>
      <c r="STB1632" s="14"/>
      <c r="STC1632" s="14"/>
      <c r="STD1632" s="14"/>
      <c r="STE1632" s="14"/>
      <c r="STF1632" s="14"/>
      <c r="STG1632" s="14"/>
      <c r="STH1632" s="14"/>
      <c r="STI1632" s="14"/>
      <c r="STJ1632" s="14"/>
      <c r="STK1632" s="14"/>
      <c r="STL1632" s="14"/>
      <c r="STM1632" s="14"/>
      <c r="STN1632" s="14"/>
      <c r="STO1632" s="14"/>
      <c r="STP1632" s="14"/>
      <c r="STQ1632" s="14"/>
      <c r="STR1632" s="14"/>
      <c r="STS1632" s="14"/>
      <c r="STT1632" s="14"/>
      <c r="STU1632" s="14"/>
      <c r="STV1632" s="14"/>
      <c r="STW1632" s="14"/>
      <c r="STX1632" s="14"/>
      <c r="STY1632" s="14"/>
      <c r="STZ1632" s="14"/>
      <c r="SUA1632" s="14"/>
      <c r="SUB1632" s="14"/>
      <c r="SUC1632" s="14"/>
      <c r="SUD1632" s="14"/>
      <c r="SUE1632" s="14"/>
      <c r="SUF1632" s="14"/>
      <c r="SUG1632" s="14"/>
      <c r="SUH1632" s="14"/>
      <c r="SUI1632" s="14"/>
      <c r="SUJ1632" s="14"/>
      <c r="SUK1632" s="14"/>
      <c r="SUL1632" s="14"/>
      <c r="SUM1632" s="14"/>
      <c r="SUN1632" s="14"/>
      <c r="SUO1632" s="14"/>
      <c r="SUP1632" s="14"/>
      <c r="SUQ1632" s="14"/>
      <c r="SUR1632" s="14"/>
      <c r="SUS1632" s="14"/>
      <c r="SUT1632" s="14"/>
      <c r="SUU1632" s="14"/>
      <c r="SUV1632" s="14"/>
      <c r="SUW1632" s="14"/>
      <c r="SUX1632" s="14"/>
      <c r="SUY1632" s="14"/>
      <c r="SUZ1632" s="14"/>
      <c r="SVA1632" s="14"/>
      <c r="SVB1632" s="14"/>
      <c r="SVC1632" s="14"/>
      <c r="SVD1632" s="14"/>
      <c r="SVE1632" s="14"/>
      <c r="SVF1632" s="14"/>
      <c r="SVG1632" s="14"/>
      <c r="SVH1632" s="14"/>
      <c r="SVI1632" s="14"/>
      <c r="SVJ1632" s="14"/>
      <c r="SVK1632" s="14"/>
      <c r="SVL1632" s="14"/>
      <c r="SVM1632" s="14"/>
      <c r="SVN1632" s="14"/>
      <c r="SVO1632" s="14"/>
      <c r="SVP1632" s="14"/>
      <c r="SVQ1632" s="14"/>
      <c r="SVR1632" s="14"/>
      <c r="SVS1632" s="14"/>
      <c r="SVT1632" s="14"/>
      <c r="SVU1632" s="14"/>
      <c r="SVV1632" s="14"/>
      <c r="SVW1632" s="14"/>
      <c r="SVX1632" s="14"/>
      <c r="SVY1632" s="14"/>
      <c r="SVZ1632" s="14"/>
      <c r="SWA1632" s="14"/>
      <c r="SWB1632" s="14"/>
      <c r="SWC1632" s="14"/>
      <c r="SWD1632" s="14"/>
      <c r="SWE1632" s="14"/>
      <c r="SWF1632" s="14"/>
      <c r="SWG1632" s="14"/>
      <c r="SWH1632" s="14"/>
      <c r="SWI1632" s="14"/>
      <c r="SWJ1632" s="14"/>
      <c r="SWK1632" s="14"/>
      <c r="SWL1632" s="14"/>
      <c r="SWM1632" s="14"/>
      <c r="SWN1632" s="14"/>
      <c r="SWO1632" s="14"/>
      <c r="SWP1632" s="14"/>
      <c r="SWQ1632" s="14"/>
      <c r="SWR1632" s="14"/>
      <c r="SWS1632" s="14"/>
      <c r="SWT1632" s="14"/>
      <c r="SWU1632" s="14"/>
      <c r="SWV1632" s="14"/>
      <c r="SWW1632" s="14"/>
      <c r="SWX1632" s="14"/>
      <c r="SWY1632" s="14"/>
      <c r="SWZ1632" s="14"/>
      <c r="SXA1632" s="14"/>
      <c r="SXB1632" s="14"/>
      <c r="SXC1632" s="14"/>
      <c r="SXD1632" s="14"/>
      <c r="SXE1632" s="14"/>
      <c r="SXF1632" s="14"/>
      <c r="SXG1632" s="14"/>
      <c r="SXH1632" s="14"/>
      <c r="SXI1632" s="14"/>
      <c r="SXJ1632" s="14"/>
      <c r="SXK1632" s="14"/>
      <c r="SXL1632" s="14"/>
      <c r="SXM1632" s="14"/>
      <c r="SXN1632" s="14"/>
      <c r="SXO1632" s="14"/>
      <c r="SXP1632" s="14"/>
      <c r="SXQ1632" s="14"/>
      <c r="SXR1632" s="14"/>
      <c r="SXS1632" s="14"/>
      <c r="SXT1632" s="14"/>
      <c r="SXU1632" s="14"/>
      <c r="SXV1632" s="14"/>
      <c r="SXW1632" s="14"/>
      <c r="SXX1632" s="14"/>
      <c r="SXY1632" s="14"/>
      <c r="SXZ1632" s="14"/>
      <c r="SYA1632" s="14"/>
      <c r="SYB1632" s="14"/>
      <c r="SYC1632" s="14"/>
      <c r="SYD1632" s="14"/>
      <c r="SYE1632" s="14"/>
      <c r="SYF1632" s="14"/>
      <c r="SYG1632" s="14"/>
      <c r="SYH1632" s="14"/>
      <c r="SYI1632" s="14"/>
      <c r="SYJ1632" s="14"/>
      <c r="SYK1632" s="14"/>
      <c r="SYL1632" s="14"/>
      <c r="SYM1632" s="14"/>
      <c r="SYN1632" s="14"/>
      <c r="SYO1632" s="14"/>
      <c r="SYP1632" s="14"/>
      <c r="SYQ1632" s="14"/>
      <c r="SYR1632" s="14"/>
      <c r="SYS1632" s="14"/>
      <c r="SYT1632" s="14"/>
      <c r="SYU1632" s="14"/>
      <c r="SYV1632" s="14"/>
      <c r="SYW1632" s="14"/>
      <c r="SYX1632" s="14"/>
      <c r="SYY1632" s="14"/>
      <c r="SYZ1632" s="14"/>
      <c r="SZA1632" s="14"/>
      <c r="SZB1632" s="14"/>
      <c r="SZC1632" s="14"/>
      <c r="SZD1632" s="14"/>
      <c r="SZE1632" s="14"/>
      <c r="SZF1632" s="14"/>
      <c r="SZG1632" s="14"/>
      <c r="SZH1632" s="14"/>
      <c r="SZI1632" s="14"/>
      <c r="SZJ1632" s="14"/>
      <c r="SZK1632" s="14"/>
      <c r="SZL1632" s="14"/>
      <c r="SZM1632" s="14"/>
      <c r="SZN1632" s="14"/>
      <c r="SZO1632" s="14"/>
      <c r="SZP1632" s="14"/>
      <c r="SZQ1632" s="14"/>
      <c r="SZR1632" s="14"/>
      <c r="SZS1632" s="14"/>
      <c r="SZT1632" s="14"/>
      <c r="SZU1632" s="14"/>
      <c r="SZV1632" s="14"/>
      <c r="SZW1632" s="14"/>
      <c r="SZX1632" s="14"/>
      <c r="SZY1632" s="14"/>
      <c r="SZZ1632" s="14"/>
      <c r="TAA1632" s="14"/>
      <c r="TAB1632" s="14"/>
      <c r="TAC1632" s="14"/>
      <c r="TAD1632" s="14"/>
      <c r="TAE1632" s="14"/>
      <c r="TAF1632" s="14"/>
      <c r="TAG1632" s="14"/>
      <c r="TAH1632" s="14"/>
      <c r="TAI1632" s="14"/>
      <c r="TAJ1632" s="14"/>
      <c r="TAK1632" s="14"/>
      <c r="TAL1632" s="14"/>
      <c r="TAM1632" s="14"/>
      <c r="TAN1632" s="14"/>
      <c r="TAO1632" s="14"/>
      <c r="TAP1632" s="14"/>
      <c r="TAQ1632" s="14"/>
      <c r="TAR1632" s="14"/>
      <c r="TAS1632" s="14"/>
      <c r="TAT1632" s="14"/>
      <c r="TAU1632" s="14"/>
      <c r="TAV1632" s="14"/>
      <c r="TAW1632" s="14"/>
      <c r="TAX1632" s="14"/>
      <c r="TAY1632" s="14"/>
      <c r="TAZ1632" s="14"/>
      <c r="TBA1632" s="14"/>
      <c r="TBB1632" s="14"/>
      <c r="TBC1632" s="14"/>
      <c r="TBD1632" s="14"/>
      <c r="TBE1632" s="14"/>
      <c r="TBF1632" s="14"/>
      <c r="TBG1632" s="14"/>
      <c r="TBH1632" s="14"/>
      <c r="TBI1632" s="14"/>
      <c r="TBJ1632" s="14"/>
      <c r="TBK1632" s="14"/>
      <c r="TBL1632" s="14"/>
      <c r="TBM1632" s="14"/>
      <c r="TBN1632" s="14"/>
      <c r="TBO1632" s="14"/>
      <c r="TBP1632" s="14"/>
      <c r="TBQ1632" s="14"/>
      <c r="TBR1632" s="14"/>
      <c r="TBS1632" s="14"/>
      <c r="TBT1632" s="14"/>
      <c r="TBU1632" s="14"/>
      <c r="TBV1632" s="14"/>
      <c r="TBW1632" s="14"/>
      <c r="TBX1632" s="14"/>
      <c r="TBY1632" s="14"/>
      <c r="TBZ1632" s="14"/>
      <c r="TCA1632" s="14"/>
      <c r="TCB1632" s="14"/>
      <c r="TCC1632" s="14"/>
      <c r="TCD1632" s="14"/>
      <c r="TCE1632" s="14"/>
      <c r="TCF1632" s="14"/>
      <c r="TCG1632" s="14"/>
      <c r="TCH1632" s="14"/>
      <c r="TCI1632" s="14"/>
      <c r="TCJ1632" s="14"/>
      <c r="TCK1632" s="14"/>
      <c r="TCL1632" s="14"/>
      <c r="TCM1632" s="14"/>
      <c r="TCN1632" s="14"/>
      <c r="TCO1632" s="14"/>
      <c r="TCP1632" s="14"/>
      <c r="TCQ1632" s="14"/>
      <c r="TCR1632" s="14"/>
      <c r="TCS1632" s="14"/>
      <c r="TCT1632" s="14"/>
      <c r="TCU1632" s="14"/>
      <c r="TCV1632" s="14"/>
      <c r="TCW1632" s="14"/>
      <c r="TCX1632" s="14"/>
      <c r="TCY1632" s="14"/>
      <c r="TCZ1632" s="14"/>
      <c r="TDA1632" s="14"/>
      <c r="TDB1632" s="14"/>
      <c r="TDC1632" s="14"/>
      <c r="TDD1632" s="14"/>
      <c r="TDE1632" s="14"/>
      <c r="TDF1632" s="14"/>
      <c r="TDG1632" s="14"/>
      <c r="TDH1632" s="14"/>
      <c r="TDI1632" s="14"/>
      <c r="TDJ1632" s="14"/>
      <c r="TDK1632" s="14"/>
      <c r="TDL1632" s="14"/>
      <c r="TDM1632" s="14"/>
      <c r="TDN1632" s="14"/>
      <c r="TDO1632" s="14"/>
      <c r="TDP1632" s="14"/>
      <c r="TDQ1632" s="14"/>
      <c r="TDR1632" s="14"/>
      <c r="TDS1632" s="14"/>
      <c r="TDT1632" s="14"/>
      <c r="TDU1632" s="14"/>
      <c r="TDV1632" s="14"/>
      <c r="TDW1632" s="14"/>
      <c r="TDX1632" s="14"/>
      <c r="TDY1632" s="14"/>
      <c r="TDZ1632" s="14"/>
      <c r="TEA1632" s="14"/>
      <c r="TEB1632" s="14"/>
      <c r="TEC1632" s="14"/>
      <c r="TED1632" s="14"/>
      <c r="TEE1632" s="14"/>
      <c r="TEF1632" s="14"/>
      <c r="TEG1632" s="14"/>
      <c r="TEH1632" s="14"/>
      <c r="TEI1632" s="14"/>
      <c r="TEJ1632" s="14"/>
      <c r="TEK1632" s="14"/>
      <c r="TEL1632" s="14"/>
      <c r="TEM1632" s="14"/>
      <c r="TEN1632" s="14"/>
      <c r="TEO1632" s="14"/>
      <c r="TEP1632" s="14"/>
      <c r="TEQ1632" s="14"/>
      <c r="TER1632" s="14"/>
      <c r="TES1632" s="14"/>
      <c r="TET1632" s="14"/>
      <c r="TEU1632" s="14"/>
      <c r="TEV1632" s="14"/>
      <c r="TEW1632" s="14"/>
      <c r="TEX1632" s="14"/>
      <c r="TEY1632" s="14"/>
      <c r="TEZ1632" s="14"/>
      <c r="TFA1632" s="14"/>
      <c r="TFB1632" s="14"/>
      <c r="TFC1632" s="14"/>
      <c r="TFD1632" s="14"/>
      <c r="TFE1632" s="14"/>
      <c r="TFF1632" s="14"/>
      <c r="TFG1632" s="14"/>
      <c r="TFH1632" s="14"/>
      <c r="TFI1632" s="14"/>
      <c r="TFJ1632" s="14"/>
      <c r="TFK1632" s="14"/>
      <c r="TFL1632" s="14"/>
      <c r="TFM1632" s="14"/>
      <c r="TFN1632" s="14"/>
      <c r="TFO1632" s="14"/>
      <c r="TFP1632" s="14"/>
      <c r="TFQ1632" s="14"/>
      <c r="TFR1632" s="14"/>
      <c r="TFS1632" s="14"/>
      <c r="TFT1632" s="14"/>
      <c r="TFU1632" s="14"/>
      <c r="TFV1632" s="14"/>
      <c r="TFW1632" s="14"/>
      <c r="TFX1632" s="14"/>
      <c r="TFY1632" s="14"/>
      <c r="TFZ1632" s="14"/>
      <c r="TGA1632" s="14"/>
      <c r="TGB1632" s="14"/>
      <c r="TGC1632" s="14"/>
      <c r="TGD1632" s="14"/>
      <c r="TGE1632" s="14"/>
      <c r="TGF1632" s="14"/>
      <c r="TGG1632" s="14"/>
      <c r="TGH1632" s="14"/>
      <c r="TGI1632" s="14"/>
      <c r="TGJ1632" s="14"/>
      <c r="TGK1632" s="14"/>
      <c r="TGL1632" s="14"/>
      <c r="TGM1632" s="14"/>
      <c r="TGN1632" s="14"/>
      <c r="TGO1632" s="14"/>
      <c r="TGP1632" s="14"/>
      <c r="TGQ1632" s="14"/>
      <c r="TGR1632" s="14"/>
      <c r="TGS1632" s="14"/>
      <c r="TGT1632" s="14"/>
      <c r="TGU1632" s="14"/>
      <c r="TGV1632" s="14"/>
      <c r="TGW1632" s="14"/>
      <c r="TGX1632" s="14"/>
      <c r="TGY1632" s="14"/>
      <c r="TGZ1632" s="14"/>
      <c r="THA1632" s="14"/>
      <c r="THB1632" s="14"/>
      <c r="THC1632" s="14"/>
      <c r="THD1632" s="14"/>
      <c r="THE1632" s="14"/>
      <c r="THF1632" s="14"/>
      <c r="THG1632" s="14"/>
      <c r="THH1632" s="14"/>
      <c r="THI1632" s="14"/>
      <c r="THJ1632" s="14"/>
      <c r="THK1632" s="14"/>
      <c r="THL1632" s="14"/>
      <c r="THM1632" s="14"/>
      <c r="THN1632" s="14"/>
      <c r="THO1632" s="14"/>
      <c r="THP1632" s="14"/>
      <c r="THQ1632" s="14"/>
      <c r="THR1632" s="14"/>
      <c r="THS1632" s="14"/>
      <c r="THT1632" s="14"/>
      <c r="THU1632" s="14"/>
      <c r="THV1632" s="14"/>
      <c r="THW1632" s="14"/>
      <c r="THX1632" s="14"/>
      <c r="THY1632" s="14"/>
      <c r="THZ1632" s="14"/>
      <c r="TIA1632" s="14"/>
      <c r="TIB1632" s="14"/>
      <c r="TIC1632" s="14"/>
      <c r="TID1632" s="14"/>
      <c r="TIE1632" s="14"/>
      <c r="TIF1632" s="14"/>
      <c r="TIG1632" s="14"/>
      <c r="TIH1632" s="14"/>
      <c r="TII1632" s="14"/>
      <c r="TIJ1632" s="14"/>
      <c r="TIK1632" s="14"/>
      <c r="TIL1632" s="14"/>
      <c r="TIM1632" s="14"/>
      <c r="TIN1632" s="14"/>
      <c r="TIO1632" s="14"/>
      <c r="TIP1632" s="14"/>
      <c r="TIQ1632" s="14"/>
      <c r="TIR1632" s="14"/>
      <c r="TIS1632" s="14"/>
      <c r="TIT1632" s="14"/>
      <c r="TIU1632" s="14"/>
      <c r="TIV1632" s="14"/>
      <c r="TIW1632" s="14"/>
      <c r="TIX1632" s="14"/>
      <c r="TIY1632" s="14"/>
      <c r="TIZ1632" s="14"/>
      <c r="TJA1632" s="14"/>
      <c r="TJB1632" s="14"/>
      <c r="TJC1632" s="14"/>
      <c r="TJD1632" s="14"/>
      <c r="TJE1632" s="14"/>
      <c r="TJF1632" s="14"/>
      <c r="TJG1632" s="14"/>
      <c r="TJH1632" s="14"/>
      <c r="TJI1632" s="14"/>
      <c r="TJJ1632" s="14"/>
      <c r="TJK1632" s="14"/>
      <c r="TJL1632" s="14"/>
      <c r="TJM1632" s="14"/>
      <c r="TJN1632" s="14"/>
      <c r="TJO1632" s="14"/>
      <c r="TJP1632" s="14"/>
      <c r="TJQ1632" s="14"/>
      <c r="TJR1632" s="14"/>
      <c r="TJS1632" s="14"/>
      <c r="TJT1632" s="14"/>
      <c r="TJU1632" s="14"/>
      <c r="TJV1632" s="14"/>
      <c r="TJW1632" s="14"/>
      <c r="TJX1632" s="14"/>
      <c r="TJY1632" s="14"/>
      <c r="TJZ1632" s="14"/>
      <c r="TKA1632" s="14"/>
      <c r="TKB1632" s="14"/>
      <c r="TKC1632" s="14"/>
      <c r="TKD1632" s="14"/>
      <c r="TKE1632" s="14"/>
      <c r="TKF1632" s="14"/>
      <c r="TKG1632" s="14"/>
      <c r="TKH1632" s="14"/>
      <c r="TKI1632" s="14"/>
      <c r="TKJ1632" s="14"/>
      <c r="TKK1632" s="14"/>
      <c r="TKL1632" s="14"/>
      <c r="TKM1632" s="14"/>
      <c r="TKN1632" s="14"/>
      <c r="TKO1632" s="14"/>
      <c r="TKP1632" s="14"/>
      <c r="TKQ1632" s="14"/>
      <c r="TKR1632" s="14"/>
      <c r="TKS1632" s="14"/>
      <c r="TKT1632" s="14"/>
      <c r="TKU1632" s="14"/>
      <c r="TKV1632" s="14"/>
      <c r="TKW1632" s="14"/>
      <c r="TKX1632" s="14"/>
      <c r="TKY1632" s="14"/>
      <c r="TKZ1632" s="14"/>
      <c r="TLA1632" s="14"/>
      <c r="TLB1632" s="14"/>
      <c r="TLC1632" s="14"/>
      <c r="TLD1632" s="14"/>
      <c r="TLE1632" s="14"/>
      <c r="TLF1632" s="14"/>
      <c r="TLG1632" s="14"/>
      <c r="TLH1632" s="14"/>
      <c r="TLI1632" s="14"/>
      <c r="TLJ1632" s="14"/>
      <c r="TLK1632" s="14"/>
      <c r="TLL1632" s="14"/>
      <c r="TLM1632" s="14"/>
      <c r="TLN1632" s="14"/>
      <c r="TLO1632" s="14"/>
      <c r="TLP1632" s="14"/>
      <c r="TLQ1632" s="14"/>
      <c r="TLR1632" s="14"/>
      <c r="TLS1632" s="14"/>
      <c r="TLT1632" s="14"/>
      <c r="TLU1632" s="14"/>
      <c r="TLV1632" s="14"/>
      <c r="TLW1632" s="14"/>
      <c r="TLX1632" s="14"/>
      <c r="TLY1632" s="14"/>
      <c r="TLZ1632" s="14"/>
      <c r="TMA1632" s="14"/>
      <c r="TMB1632" s="14"/>
      <c r="TMC1632" s="14"/>
      <c r="TMD1632" s="14"/>
      <c r="TME1632" s="14"/>
      <c r="TMF1632" s="14"/>
      <c r="TMG1632" s="14"/>
      <c r="TMH1632" s="14"/>
      <c r="TMI1632" s="14"/>
      <c r="TMJ1632" s="14"/>
      <c r="TMK1632" s="14"/>
      <c r="TML1632" s="14"/>
      <c r="TMM1632" s="14"/>
      <c r="TMN1632" s="14"/>
      <c r="TMO1632" s="14"/>
      <c r="TMP1632" s="14"/>
      <c r="TMQ1632" s="14"/>
      <c r="TMR1632" s="14"/>
      <c r="TMS1632" s="14"/>
      <c r="TMT1632" s="14"/>
      <c r="TMU1632" s="14"/>
      <c r="TMV1632" s="14"/>
      <c r="TMW1632" s="14"/>
      <c r="TMX1632" s="14"/>
      <c r="TMY1632" s="14"/>
      <c r="TMZ1632" s="14"/>
      <c r="TNA1632" s="14"/>
      <c r="TNB1632" s="14"/>
      <c r="TNC1632" s="14"/>
      <c r="TND1632" s="14"/>
      <c r="TNE1632" s="14"/>
      <c r="TNF1632" s="14"/>
      <c r="TNG1632" s="14"/>
      <c r="TNH1632" s="14"/>
      <c r="TNI1632" s="14"/>
      <c r="TNJ1632" s="14"/>
      <c r="TNK1632" s="14"/>
      <c r="TNL1632" s="14"/>
      <c r="TNM1632" s="14"/>
      <c r="TNN1632" s="14"/>
      <c r="TNO1632" s="14"/>
      <c r="TNP1632" s="14"/>
      <c r="TNQ1632" s="14"/>
      <c r="TNR1632" s="14"/>
      <c r="TNS1632" s="14"/>
      <c r="TNT1632" s="14"/>
      <c r="TNU1632" s="14"/>
      <c r="TNV1632" s="14"/>
      <c r="TNW1632" s="14"/>
      <c r="TNX1632" s="14"/>
      <c r="TNY1632" s="14"/>
      <c r="TNZ1632" s="14"/>
      <c r="TOA1632" s="14"/>
      <c r="TOB1632" s="14"/>
      <c r="TOC1632" s="14"/>
      <c r="TOD1632" s="14"/>
      <c r="TOE1632" s="14"/>
      <c r="TOF1632" s="14"/>
      <c r="TOG1632" s="14"/>
      <c r="TOH1632" s="14"/>
      <c r="TOI1632" s="14"/>
      <c r="TOJ1632" s="14"/>
      <c r="TOK1632" s="14"/>
      <c r="TOL1632" s="14"/>
      <c r="TOM1632" s="14"/>
      <c r="TON1632" s="14"/>
      <c r="TOO1632" s="14"/>
      <c r="TOP1632" s="14"/>
      <c r="TOQ1632" s="14"/>
      <c r="TOR1632" s="14"/>
      <c r="TOS1632" s="14"/>
      <c r="TOT1632" s="14"/>
      <c r="TOU1632" s="14"/>
      <c r="TOV1632" s="14"/>
      <c r="TOW1632" s="14"/>
      <c r="TOX1632" s="14"/>
      <c r="TOY1632" s="14"/>
      <c r="TOZ1632" s="14"/>
      <c r="TPA1632" s="14"/>
      <c r="TPB1632" s="14"/>
      <c r="TPC1632" s="14"/>
      <c r="TPD1632" s="14"/>
      <c r="TPE1632" s="14"/>
      <c r="TPF1632" s="14"/>
      <c r="TPG1632" s="14"/>
      <c r="TPH1632" s="14"/>
      <c r="TPI1632" s="14"/>
      <c r="TPJ1632" s="14"/>
      <c r="TPK1632" s="14"/>
      <c r="TPL1632" s="14"/>
      <c r="TPM1632" s="14"/>
      <c r="TPN1632" s="14"/>
      <c r="TPO1632" s="14"/>
      <c r="TPP1632" s="14"/>
      <c r="TPQ1632" s="14"/>
      <c r="TPR1632" s="14"/>
      <c r="TPS1632" s="14"/>
      <c r="TPT1632" s="14"/>
      <c r="TPU1632" s="14"/>
      <c r="TPV1632" s="14"/>
      <c r="TPW1632" s="14"/>
      <c r="TPX1632" s="14"/>
      <c r="TPY1632" s="14"/>
      <c r="TPZ1632" s="14"/>
      <c r="TQA1632" s="14"/>
      <c r="TQB1632" s="14"/>
      <c r="TQC1632" s="14"/>
      <c r="TQD1632" s="14"/>
      <c r="TQE1632" s="14"/>
      <c r="TQF1632" s="14"/>
      <c r="TQG1632" s="14"/>
      <c r="TQH1632" s="14"/>
      <c r="TQI1632" s="14"/>
      <c r="TQJ1632" s="14"/>
      <c r="TQK1632" s="14"/>
      <c r="TQL1632" s="14"/>
      <c r="TQM1632" s="14"/>
      <c r="TQN1632" s="14"/>
      <c r="TQO1632" s="14"/>
      <c r="TQP1632" s="14"/>
      <c r="TQQ1632" s="14"/>
      <c r="TQR1632" s="14"/>
      <c r="TQS1632" s="14"/>
      <c r="TQT1632" s="14"/>
      <c r="TQU1632" s="14"/>
      <c r="TQV1632" s="14"/>
      <c r="TQW1632" s="14"/>
      <c r="TQX1632" s="14"/>
      <c r="TQY1632" s="14"/>
      <c r="TQZ1632" s="14"/>
      <c r="TRA1632" s="14"/>
      <c r="TRB1632" s="14"/>
      <c r="TRC1632" s="14"/>
      <c r="TRD1632" s="14"/>
      <c r="TRE1632" s="14"/>
      <c r="TRF1632" s="14"/>
      <c r="TRG1632" s="14"/>
      <c r="TRH1632" s="14"/>
      <c r="TRI1632" s="14"/>
      <c r="TRJ1632" s="14"/>
      <c r="TRK1632" s="14"/>
      <c r="TRL1632" s="14"/>
      <c r="TRM1632" s="14"/>
      <c r="TRN1632" s="14"/>
      <c r="TRO1632" s="14"/>
      <c r="TRP1632" s="14"/>
      <c r="TRQ1632" s="14"/>
      <c r="TRR1632" s="14"/>
      <c r="TRS1632" s="14"/>
      <c r="TRT1632" s="14"/>
      <c r="TRU1632" s="14"/>
      <c r="TRV1632" s="14"/>
      <c r="TRW1632" s="14"/>
      <c r="TRX1632" s="14"/>
      <c r="TRY1632" s="14"/>
      <c r="TRZ1632" s="14"/>
      <c r="TSA1632" s="14"/>
      <c r="TSB1632" s="14"/>
      <c r="TSC1632" s="14"/>
      <c r="TSD1632" s="14"/>
      <c r="TSE1632" s="14"/>
      <c r="TSF1632" s="14"/>
      <c r="TSG1632" s="14"/>
      <c r="TSH1632" s="14"/>
      <c r="TSI1632" s="14"/>
      <c r="TSJ1632" s="14"/>
      <c r="TSK1632" s="14"/>
      <c r="TSL1632" s="14"/>
      <c r="TSM1632" s="14"/>
      <c r="TSN1632" s="14"/>
      <c r="TSO1632" s="14"/>
      <c r="TSP1632" s="14"/>
      <c r="TSQ1632" s="14"/>
      <c r="TSR1632" s="14"/>
      <c r="TSS1632" s="14"/>
      <c r="TST1632" s="14"/>
      <c r="TSU1632" s="14"/>
      <c r="TSV1632" s="14"/>
      <c r="TSW1632" s="14"/>
      <c r="TSX1632" s="14"/>
      <c r="TSY1632" s="14"/>
      <c r="TSZ1632" s="14"/>
      <c r="TTA1632" s="14"/>
      <c r="TTB1632" s="14"/>
      <c r="TTC1632" s="14"/>
      <c r="TTD1632" s="14"/>
      <c r="TTE1632" s="14"/>
      <c r="TTF1632" s="14"/>
      <c r="TTG1632" s="14"/>
      <c r="TTH1632" s="14"/>
      <c r="TTI1632" s="14"/>
      <c r="TTJ1632" s="14"/>
      <c r="TTK1632" s="14"/>
      <c r="TTL1632" s="14"/>
      <c r="TTM1632" s="14"/>
      <c r="TTN1632" s="14"/>
      <c r="TTO1632" s="14"/>
      <c r="TTP1632" s="14"/>
      <c r="TTQ1632" s="14"/>
      <c r="TTR1632" s="14"/>
      <c r="TTS1632" s="14"/>
      <c r="TTT1632" s="14"/>
      <c r="TTU1632" s="14"/>
      <c r="TTV1632" s="14"/>
      <c r="TTW1632" s="14"/>
      <c r="TTX1632" s="14"/>
      <c r="TTY1632" s="14"/>
      <c r="TTZ1632" s="14"/>
      <c r="TUA1632" s="14"/>
      <c r="TUB1632" s="14"/>
      <c r="TUC1632" s="14"/>
      <c r="TUD1632" s="14"/>
      <c r="TUE1632" s="14"/>
      <c r="TUF1632" s="14"/>
      <c r="TUG1632" s="14"/>
      <c r="TUH1632" s="14"/>
      <c r="TUI1632" s="14"/>
      <c r="TUJ1632" s="14"/>
      <c r="TUK1632" s="14"/>
      <c r="TUL1632" s="14"/>
      <c r="TUM1632" s="14"/>
      <c r="TUN1632" s="14"/>
      <c r="TUO1632" s="14"/>
      <c r="TUP1632" s="14"/>
      <c r="TUQ1632" s="14"/>
      <c r="TUR1632" s="14"/>
      <c r="TUS1632" s="14"/>
      <c r="TUT1632" s="14"/>
      <c r="TUU1632" s="14"/>
      <c r="TUV1632" s="14"/>
      <c r="TUW1632" s="14"/>
      <c r="TUX1632" s="14"/>
      <c r="TUY1632" s="14"/>
      <c r="TUZ1632" s="14"/>
      <c r="TVA1632" s="14"/>
      <c r="TVB1632" s="14"/>
      <c r="TVC1632" s="14"/>
      <c r="TVD1632" s="14"/>
      <c r="TVE1632" s="14"/>
      <c r="TVF1632" s="14"/>
      <c r="TVG1632" s="14"/>
      <c r="TVH1632" s="14"/>
      <c r="TVI1632" s="14"/>
      <c r="TVJ1632" s="14"/>
      <c r="TVK1632" s="14"/>
      <c r="TVL1632" s="14"/>
      <c r="TVM1632" s="14"/>
      <c r="TVN1632" s="14"/>
      <c r="TVO1632" s="14"/>
      <c r="TVP1632" s="14"/>
      <c r="TVQ1632" s="14"/>
      <c r="TVR1632" s="14"/>
      <c r="TVS1632" s="14"/>
      <c r="TVT1632" s="14"/>
      <c r="TVU1632" s="14"/>
      <c r="TVV1632" s="14"/>
      <c r="TVW1632" s="14"/>
      <c r="TVX1632" s="14"/>
      <c r="TVY1632" s="14"/>
      <c r="TVZ1632" s="14"/>
      <c r="TWA1632" s="14"/>
      <c r="TWB1632" s="14"/>
      <c r="TWC1632" s="14"/>
      <c r="TWD1632" s="14"/>
      <c r="TWE1632" s="14"/>
      <c r="TWF1632" s="14"/>
      <c r="TWG1632" s="14"/>
      <c r="TWH1632" s="14"/>
      <c r="TWI1632" s="14"/>
      <c r="TWJ1632" s="14"/>
      <c r="TWK1632" s="14"/>
      <c r="TWL1632" s="14"/>
      <c r="TWM1632" s="14"/>
      <c r="TWN1632" s="14"/>
      <c r="TWO1632" s="14"/>
      <c r="TWP1632" s="14"/>
      <c r="TWQ1632" s="14"/>
      <c r="TWR1632" s="14"/>
      <c r="TWS1632" s="14"/>
      <c r="TWT1632" s="14"/>
      <c r="TWU1632" s="14"/>
      <c r="TWV1632" s="14"/>
      <c r="TWW1632" s="14"/>
      <c r="TWX1632" s="14"/>
      <c r="TWY1632" s="14"/>
      <c r="TWZ1632" s="14"/>
      <c r="TXA1632" s="14"/>
      <c r="TXB1632" s="14"/>
      <c r="TXC1632" s="14"/>
      <c r="TXD1632" s="14"/>
      <c r="TXE1632" s="14"/>
      <c r="TXF1632" s="14"/>
      <c r="TXG1632" s="14"/>
      <c r="TXH1632" s="14"/>
      <c r="TXI1632" s="14"/>
      <c r="TXJ1632" s="14"/>
      <c r="TXK1632" s="14"/>
      <c r="TXL1632" s="14"/>
      <c r="TXM1632" s="14"/>
      <c r="TXN1632" s="14"/>
      <c r="TXO1632" s="14"/>
      <c r="TXP1632" s="14"/>
      <c r="TXQ1632" s="14"/>
      <c r="TXR1632" s="14"/>
      <c r="TXS1632" s="14"/>
      <c r="TXT1632" s="14"/>
      <c r="TXU1632" s="14"/>
      <c r="TXV1632" s="14"/>
      <c r="TXW1632" s="14"/>
      <c r="TXX1632" s="14"/>
      <c r="TXY1632" s="14"/>
      <c r="TXZ1632" s="14"/>
      <c r="TYA1632" s="14"/>
      <c r="TYB1632" s="14"/>
      <c r="TYC1632" s="14"/>
      <c r="TYD1632" s="14"/>
      <c r="TYE1632" s="14"/>
      <c r="TYF1632" s="14"/>
      <c r="TYG1632" s="14"/>
      <c r="TYH1632" s="14"/>
      <c r="TYI1632" s="14"/>
      <c r="TYJ1632" s="14"/>
      <c r="TYK1632" s="14"/>
      <c r="TYL1632" s="14"/>
      <c r="TYM1632" s="14"/>
      <c r="TYN1632" s="14"/>
      <c r="TYO1632" s="14"/>
      <c r="TYP1632" s="14"/>
      <c r="TYQ1632" s="14"/>
      <c r="TYR1632" s="14"/>
      <c r="TYS1632" s="14"/>
      <c r="TYT1632" s="14"/>
      <c r="TYU1632" s="14"/>
      <c r="TYV1632" s="14"/>
      <c r="TYW1632" s="14"/>
      <c r="TYX1632" s="14"/>
      <c r="TYY1632" s="14"/>
      <c r="TYZ1632" s="14"/>
      <c r="TZA1632" s="14"/>
      <c r="TZB1632" s="14"/>
      <c r="TZC1632" s="14"/>
      <c r="TZD1632" s="14"/>
      <c r="TZE1632" s="14"/>
      <c r="TZF1632" s="14"/>
      <c r="TZG1632" s="14"/>
      <c r="TZH1632" s="14"/>
      <c r="TZI1632" s="14"/>
      <c r="TZJ1632" s="14"/>
      <c r="TZK1632" s="14"/>
      <c r="TZL1632" s="14"/>
      <c r="TZM1632" s="14"/>
      <c r="TZN1632" s="14"/>
      <c r="TZO1632" s="14"/>
      <c r="TZP1632" s="14"/>
      <c r="TZQ1632" s="14"/>
      <c r="TZR1632" s="14"/>
      <c r="TZS1632" s="14"/>
      <c r="TZT1632" s="14"/>
      <c r="TZU1632" s="14"/>
      <c r="TZV1632" s="14"/>
      <c r="TZW1632" s="14"/>
      <c r="TZX1632" s="14"/>
      <c r="TZY1632" s="14"/>
      <c r="TZZ1632" s="14"/>
      <c r="UAA1632" s="14"/>
      <c r="UAB1632" s="14"/>
      <c r="UAC1632" s="14"/>
      <c r="UAD1632" s="14"/>
      <c r="UAE1632" s="14"/>
      <c r="UAF1632" s="14"/>
      <c r="UAG1632" s="14"/>
      <c r="UAH1632" s="14"/>
      <c r="UAI1632" s="14"/>
      <c r="UAJ1632" s="14"/>
      <c r="UAK1632" s="14"/>
      <c r="UAL1632" s="14"/>
      <c r="UAM1632" s="14"/>
      <c r="UAN1632" s="14"/>
      <c r="UAO1632" s="14"/>
      <c r="UAP1632" s="14"/>
      <c r="UAQ1632" s="14"/>
      <c r="UAR1632" s="14"/>
      <c r="UAS1632" s="14"/>
      <c r="UAT1632" s="14"/>
      <c r="UAU1632" s="14"/>
      <c r="UAV1632" s="14"/>
      <c r="UAW1632" s="14"/>
      <c r="UAX1632" s="14"/>
      <c r="UAY1632" s="14"/>
      <c r="UAZ1632" s="14"/>
      <c r="UBA1632" s="14"/>
      <c r="UBB1632" s="14"/>
      <c r="UBC1632" s="14"/>
      <c r="UBD1632" s="14"/>
      <c r="UBE1632" s="14"/>
      <c r="UBF1632" s="14"/>
      <c r="UBG1632" s="14"/>
      <c r="UBH1632" s="14"/>
      <c r="UBI1632" s="14"/>
      <c r="UBJ1632" s="14"/>
      <c r="UBK1632" s="14"/>
      <c r="UBL1632" s="14"/>
      <c r="UBM1632" s="14"/>
      <c r="UBN1632" s="14"/>
      <c r="UBO1632" s="14"/>
      <c r="UBP1632" s="14"/>
      <c r="UBQ1632" s="14"/>
      <c r="UBR1632" s="14"/>
      <c r="UBS1632" s="14"/>
      <c r="UBT1632" s="14"/>
      <c r="UBU1632" s="14"/>
      <c r="UBV1632" s="14"/>
      <c r="UBW1632" s="14"/>
      <c r="UBX1632" s="14"/>
      <c r="UBY1632" s="14"/>
      <c r="UBZ1632" s="14"/>
      <c r="UCA1632" s="14"/>
      <c r="UCB1632" s="14"/>
      <c r="UCC1632" s="14"/>
      <c r="UCD1632" s="14"/>
      <c r="UCE1632" s="14"/>
      <c r="UCF1632" s="14"/>
      <c r="UCG1632" s="14"/>
      <c r="UCH1632" s="14"/>
      <c r="UCI1632" s="14"/>
      <c r="UCJ1632" s="14"/>
      <c r="UCK1632" s="14"/>
      <c r="UCL1632" s="14"/>
      <c r="UCM1632" s="14"/>
      <c r="UCN1632" s="14"/>
      <c r="UCO1632" s="14"/>
      <c r="UCP1632" s="14"/>
      <c r="UCQ1632" s="14"/>
      <c r="UCR1632" s="14"/>
      <c r="UCS1632" s="14"/>
      <c r="UCT1632" s="14"/>
      <c r="UCU1632" s="14"/>
      <c r="UCV1632" s="14"/>
      <c r="UCW1632" s="14"/>
      <c r="UCX1632" s="14"/>
      <c r="UCY1632" s="14"/>
      <c r="UCZ1632" s="14"/>
      <c r="UDA1632" s="14"/>
      <c r="UDB1632" s="14"/>
      <c r="UDC1632" s="14"/>
      <c r="UDD1632" s="14"/>
      <c r="UDE1632" s="14"/>
      <c r="UDF1632" s="14"/>
      <c r="UDG1632" s="14"/>
      <c r="UDH1632" s="14"/>
      <c r="UDI1632" s="14"/>
      <c r="UDJ1632" s="14"/>
      <c r="UDK1632" s="14"/>
      <c r="UDL1632" s="14"/>
      <c r="UDM1632" s="14"/>
      <c r="UDN1632" s="14"/>
      <c r="UDO1632" s="14"/>
      <c r="UDP1632" s="14"/>
      <c r="UDQ1632" s="14"/>
      <c r="UDR1632" s="14"/>
      <c r="UDS1632" s="14"/>
      <c r="UDT1632" s="14"/>
      <c r="UDU1632" s="14"/>
      <c r="UDV1632" s="14"/>
      <c r="UDW1632" s="14"/>
      <c r="UDX1632" s="14"/>
      <c r="UDY1632" s="14"/>
      <c r="UDZ1632" s="14"/>
      <c r="UEA1632" s="14"/>
      <c r="UEB1632" s="14"/>
      <c r="UEC1632" s="14"/>
      <c r="UED1632" s="14"/>
      <c r="UEE1632" s="14"/>
      <c r="UEF1632" s="14"/>
      <c r="UEG1632" s="14"/>
      <c r="UEH1632" s="14"/>
      <c r="UEI1632" s="14"/>
      <c r="UEJ1632" s="14"/>
      <c r="UEK1632" s="14"/>
      <c r="UEL1632" s="14"/>
      <c r="UEM1632" s="14"/>
      <c r="UEN1632" s="14"/>
      <c r="UEO1632" s="14"/>
      <c r="UEP1632" s="14"/>
      <c r="UEQ1632" s="14"/>
      <c r="UER1632" s="14"/>
      <c r="UES1632" s="14"/>
      <c r="UET1632" s="14"/>
      <c r="UEU1632" s="14"/>
      <c r="UEV1632" s="14"/>
      <c r="UEW1632" s="14"/>
      <c r="UEX1632" s="14"/>
      <c r="UEY1632" s="14"/>
      <c r="UEZ1632" s="14"/>
      <c r="UFA1632" s="14"/>
      <c r="UFB1632" s="14"/>
      <c r="UFC1632" s="14"/>
      <c r="UFD1632" s="14"/>
      <c r="UFE1632" s="14"/>
      <c r="UFF1632" s="14"/>
      <c r="UFG1632" s="14"/>
      <c r="UFH1632" s="14"/>
      <c r="UFI1632" s="14"/>
      <c r="UFJ1632" s="14"/>
      <c r="UFK1632" s="14"/>
      <c r="UFL1632" s="14"/>
      <c r="UFM1632" s="14"/>
      <c r="UFN1632" s="14"/>
      <c r="UFO1632" s="14"/>
      <c r="UFP1632" s="14"/>
      <c r="UFQ1632" s="14"/>
      <c r="UFR1632" s="14"/>
      <c r="UFS1632" s="14"/>
      <c r="UFT1632" s="14"/>
      <c r="UFU1632" s="14"/>
      <c r="UFV1632" s="14"/>
      <c r="UFW1632" s="14"/>
      <c r="UFX1632" s="14"/>
      <c r="UFY1632" s="14"/>
      <c r="UFZ1632" s="14"/>
      <c r="UGA1632" s="14"/>
      <c r="UGB1632" s="14"/>
      <c r="UGC1632" s="14"/>
      <c r="UGD1632" s="14"/>
      <c r="UGE1632" s="14"/>
      <c r="UGF1632" s="14"/>
      <c r="UGG1632" s="14"/>
      <c r="UGH1632" s="14"/>
      <c r="UGI1632" s="14"/>
      <c r="UGJ1632" s="14"/>
      <c r="UGK1632" s="14"/>
      <c r="UGL1632" s="14"/>
      <c r="UGM1632" s="14"/>
      <c r="UGN1632" s="14"/>
      <c r="UGO1632" s="14"/>
      <c r="UGP1632" s="14"/>
      <c r="UGQ1632" s="14"/>
      <c r="UGR1632" s="14"/>
      <c r="UGS1632" s="14"/>
      <c r="UGT1632" s="14"/>
      <c r="UGU1632" s="14"/>
      <c r="UGV1632" s="14"/>
      <c r="UGW1632" s="14"/>
      <c r="UGX1632" s="14"/>
      <c r="UGY1632" s="14"/>
      <c r="UGZ1632" s="14"/>
      <c r="UHA1632" s="14"/>
      <c r="UHB1632" s="14"/>
      <c r="UHC1632" s="14"/>
      <c r="UHD1632" s="14"/>
      <c r="UHE1632" s="14"/>
      <c r="UHF1632" s="14"/>
      <c r="UHG1632" s="14"/>
      <c r="UHH1632" s="14"/>
      <c r="UHI1632" s="14"/>
      <c r="UHJ1632" s="14"/>
      <c r="UHK1632" s="14"/>
      <c r="UHL1632" s="14"/>
      <c r="UHM1632" s="14"/>
      <c r="UHN1632" s="14"/>
      <c r="UHO1632" s="14"/>
      <c r="UHP1632" s="14"/>
      <c r="UHQ1632" s="14"/>
      <c r="UHR1632" s="14"/>
      <c r="UHS1632" s="14"/>
      <c r="UHT1632" s="14"/>
      <c r="UHU1632" s="14"/>
      <c r="UHV1632" s="14"/>
      <c r="UHW1632" s="14"/>
      <c r="UHX1632" s="14"/>
      <c r="UHY1632" s="14"/>
      <c r="UHZ1632" s="14"/>
      <c r="UIA1632" s="14"/>
      <c r="UIB1632" s="14"/>
      <c r="UIC1632" s="14"/>
      <c r="UID1632" s="14"/>
      <c r="UIE1632" s="14"/>
      <c r="UIF1632" s="14"/>
      <c r="UIG1632" s="14"/>
      <c r="UIH1632" s="14"/>
      <c r="UII1632" s="14"/>
      <c r="UIJ1632" s="14"/>
      <c r="UIK1632" s="14"/>
      <c r="UIL1632" s="14"/>
      <c r="UIM1632" s="14"/>
      <c r="UIN1632" s="14"/>
      <c r="UIO1632" s="14"/>
      <c r="UIP1632" s="14"/>
      <c r="UIQ1632" s="14"/>
      <c r="UIR1632" s="14"/>
      <c r="UIS1632" s="14"/>
      <c r="UIT1632" s="14"/>
      <c r="UIU1632" s="14"/>
      <c r="UIV1632" s="14"/>
      <c r="UIW1632" s="14"/>
      <c r="UIX1632" s="14"/>
      <c r="UIY1632" s="14"/>
      <c r="UIZ1632" s="14"/>
      <c r="UJA1632" s="14"/>
      <c r="UJB1632" s="14"/>
      <c r="UJC1632" s="14"/>
      <c r="UJD1632" s="14"/>
      <c r="UJE1632" s="14"/>
      <c r="UJF1632" s="14"/>
      <c r="UJG1632" s="14"/>
      <c r="UJH1632" s="14"/>
      <c r="UJI1632" s="14"/>
      <c r="UJJ1632" s="14"/>
      <c r="UJK1632" s="14"/>
      <c r="UJL1632" s="14"/>
      <c r="UJM1632" s="14"/>
      <c r="UJN1632" s="14"/>
      <c r="UJO1632" s="14"/>
      <c r="UJP1632" s="14"/>
      <c r="UJQ1632" s="14"/>
      <c r="UJR1632" s="14"/>
      <c r="UJS1632" s="14"/>
      <c r="UJT1632" s="14"/>
      <c r="UJU1632" s="14"/>
      <c r="UJV1632" s="14"/>
      <c r="UJW1632" s="14"/>
      <c r="UJX1632" s="14"/>
      <c r="UJY1632" s="14"/>
      <c r="UJZ1632" s="14"/>
      <c r="UKA1632" s="14"/>
      <c r="UKB1632" s="14"/>
      <c r="UKC1632" s="14"/>
      <c r="UKD1632" s="14"/>
      <c r="UKE1632" s="14"/>
      <c r="UKF1632" s="14"/>
      <c r="UKG1632" s="14"/>
      <c r="UKH1632" s="14"/>
      <c r="UKI1632" s="14"/>
      <c r="UKJ1632" s="14"/>
      <c r="UKK1632" s="14"/>
      <c r="UKL1632" s="14"/>
      <c r="UKM1632" s="14"/>
      <c r="UKN1632" s="14"/>
      <c r="UKO1632" s="14"/>
      <c r="UKP1632" s="14"/>
      <c r="UKQ1632" s="14"/>
      <c r="UKR1632" s="14"/>
      <c r="UKS1632" s="14"/>
      <c r="UKT1632" s="14"/>
      <c r="UKU1632" s="14"/>
      <c r="UKV1632" s="14"/>
      <c r="UKW1632" s="14"/>
      <c r="UKX1632" s="14"/>
      <c r="UKY1632" s="14"/>
      <c r="UKZ1632" s="14"/>
      <c r="ULA1632" s="14"/>
      <c r="ULB1632" s="14"/>
      <c r="ULC1632" s="14"/>
      <c r="ULD1632" s="14"/>
      <c r="ULE1632" s="14"/>
      <c r="ULF1632" s="14"/>
      <c r="ULG1632" s="14"/>
      <c r="ULH1632" s="14"/>
      <c r="ULI1632" s="14"/>
      <c r="ULJ1632" s="14"/>
      <c r="ULK1632" s="14"/>
      <c r="ULL1632" s="14"/>
      <c r="ULM1632" s="14"/>
      <c r="ULN1632" s="14"/>
      <c r="ULO1632" s="14"/>
      <c r="ULP1632" s="14"/>
      <c r="ULQ1632" s="14"/>
      <c r="ULR1632" s="14"/>
      <c r="ULS1632" s="14"/>
      <c r="ULT1632" s="14"/>
      <c r="ULU1632" s="14"/>
      <c r="ULV1632" s="14"/>
      <c r="ULW1632" s="14"/>
      <c r="ULX1632" s="14"/>
      <c r="ULY1632" s="14"/>
      <c r="ULZ1632" s="14"/>
      <c r="UMA1632" s="14"/>
      <c r="UMB1632" s="14"/>
      <c r="UMC1632" s="14"/>
      <c r="UMD1632" s="14"/>
      <c r="UME1632" s="14"/>
      <c r="UMF1632" s="14"/>
      <c r="UMG1632" s="14"/>
      <c r="UMH1632" s="14"/>
      <c r="UMI1632" s="14"/>
      <c r="UMJ1632" s="14"/>
      <c r="UMK1632" s="14"/>
      <c r="UML1632" s="14"/>
      <c r="UMM1632" s="14"/>
      <c r="UMN1632" s="14"/>
      <c r="UMO1632" s="14"/>
      <c r="UMP1632" s="14"/>
      <c r="UMQ1632" s="14"/>
      <c r="UMR1632" s="14"/>
      <c r="UMS1632" s="14"/>
      <c r="UMT1632" s="14"/>
      <c r="UMU1632" s="14"/>
      <c r="UMV1632" s="14"/>
      <c r="UMW1632" s="14"/>
      <c r="UMX1632" s="14"/>
      <c r="UMY1632" s="14"/>
      <c r="UMZ1632" s="14"/>
      <c r="UNA1632" s="14"/>
      <c r="UNB1632" s="14"/>
      <c r="UNC1632" s="14"/>
      <c r="UND1632" s="14"/>
      <c r="UNE1632" s="14"/>
      <c r="UNF1632" s="14"/>
      <c r="UNG1632" s="14"/>
      <c r="UNH1632" s="14"/>
      <c r="UNI1632" s="14"/>
      <c r="UNJ1632" s="14"/>
      <c r="UNK1632" s="14"/>
      <c r="UNL1632" s="14"/>
      <c r="UNM1632" s="14"/>
      <c r="UNN1632" s="14"/>
      <c r="UNO1632" s="14"/>
      <c r="UNP1632" s="14"/>
      <c r="UNQ1632" s="14"/>
      <c r="UNR1632" s="14"/>
      <c r="UNS1632" s="14"/>
      <c r="UNT1632" s="14"/>
      <c r="UNU1632" s="14"/>
      <c r="UNV1632" s="14"/>
      <c r="UNW1632" s="14"/>
      <c r="UNX1632" s="14"/>
      <c r="UNY1632" s="14"/>
      <c r="UNZ1632" s="14"/>
      <c r="UOA1632" s="14"/>
      <c r="UOB1632" s="14"/>
      <c r="UOC1632" s="14"/>
      <c r="UOD1632" s="14"/>
      <c r="UOE1632" s="14"/>
      <c r="UOF1632" s="14"/>
      <c r="UOG1632" s="14"/>
      <c r="UOH1632" s="14"/>
      <c r="UOI1632" s="14"/>
      <c r="UOJ1632" s="14"/>
      <c r="UOK1632" s="14"/>
      <c r="UOL1632" s="14"/>
      <c r="UOM1632" s="14"/>
      <c r="UON1632" s="14"/>
      <c r="UOO1632" s="14"/>
      <c r="UOP1632" s="14"/>
      <c r="UOQ1632" s="14"/>
      <c r="UOR1632" s="14"/>
      <c r="UOS1632" s="14"/>
      <c r="UOT1632" s="14"/>
      <c r="UOU1632" s="14"/>
      <c r="UOV1632" s="14"/>
      <c r="UOW1632" s="14"/>
      <c r="UOX1632" s="14"/>
      <c r="UOY1632" s="14"/>
      <c r="UOZ1632" s="14"/>
      <c r="UPA1632" s="14"/>
      <c r="UPB1632" s="14"/>
      <c r="UPC1632" s="14"/>
      <c r="UPD1632" s="14"/>
      <c r="UPE1632" s="14"/>
      <c r="UPF1632" s="14"/>
      <c r="UPG1632" s="14"/>
      <c r="UPH1632" s="14"/>
      <c r="UPI1632" s="14"/>
      <c r="UPJ1632" s="14"/>
      <c r="UPK1632" s="14"/>
      <c r="UPL1632" s="14"/>
      <c r="UPM1632" s="14"/>
      <c r="UPN1632" s="14"/>
      <c r="UPO1632" s="14"/>
      <c r="UPP1632" s="14"/>
      <c r="UPQ1632" s="14"/>
      <c r="UPR1632" s="14"/>
      <c r="UPS1632" s="14"/>
      <c r="UPT1632" s="14"/>
      <c r="UPU1632" s="14"/>
      <c r="UPV1632" s="14"/>
      <c r="UPW1632" s="14"/>
      <c r="UPX1632" s="14"/>
      <c r="UPY1632" s="14"/>
      <c r="UPZ1632" s="14"/>
      <c r="UQA1632" s="14"/>
      <c r="UQB1632" s="14"/>
      <c r="UQC1632" s="14"/>
      <c r="UQD1632" s="14"/>
      <c r="UQE1632" s="14"/>
      <c r="UQF1632" s="14"/>
      <c r="UQG1632" s="14"/>
      <c r="UQH1632" s="14"/>
      <c r="UQI1632" s="14"/>
      <c r="UQJ1632" s="14"/>
      <c r="UQK1632" s="14"/>
      <c r="UQL1632" s="14"/>
      <c r="UQM1632" s="14"/>
      <c r="UQN1632" s="14"/>
      <c r="UQO1632" s="14"/>
      <c r="UQP1632" s="14"/>
      <c r="UQQ1632" s="14"/>
      <c r="UQR1632" s="14"/>
      <c r="UQS1632" s="14"/>
      <c r="UQT1632" s="14"/>
      <c r="UQU1632" s="14"/>
      <c r="UQV1632" s="14"/>
      <c r="UQW1632" s="14"/>
      <c r="UQX1632" s="14"/>
      <c r="UQY1632" s="14"/>
      <c r="UQZ1632" s="14"/>
      <c r="URA1632" s="14"/>
      <c r="URB1632" s="14"/>
      <c r="URC1632" s="14"/>
      <c r="URD1632" s="14"/>
      <c r="URE1632" s="14"/>
      <c r="URF1632" s="14"/>
      <c r="URG1632" s="14"/>
      <c r="URH1632" s="14"/>
      <c r="URI1632" s="14"/>
      <c r="URJ1632" s="14"/>
      <c r="URK1632" s="14"/>
      <c r="URL1632" s="14"/>
      <c r="URM1632" s="14"/>
      <c r="URN1632" s="14"/>
      <c r="URO1632" s="14"/>
      <c r="URP1632" s="14"/>
      <c r="URQ1632" s="14"/>
      <c r="URR1632" s="14"/>
      <c r="URS1632" s="14"/>
      <c r="URT1632" s="14"/>
      <c r="URU1632" s="14"/>
      <c r="URV1632" s="14"/>
      <c r="URW1632" s="14"/>
      <c r="URX1632" s="14"/>
      <c r="URY1632" s="14"/>
      <c r="URZ1632" s="14"/>
      <c r="USA1632" s="14"/>
      <c r="USB1632" s="14"/>
      <c r="USC1632" s="14"/>
      <c r="USD1632" s="14"/>
      <c r="USE1632" s="14"/>
      <c r="USF1632" s="14"/>
      <c r="USG1632" s="14"/>
      <c r="USH1632" s="14"/>
      <c r="USI1632" s="14"/>
      <c r="USJ1632" s="14"/>
      <c r="USK1632" s="14"/>
      <c r="USL1632" s="14"/>
      <c r="USM1632" s="14"/>
      <c r="USN1632" s="14"/>
      <c r="USO1632" s="14"/>
      <c r="USP1632" s="14"/>
      <c r="USQ1632" s="14"/>
      <c r="USR1632" s="14"/>
      <c r="USS1632" s="14"/>
      <c r="UST1632" s="14"/>
      <c r="USU1632" s="14"/>
      <c r="USV1632" s="14"/>
      <c r="USW1632" s="14"/>
      <c r="USX1632" s="14"/>
      <c r="USY1632" s="14"/>
      <c r="USZ1632" s="14"/>
      <c r="UTA1632" s="14"/>
      <c r="UTB1632" s="14"/>
      <c r="UTC1632" s="14"/>
      <c r="UTD1632" s="14"/>
      <c r="UTE1632" s="14"/>
      <c r="UTF1632" s="14"/>
      <c r="UTG1632" s="14"/>
      <c r="UTH1632" s="14"/>
      <c r="UTI1632" s="14"/>
      <c r="UTJ1632" s="14"/>
      <c r="UTK1632" s="14"/>
      <c r="UTL1632" s="14"/>
      <c r="UTM1632" s="14"/>
      <c r="UTN1632" s="14"/>
      <c r="UTO1632" s="14"/>
      <c r="UTP1632" s="14"/>
      <c r="UTQ1632" s="14"/>
      <c r="UTR1632" s="14"/>
      <c r="UTS1632" s="14"/>
      <c r="UTT1632" s="14"/>
      <c r="UTU1632" s="14"/>
      <c r="UTV1632" s="14"/>
      <c r="UTW1632" s="14"/>
      <c r="UTX1632" s="14"/>
      <c r="UTY1632" s="14"/>
      <c r="UTZ1632" s="14"/>
      <c r="UUA1632" s="14"/>
      <c r="UUB1632" s="14"/>
      <c r="UUC1632" s="14"/>
      <c r="UUD1632" s="14"/>
      <c r="UUE1632" s="14"/>
      <c r="UUF1632" s="14"/>
      <c r="UUG1632" s="14"/>
      <c r="UUH1632" s="14"/>
      <c r="UUI1632" s="14"/>
      <c r="UUJ1632" s="14"/>
      <c r="UUK1632" s="14"/>
      <c r="UUL1632" s="14"/>
      <c r="UUM1632" s="14"/>
      <c r="UUN1632" s="14"/>
      <c r="UUO1632" s="14"/>
      <c r="UUP1632" s="14"/>
      <c r="UUQ1632" s="14"/>
      <c r="UUR1632" s="14"/>
      <c r="UUS1632" s="14"/>
      <c r="UUT1632" s="14"/>
      <c r="UUU1632" s="14"/>
      <c r="UUV1632" s="14"/>
      <c r="UUW1632" s="14"/>
      <c r="UUX1632" s="14"/>
      <c r="UUY1632" s="14"/>
      <c r="UUZ1632" s="14"/>
      <c r="UVA1632" s="14"/>
      <c r="UVB1632" s="14"/>
      <c r="UVC1632" s="14"/>
      <c r="UVD1632" s="14"/>
      <c r="UVE1632" s="14"/>
      <c r="UVF1632" s="14"/>
      <c r="UVG1632" s="14"/>
      <c r="UVH1632" s="14"/>
      <c r="UVI1632" s="14"/>
      <c r="UVJ1632" s="14"/>
      <c r="UVK1632" s="14"/>
      <c r="UVL1632" s="14"/>
      <c r="UVM1632" s="14"/>
      <c r="UVN1632" s="14"/>
      <c r="UVO1632" s="14"/>
      <c r="UVP1632" s="14"/>
      <c r="UVQ1632" s="14"/>
      <c r="UVR1632" s="14"/>
      <c r="UVS1632" s="14"/>
      <c r="UVT1632" s="14"/>
      <c r="UVU1632" s="14"/>
      <c r="UVV1632" s="14"/>
      <c r="UVW1632" s="14"/>
      <c r="UVX1632" s="14"/>
      <c r="UVY1632" s="14"/>
      <c r="UVZ1632" s="14"/>
      <c r="UWA1632" s="14"/>
      <c r="UWB1632" s="14"/>
      <c r="UWC1632" s="14"/>
      <c r="UWD1632" s="14"/>
      <c r="UWE1632" s="14"/>
      <c r="UWF1632" s="14"/>
      <c r="UWG1632" s="14"/>
      <c r="UWH1632" s="14"/>
      <c r="UWI1632" s="14"/>
      <c r="UWJ1632" s="14"/>
      <c r="UWK1632" s="14"/>
      <c r="UWL1632" s="14"/>
      <c r="UWM1632" s="14"/>
      <c r="UWN1632" s="14"/>
      <c r="UWO1632" s="14"/>
      <c r="UWP1632" s="14"/>
      <c r="UWQ1632" s="14"/>
      <c r="UWR1632" s="14"/>
      <c r="UWS1632" s="14"/>
      <c r="UWT1632" s="14"/>
      <c r="UWU1632" s="14"/>
      <c r="UWV1632" s="14"/>
      <c r="UWW1632" s="14"/>
      <c r="UWX1632" s="14"/>
      <c r="UWY1632" s="14"/>
      <c r="UWZ1632" s="14"/>
      <c r="UXA1632" s="14"/>
      <c r="UXB1632" s="14"/>
      <c r="UXC1632" s="14"/>
      <c r="UXD1632" s="14"/>
      <c r="UXE1632" s="14"/>
      <c r="UXF1632" s="14"/>
      <c r="UXG1632" s="14"/>
      <c r="UXH1632" s="14"/>
      <c r="UXI1632" s="14"/>
      <c r="UXJ1632" s="14"/>
      <c r="UXK1632" s="14"/>
      <c r="UXL1632" s="14"/>
      <c r="UXM1632" s="14"/>
      <c r="UXN1632" s="14"/>
      <c r="UXO1632" s="14"/>
      <c r="UXP1632" s="14"/>
      <c r="UXQ1632" s="14"/>
      <c r="UXR1632" s="14"/>
      <c r="UXS1632" s="14"/>
      <c r="UXT1632" s="14"/>
      <c r="UXU1632" s="14"/>
      <c r="UXV1632" s="14"/>
      <c r="UXW1632" s="14"/>
      <c r="UXX1632" s="14"/>
      <c r="UXY1632" s="14"/>
      <c r="UXZ1632" s="14"/>
      <c r="UYA1632" s="14"/>
      <c r="UYB1632" s="14"/>
      <c r="UYC1632" s="14"/>
      <c r="UYD1632" s="14"/>
      <c r="UYE1632" s="14"/>
      <c r="UYF1632" s="14"/>
      <c r="UYG1632" s="14"/>
      <c r="UYH1632" s="14"/>
      <c r="UYI1632" s="14"/>
      <c r="UYJ1632" s="14"/>
      <c r="UYK1632" s="14"/>
      <c r="UYL1632" s="14"/>
      <c r="UYM1632" s="14"/>
      <c r="UYN1632" s="14"/>
      <c r="UYO1632" s="14"/>
      <c r="UYP1632" s="14"/>
      <c r="UYQ1632" s="14"/>
      <c r="UYR1632" s="14"/>
      <c r="UYS1632" s="14"/>
      <c r="UYT1632" s="14"/>
      <c r="UYU1632" s="14"/>
      <c r="UYV1632" s="14"/>
      <c r="UYW1632" s="14"/>
      <c r="UYX1632" s="14"/>
      <c r="UYY1632" s="14"/>
      <c r="UYZ1632" s="14"/>
      <c r="UZA1632" s="14"/>
      <c r="UZB1632" s="14"/>
      <c r="UZC1632" s="14"/>
      <c r="UZD1632" s="14"/>
      <c r="UZE1632" s="14"/>
      <c r="UZF1632" s="14"/>
      <c r="UZG1632" s="14"/>
      <c r="UZH1632" s="14"/>
      <c r="UZI1632" s="14"/>
      <c r="UZJ1632" s="14"/>
      <c r="UZK1632" s="14"/>
      <c r="UZL1632" s="14"/>
      <c r="UZM1632" s="14"/>
      <c r="UZN1632" s="14"/>
      <c r="UZO1632" s="14"/>
      <c r="UZP1632" s="14"/>
      <c r="UZQ1632" s="14"/>
      <c r="UZR1632" s="14"/>
      <c r="UZS1632" s="14"/>
      <c r="UZT1632" s="14"/>
      <c r="UZU1632" s="14"/>
      <c r="UZV1632" s="14"/>
      <c r="UZW1632" s="14"/>
      <c r="UZX1632" s="14"/>
      <c r="UZY1632" s="14"/>
      <c r="UZZ1632" s="14"/>
      <c r="VAA1632" s="14"/>
      <c r="VAB1632" s="14"/>
      <c r="VAC1632" s="14"/>
      <c r="VAD1632" s="14"/>
      <c r="VAE1632" s="14"/>
      <c r="VAF1632" s="14"/>
      <c r="VAG1632" s="14"/>
      <c r="VAH1632" s="14"/>
      <c r="VAI1632" s="14"/>
      <c r="VAJ1632" s="14"/>
      <c r="VAK1632" s="14"/>
      <c r="VAL1632" s="14"/>
      <c r="VAM1632" s="14"/>
      <c r="VAN1632" s="14"/>
      <c r="VAO1632" s="14"/>
      <c r="VAP1632" s="14"/>
      <c r="VAQ1632" s="14"/>
      <c r="VAR1632" s="14"/>
      <c r="VAS1632" s="14"/>
      <c r="VAT1632" s="14"/>
      <c r="VAU1632" s="14"/>
      <c r="VAV1632" s="14"/>
      <c r="VAW1632" s="14"/>
      <c r="VAX1632" s="14"/>
      <c r="VAY1632" s="14"/>
      <c r="VAZ1632" s="14"/>
      <c r="VBA1632" s="14"/>
      <c r="VBB1632" s="14"/>
      <c r="VBC1632" s="14"/>
      <c r="VBD1632" s="14"/>
      <c r="VBE1632" s="14"/>
      <c r="VBF1632" s="14"/>
      <c r="VBG1632" s="14"/>
      <c r="VBH1632" s="14"/>
      <c r="VBI1632" s="14"/>
      <c r="VBJ1632" s="14"/>
      <c r="VBK1632" s="14"/>
      <c r="VBL1632" s="14"/>
      <c r="VBM1632" s="14"/>
      <c r="VBN1632" s="14"/>
      <c r="VBO1632" s="14"/>
      <c r="VBP1632" s="14"/>
      <c r="VBQ1632" s="14"/>
      <c r="VBR1632" s="14"/>
      <c r="VBS1632" s="14"/>
      <c r="VBT1632" s="14"/>
      <c r="VBU1632" s="14"/>
      <c r="VBV1632" s="14"/>
      <c r="VBW1632" s="14"/>
      <c r="VBX1632" s="14"/>
      <c r="VBY1632" s="14"/>
      <c r="VBZ1632" s="14"/>
      <c r="VCA1632" s="14"/>
      <c r="VCB1632" s="14"/>
      <c r="VCC1632" s="14"/>
      <c r="VCD1632" s="14"/>
      <c r="VCE1632" s="14"/>
      <c r="VCF1632" s="14"/>
      <c r="VCG1632" s="14"/>
      <c r="VCH1632" s="14"/>
      <c r="VCI1632" s="14"/>
      <c r="VCJ1632" s="14"/>
      <c r="VCK1632" s="14"/>
      <c r="VCL1632" s="14"/>
      <c r="VCM1632" s="14"/>
      <c r="VCN1632" s="14"/>
      <c r="VCO1632" s="14"/>
      <c r="VCP1632" s="14"/>
      <c r="VCQ1632" s="14"/>
      <c r="VCR1632" s="14"/>
      <c r="VCS1632" s="14"/>
      <c r="VCT1632" s="14"/>
      <c r="VCU1632" s="14"/>
      <c r="VCV1632" s="14"/>
      <c r="VCW1632" s="14"/>
      <c r="VCX1632" s="14"/>
      <c r="VCY1632" s="14"/>
      <c r="VCZ1632" s="14"/>
      <c r="VDA1632" s="14"/>
      <c r="VDB1632" s="14"/>
      <c r="VDC1632" s="14"/>
      <c r="VDD1632" s="14"/>
      <c r="VDE1632" s="14"/>
      <c r="VDF1632" s="14"/>
      <c r="VDG1632" s="14"/>
      <c r="VDH1632" s="14"/>
      <c r="VDI1632" s="14"/>
      <c r="VDJ1632" s="14"/>
      <c r="VDK1632" s="14"/>
      <c r="VDL1632" s="14"/>
      <c r="VDM1632" s="14"/>
      <c r="VDN1632" s="14"/>
      <c r="VDO1632" s="14"/>
      <c r="VDP1632" s="14"/>
      <c r="VDQ1632" s="14"/>
      <c r="VDR1632" s="14"/>
      <c r="VDS1632" s="14"/>
      <c r="VDT1632" s="14"/>
      <c r="VDU1632" s="14"/>
      <c r="VDV1632" s="14"/>
      <c r="VDW1632" s="14"/>
      <c r="VDX1632" s="14"/>
      <c r="VDY1632" s="14"/>
      <c r="VDZ1632" s="14"/>
      <c r="VEA1632" s="14"/>
      <c r="VEB1632" s="14"/>
      <c r="VEC1632" s="14"/>
      <c r="VED1632" s="14"/>
      <c r="VEE1632" s="14"/>
      <c r="VEF1632" s="14"/>
      <c r="VEG1632" s="14"/>
      <c r="VEH1632" s="14"/>
      <c r="VEI1632" s="14"/>
      <c r="VEJ1632" s="14"/>
      <c r="VEK1632" s="14"/>
      <c r="VEL1632" s="14"/>
      <c r="VEM1632" s="14"/>
      <c r="VEN1632" s="14"/>
      <c r="VEO1632" s="14"/>
      <c r="VEP1632" s="14"/>
      <c r="VEQ1632" s="14"/>
      <c r="VER1632" s="14"/>
      <c r="VES1632" s="14"/>
      <c r="VET1632" s="14"/>
      <c r="VEU1632" s="14"/>
      <c r="VEV1632" s="14"/>
      <c r="VEW1632" s="14"/>
      <c r="VEX1632" s="14"/>
      <c r="VEY1632" s="14"/>
      <c r="VEZ1632" s="14"/>
      <c r="VFA1632" s="14"/>
      <c r="VFB1632" s="14"/>
      <c r="VFC1632" s="14"/>
      <c r="VFD1632" s="14"/>
      <c r="VFE1632" s="14"/>
      <c r="VFF1632" s="14"/>
      <c r="VFG1632" s="14"/>
      <c r="VFH1632" s="14"/>
      <c r="VFI1632" s="14"/>
      <c r="VFJ1632" s="14"/>
      <c r="VFK1632" s="14"/>
      <c r="VFL1632" s="14"/>
      <c r="VFM1632" s="14"/>
      <c r="VFN1632" s="14"/>
      <c r="VFO1632" s="14"/>
      <c r="VFP1632" s="14"/>
      <c r="VFQ1632" s="14"/>
      <c r="VFR1632" s="14"/>
      <c r="VFS1632" s="14"/>
      <c r="VFT1632" s="14"/>
      <c r="VFU1632" s="14"/>
      <c r="VFV1632" s="14"/>
      <c r="VFW1632" s="14"/>
      <c r="VFX1632" s="14"/>
      <c r="VFY1632" s="14"/>
      <c r="VFZ1632" s="14"/>
      <c r="VGA1632" s="14"/>
      <c r="VGB1632" s="14"/>
      <c r="VGC1632" s="14"/>
      <c r="VGD1632" s="14"/>
      <c r="VGE1632" s="14"/>
      <c r="VGF1632" s="14"/>
      <c r="VGG1632" s="14"/>
      <c r="VGH1632" s="14"/>
      <c r="VGI1632" s="14"/>
      <c r="VGJ1632" s="14"/>
      <c r="VGK1632" s="14"/>
      <c r="VGL1632" s="14"/>
      <c r="VGM1632" s="14"/>
      <c r="VGN1632" s="14"/>
      <c r="VGO1632" s="14"/>
      <c r="VGP1632" s="14"/>
      <c r="VGQ1632" s="14"/>
      <c r="VGR1632" s="14"/>
      <c r="VGS1632" s="14"/>
      <c r="VGT1632" s="14"/>
      <c r="VGU1632" s="14"/>
      <c r="VGV1632" s="14"/>
      <c r="VGW1632" s="14"/>
      <c r="VGX1632" s="14"/>
      <c r="VGY1632" s="14"/>
      <c r="VGZ1632" s="14"/>
      <c r="VHA1632" s="14"/>
      <c r="VHB1632" s="14"/>
      <c r="VHC1632" s="14"/>
      <c r="VHD1632" s="14"/>
      <c r="VHE1632" s="14"/>
      <c r="VHF1632" s="14"/>
      <c r="VHG1632" s="14"/>
      <c r="VHH1632" s="14"/>
      <c r="VHI1632" s="14"/>
      <c r="VHJ1632" s="14"/>
      <c r="VHK1632" s="14"/>
      <c r="VHL1632" s="14"/>
      <c r="VHM1632" s="14"/>
      <c r="VHN1632" s="14"/>
      <c r="VHO1632" s="14"/>
      <c r="VHP1632" s="14"/>
      <c r="VHQ1632" s="14"/>
      <c r="VHR1632" s="14"/>
      <c r="VHS1632" s="14"/>
      <c r="VHT1632" s="14"/>
      <c r="VHU1632" s="14"/>
      <c r="VHV1632" s="14"/>
      <c r="VHW1632" s="14"/>
      <c r="VHX1632" s="14"/>
      <c r="VHY1632" s="14"/>
      <c r="VHZ1632" s="14"/>
      <c r="VIA1632" s="14"/>
      <c r="VIB1632" s="14"/>
      <c r="VIC1632" s="14"/>
      <c r="VID1632" s="14"/>
      <c r="VIE1632" s="14"/>
      <c r="VIF1632" s="14"/>
      <c r="VIG1632" s="14"/>
      <c r="VIH1632" s="14"/>
      <c r="VII1632" s="14"/>
      <c r="VIJ1632" s="14"/>
      <c r="VIK1632" s="14"/>
      <c r="VIL1632" s="14"/>
      <c r="VIM1632" s="14"/>
      <c r="VIN1632" s="14"/>
      <c r="VIO1632" s="14"/>
      <c r="VIP1632" s="14"/>
      <c r="VIQ1632" s="14"/>
      <c r="VIR1632" s="14"/>
      <c r="VIS1632" s="14"/>
      <c r="VIT1632" s="14"/>
      <c r="VIU1632" s="14"/>
      <c r="VIV1632" s="14"/>
      <c r="VIW1632" s="14"/>
      <c r="VIX1632" s="14"/>
      <c r="VIY1632" s="14"/>
      <c r="VIZ1632" s="14"/>
      <c r="VJA1632" s="14"/>
      <c r="VJB1632" s="14"/>
      <c r="VJC1632" s="14"/>
      <c r="VJD1632" s="14"/>
      <c r="VJE1632" s="14"/>
      <c r="VJF1632" s="14"/>
      <c r="VJG1632" s="14"/>
      <c r="VJH1632" s="14"/>
      <c r="VJI1632" s="14"/>
      <c r="VJJ1632" s="14"/>
      <c r="VJK1632" s="14"/>
      <c r="VJL1632" s="14"/>
      <c r="VJM1632" s="14"/>
      <c r="VJN1632" s="14"/>
      <c r="VJO1632" s="14"/>
      <c r="VJP1632" s="14"/>
      <c r="VJQ1632" s="14"/>
      <c r="VJR1632" s="14"/>
      <c r="VJS1632" s="14"/>
      <c r="VJT1632" s="14"/>
      <c r="VJU1632" s="14"/>
      <c r="VJV1632" s="14"/>
      <c r="VJW1632" s="14"/>
      <c r="VJX1632" s="14"/>
      <c r="VJY1632" s="14"/>
      <c r="VJZ1632" s="14"/>
      <c r="VKA1632" s="14"/>
      <c r="VKB1632" s="14"/>
      <c r="VKC1632" s="14"/>
      <c r="VKD1632" s="14"/>
      <c r="VKE1632" s="14"/>
      <c r="VKF1632" s="14"/>
      <c r="VKG1632" s="14"/>
      <c r="VKH1632" s="14"/>
      <c r="VKI1632" s="14"/>
      <c r="VKJ1632" s="14"/>
      <c r="VKK1632" s="14"/>
      <c r="VKL1632" s="14"/>
      <c r="VKM1632" s="14"/>
      <c r="VKN1632" s="14"/>
      <c r="VKO1632" s="14"/>
      <c r="VKP1632" s="14"/>
      <c r="VKQ1632" s="14"/>
      <c r="VKR1632" s="14"/>
      <c r="VKS1632" s="14"/>
      <c r="VKT1632" s="14"/>
      <c r="VKU1632" s="14"/>
      <c r="VKV1632" s="14"/>
      <c r="VKW1632" s="14"/>
      <c r="VKX1632" s="14"/>
      <c r="VKY1632" s="14"/>
      <c r="VKZ1632" s="14"/>
      <c r="VLA1632" s="14"/>
      <c r="VLB1632" s="14"/>
      <c r="VLC1632" s="14"/>
      <c r="VLD1632" s="14"/>
      <c r="VLE1632" s="14"/>
      <c r="VLF1632" s="14"/>
      <c r="VLG1632" s="14"/>
      <c r="VLH1632" s="14"/>
      <c r="VLI1632" s="14"/>
      <c r="VLJ1632" s="14"/>
      <c r="VLK1632" s="14"/>
      <c r="VLL1632" s="14"/>
      <c r="VLM1632" s="14"/>
      <c r="VLN1632" s="14"/>
      <c r="VLO1632" s="14"/>
      <c r="VLP1632" s="14"/>
      <c r="VLQ1632" s="14"/>
      <c r="VLR1632" s="14"/>
      <c r="VLS1632" s="14"/>
      <c r="VLT1632" s="14"/>
      <c r="VLU1632" s="14"/>
      <c r="VLV1632" s="14"/>
      <c r="VLW1632" s="14"/>
      <c r="VLX1632" s="14"/>
      <c r="VLY1632" s="14"/>
      <c r="VLZ1632" s="14"/>
      <c r="VMA1632" s="14"/>
      <c r="VMB1632" s="14"/>
      <c r="VMC1632" s="14"/>
      <c r="VMD1632" s="14"/>
      <c r="VME1632" s="14"/>
      <c r="VMF1632" s="14"/>
      <c r="VMG1632" s="14"/>
      <c r="VMH1632" s="14"/>
      <c r="VMI1632" s="14"/>
      <c r="VMJ1632" s="14"/>
      <c r="VMK1632" s="14"/>
      <c r="VML1632" s="14"/>
      <c r="VMM1632" s="14"/>
      <c r="VMN1632" s="14"/>
      <c r="VMO1632" s="14"/>
      <c r="VMP1632" s="14"/>
      <c r="VMQ1632" s="14"/>
      <c r="VMR1632" s="14"/>
      <c r="VMS1632" s="14"/>
      <c r="VMT1632" s="14"/>
      <c r="VMU1632" s="14"/>
      <c r="VMV1632" s="14"/>
      <c r="VMW1632" s="14"/>
      <c r="VMX1632" s="14"/>
      <c r="VMY1632" s="14"/>
      <c r="VMZ1632" s="14"/>
      <c r="VNA1632" s="14"/>
      <c r="VNB1632" s="14"/>
      <c r="VNC1632" s="14"/>
      <c r="VND1632" s="14"/>
      <c r="VNE1632" s="14"/>
      <c r="VNF1632" s="14"/>
      <c r="VNG1632" s="14"/>
      <c r="VNH1632" s="14"/>
      <c r="VNI1632" s="14"/>
      <c r="VNJ1632" s="14"/>
      <c r="VNK1632" s="14"/>
      <c r="VNL1632" s="14"/>
      <c r="VNM1632" s="14"/>
      <c r="VNN1632" s="14"/>
      <c r="VNO1632" s="14"/>
      <c r="VNP1632" s="14"/>
      <c r="VNQ1632" s="14"/>
      <c r="VNR1632" s="14"/>
      <c r="VNS1632" s="14"/>
      <c r="VNT1632" s="14"/>
      <c r="VNU1632" s="14"/>
      <c r="VNV1632" s="14"/>
      <c r="VNW1632" s="14"/>
      <c r="VNX1632" s="14"/>
      <c r="VNY1632" s="14"/>
      <c r="VNZ1632" s="14"/>
      <c r="VOA1632" s="14"/>
      <c r="VOB1632" s="14"/>
      <c r="VOC1632" s="14"/>
      <c r="VOD1632" s="14"/>
      <c r="VOE1632" s="14"/>
      <c r="VOF1632" s="14"/>
      <c r="VOG1632" s="14"/>
      <c r="VOH1632" s="14"/>
      <c r="VOI1632" s="14"/>
      <c r="VOJ1632" s="14"/>
      <c r="VOK1632" s="14"/>
      <c r="VOL1632" s="14"/>
      <c r="VOM1632" s="14"/>
      <c r="VON1632" s="14"/>
      <c r="VOO1632" s="14"/>
      <c r="VOP1632" s="14"/>
      <c r="VOQ1632" s="14"/>
      <c r="VOR1632" s="14"/>
      <c r="VOS1632" s="14"/>
      <c r="VOT1632" s="14"/>
      <c r="VOU1632" s="14"/>
      <c r="VOV1632" s="14"/>
      <c r="VOW1632" s="14"/>
      <c r="VOX1632" s="14"/>
      <c r="VOY1632" s="14"/>
      <c r="VOZ1632" s="14"/>
      <c r="VPA1632" s="14"/>
      <c r="VPB1632" s="14"/>
      <c r="VPC1632" s="14"/>
      <c r="VPD1632" s="14"/>
      <c r="VPE1632" s="14"/>
      <c r="VPF1632" s="14"/>
      <c r="VPG1632" s="14"/>
      <c r="VPH1632" s="14"/>
      <c r="VPI1632" s="14"/>
      <c r="VPJ1632" s="14"/>
      <c r="VPK1632" s="14"/>
      <c r="VPL1632" s="14"/>
      <c r="VPM1632" s="14"/>
      <c r="VPN1632" s="14"/>
      <c r="VPO1632" s="14"/>
      <c r="VPP1632" s="14"/>
      <c r="VPQ1632" s="14"/>
      <c r="VPR1632" s="14"/>
      <c r="VPS1632" s="14"/>
      <c r="VPT1632" s="14"/>
      <c r="VPU1632" s="14"/>
      <c r="VPV1632" s="14"/>
      <c r="VPW1632" s="14"/>
      <c r="VPX1632" s="14"/>
      <c r="VPY1632" s="14"/>
      <c r="VPZ1632" s="14"/>
      <c r="VQA1632" s="14"/>
      <c r="VQB1632" s="14"/>
      <c r="VQC1632" s="14"/>
      <c r="VQD1632" s="14"/>
      <c r="VQE1632" s="14"/>
      <c r="VQF1632" s="14"/>
      <c r="VQG1632" s="14"/>
      <c r="VQH1632" s="14"/>
      <c r="VQI1632" s="14"/>
      <c r="VQJ1632" s="14"/>
      <c r="VQK1632" s="14"/>
      <c r="VQL1632" s="14"/>
      <c r="VQM1632" s="14"/>
      <c r="VQN1632" s="14"/>
      <c r="VQO1632" s="14"/>
      <c r="VQP1632" s="14"/>
      <c r="VQQ1632" s="14"/>
      <c r="VQR1632" s="14"/>
      <c r="VQS1632" s="14"/>
      <c r="VQT1632" s="14"/>
      <c r="VQU1632" s="14"/>
      <c r="VQV1632" s="14"/>
      <c r="VQW1632" s="14"/>
      <c r="VQX1632" s="14"/>
      <c r="VQY1632" s="14"/>
      <c r="VQZ1632" s="14"/>
      <c r="VRA1632" s="14"/>
      <c r="VRB1632" s="14"/>
      <c r="VRC1632" s="14"/>
      <c r="VRD1632" s="14"/>
      <c r="VRE1632" s="14"/>
      <c r="VRF1632" s="14"/>
      <c r="VRG1632" s="14"/>
      <c r="VRH1632" s="14"/>
      <c r="VRI1632" s="14"/>
      <c r="VRJ1632" s="14"/>
      <c r="VRK1632" s="14"/>
      <c r="VRL1632" s="14"/>
      <c r="VRM1632" s="14"/>
      <c r="VRN1632" s="14"/>
      <c r="VRO1632" s="14"/>
      <c r="VRP1632" s="14"/>
      <c r="VRQ1632" s="14"/>
      <c r="VRR1632" s="14"/>
      <c r="VRS1632" s="14"/>
      <c r="VRT1632" s="14"/>
      <c r="VRU1632" s="14"/>
      <c r="VRV1632" s="14"/>
      <c r="VRW1632" s="14"/>
      <c r="VRX1632" s="14"/>
      <c r="VRY1632" s="14"/>
      <c r="VRZ1632" s="14"/>
      <c r="VSA1632" s="14"/>
      <c r="VSB1632" s="14"/>
      <c r="VSC1632" s="14"/>
      <c r="VSD1632" s="14"/>
      <c r="VSE1632" s="14"/>
      <c r="VSF1632" s="14"/>
      <c r="VSG1632" s="14"/>
      <c r="VSH1632" s="14"/>
      <c r="VSI1632" s="14"/>
      <c r="VSJ1632" s="14"/>
      <c r="VSK1632" s="14"/>
      <c r="VSL1632" s="14"/>
      <c r="VSM1632" s="14"/>
      <c r="VSN1632" s="14"/>
      <c r="VSO1632" s="14"/>
      <c r="VSP1632" s="14"/>
      <c r="VSQ1632" s="14"/>
      <c r="VSR1632" s="14"/>
      <c r="VSS1632" s="14"/>
      <c r="VST1632" s="14"/>
      <c r="VSU1632" s="14"/>
      <c r="VSV1632" s="14"/>
      <c r="VSW1632" s="14"/>
      <c r="VSX1632" s="14"/>
      <c r="VSY1632" s="14"/>
      <c r="VSZ1632" s="14"/>
      <c r="VTA1632" s="14"/>
      <c r="VTB1632" s="14"/>
      <c r="VTC1632" s="14"/>
      <c r="VTD1632" s="14"/>
      <c r="VTE1632" s="14"/>
      <c r="VTF1632" s="14"/>
      <c r="VTG1632" s="14"/>
      <c r="VTH1632" s="14"/>
      <c r="VTI1632" s="14"/>
      <c r="VTJ1632" s="14"/>
      <c r="VTK1632" s="14"/>
      <c r="VTL1632" s="14"/>
      <c r="VTM1632" s="14"/>
      <c r="VTN1632" s="14"/>
      <c r="VTO1632" s="14"/>
      <c r="VTP1632" s="14"/>
      <c r="VTQ1632" s="14"/>
      <c r="VTR1632" s="14"/>
      <c r="VTS1632" s="14"/>
      <c r="VTT1632" s="14"/>
      <c r="VTU1632" s="14"/>
      <c r="VTV1632" s="14"/>
      <c r="VTW1632" s="14"/>
      <c r="VTX1632" s="14"/>
      <c r="VTY1632" s="14"/>
      <c r="VTZ1632" s="14"/>
      <c r="VUA1632" s="14"/>
      <c r="VUB1632" s="14"/>
      <c r="VUC1632" s="14"/>
      <c r="VUD1632" s="14"/>
      <c r="VUE1632" s="14"/>
      <c r="VUF1632" s="14"/>
      <c r="VUG1632" s="14"/>
      <c r="VUH1632" s="14"/>
      <c r="VUI1632" s="14"/>
      <c r="VUJ1632" s="14"/>
      <c r="VUK1632" s="14"/>
      <c r="VUL1632" s="14"/>
      <c r="VUM1632" s="14"/>
      <c r="VUN1632" s="14"/>
      <c r="VUO1632" s="14"/>
      <c r="VUP1632" s="14"/>
      <c r="VUQ1632" s="14"/>
      <c r="VUR1632" s="14"/>
      <c r="VUS1632" s="14"/>
      <c r="VUT1632" s="14"/>
      <c r="VUU1632" s="14"/>
      <c r="VUV1632" s="14"/>
      <c r="VUW1632" s="14"/>
      <c r="VUX1632" s="14"/>
      <c r="VUY1632" s="14"/>
      <c r="VUZ1632" s="14"/>
      <c r="VVA1632" s="14"/>
      <c r="VVB1632" s="14"/>
      <c r="VVC1632" s="14"/>
      <c r="VVD1632" s="14"/>
      <c r="VVE1632" s="14"/>
      <c r="VVF1632" s="14"/>
      <c r="VVG1632" s="14"/>
      <c r="VVH1632" s="14"/>
      <c r="VVI1632" s="14"/>
      <c r="VVJ1632" s="14"/>
      <c r="VVK1632" s="14"/>
      <c r="VVL1632" s="14"/>
      <c r="VVM1632" s="14"/>
      <c r="VVN1632" s="14"/>
      <c r="VVO1632" s="14"/>
      <c r="VVP1632" s="14"/>
      <c r="VVQ1632" s="14"/>
      <c r="VVR1632" s="14"/>
      <c r="VVS1632" s="14"/>
      <c r="VVT1632" s="14"/>
      <c r="VVU1632" s="14"/>
      <c r="VVV1632" s="14"/>
      <c r="VVW1632" s="14"/>
      <c r="VVX1632" s="14"/>
      <c r="VVY1632" s="14"/>
      <c r="VVZ1632" s="14"/>
      <c r="VWA1632" s="14"/>
      <c r="VWB1632" s="14"/>
      <c r="VWC1632" s="14"/>
      <c r="VWD1632" s="14"/>
      <c r="VWE1632" s="14"/>
      <c r="VWF1632" s="14"/>
      <c r="VWG1632" s="14"/>
      <c r="VWH1632" s="14"/>
      <c r="VWI1632" s="14"/>
      <c r="VWJ1632" s="14"/>
      <c r="VWK1632" s="14"/>
      <c r="VWL1632" s="14"/>
      <c r="VWM1632" s="14"/>
      <c r="VWN1632" s="14"/>
      <c r="VWO1632" s="14"/>
      <c r="VWP1632" s="14"/>
      <c r="VWQ1632" s="14"/>
      <c r="VWR1632" s="14"/>
      <c r="VWS1632" s="14"/>
      <c r="VWT1632" s="14"/>
      <c r="VWU1632" s="14"/>
      <c r="VWV1632" s="14"/>
      <c r="VWW1632" s="14"/>
      <c r="VWX1632" s="14"/>
      <c r="VWY1632" s="14"/>
      <c r="VWZ1632" s="14"/>
      <c r="VXA1632" s="14"/>
      <c r="VXB1632" s="14"/>
      <c r="VXC1632" s="14"/>
      <c r="VXD1632" s="14"/>
      <c r="VXE1632" s="14"/>
      <c r="VXF1632" s="14"/>
      <c r="VXG1632" s="14"/>
      <c r="VXH1632" s="14"/>
      <c r="VXI1632" s="14"/>
      <c r="VXJ1632" s="14"/>
      <c r="VXK1632" s="14"/>
      <c r="VXL1632" s="14"/>
      <c r="VXM1632" s="14"/>
      <c r="VXN1632" s="14"/>
      <c r="VXO1632" s="14"/>
      <c r="VXP1632" s="14"/>
      <c r="VXQ1632" s="14"/>
      <c r="VXR1632" s="14"/>
      <c r="VXS1632" s="14"/>
      <c r="VXT1632" s="14"/>
      <c r="VXU1632" s="14"/>
      <c r="VXV1632" s="14"/>
      <c r="VXW1632" s="14"/>
      <c r="VXX1632" s="14"/>
      <c r="VXY1632" s="14"/>
      <c r="VXZ1632" s="14"/>
      <c r="VYA1632" s="14"/>
      <c r="VYB1632" s="14"/>
      <c r="VYC1632" s="14"/>
      <c r="VYD1632" s="14"/>
      <c r="VYE1632" s="14"/>
      <c r="VYF1632" s="14"/>
      <c r="VYG1632" s="14"/>
      <c r="VYH1632" s="14"/>
      <c r="VYI1632" s="14"/>
      <c r="VYJ1632" s="14"/>
      <c r="VYK1632" s="14"/>
      <c r="VYL1632" s="14"/>
      <c r="VYM1632" s="14"/>
      <c r="VYN1632" s="14"/>
      <c r="VYO1632" s="14"/>
      <c r="VYP1632" s="14"/>
      <c r="VYQ1632" s="14"/>
      <c r="VYR1632" s="14"/>
      <c r="VYS1632" s="14"/>
      <c r="VYT1632" s="14"/>
      <c r="VYU1632" s="14"/>
      <c r="VYV1632" s="14"/>
      <c r="VYW1632" s="14"/>
      <c r="VYX1632" s="14"/>
      <c r="VYY1632" s="14"/>
      <c r="VYZ1632" s="14"/>
      <c r="VZA1632" s="14"/>
      <c r="VZB1632" s="14"/>
      <c r="VZC1632" s="14"/>
      <c r="VZD1632" s="14"/>
      <c r="VZE1632" s="14"/>
      <c r="VZF1632" s="14"/>
      <c r="VZG1632" s="14"/>
      <c r="VZH1632" s="14"/>
      <c r="VZI1632" s="14"/>
      <c r="VZJ1632" s="14"/>
      <c r="VZK1632" s="14"/>
      <c r="VZL1632" s="14"/>
      <c r="VZM1632" s="14"/>
      <c r="VZN1632" s="14"/>
      <c r="VZO1632" s="14"/>
      <c r="VZP1632" s="14"/>
      <c r="VZQ1632" s="14"/>
      <c r="VZR1632" s="14"/>
      <c r="VZS1632" s="14"/>
      <c r="VZT1632" s="14"/>
      <c r="VZU1632" s="14"/>
      <c r="VZV1632" s="14"/>
      <c r="VZW1632" s="14"/>
      <c r="VZX1632" s="14"/>
      <c r="VZY1632" s="14"/>
      <c r="VZZ1632" s="14"/>
      <c r="WAA1632" s="14"/>
      <c r="WAB1632" s="14"/>
      <c r="WAC1632" s="14"/>
      <c r="WAD1632" s="14"/>
      <c r="WAE1632" s="14"/>
      <c r="WAF1632" s="14"/>
      <c r="WAG1632" s="14"/>
      <c r="WAH1632" s="14"/>
      <c r="WAI1632" s="14"/>
      <c r="WAJ1632" s="14"/>
      <c r="WAK1632" s="14"/>
      <c r="WAL1632" s="14"/>
      <c r="WAM1632" s="14"/>
      <c r="WAN1632" s="14"/>
      <c r="WAO1632" s="14"/>
      <c r="WAP1632" s="14"/>
      <c r="WAQ1632" s="14"/>
      <c r="WAR1632" s="14"/>
      <c r="WAS1632" s="14"/>
      <c r="WAT1632" s="14"/>
      <c r="WAU1632" s="14"/>
      <c r="WAV1632" s="14"/>
      <c r="WAW1632" s="14"/>
      <c r="WAX1632" s="14"/>
      <c r="WAY1632" s="14"/>
      <c r="WAZ1632" s="14"/>
      <c r="WBA1632" s="14"/>
      <c r="WBB1632" s="14"/>
      <c r="WBC1632" s="14"/>
      <c r="WBD1632" s="14"/>
      <c r="WBE1632" s="14"/>
      <c r="WBF1632" s="14"/>
      <c r="WBG1632" s="14"/>
      <c r="WBH1632" s="14"/>
      <c r="WBI1632" s="14"/>
      <c r="WBJ1632" s="14"/>
      <c r="WBK1632" s="14"/>
      <c r="WBL1632" s="14"/>
      <c r="WBM1632" s="14"/>
      <c r="WBN1632" s="14"/>
      <c r="WBO1632" s="14"/>
      <c r="WBP1632" s="14"/>
      <c r="WBQ1632" s="14"/>
      <c r="WBR1632" s="14"/>
      <c r="WBS1632" s="14"/>
      <c r="WBT1632" s="14"/>
      <c r="WBU1632" s="14"/>
      <c r="WBV1632" s="14"/>
      <c r="WBW1632" s="14"/>
      <c r="WBX1632" s="14"/>
      <c r="WBY1632" s="14"/>
      <c r="WBZ1632" s="14"/>
      <c r="WCA1632" s="14"/>
      <c r="WCB1632" s="14"/>
      <c r="WCC1632" s="14"/>
      <c r="WCD1632" s="14"/>
      <c r="WCE1632" s="14"/>
      <c r="WCF1632" s="14"/>
      <c r="WCG1632" s="14"/>
      <c r="WCH1632" s="14"/>
      <c r="WCI1632" s="14"/>
      <c r="WCJ1632" s="14"/>
      <c r="WCK1632" s="14"/>
      <c r="WCL1632" s="14"/>
      <c r="WCM1632" s="14"/>
      <c r="WCN1632" s="14"/>
      <c r="WCO1632" s="14"/>
      <c r="WCP1632" s="14"/>
      <c r="WCQ1632" s="14"/>
      <c r="WCR1632" s="14"/>
      <c r="WCS1632" s="14"/>
      <c r="WCT1632" s="14"/>
      <c r="WCU1632" s="14"/>
      <c r="WCV1632" s="14"/>
      <c r="WCW1632" s="14"/>
      <c r="WCX1632" s="14"/>
      <c r="WCY1632" s="14"/>
      <c r="WCZ1632" s="14"/>
      <c r="WDA1632" s="14"/>
      <c r="WDB1632" s="14"/>
      <c r="WDC1632" s="14"/>
      <c r="WDD1632" s="14"/>
      <c r="WDE1632" s="14"/>
      <c r="WDF1632" s="14"/>
      <c r="WDG1632" s="14"/>
      <c r="WDH1632" s="14"/>
      <c r="WDI1632" s="14"/>
      <c r="WDJ1632" s="14"/>
      <c r="WDK1632" s="14"/>
      <c r="WDL1632" s="14"/>
      <c r="WDM1632" s="14"/>
      <c r="WDN1632" s="14"/>
      <c r="WDO1632" s="14"/>
      <c r="WDP1632" s="14"/>
      <c r="WDQ1632" s="14"/>
      <c r="WDR1632" s="14"/>
      <c r="WDS1632" s="14"/>
      <c r="WDT1632" s="14"/>
      <c r="WDU1632" s="14"/>
      <c r="WDV1632" s="14"/>
      <c r="WDW1632" s="14"/>
      <c r="WDX1632" s="14"/>
      <c r="WDY1632" s="14"/>
      <c r="WDZ1632" s="14"/>
      <c r="WEA1632" s="14"/>
      <c r="WEB1632" s="14"/>
      <c r="WEC1632" s="14"/>
      <c r="WED1632" s="14"/>
      <c r="WEE1632" s="14"/>
      <c r="WEF1632" s="14"/>
      <c r="WEG1632" s="14"/>
      <c r="WEH1632" s="14"/>
      <c r="WEI1632" s="14"/>
      <c r="WEJ1632" s="14"/>
      <c r="WEK1632" s="14"/>
      <c r="WEL1632" s="14"/>
      <c r="WEM1632" s="14"/>
      <c r="WEN1632" s="14"/>
      <c r="WEO1632" s="14"/>
      <c r="WEP1632" s="14"/>
      <c r="WEQ1632" s="14"/>
      <c r="WER1632" s="14"/>
      <c r="WES1632" s="14"/>
      <c r="WET1632" s="14"/>
      <c r="WEU1632" s="14"/>
      <c r="WEV1632" s="14"/>
      <c r="WEW1632" s="14"/>
      <c r="WEX1632" s="14"/>
      <c r="WEY1632" s="14"/>
      <c r="WEZ1632" s="14"/>
      <c r="WFA1632" s="14"/>
      <c r="WFB1632" s="14"/>
      <c r="WFC1632" s="14"/>
      <c r="WFD1632" s="14"/>
      <c r="WFE1632" s="14"/>
      <c r="WFF1632" s="14"/>
      <c r="WFG1632" s="14"/>
      <c r="WFH1632" s="14"/>
      <c r="WFI1632" s="14"/>
      <c r="WFJ1632" s="14"/>
      <c r="WFK1632" s="14"/>
      <c r="WFL1632" s="14"/>
      <c r="WFM1632" s="14"/>
      <c r="WFN1632" s="14"/>
      <c r="WFO1632" s="14"/>
      <c r="WFP1632" s="14"/>
      <c r="WFQ1632" s="14"/>
      <c r="WFR1632" s="14"/>
      <c r="WFS1632" s="14"/>
      <c r="WFT1632" s="14"/>
      <c r="WFU1632" s="14"/>
      <c r="WFV1632" s="14"/>
      <c r="WFW1632" s="14"/>
      <c r="WFX1632" s="14"/>
      <c r="WFY1632" s="14"/>
      <c r="WFZ1632" s="14"/>
      <c r="WGA1632" s="14"/>
      <c r="WGB1632" s="14"/>
      <c r="WGC1632" s="14"/>
      <c r="WGD1632" s="14"/>
      <c r="WGE1632" s="14"/>
      <c r="WGF1632" s="14"/>
      <c r="WGG1632" s="14"/>
      <c r="WGH1632" s="14"/>
      <c r="WGI1632" s="14"/>
      <c r="WGJ1632" s="14"/>
      <c r="WGK1632" s="14"/>
      <c r="WGL1632" s="14"/>
      <c r="WGM1632" s="14"/>
      <c r="WGN1632" s="14"/>
      <c r="WGO1632" s="14"/>
      <c r="WGP1632" s="14"/>
      <c r="WGQ1632" s="14"/>
      <c r="WGR1632" s="14"/>
      <c r="WGS1632" s="14"/>
      <c r="WGT1632" s="14"/>
      <c r="WGU1632" s="14"/>
      <c r="WGV1632" s="14"/>
      <c r="WGW1632" s="14"/>
      <c r="WGX1632" s="14"/>
      <c r="WGY1632" s="14"/>
      <c r="WGZ1632" s="14"/>
      <c r="WHA1632" s="14"/>
      <c r="WHB1632" s="14"/>
      <c r="WHC1632" s="14"/>
      <c r="WHD1632" s="14"/>
      <c r="WHE1632" s="14"/>
      <c r="WHF1632" s="14"/>
      <c r="WHG1632" s="14"/>
      <c r="WHH1632" s="14"/>
      <c r="WHI1632" s="14"/>
      <c r="WHJ1632" s="14"/>
      <c r="WHK1632" s="14"/>
      <c r="WHL1632" s="14"/>
      <c r="WHM1632" s="14"/>
      <c r="WHN1632" s="14"/>
      <c r="WHO1632" s="14"/>
      <c r="WHP1632" s="14"/>
      <c r="WHQ1632" s="14"/>
      <c r="WHR1632" s="14"/>
      <c r="WHS1632" s="14"/>
      <c r="WHT1632" s="14"/>
      <c r="WHU1632" s="14"/>
      <c r="WHV1632" s="14"/>
      <c r="WHW1632" s="14"/>
      <c r="WHX1632" s="14"/>
      <c r="WHY1632" s="14"/>
      <c r="WHZ1632" s="14"/>
      <c r="WIA1632" s="14"/>
      <c r="WIB1632" s="14"/>
      <c r="WIC1632" s="14"/>
      <c r="WID1632" s="14"/>
      <c r="WIE1632" s="14"/>
      <c r="WIF1632" s="14"/>
      <c r="WIG1632" s="14"/>
      <c r="WIH1632" s="14"/>
      <c r="WII1632" s="14"/>
      <c r="WIJ1632" s="14"/>
      <c r="WIK1632" s="14"/>
      <c r="WIL1632" s="14"/>
      <c r="WIM1632" s="14"/>
      <c r="WIN1632" s="14"/>
      <c r="WIO1632" s="14"/>
      <c r="WIP1632" s="14"/>
      <c r="WIQ1632" s="14"/>
      <c r="WIR1632" s="14"/>
      <c r="WIS1632" s="14"/>
      <c r="WIT1632" s="14"/>
      <c r="WIU1632" s="14"/>
      <c r="WIV1632" s="14"/>
      <c r="WIW1632" s="14"/>
      <c r="WIX1632" s="14"/>
      <c r="WIY1632" s="14"/>
      <c r="WIZ1632" s="14"/>
      <c r="WJA1632" s="14"/>
      <c r="WJB1632" s="14"/>
      <c r="WJC1632" s="14"/>
      <c r="WJD1632" s="14"/>
      <c r="WJE1632" s="14"/>
      <c r="WJF1632" s="14"/>
      <c r="WJG1632" s="14"/>
      <c r="WJH1632" s="14"/>
      <c r="WJI1632" s="14"/>
      <c r="WJJ1632" s="14"/>
      <c r="WJK1632" s="14"/>
      <c r="WJL1632" s="14"/>
      <c r="WJM1632" s="14"/>
      <c r="WJN1632" s="14"/>
      <c r="WJO1632" s="14"/>
      <c r="WJP1632" s="14"/>
      <c r="WJQ1632" s="14"/>
      <c r="WJR1632" s="14"/>
      <c r="WJS1632" s="14"/>
      <c r="WJT1632" s="14"/>
      <c r="WJU1632" s="14"/>
      <c r="WJV1632" s="14"/>
      <c r="WJW1632" s="14"/>
      <c r="WJX1632" s="14"/>
      <c r="WJY1632" s="14"/>
      <c r="WJZ1632" s="14"/>
      <c r="WKA1632" s="14"/>
      <c r="WKB1632" s="14"/>
      <c r="WKC1632" s="14"/>
      <c r="WKD1632" s="14"/>
      <c r="WKE1632" s="14"/>
      <c r="WKF1632" s="14"/>
      <c r="WKG1632" s="14"/>
      <c r="WKH1632" s="14"/>
      <c r="WKI1632" s="14"/>
      <c r="WKJ1632" s="14"/>
      <c r="WKK1632" s="14"/>
      <c r="WKL1632" s="14"/>
      <c r="WKM1632" s="14"/>
      <c r="WKN1632" s="14"/>
      <c r="WKO1632" s="14"/>
      <c r="WKP1632" s="14"/>
      <c r="WKQ1632" s="14"/>
      <c r="WKR1632" s="14"/>
      <c r="WKS1632" s="14"/>
      <c r="WKT1632" s="14"/>
      <c r="WKU1632" s="14"/>
      <c r="WKV1632" s="14"/>
      <c r="WKW1632" s="14"/>
      <c r="WKX1632" s="14"/>
      <c r="WKY1632" s="14"/>
      <c r="WKZ1632" s="14"/>
      <c r="WLA1632" s="14"/>
      <c r="WLB1632" s="14"/>
      <c r="WLC1632" s="14"/>
      <c r="WLD1632" s="14"/>
      <c r="WLE1632" s="14"/>
      <c r="WLF1632" s="14"/>
      <c r="WLG1632" s="14"/>
      <c r="WLH1632" s="14"/>
      <c r="WLI1632" s="14"/>
      <c r="WLJ1632" s="14"/>
      <c r="WLK1632" s="14"/>
      <c r="WLL1632" s="14"/>
      <c r="WLM1632" s="14"/>
      <c r="WLN1632" s="14"/>
      <c r="WLO1632" s="14"/>
      <c r="WLP1632" s="14"/>
      <c r="WLQ1632" s="14"/>
      <c r="WLR1632" s="14"/>
      <c r="WLS1632" s="14"/>
      <c r="WLT1632" s="14"/>
      <c r="WLU1632" s="14"/>
      <c r="WLV1632" s="14"/>
      <c r="WLW1632" s="14"/>
      <c r="WLX1632" s="14"/>
      <c r="WLY1632" s="14"/>
      <c r="WLZ1632" s="14"/>
      <c r="WMA1632" s="14"/>
      <c r="WMB1632" s="14"/>
      <c r="WMC1632" s="14"/>
      <c r="WMD1632" s="14"/>
      <c r="WME1632" s="14"/>
      <c r="WMF1632" s="14"/>
      <c r="WMG1632" s="14"/>
      <c r="WMH1632" s="14"/>
      <c r="WMI1632" s="14"/>
      <c r="WMJ1632" s="14"/>
      <c r="WMK1632" s="14"/>
      <c r="WML1632" s="14"/>
      <c r="WMM1632" s="14"/>
      <c r="WMN1632" s="14"/>
      <c r="WMO1632" s="14"/>
      <c r="WMP1632" s="14"/>
      <c r="WMQ1632" s="14"/>
      <c r="WMR1632" s="14"/>
      <c r="WMS1632" s="14"/>
      <c r="WMT1632" s="14"/>
      <c r="WMU1632" s="14"/>
      <c r="WMV1632" s="14"/>
      <c r="WMW1632" s="14"/>
      <c r="WMX1632" s="14"/>
      <c r="WMY1632" s="14"/>
      <c r="WMZ1632" s="14"/>
      <c r="WNA1632" s="14"/>
      <c r="WNB1632" s="14"/>
      <c r="WNC1632" s="14"/>
      <c r="WND1632" s="14"/>
      <c r="WNE1632" s="14"/>
      <c r="WNF1632" s="14"/>
      <c r="WNG1632" s="14"/>
      <c r="WNH1632" s="14"/>
      <c r="WNI1632" s="14"/>
      <c r="WNJ1632" s="14"/>
      <c r="WNK1632" s="14"/>
      <c r="WNL1632" s="14"/>
      <c r="WNM1632" s="14"/>
      <c r="WNN1632" s="14"/>
      <c r="WNO1632" s="14"/>
      <c r="WNP1632" s="14"/>
      <c r="WNQ1632" s="14"/>
      <c r="WNR1632" s="14"/>
      <c r="WNS1632" s="14"/>
      <c r="WNT1632" s="14"/>
      <c r="WNU1632" s="14"/>
      <c r="WNV1632" s="14"/>
      <c r="WNW1632" s="14"/>
      <c r="WNX1632" s="14"/>
      <c r="WNY1632" s="14"/>
      <c r="WNZ1632" s="14"/>
      <c r="WOA1632" s="14"/>
      <c r="WOB1632" s="14"/>
      <c r="WOC1632" s="14"/>
      <c r="WOD1632" s="14"/>
      <c r="WOE1632" s="14"/>
      <c r="WOF1632" s="14"/>
      <c r="WOG1632" s="14"/>
      <c r="WOH1632" s="14"/>
      <c r="WOI1632" s="14"/>
      <c r="WOJ1632" s="14"/>
      <c r="WOK1632" s="14"/>
      <c r="WOL1632" s="14"/>
      <c r="WOM1632" s="14"/>
      <c r="WON1632" s="14"/>
      <c r="WOO1632" s="14"/>
      <c r="WOP1632" s="14"/>
      <c r="WOQ1632" s="14"/>
      <c r="WOR1632" s="14"/>
      <c r="WOS1632" s="14"/>
      <c r="WOT1632" s="14"/>
      <c r="WOU1632" s="14"/>
      <c r="WOV1632" s="14"/>
      <c r="WOW1632" s="14"/>
      <c r="WOX1632" s="14"/>
      <c r="WOY1632" s="14"/>
      <c r="WOZ1632" s="14"/>
      <c r="WPA1632" s="14"/>
      <c r="WPB1632" s="14"/>
      <c r="WPC1632" s="14"/>
      <c r="WPD1632" s="14"/>
      <c r="WPE1632" s="14"/>
      <c r="WPF1632" s="14"/>
      <c r="WPG1632" s="14"/>
      <c r="WPH1632" s="14"/>
      <c r="WPI1632" s="14"/>
      <c r="WPJ1632" s="14"/>
      <c r="WPK1632" s="14"/>
      <c r="WPL1632" s="14"/>
      <c r="WPM1632" s="14"/>
      <c r="WPN1632" s="14"/>
      <c r="WPO1632" s="14"/>
      <c r="WPP1632" s="14"/>
      <c r="WPQ1632" s="14"/>
      <c r="WPR1632" s="14"/>
      <c r="WPS1632" s="14"/>
      <c r="WPT1632" s="14"/>
      <c r="WPU1632" s="14"/>
      <c r="WPV1632" s="14"/>
      <c r="WPW1632" s="14"/>
      <c r="WPX1632" s="14"/>
      <c r="WPY1632" s="14"/>
      <c r="WPZ1632" s="14"/>
      <c r="WQA1632" s="14"/>
      <c r="WQB1632" s="14"/>
      <c r="WQC1632" s="14"/>
      <c r="WQD1632" s="14"/>
      <c r="WQE1632" s="14"/>
      <c r="WQF1632" s="14"/>
      <c r="WQG1632" s="14"/>
      <c r="WQH1632" s="14"/>
      <c r="WQI1632" s="14"/>
      <c r="WQJ1632" s="14"/>
      <c r="WQK1632" s="14"/>
      <c r="WQL1632" s="14"/>
      <c r="WQM1632" s="14"/>
      <c r="WQN1632" s="14"/>
      <c r="WQO1632" s="14"/>
      <c r="WQP1632" s="14"/>
      <c r="WQQ1632" s="14"/>
      <c r="WQR1632" s="14"/>
      <c r="WQS1632" s="14"/>
      <c r="WQT1632" s="14"/>
      <c r="WQU1632" s="14"/>
      <c r="WQV1632" s="14"/>
      <c r="WQW1632" s="14"/>
      <c r="WQX1632" s="14"/>
      <c r="WQY1632" s="14"/>
      <c r="WQZ1632" s="14"/>
      <c r="WRA1632" s="14"/>
      <c r="WRB1632" s="14"/>
      <c r="WRC1632" s="14"/>
      <c r="WRD1632" s="14"/>
      <c r="WRE1632" s="14"/>
      <c r="WRF1632" s="14"/>
      <c r="WRG1632" s="14"/>
      <c r="WRH1632" s="14"/>
      <c r="WRI1632" s="14"/>
      <c r="WRJ1632" s="14"/>
      <c r="WRK1632" s="14"/>
      <c r="WRL1632" s="14"/>
      <c r="WRM1632" s="14"/>
      <c r="WRN1632" s="14"/>
      <c r="WRO1632" s="14"/>
      <c r="WRP1632" s="14"/>
      <c r="WRQ1632" s="14"/>
      <c r="WRR1632" s="14"/>
      <c r="WRS1632" s="14"/>
      <c r="WRT1632" s="14"/>
      <c r="WRU1632" s="14"/>
      <c r="WRV1632" s="14"/>
      <c r="WRW1632" s="14"/>
      <c r="WRX1632" s="14"/>
      <c r="WRY1632" s="14"/>
      <c r="WRZ1632" s="14"/>
      <c r="WSA1632" s="14"/>
      <c r="WSB1632" s="14"/>
      <c r="WSC1632" s="14"/>
      <c r="WSD1632" s="14"/>
      <c r="WSE1632" s="14"/>
      <c r="WSF1632" s="14"/>
      <c r="WSG1632" s="14"/>
      <c r="WSH1632" s="14"/>
      <c r="WSI1632" s="14"/>
      <c r="WSJ1632" s="14"/>
      <c r="WSK1632" s="14"/>
      <c r="WSL1632" s="14"/>
      <c r="WSM1632" s="14"/>
      <c r="WSN1632" s="14"/>
      <c r="WSO1632" s="14"/>
      <c r="WSP1632" s="14"/>
      <c r="WSQ1632" s="14"/>
      <c r="WSR1632" s="14"/>
      <c r="WSS1632" s="14"/>
      <c r="WST1632" s="14"/>
      <c r="WSU1632" s="14"/>
      <c r="WSV1632" s="14"/>
      <c r="WSW1632" s="14"/>
      <c r="WSX1632" s="14"/>
      <c r="WSY1632" s="14"/>
      <c r="WSZ1632" s="14"/>
      <c r="WTA1632" s="14"/>
      <c r="WTB1632" s="14"/>
      <c r="WTC1632" s="14"/>
      <c r="WTD1632" s="14"/>
      <c r="WTE1632" s="14"/>
      <c r="WTF1632" s="14"/>
      <c r="WTG1632" s="14"/>
      <c r="WTH1632" s="14"/>
      <c r="WTI1632" s="14"/>
      <c r="WTJ1632" s="14"/>
      <c r="WTK1632" s="14"/>
      <c r="WTL1632" s="14"/>
      <c r="WTM1632" s="14"/>
      <c r="WTN1632" s="14"/>
      <c r="WTO1632" s="14"/>
      <c r="WTP1632" s="14"/>
      <c r="WTQ1632" s="14"/>
      <c r="WTR1632" s="14"/>
      <c r="WTS1632" s="14"/>
      <c r="WTT1632" s="14"/>
      <c r="WTU1632" s="14"/>
      <c r="WTV1632" s="14"/>
      <c r="WTW1632" s="14"/>
      <c r="WTX1632" s="14"/>
      <c r="WTY1632" s="14"/>
      <c r="WTZ1632" s="14"/>
      <c r="WUA1632" s="14"/>
      <c r="WUB1632" s="14"/>
      <c r="WUC1632" s="14"/>
      <c r="WUD1632" s="14"/>
      <c r="WUE1632" s="14"/>
      <c r="WUF1632" s="14"/>
      <c r="WUG1632" s="14"/>
      <c r="WUH1632" s="14"/>
      <c r="WUI1632" s="14"/>
      <c r="WUJ1632" s="14"/>
      <c r="WUK1632" s="14"/>
      <c r="WUL1632" s="14"/>
      <c r="WUM1632" s="14"/>
      <c r="WUN1632" s="14"/>
      <c r="WUO1632" s="14"/>
      <c r="WUP1632" s="14"/>
      <c r="WUQ1632" s="14"/>
      <c r="WUR1632" s="14"/>
      <c r="WUS1632" s="14"/>
      <c r="WUT1632" s="14"/>
      <c r="WUU1632" s="14"/>
      <c r="WUV1632" s="14"/>
      <c r="WUW1632" s="14"/>
      <c r="WUX1632" s="14"/>
      <c r="WUY1632" s="14"/>
      <c r="WUZ1632" s="14"/>
      <c r="WVA1632" s="14"/>
      <c r="WVB1632" s="14"/>
      <c r="WVC1632" s="14"/>
      <c r="WVD1632" s="14"/>
      <c r="WVE1632" s="14"/>
      <c r="WVF1632" s="14"/>
      <c r="WVG1632" s="14"/>
      <c r="WVH1632" s="14"/>
      <c r="WVI1632" s="14"/>
      <c r="WVJ1632" s="14"/>
      <c r="WVK1632" s="14"/>
      <c r="WVL1632" s="14"/>
      <c r="WVM1632" s="14"/>
      <c r="WVN1632" s="14"/>
      <c r="WVO1632" s="14"/>
      <c r="WVP1632" s="14"/>
      <c r="WVQ1632" s="14"/>
      <c r="WVR1632" s="14"/>
      <c r="WVS1632" s="14"/>
      <c r="WVT1632" s="14"/>
      <c r="WVU1632" s="14"/>
      <c r="WVV1632" s="14"/>
      <c r="WVW1632" s="14"/>
      <c r="WVX1632" s="14"/>
      <c r="WVY1632" s="14"/>
      <c r="WVZ1632" s="14"/>
      <c r="WWA1632" s="14"/>
      <c r="WWB1632" s="14"/>
      <c r="WWC1632" s="14"/>
      <c r="WWD1632" s="14"/>
      <c r="WWE1632" s="14"/>
      <c r="WWF1632" s="14"/>
      <c r="WWG1632" s="14"/>
      <c r="WWH1632" s="14"/>
      <c r="WWI1632" s="14"/>
      <c r="WWJ1632" s="14"/>
      <c r="WWK1632" s="14"/>
      <c r="WWL1632" s="14"/>
      <c r="WWM1632" s="14"/>
      <c r="WWN1632" s="14"/>
      <c r="WWO1632" s="14"/>
      <c r="WWP1632" s="14"/>
      <c r="WWQ1632" s="14"/>
      <c r="WWR1632" s="14"/>
      <c r="WWS1632" s="14"/>
      <c r="WWT1632" s="14"/>
      <c r="WWU1632" s="14"/>
      <c r="WWV1632" s="14"/>
      <c r="WWW1632" s="14"/>
      <c r="WWX1632" s="14"/>
      <c r="WWY1632" s="14"/>
      <c r="WWZ1632" s="14"/>
      <c r="WXA1632" s="14"/>
      <c r="WXB1632" s="14"/>
      <c r="WXC1632" s="14"/>
      <c r="WXD1632" s="14"/>
      <c r="WXE1632" s="14"/>
      <c r="WXF1632" s="14"/>
      <c r="WXG1632" s="14"/>
      <c r="WXH1632" s="14"/>
      <c r="WXI1632" s="14"/>
      <c r="WXJ1632" s="14"/>
      <c r="WXK1632" s="14"/>
      <c r="WXL1632" s="14"/>
      <c r="WXM1632" s="14"/>
      <c r="WXN1632" s="14"/>
      <c r="WXO1632" s="14"/>
      <c r="WXP1632" s="14"/>
      <c r="WXQ1632" s="14"/>
      <c r="WXR1632" s="14"/>
      <c r="WXS1632" s="14"/>
      <c r="WXT1632" s="14"/>
      <c r="WXU1632" s="14"/>
      <c r="WXV1632" s="14"/>
      <c r="WXW1632" s="14"/>
      <c r="WXX1632" s="14"/>
      <c r="WXY1632" s="14"/>
      <c r="WXZ1632" s="14"/>
      <c r="WYA1632" s="14"/>
      <c r="WYB1632" s="14"/>
      <c r="WYC1632" s="14"/>
      <c r="WYD1632" s="14"/>
      <c r="WYE1632" s="14"/>
      <c r="WYF1632" s="14"/>
      <c r="WYG1632" s="14"/>
      <c r="WYH1632" s="14"/>
      <c r="WYI1632" s="14"/>
      <c r="WYJ1632" s="14"/>
      <c r="WYK1632" s="14"/>
      <c r="WYL1632" s="14"/>
      <c r="WYM1632" s="14"/>
      <c r="WYN1632" s="14"/>
      <c r="WYO1632" s="14"/>
      <c r="WYP1632" s="14"/>
      <c r="WYQ1632" s="14"/>
      <c r="WYR1632" s="14"/>
      <c r="WYS1632" s="14"/>
      <c r="WYT1632" s="14"/>
      <c r="WYU1632" s="14"/>
      <c r="WYV1632" s="14"/>
      <c r="WYW1632" s="14"/>
      <c r="WYX1632" s="14"/>
      <c r="WYY1632" s="14"/>
      <c r="WYZ1632" s="14"/>
      <c r="WZA1632" s="14"/>
      <c r="WZB1632" s="14"/>
      <c r="WZC1632" s="14"/>
      <c r="WZD1632" s="14"/>
      <c r="WZE1632" s="14"/>
      <c r="WZF1632" s="14"/>
      <c r="WZG1632" s="14"/>
      <c r="WZH1632" s="14"/>
      <c r="WZI1632" s="14"/>
      <c r="WZJ1632" s="14"/>
      <c r="WZK1632" s="14"/>
      <c r="WZL1632" s="14"/>
      <c r="WZM1632" s="14"/>
      <c r="WZN1632" s="14"/>
      <c r="WZO1632" s="14"/>
      <c r="WZP1632" s="14"/>
      <c r="WZQ1632" s="14"/>
      <c r="WZR1632" s="14"/>
      <c r="WZS1632" s="14"/>
      <c r="WZT1632" s="14"/>
      <c r="WZU1632" s="14"/>
      <c r="WZV1632" s="14"/>
      <c r="WZW1632" s="14"/>
      <c r="WZX1632" s="14"/>
      <c r="WZY1632" s="14"/>
      <c r="WZZ1632" s="14"/>
      <c r="XAA1632" s="14"/>
      <c r="XAB1632" s="14"/>
      <c r="XAC1632" s="14"/>
      <c r="XAD1632" s="14"/>
      <c r="XAE1632" s="14"/>
      <c r="XAF1632" s="14"/>
      <c r="XAG1632" s="14"/>
      <c r="XAH1632" s="14"/>
      <c r="XAI1632" s="14"/>
      <c r="XAJ1632" s="14"/>
      <c r="XAK1632" s="14"/>
      <c r="XAL1632" s="14"/>
      <c r="XAM1632" s="14"/>
      <c r="XAN1632" s="14"/>
      <c r="XAO1632" s="14"/>
      <c r="XAP1632" s="14"/>
      <c r="XAQ1632" s="14"/>
      <c r="XAR1632" s="14"/>
      <c r="XAS1632" s="14"/>
      <c r="XAT1632" s="14"/>
      <c r="XAU1632" s="14"/>
      <c r="XAV1632" s="14"/>
      <c r="XAW1632" s="14"/>
      <c r="XAX1632" s="14"/>
      <c r="XAY1632" s="14"/>
      <c r="XAZ1632" s="14"/>
      <c r="XBA1632" s="14"/>
      <c r="XBB1632" s="14"/>
      <c r="XBC1632" s="14"/>
      <c r="XBD1632" s="14"/>
      <c r="XBE1632" s="14"/>
      <c r="XBF1632" s="14"/>
      <c r="XBG1632" s="14"/>
      <c r="XBH1632" s="14"/>
      <c r="XBI1632" s="14"/>
      <c r="XBJ1632" s="14"/>
      <c r="XBK1632" s="14"/>
      <c r="XBL1632" s="14"/>
      <c r="XBM1632" s="14"/>
      <c r="XBN1632" s="14"/>
      <c r="XBO1632" s="14"/>
      <c r="XBP1632" s="14"/>
      <c r="XBQ1632" s="14"/>
      <c r="XBR1632" s="14"/>
      <c r="XBS1632" s="14"/>
      <c r="XBT1632" s="14"/>
      <c r="XBU1632" s="14"/>
      <c r="XBV1632" s="14"/>
      <c r="XBW1632" s="14"/>
      <c r="XBX1632" s="14"/>
      <c r="XBY1632" s="14"/>
      <c r="XBZ1632" s="14"/>
      <c r="XCA1632" s="14"/>
      <c r="XCB1632" s="14"/>
      <c r="XCC1632" s="14"/>
      <c r="XCD1632" s="14"/>
      <c r="XCE1632" s="14"/>
      <c r="XCF1632" s="14"/>
      <c r="XCG1632" s="14"/>
      <c r="XCH1632" s="14"/>
      <c r="XCI1632" s="14"/>
      <c r="XCJ1632" s="14"/>
      <c r="XCK1632" s="14"/>
      <c r="XCL1632" s="14"/>
      <c r="XCM1632" s="14"/>
      <c r="XCN1632" s="14"/>
      <c r="XCO1632" s="14"/>
      <c r="XCP1632" s="14"/>
      <c r="XCQ1632" s="14"/>
      <c r="XCR1632" s="14"/>
      <c r="XCS1632" s="14"/>
      <c r="XCT1632" s="14"/>
      <c r="XCU1632" s="14"/>
      <c r="XCV1632" s="14"/>
      <c r="XCW1632" s="14"/>
      <c r="XCX1632" s="14"/>
      <c r="XCY1632" s="14"/>
      <c r="XCZ1632" s="14"/>
      <c r="XDA1632" s="14"/>
      <c r="XDB1632" s="14"/>
      <c r="XDC1632" s="14"/>
      <c r="XDD1632" s="14"/>
      <c r="XDE1632" s="14"/>
      <c r="XDF1632" s="14"/>
      <c r="XDG1632" s="14"/>
      <c r="XDH1632" s="14"/>
      <c r="XDI1632" s="14"/>
      <c r="XDJ1632" s="14"/>
      <c r="XDK1632" s="14"/>
      <c r="XDL1632" s="14"/>
      <c r="XDM1632" s="14"/>
      <c r="XDN1632" s="14"/>
      <c r="XDO1632" s="14"/>
      <c r="XDP1632" s="14"/>
      <c r="XDQ1632" s="14"/>
      <c r="XDR1632" s="14"/>
      <c r="XDS1632" s="14"/>
      <c r="XDT1632" s="14"/>
      <c r="XDU1632" s="14"/>
      <c r="XDV1632" s="14"/>
      <c r="XDW1632" s="14"/>
      <c r="XDX1632" s="14"/>
      <c r="XDY1632" s="14"/>
      <c r="XDZ1632" s="14"/>
      <c r="XEA1632" s="14"/>
      <c r="XEB1632" s="14"/>
      <c r="XEC1632" s="14"/>
      <c r="XED1632" s="14"/>
      <c r="XEE1632" s="14"/>
      <c r="XEF1632" s="14"/>
      <c r="XEG1632" s="14"/>
      <c r="XEH1632" s="14"/>
      <c r="XEI1632" s="14"/>
      <c r="XEJ1632" s="14"/>
      <c r="XEK1632" s="14"/>
      <c r="XEL1632" s="14"/>
      <c r="XEM1632" s="14"/>
      <c r="XEN1632" s="14"/>
    </row>
    <row r="1633" spans="1:6" ht="31.5" x14ac:dyDescent="0.25">
      <c r="A1633" s="95" t="s">
        <v>28</v>
      </c>
      <c r="B1633" s="227" t="s">
        <v>77</v>
      </c>
      <c r="C1633" s="227" t="s">
        <v>70</v>
      </c>
      <c r="D1633" s="232" t="s">
        <v>374</v>
      </c>
      <c r="E1633" s="34" t="s">
        <v>0</v>
      </c>
      <c r="F1633" s="42">
        <f>F1634</f>
        <v>1430</v>
      </c>
    </row>
    <row r="1634" spans="1:6" ht="36" customHeight="1" x14ac:dyDescent="0.25">
      <c r="A1634" s="95" t="s">
        <v>747</v>
      </c>
      <c r="B1634" s="227" t="s">
        <v>77</v>
      </c>
      <c r="C1634" s="227" t="s">
        <v>70</v>
      </c>
      <c r="D1634" s="56" t="s">
        <v>374</v>
      </c>
      <c r="E1634" s="142">
        <v>634</v>
      </c>
      <c r="F1634" s="202">
        <v>1430</v>
      </c>
    </row>
    <row r="1635" spans="1:6" ht="31.5" x14ac:dyDescent="0.25">
      <c r="A1635" s="49" t="s">
        <v>508</v>
      </c>
      <c r="B1635" s="20" t="s">
        <v>77</v>
      </c>
      <c r="C1635" s="152" t="s">
        <v>70</v>
      </c>
      <c r="D1635" s="20" t="s">
        <v>375</v>
      </c>
      <c r="E1635" s="20"/>
      <c r="F1635" s="63">
        <f>F1636</f>
        <v>150</v>
      </c>
    </row>
    <row r="1636" spans="1:6" ht="31.5" x14ac:dyDescent="0.25">
      <c r="A1636" s="121" t="s">
        <v>376</v>
      </c>
      <c r="B1636" s="20" t="s">
        <v>77</v>
      </c>
      <c r="C1636" s="20" t="s">
        <v>70</v>
      </c>
      <c r="D1636" s="21" t="s">
        <v>377</v>
      </c>
      <c r="E1636" s="46"/>
      <c r="F1636" s="27">
        <f>F1637</f>
        <v>150</v>
      </c>
    </row>
    <row r="1637" spans="1:6" ht="31.5" x14ac:dyDescent="0.25">
      <c r="A1637" s="24" t="s">
        <v>378</v>
      </c>
      <c r="B1637" s="25" t="s">
        <v>77</v>
      </c>
      <c r="C1637" s="25" t="s">
        <v>70</v>
      </c>
      <c r="D1637" s="46" t="s">
        <v>379</v>
      </c>
      <c r="E1637" s="67"/>
      <c r="F1637" s="27">
        <f>F1638</f>
        <v>150</v>
      </c>
    </row>
    <row r="1638" spans="1:6" ht="31.5" x14ac:dyDescent="0.25">
      <c r="A1638" s="228" t="s">
        <v>18</v>
      </c>
      <c r="B1638" s="32" t="s">
        <v>77</v>
      </c>
      <c r="C1638" s="227" t="s">
        <v>70</v>
      </c>
      <c r="D1638" s="232" t="s">
        <v>379</v>
      </c>
      <c r="E1638" s="34" t="s">
        <v>20</v>
      </c>
      <c r="F1638" s="30">
        <f>F1639</f>
        <v>150</v>
      </c>
    </row>
    <row r="1639" spans="1:6" ht="15.75" x14ac:dyDescent="0.25">
      <c r="A1639" s="228" t="s">
        <v>19</v>
      </c>
      <c r="B1639" s="32" t="s">
        <v>77</v>
      </c>
      <c r="C1639" s="227" t="s">
        <v>70</v>
      </c>
      <c r="D1639" s="232" t="s">
        <v>379</v>
      </c>
      <c r="E1639" s="34" t="s">
        <v>21</v>
      </c>
      <c r="F1639" s="30">
        <f>F1640</f>
        <v>150</v>
      </c>
    </row>
    <row r="1640" spans="1:6" ht="15.75" x14ac:dyDescent="0.25">
      <c r="A1640" s="228" t="s">
        <v>165</v>
      </c>
      <c r="B1640" s="32" t="s">
        <v>77</v>
      </c>
      <c r="C1640" s="227" t="s">
        <v>70</v>
      </c>
      <c r="D1640" s="232" t="s">
        <v>379</v>
      </c>
      <c r="E1640" s="34" t="s">
        <v>164</v>
      </c>
      <c r="F1640" s="30">
        <v>150</v>
      </c>
    </row>
    <row r="1641" spans="1:6" ht="15.75" x14ac:dyDescent="0.25">
      <c r="A1641" s="38" t="s">
        <v>111</v>
      </c>
      <c r="B1641" s="20" t="s">
        <v>77</v>
      </c>
      <c r="C1641" s="20" t="s">
        <v>70</v>
      </c>
      <c r="D1641" s="20" t="s">
        <v>236</v>
      </c>
      <c r="E1641" s="61"/>
      <c r="F1641" s="22">
        <f>F1642</f>
        <v>100</v>
      </c>
    </row>
    <row r="1642" spans="1:6" ht="15.75" x14ac:dyDescent="0.25">
      <c r="A1642" s="24" t="s">
        <v>51</v>
      </c>
      <c r="B1642" s="25" t="s">
        <v>77</v>
      </c>
      <c r="C1642" s="25" t="s">
        <v>70</v>
      </c>
      <c r="D1642" s="25" t="s">
        <v>430</v>
      </c>
      <c r="E1642" s="46"/>
      <c r="F1642" s="27">
        <f>F1643</f>
        <v>100</v>
      </c>
    </row>
    <row r="1643" spans="1:6" ht="15.75" x14ac:dyDescent="0.25">
      <c r="A1643" s="228" t="s">
        <v>23</v>
      </c>
      <c r="B1643" s="137" t="s">
        <v>77</v>
      </c>
      <c r="C1643" s="137" t="s">
        <v>70</v>
      </c>
      <c r="D1643" s="227" t="s">
        <v>430</v>
      </c>
      <c r="E1643" s="232" t="s">
        <v>24</v>
      </c>
      <c r="F1643" s="30">
        <f>F1644</f>
        <v>100</v>
      </c>
    </row>
    <row r="1644" spans="1:6" ht="15.75" x14ac:dyDescent="0.25">
      <c r="A1644" s="228" t="s">
        <v>188</v>
      </c>
      <c r="B1644" s="227" t="s">
        <v>77</v>
      </c>
      <c r="C1644" s="227" t="s">
        <v>70</v>
      </c>
      <c r="D1644" s="227" t="s">
        <v>430</v>
      </c>
      <c r="E1644" s="232" t="s">
        <v>126</v>
      </c>
      <c r="F1644" s="30">
        <v>100</v>
      </c>
    </row>
    <row r="1645" spans="1:6" ht="15.75" x14ac:dyDescent="0.25">
      <c r="A1645" s="38" t="s">
        <v>98</v>
      </c>
      <c r="B1645" s="119" t="s">
        <v>77</v>
      </c>
      <c r="C1645" s="20" t="s">
        <v>60</v>
      </c>
      <c r="D1645" s="21"/>
      <c r="E1645" s="67"/>
      <c r="F1645" s="22">
        <f>F1646</f>
        <v>8318</v>
      </c>
    </row>
    <row r="1646" spans="1:6" ht="37.5" x14ac:dyDescent="0.3">
      <c r="A1646" s="91" t="s">
        <v>736</v>
      </c>
      <c r="B1646" s="119" t="s">
        <v>77</v>
      </c>
      <c r="C1646" s="20" t="s">
        <v>60</v>
      </c>
      <c r="D1646" s="92" t="s">
        <v>361</v>
      </c>
      <c r="E1646" s="203"/>
      <c r="F1646" s="12">
        <f>F1647+F1652</f>
        <v>8318</v>
      </c>
    </row>
    <row r="1647" spans="1:6" ht="31.5" x14ac:dyDescent="0.25">
      <c r="A1647" s="121" t="s">
        <v>368</v>
      </c>
      <c r="B1647" s="119" t="s">
        <v>77</v>
      </c>
      <c r="C1647" s="20" t="s">
        <v>60</v>
      </c>
      <c r="D1647" s="21" t="s">
        <v>369</v>
      </c>
      <c r="E1647" s="67"/>
      <c r="F1647" s="22">
        <f>F1648</f>
        <v>8218</v>
      </c>
    </row>
    <row r="1648" spans="1:6" ht="15.75" x14ac:dyDescent="0.25">
      <c r="A1648" s="93" t="s">
        <v>679</v>
      </c>
      <c r="B1648" s="134" t="s">
        <v>77</v>
      </c>
      <c r="C1648" s="40" t="s">
        <v>60</v>
      </c>
      <c r="D1648" s="233" t="s">
        <v>382</v>
      </c>
      <c r="E1648" s="41"/>
      <c r="F1648" s="35">
        <f>F1649</f>
        <v>8218</v>
      </c>
    </row>
    <row r="1649" spans="1:6" ht="31.5" x14ac:dyDescent="0.25">
      <c r="A1649" s="95" t="s">
        <v>18</v>
      </c>
      <c r="B1649" s="136" t="s">
        <v>77</v>
      </c>
      <c r="C1649" s="227" t="s">
        <v>60</v>
      </c>
      <c r="D1649" s="232" t="s">
        <v>382</v>
      </c>
      <c r="E1649" s="34" t="s">
        <v>20</v>
      </c>
      <c r="F1649" s="42">
        <f>F1650</f>
        <v>8218</v>
      </c>
    </row>
    <row r="1650" spans="1:6" ht="15.75" x14ac:dyDescent="0.25">
      <c r="A1650" s="95" t="s">
        <v>19</v>
      </c>
      <c r="B1650" s="136" t="s">
        <v>77</v>
      </c>
      <c r="C1650" s="227" t="s">
        <v>60</v>
      </c>
      <c r="D1650" s="232" t="s">
        <v>382</v>
      </c>
      <c r="E1650" s="34" t="s">
        <v>21</v>
      </c>
      <c r="F1650" s="42">
        <f>F1651</f>
        <v>8218</v>
      </c>
    </row>
    <row r="1651" spans="1:6" ht="15.75" x14ac:dyDescent="0.25">
      <c r="A1651" s="95" t="s">
        <v>165</v>
      </c>
      <c r="B1651" s="136" t="s">
        <v>77</v>
      </c>
      <c r="C1651" s="227" t="s">
        <v>60</v>
      </c>
      <c r="D1651" s="232" t="s">
        <v>382</v>
      </c>
      <c r="E1651" s="34" t="s">
        <v>164</v>
      </c>
      <c r="F1651" s="42">
        <f>4710+1444+812+1252</f>
        <v>8218</v>
      </c>
    </row>
    <row r="1652" spans="1:6" ht="47.25" x14ac:dyDescent="0.25">
      <c r="A1652" s="121" t="s">
        <v>371</v>
      </c>
      <c r="B1652" s="119" t="s">
        <v>77</v>
      </c>
      <c r="C1652" s="20" t="s">
        <v>60</v>
      </c>
      <c r="D1652" s="21" t="s">
        <v>372</v>
      </c>
      <c r="E1652" s="67"/>
      <c r="F1652" s="22">
        <f>F1653</f>
        <v>100</v>
      </c>
    </row>
    <row r="1653" spans="1:6" ht="31.5" x14ac:dyDescent="0.25">
      <c r="A1653" s="68" t="s">
        <v>373</v>
      </c>
      <c r="B1653" s="134" t="s">
        <v>77</v>
      </c>
      <c r="C1653" s="40" t="s">
        <v>60</v>
      </c>
      <c r="D1653" s="233" t="s">
        <v>374</v>
      </c>
      <c r="E1653" s="41"/>
      <c r="F1653" s="35">
        <f>F1654</f>
        <v>100</v>
      </c>
    </row>
    <row r="1654" spans="1:6" ht="31.5" x14ac:dyDescent="0.25">
      <c r="A1654" s="95" t="s">
        <v>18</v>
      </c>
      <c r="B1654" s="136" t="s">
        <v>77</v>
      </c>
      <c r="C1654" s="227" t="s">
        <v>60</v>
      </c>
      <c r="D1654" s="232" t="s">
        <v>374</v>
      </c>
      <c r="E1654" s="34" t="s">
        <v>20</v>
      </c>
      <c r="F1654" s="42">
        <f>F1655</f>
        <v>100</v>
      </c>
    </row>
    <row r="1655" spans="1:6" ht="15.75" x14ac:dyDescent="0.25">
      <c r="A1655" s="95" t="s">
        <v>19</v>
      </c>
      <c r="B1655" s="136" t="s">
        <v>77</v>
      </c>
      <c r="C1655" s="227" t="s">
        <v>60</v>
      </c>
      <c r="D1655" s="232" t="s">
        <v>374</v>
      </c>
      <c r="E1655" s="34" t="s">
        <v>21</v>
      </c>
      <c r="F1655" s="42">
        <f>F1656</f>
        <v>100</v>
      </c>
    </row>
    <row r="1656" spans="1:6" ht="15.75" x14ac:dyDescent="0.25">
      <c r="A1656" s="95" t="s">
        <v>165</v>
      </c>
      <c r="B1656" s="136" t="s">
        <v>77</v>
      </c>
      <c r="C1656" s="227" t="s">
        <v>60</v>
      </c>
      <c r="D1656" s="232" t="s">
        <v>374</v>
      </c>
      <c r="E1656" s="34" t="s">
        <v>164</v>
      </c>
      <c r="F1656" s="42">
        <v>100</v>
      </c>
    </row>
    <row r="1657" spans="1:6" ht="15.75" x14ac:dyDescent="0.25">
      <c r="A1657" s="38" t="s">
        <v>99</v>
      </c>
      <c r="B1657" s="20" t="s">
        <v>77</v>
      </c>
      <c r="C1657" s="20" t="s">
        <v>63</v>
      </c>
      <c r="D1657" s="20"/>
      <c r="E1657" s="21"/>
      <c r="F1657" s="22">
        <f>F1658</f>
        <v>112781</v>
      </c>
    </row>
    <row r="1658" spans="1:6" ht="37.5" x14ac:dyDescent="0.3">
      <c r="A1658" s="91" t="s">
        <v>736</v>
      </c>
      <c r="B1658" s="20" t="s">
        <v>77</v>
      </c>
      <c r="C1658" s="20" t="s">
        <v>63</v>
      </c>
      <c r="D1658" s="92" t="s">
        <v>361</v>
      </c>
      <c r="E1658" s="203"/>
      <c r="F1658" s="12">
        <f>F1659+F1669</f>
        <v>112781</v>
      </c>
    </row>
    <row r="1659" spans="1:6" ht="31.5" x14ac:dyDescent="0.25">
      <c r="A1659" s="121" t="s">
        <v>383</v>
      </c>
      <c r="B1659" s="20" t="s">
        <v>77</v>
      </c>
      <c r="C1659" s="20" t="s">
        <v>63</v>
      </c>
      <c r="D1659" s="21" t="s">
        <v>384</v>
      </c>
      <c r="E1659" s="67"/>
      <c r="F1659" s="22">
        <f>F1660</f>
        <v>37089</v>
      </c>
    </row>
    <row r="1660" spans="1:6" ht="47.25" x14ac:dyDescent="0.25">
      <c r="A1660" s="68" t="s">
        <v>385</v>
      </c>
      <c r="B1660" s="40" t="s">
        <v>77</v>
      </c>
      <c r="C1660" s="40" t="s">
        <v>63</v>
      </c>
      <c r="D1660" s="233" t="s">
        <v>386</v>
      </c>
      <c r="E1660" s="41"/>
      <c r="F1660" s="35">
        <f>F1664+F1661</f>
        <v>37089</v>
      </c>
    </row>
    <row r="1661" spans="1:6" ht="15.75" x14ac:dyDescent="0.25">
      <c r="A1661" s="229" t="s">
        <v>22</v>
      </c>
      <c r="B1661" s="227" t="s">
        <v>77</v>
      </c>
      <c r="C1661" s="227" t="s">
        <v>63</v>
      </c>
      <c r="D1661" s="232" t="s">
        <v>386</v>
      </c>
      <c r="E1661" s="232" t="s">
        <v>15</v>
      </c>
      <c r="F1661" s="35">
        <f>F1662</f>
        <v>360</v>
      </c>
    </row>
    <row r="1662" spans="1:6" ht="31.5" x14ac:dyDescent="0.25">
      <c r="A1662" s="229" t="s">
        <v>17</v>
      </c>
      <c r="B1662" s="227" t="s">
        <v>77</v>
      </c>
      <c r="C1662" s="227" t="s">
        <v>63</v>
      </c>
      <c r="D1662" s="232" t="s">
        <v>386</v>
      </c>
      <c r="E1662" s="232" t="s">
        <v>16</v>
      </c>
      <c r="F1662" s="35">
        <f>F1663</f>
        <v>360</v>
      </c>
    </row>
    <row r="1663" spans="1:6" ht="31.5" x14ac:dyDescent="0.25">
      <c r="A1663" s="228" t="s">
        <v>140</v>
      </c>
      <c r="B1663" s="227" t="s">
        <v>77</v>
      </c>
      <c r="C1663" s="227" t="s">
        <v>63</v>
      </c>
      <c r="D1663" s="232" t="s">
        <v>386</v>
      </c>
      <c r="E1663" s="232" t="s">
        <v>141</v>
      </c>
      <c r="F1663" s="35">
        <v>360</v>
      </c>
    </row>
    <row r="1664" spans="1:6" ht="31.5" x14ac:dyDescent="0.25">
      <c r="A1664" s="95" t="s">
        <v>18</v>
      </c>
      <c r="B1664" s="227" t="s">
        <v>77</v>
      </c>
      <c r="C1664" s="227" t="s">
        <v>63</v>
      </c>
      <c r="D1664" s="232" t="s">
        <v>386</v>
      </c>
      <c r="E1664" s="34" t="s">
        <v>20</v>
      </c>
      <c r="F1664" s="42">
        <f>F1665+F1667</f>
        <v>36729</v>
      </c>
    </row>
    <row r="1665" spans="1:6" ht="15.75" x14ac:dyDescent="0.25">
      <c r="A1665" s="95" t="s">
        <v>19</v>
      </c>
      <c r="B1665" s="227" t="s">
        <v>77</v>
      </c>
      <c r="C1665" s="227" t="s">
        <v>63</v>
      </c>
      <c r="D1665" s="232" t="s">
        <v>386</v>
      </c>
      <c r="E1665" s="34" t="s">
        <v>21</v>
      </c>
      <c r="F1665" s="42">
        <f>F1666</f>
        <v>1300</v>
      </c>
    </row>
    <row r="1666" spans="1:6" ht="15.75" x14ac:dyDescent="0.25">
      <c r="A1666" s="95" t="s">
        <v>165</v>
      </c>
      <c r="B1666" s="227" t="s">
        <v>77</v>
      </c>
      <c r="C1666" s="227" t="s">
        <v>63</v>
      </c>
      <c r="D1666" s="232" t="s">
        <v>386</v>
      </c>
      <c r="E1666" s="34" t="s">
        <v>164</v>
      </c>
      <c r="F1666" s="42">
        <v>1300</v>
      </c>
    </row>
    <row r="1667" spans="1:6" ht="31.5" x14ac:dyDescent="0.25">
      <c r="A1667" s="95" t="s">
        <v>28</v>
      </c>
      <c r="B1667" s="227" t="s">
        <v>77</v>
      </c>
      <c r="C1667" s="227" t="s">
        <v>63</v>
      </c>
      <c r="D1667" s="232" t="s">
        <v>386</v>
      </c>
      <c r="E1667" s="34" t="s">
        <v>0</v>
      </c>
      <c r="F1667" s="42">
        <f>F1668</f>
        <v>35429</v>
      </c>
    </row>
    <row r="1668" spans="1:6" ht="31.5" x14ac:dyDescent="0.25">
      <c r="A1668" s="95" t="s">
        <v>747</v>
      </c>
      <c r="B1668" s="227" t="s">
        <v>77</v>
      </c>
      <c r="C1668" s="227" t="s">
        <v>63</v>
      </c>
      <c r="D1668" s="56" t="s">
        <v>386</v>
      </c>
      <c r="E1668" s="142">
        <v>634</v>
      </c>
      <c r="F1668" s="42">
        <f>26100-25000+10000+8185+6100+2009+8035</f>
        <v>35429</v>
      </c>
    </row>
    <row r="1669" spans="1:6" ht="15.75" x14ac:dyDescent="0.25">
      <c r="A1669" s="121" t="s">
        <v>680</v>
      </c>
      <c r="B1669" s="20" t="s">
        <v>77</v>
      </c>
      <c r="C1669" s="20" t="s">
        <v>63</v>
      </c>
      <c r="D1669" s="21" t="s">
        <v>681</v>
      </c>
      <c r="E1669" s="67"/>
      <c r="F1669" s="22">
        <f>F1670+F1674+F1682+F1678</f>
        <v>75692</v>
      </c>
    </row>
    <row r="1670" spans="1:6" ht="15.75" x14ac:dyDescent="0.25">
      <c r="A1670" s="93" t="s">
        <v>682</v>
      </c>
      <c r="B1670" s="40" t="s">
        <v>77</v>
      </c>
      <c r="C1670" s="40" t="s">
        <v>63</v>
      </c>
      <c r="D1670" s="233" t="s">
        <v>683</v>
      </c>
      <c r="E1670" s="40"/>
      <c r="F1670" s="114">
        <f t="shared" ref="F1670:F1672" si="19">F1671</f>
        <v>75193</v>
      </c>
    </row>
    <row r="1671" spans="1:6" ht="31.5" x14ac:dyDescent="0.25">
      <c r="A1671" s="55" t="s">
        <v>18</v>
      </c>
      <c r="B1671" s="227" t="s">
        <v>77</v>
      </c>
      <c r="C1671" s="227" t="s">
        <v>63</v>
      </c>
      <c r="D1671" s="232" t="s">
        <v>683</v>
      </c>
      <c r="E1671" s="32" t="s">
        <v>20</v>
      </c>
      <c r="F1671" s="115">
        <f t="shared" si="19"/>
        <v>75193</v>
      </c>
    </row>
    <row r="1672" spans="1:6" ht="15.75" x14ac:dyDescent="0.25">
      <c r="A1672" s="55" t="s">
        <v>25</v>
      </c>
      <c r="B1672" s="227" t="s">
        <v>77</v>
      </c>
      <c r="C1672" s="227" t="s">
        <v>63</v>
      </c>
      <c r="D1672" s="232" t="s">
        <v>683</v>
      </c>
      <c r="E1672" s="32" t="s">
        <v>26</v>
      </c>
      <c r="F1672" s="115">
        <f t="shared" si="19"/>
        <v>75193</v>
      </c>
    </row>
    <row r="1673" spans="1:6" ht="47.25" x14ac:dyDescent="0.25">
      <c r="A1673" s="44" t="s">
        <v>158</v>
      </c>
      <c r="B1673" s="227" t="s">
        <v>77</v>
      </c>
      <c r="C1673" s="227" t="s">
        <v>63</v>
      </c>
      <c r="D1673" s="232" t="s">
        <v>683</v>
      </c>
      <c r="E1673" s="227" t="s">
        <v>161</v>
      </c>
      <c r="F1673" s="115">
        <f>87387+1060-8185-2009-3060</f>
        <v>75193</v>
      </c>
    </row>
    <row r="1674" spans="1:6" ht="15.75" x14ac:dyDescent="0.25">
      <c r="A1674" s="93" t="s">
        <v>684</v>
      </c>
      <c r="B1674" s="233" t="s">
        <v>77</v>
      </c>
      <c r="C1674" s="233" t="s">
        <v>63</v>
      </c>
      <c r="D1674" s="233" t="s">
        <v>685</v>
      </c>
      <c r="E1674" s="40"/>
      <c r="F1674" s="114">
        <f t="shared" ref="F1674:F1676" si="20">F1675</f>
        <v>29</v>
      </c>
    </row>
    <row r="1675" spans="1:6" ht="31.5" x14ac:dyDescent="0.25">
      <c r="A1675" s="55" t="s">
        <v>18</v>
      </c>
      <c r="B1675" s="227" t="s">
        <v>77</v>
      </c>
      <c r="C1675" s="227" t="s">
        <v>63</v>
      </c>
      <c r="D1675" s="232" t="s">
        <v>685</v>
      </c>
      <c r="E1675" s="32" t="s">
        <v>20</v>
      </c>
      <c r="F1675" s="143">
        <f t="shared" si="20"/>
        <v>29</v>
      </c>
    </row>
    <row r="1676" spans="1:6" ht="15.75" x14ac:dyDescent="0.25">
      <c r="A1676" s="55" t="s">
        <v>25</v>
      </c>
      <c r="B1676" s="227" t="s">
        <v>77</v>
      </c>
      <c r="C1676" s="227" t="s">
        <v>63</v>
      </c>
      <c r="D1676" s="232" t="s">
        <v>685</v>
      </c>
      <c r="E1676" s="32" t="s">
        <v>26</v>
      </c>
      <c r="F1676" s="143">
        <f t="shared" si="20"/>
        <v>29</v>
      </c>
    </row>
    <row r="1677" spans="1:6" ht="15.75" x14ac:dyDescent="0.25">
      <c r="A1677" s="55" t="s">
        <v>152</v>
      </c>
      <c r="B1677" s="227" t="s">
        <v>77</v>
      </c>
      <c r="C1677" s="227" t="s">
        <v>63</v>
      </c>
      <c r="D1677" s="232" t="s">
        <v>685</v>
      </c>
      <c r="E1677" s="32" t="s">
        <v>159</v>
      </c>
      <c r="F1677" s="143">
        <v>29</v>
      </c>
    </row>
    <row r="1678" spans="1:6" ht="31.5" x14ac:dyDescent="0.25">
      <c r="A1678" s="93" t="s">
        <v>771</v>
      </c>
      <c r="B1678" s="40" t="s">
        <v>77</v>
      </c>
      <c r="C1678" s="40" t="s">
        <v>63</v>
      </c>
      <c r="D1678" s="233" t="s">
        <v>760</v>
      </c>
      <c r="E1678" s="40"/>
      <c r="F1678" s="114">
        <f>F1679</f>
        <v>400</v>
      </c>
    </row>
    <row r="1679" spans="1:6" ht="31.5" x14ac:dyDescent="0.25">
      <c r="A1679" s="55" t="s">
        <v>18</v>
      </c>
      <c r="B1679" s="227" t="s">
        <v>77</v>
      </c>
      <c r="C1679" s="227" t="s">
        <v>63</v>
      </c>
      <c r="D1679" s="232" t="s">
        <v>760</v>
      </c>
      <c r="E1679" s="32" t="s">
        <v>20</v>
      </c>
      <c r="F1679" s="143">
        <f>F1680</f>
        <v>400</v>
      </c>
    </row>
    <row r="1680" spans="1:6" ht="15.75" x14ac:dyDescent="0.25">
      <c r="A1680" s="55" t="s">
        <v>25</v>
      </c>
      <c r="B1680" s="227" t="s">
        <v>77</v>
      </c>
      <c r="C1680" s="227" t="s">
        <v>63</v>
      </c>
      <c r="D1680" s="232" t="s">
        <v>760</v>
      </c>
      <c r="E1680" s="32" t="s">
        <v>26</v>
      </c>
      <c r="F1680" s="143">
        <f>F1681</f>
        <v>400</v>
      </c>
    </row>
    <row r="1681" spans="1:16374" ht="15.75" x14ac:dyDescent="0.25">
      <c r="A1681" s="55" t="s">
        <v>152</v>
      </c>
      <c r="B1681" s="227" t="s">
        <v>77</v>
      </c>
      <c r="C1681" s="227" t="s">
        <v>63</v>
      </c>
      <c r="D1681" s="232" t="s">
        <v>760</v>
      </c>
      <c r="E1681" s="32" t="s">
        <v>159</v>
      </c>
      <c r="F1681" s="143">
        <v>400</v>
      </c>
    </row>
    <row r="1682" spans="1:16374" ht="15.75" x14ac:dyDescent="0.25">
      <c r="A1682" s="68" t="s">
        <v>366</v>
      </c>
      <c r="B1682" s="40" t="s">
        <v>77</v>
      </c>
      <c r="C1682" s="40" t="s">
        <v>63</v>
      </c>
      <c r="D1682" s="233" t="s">
        <v>686</v>
      </c>
      <c r="E1682" s="41"/>
      <c r="F1682" s="35">
        <f>F1683</f>
        <v>70</v>
      </c>
    </row>
    <row r="1683" spans="1:16374" ht="31.5" x14ac:dyDescent="0.25">
      <c r="A1683" s="95" t="s">
        <v>18</v>
      </c>
      <c r="B1683" s="227" t="s">
        <v>77</v>
      </c>
      <c r="C1683" s="227" t="s">
        <v>63</v>
      </c>
      <c r="D1683" s="37" t="s">
        <v>686</v>
      </c>
      <c r="E1683" s="34" t="s">
        <v>20</v>
      </c>
      <c r="F1683" s="42">
        <f>F1684</f>
        <v>70</v>
      </c>
      <c r="G1683" s="14"/>
      <c r="H1683" s="14"/>
      <c r="I1683" s="14"/>
      <c r="J1683" s="14"/>
      <c r="K1683" s="14"/>
      <c r="L1683" s="14"/>
      <c r="M1683" s="14"/>
      <c r="N1683" s="14"/>
      <c r="O1683" s="14"/>
      <c r="P1683" s="14"/>
      <c r="Q1683" s="14"/>
      <c r="R1683" s="14"/>
      <c r="S1683" s="14"/>
      <c r="T1683" s="14"/>
      <c r="U1683" s="14"/>
      <c r="V1683" s="14"/>
      <c r="W1683" s="14"/>
      <c r="X1683" s="14"/>
      <c r="Y1683" s="14"/>
      <c r="Z1683" s="14"/>
      <c r="AA1683" s="14"/>
      <c r="AB1683" s="14"/>
      <c r="AC1683" s="14"/>
      <c r="AD1683" s="14"/>
      <c r="AE1683" s="14"/>
      <c r="AF1683" s="14"/>
      <c r="AG1683" s="14"/>
      <c r="AH1683" s="14"/>
      <c r="AI1683" s="14"/>
      <c r="AJ1683" s="14"/>
      <c r="AK1683" s="14"/>
      <c r="AL1683" s="14"/>
      <c r="AM1683" s="14"/>
      <c r="AN1683" s="14"/>
      <c r="AO1683" s="14"/>
      <c r="AP1683" s="14"/>
      <c r="AQ1683" s="14"/>
      <c r="AR1683" s="14"/>
      <c r="AS1683" s="14"/>
      <c r="AT1683" s="14"/>
      <c r="AU1683" s="14"/>
      <c r="AV1683" s="14"/>
      <c r="AW1683" s="14"/>
      <c r="AX1683" s="14"/>
      <c r="AY1683" s="14"/>
      <c r="AZ1683" s="14"/>
      <c r="BA1683" s="14"/>
      <c r="BB1683" s="14"/>
      <c r="BC1683" s="14"/>
      <c r="BD1683" s="14"/>
      <c r="BE1683" s="14"/>
      <c r="BF1683" s="14"/>
      <c r="BG1683" s="14"/>
      <c r="BH1683" s="14"/>
      <c r="BI1683" s="14"/>
      <c r="BJ1683" s="14"/>
      <c r="BK1683" s="14"/>
      <c r="BL1683" s="14"/>
      <c r="BM1683" s="14"/>
      <c r="BN1683" s="14"/>
      <c r="BO1683" s="14"/>
      <c r="BP1683" s="14"/>
      <c r="BQ1683" s="14"/>
      <c r="BR1683" s="14"/>
      <c r="BS1683" s="14"/>
      <c r="BT1683" s="14"/>
      <c r="BU1683" s="14"/>
      <c r="BV1683" s="14"/>
      <c r="BW1683" s="14"/>
      <c r="BX1683" s="14"/>
      <c r="BY1683" s="14"/>
      <c r="BZ1683" s="14"/>
      <c r="CA1683" s="14"/>
      <c r="CB1683" s="14"/>
      <c r="CC1683" s="14"/>
      <c r="CD1683" s="14"/>
      <c r="CE1683" s="14"/>
      <c r="CF1683" s="14"/>
      <c r="CG1683" s="14"/>
      <c r="CH1683" s="14"/>
      <c r="CI1683" s="14"/>
      <c r="CJ1683" s="14"/>
      <c r="CK1683" s="14"/>
      <c r="CL1683" s="14"/>
      <c r="CM1683" s="14"/>
      <c r="CN1683" s="14"/>
      <c r="CO1683" s="14"/>
      <c r="CP1683" s="14"/>
      <c r="CQ1683" s="14"/>
      <c r="CR1683" s="14"/>
      <c r="CS1683" s="14"/>
      <c r="CT1683" s="14"/>
      <c r="CU1683" s="14"/>
      <c r="CV1683" s="14"/>
      <c r="CW1683" s="14"/>
      <c r="CX1683" s="14"/>
      <c r="CY1683" s="14"/>
      <c r="CZ1683" s="14"/>
      <c r="DA1683" s="14"/>
      <c r="DB1683" s="14"/>
      <c r="DC1683" s="14"/>
      <c r="DD1683" s="14"/>
      <c r="DE1683" s="14"/>
      <c r="DF1683" s="14"/>
      <c r="DG1683" s="14"/>
      <c r="DH1683" s="14"/>
      <c r="DI1683" s="14"/>
      <c r="DJ1683" s="14"/>
      <c r="DK1683" s="14"/>
      <c r="DL1683" s="14"/>
      <c r="DM1683" s="14"/>
      <c r="DN1683" s="14"/>
      <c r="DO1683" s="14"/>
      <c r="DP1683" s="14"/>
      <c r="DQ1683" s="14"/>
      <c r="DR1683" s="14"/>
      <c r="DS1683" s="14"/>
      <c r="DT1683" s="14"/>
      <c r="DU1683" s="14"/>
      <c r="DV1683" s="14"/>
      <c r="DW1683" s="14"/>
      <c r="DX1683" s="14"/>
      <c r="DY1683" s="14"/>
      <c r="DZ1683" s="14"/>
      <c r="EA1683" s="14"/>
      <c r="EB1683" s="14"/>
      <c r="EC1683" s="14"/>
      <c r="ED1683" s="14"/>
      <c r="EE1683" s="14"/>
      <c r="EF1683" s="14"/>
      <c r="EG1683" s="14"/>
      <c r="EH1683" s="14"/>
      <c r="EI1683" s="14"/>
      <c r="EJ1683" s="14"/>
      <c r="EK1683" s="14"/>
      <c r="EL1683" s="14"/>
      <c r="EM1683" s="14"/>
      <c r="EN1683" s="14"/>
      <c r="EO1683" s="14"/>
      <c r="EP1683" s="14"/>
      <c r="EQ1683" s="14"/>
      <c r="ER1683" s="14"/>
      <c r="ES1683" s="14"/>
      <c r="ET1683" s="14"/>
      <c r="EU1683" s="14"/>
      <c r="EV1683" s="14"/>
      <c r="EW1683" s="14"/>
      <c r="EX1683" s="14"/>
      <c r="EY1683" s="14"/>
      <c r="EZ1683" s="14"/>
      <c r="FA1683" s="14"/>
      <c r="FB1683" s="14"/>
      <c r="FC1683" s="14"/>
      <c r="FD1683" s="14"/>
      <c r="FE1683" s="14"/>
      <c r="FF1683" s="14"/>
      <c r="FG1683" s="14"/>
      <c r="FH1683" s="14"/>
      <c r="FI1683" s="14"/>
      <c r="FJ1683" s="14"/>
      <c r="FK1683" s="14"/>
      <c r="FL1683" s="14"/>
      <c r="FM1683" s="14"/>
      <c r="FN1683" s="14"/>
      <c r="FO1683" s="14"/>
      <c r="FP1683" s="14"/>
      <c r="FQ1683" s="14"/>
      <c r="FR1683" s="14"/>
      <c r="FS1683" s="14"/>
      <c r="FT1683" s="14"/>
      <c r="FU1683" s="14"/>
      <c r="FV1683" s="14"/>
      <c r="FW1683" s="14"/>
      <c r="FX1683" s="14"/>
      <c r="FY1683" s="14"/>
      <c r="FZ1683" s="14"/>
      <c r="GA1683" s="14"/>
      <c r="GB1683" s="14"/>
      <c r="GC1683" s="14"/>
      <c r="GD1683" s="14"/>
      <c r="GE1683" s="14"/>
      <c r="GF1683" s="14"/>
      <c r="GG1683" s="14"/>
      <c r="GH1683" s="14"/>
      <c r="GI1683" s="14"/>
      <c r="GJ1683" s="14"/>
      <c r="GK1683" s="14"/>
      <c r="GL1683" s="14"/>
      <c r="GM1683" s="14"/>
      <c r="GN1683" s="14"/>
      <c r="GO1683" s="14"/>
      <c r="GP1683" s="14"/>
      <c r="GQ1683" s="14"/>
      <c r="GR1683" s="14"/>
      <c r="GS1683" s="14"/>
      <c r="GT1683" s="14"/>
      <c r="GU1683" s="14"/>
      <c r="GV1683" s="14"/>
      <c r="GW1683" s="14"/>
      <c r="GX1683" s="14"/>
      <c r="GY1683" s="14"/>
      <c r="GZ1683" s="14"/>
      <c r="HA1683" s="14"/>
      <c r="HB1683" s="14"/>
      <c r="HC1683" s="14"/>
      <c r="HD1683" s="14"/>
      <c r="HE1683" s="14"/>
      <c r="HF1683" s="14"/>
      <c r="HG1683" s="14"/>
      <c r="HH1683" s="14"/>
      <c r="HI1683" s="14"/>
      <c r="HJ1683" s="14"/>
      <c r="HK1683" s="14"/>
      <c r="HL1683" s="14"/>
      <c r="HM1683" s="14"/>
      <c r="HN1683" s="14"/>
      <c r="HO1683" s="14"/>
      <c r="HP1683" s="14"/>
      <c r="HQ1683" s="14"/>
      <c r="HR1683" s="14"/>
      <c r="HS1683" s="14"/>
      <c r="HT1683" s="14"/>
      <c r="HU1683" s="14"/>
      <c r="HV1683" s="14"/>
      <c r="HW1683" s="14"/>
      <c r="HX1683" s="14"/>
      <c r="HY1683" s="14"/>
      <c r="HZ1683" s="14"/>
      <c r="IA1683" s="14"/>
      <c r="IB1683" s="14"/>
      <c r="IC1683" s="14"/>
      <c r="ID1683" s="14"/>
      <c r="IE1683" s="14"/>
      <c r="IF1683" s="14"/>
      <c r="IG1683" s="14"/>
      <c r="IH1683" s="14"/>
      <c r="II1683" s="14"/>
      <c r="IJ1683" s="14"/>
      <c r="IK1683" s="14"/>
      <c r="IL1683" s="14"/>
      <c r="IM1683" s="14"/>
      <c r="IN1683" s="14"/>
      <c r="IO1683" s="14"/>
      <c r="IP1683" s="14"/>
      <c r="IQ1683" s="14"/>
      <c r="IR1683" s="14"/>
      <c r="IS1683" s="14"/>
      <c r="IT1683" s="14"/>
      <c r="IU1683" s="14"/>
      <c r="IV1683" s="14"/>
      <c r="IW1683" s="14"/>
      <c r="IX1683" s="14"/>
      <c r="IY1683" s="14"/>
      <c r="IZ1683" s="14"/>
      <c r="JA1683" s="14"/>
      <c r="JB1683" s="14"/>
      <c r="JC1683" s="14"/>
      <c r="JD1683" s="14"/>
      <c r="JE1683" s="14"/>
      <c r="JF1683" s="14"/>
      <c r="JG1683" s="14"/>
      <c r="JH1683" s="14"/>
      <c r="JI1683" s="14"/>
      <c r="JJ1683" s="14"/>
      <c r="JK1683" s="14"/>
      <c r="JL1683" s="14"/>
      <c r="JM1683" s="14"/>
      <c r="JN1683" s="14"/>
      <c r="JO1683" s="14"/>
      <c r="JP1683" s="14"/>
      <c r="JQ1683" s="14"/>
      <c r="JR1683" s="14"/>
      <c r="JS1683" s="14"/>
      <c r="JT1683" s="14"/>
      <c r="JU1683" s="14"/>
      <c r="JV1683" s="14"/>
      <c r="JW1683" s="14"/>
      <c r="JX1683" s="14"/>
      <c r="JY1683" s="14"/>
      <c r="JZ1683" s="14"/>
      <c r="KA1683" s="14"/>
      <c r="KB1683" s="14"/>
      <c r="KC1683" s="14"/>
      <c r="KD1683" s="14"/>
      <c r="KE1683" s="14"/>
      <c r="KF1683" s="14"/>
      <c r="KG1683" s="14"/>
      <c r="KH1683" s="14"/>
      <c r="KI1683" s="14"/>
      <c r="KJ1683" s="14"/>
      <c r="KK1683" s="14"/>
      <c r="KL1683" s="14"/>
      <c r="KM1683" s="14"/>
      <c r="KN1683" s="14"/>
      <c r="KO1683" s="14"/>
      <c r="KP1683" s="14"/>
      <c r="KQ1683" s="14"/>
      <c r="KR1683" s="14"/>
      <c r="KS1683" s="14"/>
      <c r="KT1683" s="14"/>
      <c r="KU1683" s="14"/>
      <c r="KV1683" s="14"/>
      <c r="KW1683" s="14"/>
      <c r="KX1683" s="14"/>
      <c r="KY1683" s="14"/>
      <c r="KZ1683" s="14"/>
      <c r="LA1683" s="14"/>
      <c r="LB1683" s="14"/>
      <c r="LC1683" s="14"/>
      <c r="LD1683" s="14"/>
      <c r="LE1683" s="14"/>
      <c r="LF1683" s="14"/>
      <c r="LG1683" s="14"/>
      <c r="LH1683" s="14"/>
      <c r="LI1683" s="14"/>
      <c r="LJ1683" s="14"/>
      <c r="LK1683" s="14"/>
      <c r="LL1683" s="14"/>
      <c r="LM1683" s="14"/>
      <c r="LN1683" s="14"/>
      <c r="LO1683" s="14"/>
      <c r="LP1683" s="14"/>
      <c r="LQ1683" s="14"/>
      <c r="LR1683" s="14"/>
      <c r="LS1683" s="14"/>
      <c r="LT1683" s="14"/>
      <c r="LU1683" s="14"/>
      <c r="LV1683" s="14"/>
      <c r="LW1683" s="14"/>
      <c r="LX1683" s="14"/>
      <c r="LY1683" s="14"/>
      <c r="LZ1683" s="14"/>
      <c r="MA1683" s="14"/>
      <c r="MB1683" s="14"/>
      <c r="MC1683" s="14"/>
      <c r="MD1683" s="14"/>
      <c r="ME1683" s="14"/>
      <c r="MF1683" s="14"/>
      <c r="MG1683" s="14"/>
      <c r="MH1683" s="14"/>
      <c r="MI1683" s="14"/>
      <c r="MJ1683" s="14"/>
      <c r="MK1683" s="14"/>
      <c r="ML1683" s="14"/>
      <c r="MM1683" s="14"/>
      <c r="MN1683" s="14"/>
      <c r="MO1683" s="14"/>
      <c r="MP1683" s="14"/>
      <c r="MQ1683" s="14"/>
      <c r="MR1683" s="14"/>
      <c r="MS1683" s="14"/>
      <c r="MT1683" s="14"/>
      <c r="MU1683" s="14"/>
      <c r="MV1683" s="14"/>
      <c r="MW1683" s="14"/>
      <c r="MX1683" s="14"/>
      <c r="MY1683" s="14"/>
      <c r="MZ1683" s="14"/>
      <c r="NA1683" s="14"/>
      <c r="NB1683" s="14"/>
      <c r="NC1683" s="14"/>
      <c r="ND1683" s="14"/>
      <c r="NE1683" s="14"/>
      <c r="NF1683" s="14"/>
      <c r="NG1683" s="14"/>
      <c r="NH1683" s="14"/>
      <c r="NI1683" s="14"/>
      <c r="NJ1683" s="14"/>
      <c r="NK1683" s="14"/>
      <c r="NL1683" s="14"/>
      <c r="NM1683" s="14"/>
      <c r="NN1683" s="14"/>
      <c r="NO1683" s="14"/>
      <c r="NP1683" s="14"/>
      <c r="NQ1683" s="14"/>
      <c r="NR1683" s="14"/>
      <c r="NS1683" s="14"/>
      <c r="NT1683" s="14"/>
      <c r="NU1683" s="14"/>
      <c r="NV1683" s="14"/>
      <c r="NW1683" s="14"/>
      <c r="NX1683" s="14"/>
      <c r="NY1683" s="14"/>
      <c r="NZ1683" s="14"/>
      <c r="OA1683" s="14"/>
      <c r="OB1683" s="14"/>
      <c r="OC1683" s="14"/>
      <c r="OD1683" s="14"/>
      <c r="OE1683" s="14"/>
      <c r="OF1683" s="14"/>
      <c r="OG1683" s="14"/>
      <c r="OH1683" s="14"/>
      <c r="OI1683" s="14"/>
      <c r="OJ1683" s="14"/>
      <c r="OK1683" s="14"/>
      <c r="OL1683" s="14"/>
      <c r="OM1683" s="14"/>
      <c r="ON1683" s="14"/>
      <c r="OO1683" s="14"/>
      <c r="OP1683" s="14"/>
      <c r="OQ1683" s="14"/>
      <c r="OR1683" s="14"/>
      <c r="OS1683" s="14"/>
      <c r="OT1683" s="14"/>
      <c r="OU1683" s="14"/>
      <c r="OV1683" s="14"/>
      <c r="OW1683" s="14"/>
      <c r="OX1683" s="14"/>
      <c r="OY1683" s="14"/>
      <c r="OZ1683" s="14"/>
      <c r="PA1683" s="14"/>
      <c r="PB1683" s="14"/>
      <c r="PC1683" s="14"/>
      <c r="PD1683" s="14"/>
      <c r="PE1683" s="14"/>
      <c r="PF1683" s="14"/>
      <c r="PG1683" s="14"/>
      <c r="PH1683" s="14"/>
      <c r="PI1683" s="14"/>
      <c r="PJ1683" s="14"/>
      <c r="PK1683" s="14"/>
      <c r="PL1683" s="14"/>
      <c r="PM1683" s="14"/>
      <c r="PN1683" s="14"/>
      <c r="PO1683" s="14"/>
      <c r="PP1683" s="14"/>
      <c r="PQ1683" s="14"/>
      <c r="PR1683" s="14"/>
      <c r="PS1683" s="14"/>
      <c r="PT1683" s="14"/>
      <c r="PU1683" s="14"/>
      <c r="PV1683" s="14"/>
      <c r="PW1683" s="14"/>
      <c r="PX1683" s="14"/>
      <c r="PY1683" s="14"/>
      <c r="PZ1683" s="14"/>
      <c r="QA1683" s="14"/>
      <c r="QB1683" s="14"/>
      <c r="QC1683" s="14"/>
      <c r="QD1683" s="14"/>
      <c r="QE1683" s="14"/>
      <c r="QF1683" s="14"/>
      <c r="QG1683" s="14"/>
      <c r="QH1683" s="14"/>
      <c r="QI1683" s="14"/>
      <c r="QJ1683" s="14"/>
      <c r="QK1683" s="14"/>
      <c r="QL1683" s="14"/>
      <c r="QM1683" s="14"/>
      <c r="QN1683" s="14"/>
      <c r="QO1683" s="14"/>
      <c r="QP1683" s="14"/>
      <c r="QQ1683" s="14"/>
      <c r="QR1683" s="14"/>
      <c r="QS1683" s="14"/>
      <c r="QT1683" s="14"/>
      <c r="QU1683" s="14"/>
      <c r="QV1683" s="14"/>
      <c r="QW1683" s="14"/>
      <c r="QX1683" s="14"/>
      <c r="QY1683" s="14"/>
      <c r="QZ1683" s="14"/>
      <c r="RA1683" s="14"/>
      <c r="RB1683" s="14"/>
      <c r="RC1683" s="14"/>
      <c r="RD1683" s="14"/>
      <c r="RE1683" s="14"/>
      <c r="RF1683" s="14"/>
      <c r="RG1683" s="14"/>
      <c r="RH1683" s="14"/>
      <c r="RI1683" s="14"/>
      <c r="RJ1683" s="14"/>
      <c r="RK1683" s="14"/>
      <c r="RL1683" s="14"/>
      <c r="RM1683" s="14"/>
      <c r="RN1683" s="14"/>
      <c r="RO1683" s="14"/>
      <c r="RP1683" s="14"/>
      <c r="RQ1683" s="14"/>
      <c r="RR1683" s="14"/>
      <c r="RS1683" s="14"/>
      <c r="RT1683" s="14"/>
      <c r="RU1683" s="14"/>
      <c r="RV1683" s="14"/>
      <c r="RW1683" s="14"/>
      <c r="RX1683" s="14"/>
      <c r="RY1683" s="14"/>
      <c r="RZ1683" s="14"/>
      <c r="SA1683" s="14"/>
      <c r="SB1683" s="14"/>
      <c r="SC1683" s="14"/>
      <c r="SD1683" s="14"/>
      <c r="SE1683" s="14"/>
      <c r="SF1683" s="14"/>
      <c r="SG1683" s="14"/>
      <c r="SH1683" s="14"/>
      <c r="SI1683" s="14"/>
      <c r="SJ1683" s="14"/>
      <c r="SK1683" s="14"/>
      <c r="SL1683" s="14"/>
      <c r="SM1683" s="14"/>
      <c r="SN1683" s="14"/>
      <c r="SO1683" s="14"/>
      <c r="SP1683" s="14"/>
      <c r="SQ1683" s="14"/>
      <c r="SR1683" s="14"/>
      <c r="SS1683" s="14"/>
      <c r="ST1683" s="14"/>
      <c r="SU1683" s="14"/>
      <c r="SV1683" s="14"/>
      <c r="SW1683" s="14"/>
      <c r="SX1683" s="14"/>
      <c r="SY1683" s="14"/>
      <c r="SZ1683" s="14"/>
      <c r="TA1683" s="14"/>
      <c r="TB1683" s="14"/>
      <c r="TC1683" s="14"/>
      <c r="TD1683" s="14"/>
      <c r="TE1683" s="14"/>
      <c r="TF1683" s="14"/>
      <c r="TG1683" s="14"/>
      <c r="TH1683" s="14"/>
      <c r="TI1683" s="14"/>
      <c r="TJ1683" s="14"/>
      <c r="TK1683" s="14"/>
      <c r="TL1683" s="14"/>
      <c r="TM1683" s="14"/>
      <c r="TN1683" s="14"/>
      <c r="TO1683" s="14"/>
      <c r="TP1683" s="14"/>
      <c r="TQ1683" s="14"/>
      <c r="TR1683" s="14"/>
      <c r="TS1683" s="14"/>
      <c r="TT1683" s="14"/>
      <c r="TU1683" s="14"/>
      <c r="TV1683" s="14"/>
      <c r="TW1683" s="14"/>
      <c r="TX1683" s="14"/>
      <c r="TY1683" s="14"/>
      <c r="TZ1683" s="14"/>
      <c r="UA1683" s="14"/>
      <c r="UB1683" s="14"/>
      <c r="UC1683" s="14"/>
      <c r="UD1683" s="14"/>
      <c r="UE1683" s="14"/>
      <c r="UF1683" s="14"/>
      <c r="UG1683" s="14"/>
      <c r="UH1683" s="14"/>
      <c r="UI1683" s="14"/>
      <c r="UJ1683" s="14"/>
      <c r="UK1683" s="14"/>
      <c r="UL1683" s="14"/>
      <c r="UM1683" s="14"/>
      <c r="UN1683" s="14"/>
      <c r="UO1683" s="14"/>
      <c r="UP1683" s="14"/>
      <c r="UQ1683" s="14"/>
      <c r="UR1683" s="14"/>
      <c r="US1683" s="14"/>
      <c r="UT1683" s="14"/>
      <c r="UU1683" s="14"/>
      <c r="UV1683" s="14"/>
      <c r="UW1683" s="14"/>
      <c r="UX1683" s="14"/>
      <c r="UY1683" s="14"/>
      <c r="UZ1683" s="14"/>
      <c r="VA1683" s="14"/>
      <c r="VB1683" s="14"/>
      <c r="VC1683" s="14"/>
      <c r="VD1683" s="14"/>
      <c r="VE1683" s="14"/>
      <c r="VF1683" s="14"/>
      <c r="VG1683" s="14"/>
      <c r="VH1683" s="14"/>
      <c r="VI1683" s="14"/>
      <c r="VJ1683" s="14"/>
      <c r="VK1683" s="14"/>
      <c r="VL1683" s="14"/>
      <c r="VM1683" s="14"/>
      <c r="VN1683" s="14"/>
      <c r="VO1683" s="14"/>
      <c r="VP1683" s="14"/>
      <c r="VQ1683" s="14"/>
      <c r="VR1683" s="14"/>
      <c r="VS1683" s="14"/>
      <c r="VT1683" s="14"/>
      <c r="VU1683" s="14"/>
      <c r="VV1683" s="14"/>
      <c r="VW1683" s="14"/>
      <c r="VX1683" s="14"/>
      <c r="VY1683" s="14"/>
      <c r="VZ1683" s="14"/>
      <c r="WA1683" s="14"/>
      <c r="WB1683" s="14"/>
      <c r="WC1683" s="14"/>
      <c r="WD1683" s="14"/>
      <c r="WE1683" s="14"/>
      <c r="WF1683" s="14"/>
      <c r="WG1683" s="14"/>
      <c r="WH1683" s="14"/>
      <c r="WI1683" s="14"/>
      <c r="WJ1683" s="14"/>
      <c r="WK1683" s="14"/>
      <c r="WL1683" s="14"/>
      <c r="WM1683" s="14"/>
      <c r="WN1683" s="14"/>
      <c r="WO1683" s="14"/>
      <c r="WP1683" s="14"/>
      <c r="WQ1683" s="14"/>
      <c r="WR1683" s="14"/>
      <c r="WS1683" s="14"/>
      <c r="WT1683" s="14"/>
      <c r="WU1683" s="14"/>
      <c r="WV1683" s="14"/>
      <c r="WW1683" s="14"/>
      <c r="WX1683" s="14"/>
      <c r="WY1683" s="14"/>
      <c r="WZ1683" s="14"/>
      <c r="XA1683" s="14"/>
      <c r="XB1683" s="14"/>
      <c r="XC1683" s="14"/>
      <c r="XD1683" s="14"/>
      <c r="XE1683" s="14"/>
      <c r="XF1683" s="14"/>
      <c r="XG1683" s="14"/>
      <c r="XH1683" s="14"/>
      <c r="XI1683" s="14"/>
      <c r="XJ1683" s="14"/>
      <c r="XK1683" s="14"/>
      <c r="XL1683" s="14"/>
      <c r="XM1683" s="14"/>
      <c r="XN1683" s="14"/>
      <c r="XO1683" s="14"/>
      <c r="XP1683" s="14"/>
      <c r="XQ1683" s="14"/>
      <c r="XR1683" s="14"/>
      <c r="XS1683" s="14"/>
      <c r="XT1683" s="14"/>
      <c r="XU1683" s="14"/>
      <c r="XV1683" s="14"/>
      <c r="XW1683" s="14"/>
      <c r="XX1683" s="14"/>
      <c r="XY1683" s="14"/>
      <c r="XZ1683" s="14"/>
      <c r="YA1683" s="14"/>
      <c r="YB1683" s="14"/>
      <c r="YC1683" s="14"/>
      <c r="YD1683" s="14"/>
      <c r="YE1683" s="14"/>
      <c r="YF1683" s="14"/>
      <c r="YG1683" s="14"/>
      <c r="YH1683" s="14"/>
      <c r="YI1683" s="14"/>
      <c r="YJ1683" s="14"/>
      <c r="YK1683" s="14"/>
      <c r="YL1683" s="14"/>
      <c r="YM1683" s="14"/>
      <c r="YN1683" s="14"/>
      <c r="YO1683" s="14"/>
      <c r="YP1683" s="14"/>
      <c r="YQ1683" s="14"/>
      <c r="YR1683" s="14"/>
      <c r="YS1683" s="14"/>
      <c r="YT1683" s="14"/>
      <c r="YU1683" s="14"/>
      <c r="YV1683" s="14"/>
      <c r="YW1683" s="14"/>
      <c r="YX1683" s="14"/>
      <c r="YY1683" s="14"/>
      <c r="YZ1683" s="14"/>
      <c r="ZA1683" s="14"/>
      <c r="ZB1683" s="14"/>
      <c r="ZC1683" s="14"/>
      <c r="ZD1683" s="14"/>
      <c r="ZE1683" s="14"/>
      <c r="ZF1683" s="14"/>
      <c r="ZG1683" s="14"/>
      <c r="ZH1683" s="14"/>
      <c r="ZI1683" s="14"/>
      <c r="ZJ1683" s="14"/>
      <c r="ZK1683" s="14"/>
      <c r="ZL1683" s="14"/>
      <c r="ZM1683" s="14"/>
      <c r="ZN1683" s="14"/>
      <c r="ZO1683" s="14"/>
      <c r="ZP1683" s="14"/>
      <c r="ZQ1683" s="14"/>
      <c r="ZR1683" s="14"/>
      <c r="ZS1683" s="14"/>
      <c r="ZT1683" s="14"/>
      <c r="ZU1683" s="14"/>
      <c r="ZV1683" s="14"/>
      <c r="ZW1683" s="14"/>
      <c r="ZX1683" s="14"/>
      <c r="ZY1683" s="14"/>
      <c r="ZZ1683" s="14"/>
      <c r="AAA1683" s="14"/>
      <c r="AAB1683" s="14"/>
      <c r="AAC1683" s="14"/>
      <c r="AAD1683" s="14"/>
      <c r="AAE1683" s="14"/>
      <c r="AAF1683" s="14"/>
      <c r="AAG1683" s="14"/>
      <c r="AAH1683" s="14"/>
      <c r="AAI1683" s="14"/>
      <c r="AAJ1683" s="14"/>
      <c r="AAK1683" s="14"/>
      <c r="AAL1683" s="14"/>
      <c r="AAM1683" s="14"/>
      <c r="AAN1683" s="14"/>
      <c r="AAO1683" s="14"/>
      <c r="AAP1683" s="14"/>
      <c r="AAQ1683" s="14"/>
      <c r="AAR1683" s="14"/>
      <c r="AAS1683" s="14"/>
      <c r="AAT1683" s="14"/>
      <c r="AAU1683" s="14"/>
      <c r="AAV1683" s="14"/>
      <c r="AAW1683" s="14"/>
      <c r="AAX1683" s="14"/>
      <c r="AAY1683" s="14"/>
      <c r="AAZ1683" s="14"/>
      <c r="ABA1683" s="14"/>
      <c r="ABB1683" s="14"/>
      <c r="ABC1683" s="14"/>
      <c r="ABD1683" s="14"/>
      <c r="ABE1683" s="14"/>
      <c r="ABF1683" s="14"/>
      <c r="ABG1683" s="14"/>
      <c r="ABH1683" s="14"/>
      <c r="ABI1683" s="14"/>
      <c r="ABJ1683" s="14"/>
      <c r="ABK1683" s="14"/>
      <c r="ABL1683" s="14"/>
      <c r="ABM1683" s="14"/>
      <c r="ABN1683" s="14"/>
      <c r="ABO1683" s="14"/>
      <c r="ABP1683" s="14"/>
      <c r="ABQ1683" s="14"/>
      <c r="ABR1683" s="14"/>
      <c r="ABS1683" s="14"/>
      <c r="ABT1683" s="14"/>
      <c r="ABU1683" s="14"/>
      <c r="ABV1683" s="14"/>
      <c r="ABW1683" s="14"/>
      <c r="ABX1683" s="14"/>
      <c r="ABY1683" s="14"/>
      <c r="ABZ1683" s="14"/>
      <c r="ACA1683" s="14"/>
      <c r="ACB1683" s="14"/>
      <c r="ACC1683" s="14"/>
      <c r="ACD1683" s="14"/>
      <c r="ACE1683" s="14"/>
      <c r="ACF1683" s="14"/>
      <c r="ACG1683" s="14"/>
      <c r="ACH1683" s="14"/>
      <c r="ACI1683" s="14"/>
      <c r="ACJ1683" s="14"/>
      <c r="ACK1683" s="14"/>
      <c r="ACL1683" s="14"/>
      <c r="ACM1683" s="14"/>
      <c r="ACN1683" s="14"/>
      <c r="ACO1683" s="14"/>
      <c r="ACP1683" s="14"/>
      <c r="ACQ1683" s="14"/>
      <c r="ACR1683" s="14"/>
      <c r="ACS1683" s="14"/>
      <c r="ACT1683" s="14"/>
      <c r="ACU1683" s="14"/>
      <c r="ACV1683" s="14"/>
      <c r="ACW1683" s="14"/>
      <c r="ACX1683" s="14"/>
      <c r="ACY1683" s="14"/>
      <c r="ACZ1683" s="14"/>
      <c r="ADA1683" s="14"/>
      <c r="ADB1683" s="14"/>
      <c r="ADC1683" s="14"/>
      <c r="ADD1683" s="14"/>
      <c r="ADE1683" s="14"/>
      <c r="ADF1683" s="14"/>
      <c r="ADG1683" s="14"/>
      <c r="ADH1683" s="14"/>
      <c r="ADI1683" s="14"/>
      <c r="ADJ1683" s="14"/>
      <c r="ADK1683" s="14"/>
      <c r="ADL1683" s="14"/>
      <c r="ADM1683" s="14"/>
      <c r="ADN1683" s="14"/>
      <c r="ADO1683" s="14"/>
      <c r="ADP1683" s="14"/>
      <c r="ADQ1683" s="14"/>
      <c r="ADR1683" s="14"/>
      <c r="ADS1683" s="14"/>
      <c r="ADT1683" s="14"/>
      <c r="ADU1683" s="14"/>
      <c r="ADV1683" s="14"/>
      <c r="ADW1683" s="14"/>
      <c r="ADX1683" s="14"/>
      <c r="ADY1683" s="14"/>
      <c r="ADZ1683" s="14"/>
      <c r="AEA1683" s="14"/>
      <c r="AEB1683" s="14"/>
      <c r="AEC1683" s="14"/>
      <c r="AED1683" s="14"/>
      <c r="AEE1683" s="14"/>
      <c r="AEF1683" s="14"/>
      <c r="AEG1683" s="14"/>
      <c r="AEH1683" s="14"/>
      <c r="AEI1683" s="14"/>
      <c r="AEJ1683" s="14"/>
      <c r="AEK1683" s="14"/>
      <c r="AEL1683" s="14"/>
      <c r="AEM1683" s="14"/>
      <c r="AEN1683" s="14"/>
      <c r="AEO1683" s="14"/>
      <c r="AEP1683" s="14"/>
      <c r="AEQ1683" s="14"/>
      <c r="AER1683" s="14"/>
      <c r="AES1683" s="14"/>
      <c r="AET1683" s="14"/>
      <c r="AEU1683" s="14"/>
      <c r="AEV1683" s="14"/>
      <c r="AEW1683" s="14"/>
      <c r="AEX1683" s="14"/>
      <c r="AEY1683" s="14"/>
      <c r="AEZ1683" s="14"/>
      <c r="AFA1683" s="14"/>
      <c r="AFB1683" s="14"/>
      <c r="AFC1683" s="14"/>
      <c r="AFD1683" s="14"/>
      <c r="AFE1683" s="14"/>
      <c r="AFF1683" s="14"/>
      <c r="AFG1683" s="14"/>
      <c r="AFH1683" s="14"/>
      <c r="AFI1683" s="14"/>
      <c r="AFJ1683" s="14"/>
      <c r="AFK1683" s="14"/>
      <c r="AFL1683" s="14"/>
      <c r="AFM1683" s="14"/>
      <c r="AFN1683" s="14"/>
      <c r="AFO1683" s="14"/>
      <c r="AFP1683" s="14"/>
      <c r="AFQ1683" s="14"/>
      <c r="AFR1683" s="14"/>
      <c r="AFS1683" s="14"/>
      <c r="AFT1683" s="14"/>
      <c r="AFU1683" s="14"/>
      <c r="AFV1683" s="14"/>
      <c r="AFW1683" s="14"/>
      <c r="AFX1683" s="14"/>
      <c r="AFY1683" s="14"/>
      <c r="AFZ1683" s="14"/>
      <c r="AGA1683" s="14"/>
      <c r="AGB1683" s="14"/>
      <c r="AGC1683" s="14"/>
      <c r="AGD1683" s="14"/>
      <c r="AGE1683" s="14"/>
      <c r="AGF1683" s="14"/>
      <c r="AGG1683" s="14"/>
      <c r="AGH1683" s="14"/>
      <c r="AGI1683" s="14"/>
      <c r="AGJ1683" s="14"/>
      <c r="AGK1683" s="14"/>
      <c r="AGL1683" s="14"/>
      <c r="AGM1683" s="14"/>
      <c r="AGN1683" s="14"/>
      <c r="AGO1683" s="14"/>
      <c r="AGP1683" s="14"/>
      <c r="AGQ1683" s="14"/>
      <c r="AGR1683" s="14"/>
      <c r="AGS1683" s="14"/>
      <c r="AGT1683" s="14"/>
      <c r="AGU1683" s="14"/>
      <c r="AGV1683" s="14"/>
      <c r="AGW1683" s="14"/>
      <c r="AGX1683" s="14"/>
      <c r="AGY1683" s="14"/>
      <c r="AGZ1683" s="14"/>
      <c r="AHA1683" s="14"/>
      <c r="AHB1683" s="14"/>
      <c r="AHC1683" s="14"/>
      <c r="AHD1683" s="14"/>
      <c r="AHE1683" s="14"/>
      <c r="AHF1683" s="14"/>
      <c r="AHG1683" s="14"/>
      <c r="AHH1683" s="14"/>
      <c r="AHI1683" s="14"/>
      <c r="AHJ1683" s="14"/>
      <c r="AHK1683" s="14"/>
      <c r="AHL1683" s="14"/>
      <c r="AHM1683" s="14"/>
      <c r="AHN1683" s="14"/>
      <c r="AHO1683" s="14"/>
      <c r="AHP1683" s="14"/>
      <c r="AHQ1683" s="14"/>
      <c r="AHR1683" s="14"/>
      <c r="AHS1683" s="14"/>
      <c r="AHT1683" s="14"/>
      <c r="AHU1683" s="14"/>
      <c r="AHV1683" s="14"/>
      <c r="AHW1683" s="14"/>
      <c r="AHX1683" s="14"/>
      <c r="AHY1683" s="14"/>
      <c r="AHZ1683" s="14"/>
      <c r="AIA1683" s="14"/>
      <c r="AIB1683" s="14"/>
      <c r="AIC1683" s="14"/>
      <c r="AID1683" s="14"/>
      <c r="AIE1683" s="14"/>
      <c r="AIF1683" s="14"/>
      <c r="AIG1683" s="14"/>
      <c r="AIH1683" s="14"/>
      <c r="AII1683" s="14"/>
      <c r="AIJ1683" s="14"/>
      <c r="AIK1683" s="14"/>
      <c r="AIL1683" s="14"/>
      <c r="AIM1683" s="14"/>
      <c r="AIN1683" s="14"/>
      <c r="AIO1683" s="14"/>
      <c r="AIP1683" s="14"/>
      <c r="AIQ1683" s="14"/>
      <c r="AIR1683" s="14"/>
      <c r="AIS1683" s="14"/>
      <c r="AIT1683" s="14"/>
      <c r="AIU1683" s="14"/>
      <c r="AIV1683" s="14"/>
      <c r="AIW1683" s="14"/>
      <c r="AIX1683" s="14"/>
      <c r="AIY1683" s="14"/>
      <c r="AIZ1683" s="14"/>
      <c r="AJA1683" s="14"/>
      <c r="AJB1683" s="14"/>
      <c r="AJC1683" s="14"/>
      <c r="AJD1683" s="14"/>
      <c r="AJE1683" s="14"/>
      <c r="AJF1683" s="14"/>
      <c r="AJG1683" s="14"/>
      <c r="AJH1683" s="14"/>
      <c r="AJI1683" s="14"/>
      <c r="AJJ1683" s="14"/>
      <c r="AJK1683" s="14"/>
      <c r="AJL1683" s="14"/>
      <c r="AJM1683" s="14"/>
      <c r="AJN1683" s="14"/>
      <c r="AJO1683" s="14"/>
      <c r="AJP1683" s="14"/>
      <c r="AJQ1683" s="14"/>
      <c r="AJR1683" s="14"/>
      <c r="AJS1683" s="14"/>
      <c r="AJT1683" s="14"/>
      <c r="AJU1683" s="14"/>
      <c r="AJV1683" s="14"/>
      <c r="AJW1683" s="14"/>
      <c r="AJX1683" s="14"/>
      <c r="AJY1683" s="14"/>
      <c r="AJZ1683" s="14"/>
      <c r="AKA1683" s="14"/>
      <c r="AKB1683" s="14"/>
      <c r="AKC1683" s="14"/>
      <c r="AKD1683" s="14"/>
      <c r="AKE1683" s="14"/>
      <c r="AKF1683" s="14"/>
      <c r="AKG1683" s="14"/>
      <c r="AKH1683" s="14"/>
      <c r="AKI1683" s="14"/>
      <c r="AKJ1683" s="14"/>
      <c r="AKK1683" s="14"/>
      <c r="AKL1683" s="14"/>
      <c r="AKM1683" s="14"/>
      <c r="AKN1683" s="14"/>
      <c r="AKO1683" s="14"/>
      <c r="AKP1683" s="14"/>
      <c r="AKQ1683" s="14"/>
      <c r="AKR1683" s="14"/>
      <c r="AKS1683" s="14"/>
      <c r="AKT1683" s="14"/>
      <c r="AKU1683" s="14"/>
      <c r="AKV1683" s="14"/>
      <c r="AKW1683" s="14"/>
      <c r="AKX1683" s="14"/>
      <c r="AKY1683" s="14"/>
      <c r="AKZ1683" s="14"/>
      <c r="ALA1683" s="14"/>
      <c r="ALB1683" s="14"/>
      <c r="ALC1683" s="14"/>
      <c r="ALD1683" s="14"/>
      <c r="ALE1683" s="14"/>
      <c r="ALF1683" s="14"/>
      <c r="ALG1683" s="14"/>
      <c r="ALH1683" s="14"/>
      <c r="ALI1683" s="14"/>
      <c r="ALJ1683" s="14"/>
      <c r="ALK1683" s="14"/>
      <c r="ALL1683" s="14"/>
      <c r="ALM1683" s="14"/>
      <c r="ALN1683" s="14"/>
      <c r="ALO1683" s="14"/>
      <c r="ALP1683" s="14"/>
      <c r="ALQ1683" s="14"/>
      <c r="ALR1683" s="14"/>
      <c r="ALS1683" s="14"/>
      <c r="ALT1683" s="14"/>
      <c r="ALU1683" s="14"/>
      <c r="ALV1683" s="14"/>
      <c r="ALW1683" s="14"/>
      <c r="ALX1683" s="14"/>
      <c r="ALY1683" s="14"/>
      <c r="ALZ1683" s="14"/>
      <c r="AMA1683" s="14"/>
      <c r="AMB1683" s="14"/>
      <c r="AMC1683" s="14"/>
      <c r="AMD1683" s="14"/>
      <c r="AME1683" s="14"/>
      <c r="AMF1683" s="14"/>
      <c r="AMG1683" s="14"/>
      <c r="AMH1683" s="14"/>
      <c r="AMI1683" s="14"/>
      <c r="AMJ1683" s="14"/>
      <c r="AMK1683" s="14"/>
      <c r="AML1683" s="14"/>
      <c r="AMM1683" s="14"/>
      <c r="AMN1683" s="14"/>
      <c r="AMO1683" s="14"/>
      <c r="AMP1683" s="14"/>
      <c r="AMQ1683" s="14"/>
      <c r="AMR1683" s="14"/>
      <c r="AMS1683" s="14"/>
      <c r="AMT1683" s="14"/>
      <c r="AMU1683" s="14"/>
      <c r="AMV1683" s="14"/>
      <c r="AMW1683" s="14"/>
      <c r="AMX1683" s="14"/>
      <c r="AMY1683" s="14"/>
      <c r="AMZ1683" s="14"/>
      <c r="ANA1683" s="14"/>
      <c r="ANB1683" s="14"/>
      <c r="ANC1683" s="14"/>
      <c r="AND1683" s="14"/>
      <c r="ANE1683" s="14"/>
      <c r="ANF1683" s="14"/>
      <c r="ANG1683" s="14"/>
      <c r="ANH1683" s="14"/>
      <c r="ANI1683" s="14"/>
      <c r="ANJ1683" s="14"/>
      <c r="ANK1683" s="14"/>
      <c r="ANL1683" s="14"/>
      <c r="ANM1683" s="14"/>
      <c r="ANN1683" s="14"/>
      <c r="ANO1683" s="14"/>
      <c r="ANP1683" s="14"/>
      <c r="ANQ1683" s="14"/>
      <c r="ANR1683" s="14"/>
      <c r="ANS1683" s="14"/>
      <c r="ANT1683" s="14"/>
      <c r="ANU1683" s="14"/>
      <c r="ANV1683" s="14"/>
      <c r="ANW1683" s="14"/>
      <c r="ANX1683" s="14"/>
      <c r="ANY1683" s="14"/>
      <c r="ANZ1683" s="14"/>
      <c r="AOA1683" s="14"/>
      <c r="AOB1683" s="14"/>
      <c r="AOC1683" s="14"/>
      <c r="AOD1683" s="14"/>
      <c r="AOE1683" s="14"/>
      <c r="AOF1683" s="14"/>
      <c r="AOG1683" s="14"/>
      <c r="AOH1683" s="14"/>
      <c r="AOI1683" s="14"/>
      <c r="AOJ1683" s="14"/>
      <c r="AOK1683" s="14"/>
      <c r="AOL1683" s="14"/>
      <c r="AOM1683" s="14"/>
      <c r="AON1683" s="14"/>
      <c r="AOO1683" s="14"/>
      <c r="AOP1683" s="14"/>
      <c r="AOQ1683" s="14"/>
      <c r="AOR1683" s="14"/>
      <c r="AOS1683" s="14"/>
      <c r="AOT1683" s="14"/>
      <c r="AOU1683" s="14"/>
      <c r="AOV1683" s="14"/>
      <c r="AOW1683" s="14"/>
      <c r="AOX1683" s="14"/>
      <c r="AOY1683" s="14"/>
      <c r="AOZ1683" s="14"/>
      <c r="APA1683" s="14"/>
      <c r="APB1683" s="14"/>
      <c r="APC1683" s="14"/>
      <c r="APD1683" s="14"/>
      <c r="APE1683" s="14"/>
      <c r="APF1683" s="14"/>
      <c r="APG1683" s="14"/>
      <c r="APH1683" s="14"/>
      <c r="API1683" s="14"/>
      <c r="APJ1683" s="14"/>
      <c r="APK1683" s="14"/>
      <c r="APL1683" s="14"/>
      <c r="APM1683" s="14"/>
      <c r="APN1683" s="14"/>
      <c r="APO1683" s="14"/>
      <c r="APP1683" s="14"/>
      <c r="APQ1683" s="14"/>
      <c r="APR1683" s="14"/>
      <c r="APS1683" s="14"/>
      <c r="APT1683" s="14"/>
      <c r="APU1683" s="14"/>
      <c r="APV1683" s="14"/>
      <c r="APW1683" s="14"/>
      <c r="APX1683" s="14"/>
      <c r="APY1683" s="14"/>
      <c r="APZ1683" s="14"/>
      <c r="AQA1683" s="14"/>
      <c r="AQB1683" s="14"/>
      <c r="AQC1683" s="14"/>
      <c r="AQD1683" s="14"/>
      <c r="AQE1683" s="14"/>
      <c r="AQF1683" s="14"/>
      <c r="AQG1683" s="14"/>
      <c r="AQH1683" s="14"/>
      <c r="AQI1683" s="14"/>
      <c r="AQJ1683" s="14"/>
      <c r="AQK1683" s="14"/>
      <c r="AQL1683" s="14"/>
      <c r="AQM1683" s="14"/>
      <c r="AQN1683" s="14"/>
      <c r="AQO1683" s="14"/>
      <c r="AQP1683" s="14"/>
      <c r="AQQ1683" s="14"/>
      <c r="AQR1683" s="14"/>
      <c r="AQS1683" s="14"/>
      <c r="AQT1683" s="14"/>
      <c r="AQU1683" s="14"/>
      <c r="AQV1683" s="14"/>
      <c r="AQW1683" s="14"/>
      <c r="AQX1683" s="14"/>
      <c r="AQY1683" s="14"/>
      <c r="AQZ1683" s="14"/>
      <c r="ARA1683" s="14"/>
      <c r="ARB1683" s="14"/>
      <c r="ARC1683" s="14"/>
      <c r="ARD1683" s="14"/>
      <c r="ARE1683" s="14"/>
      <c r="ARF1683" s="14"/>
      <c r="ARG1683" s="14"/>
      <c r="ARH1683" s="14"/>
      <c r="ARI1683" s="14"/>
      <c r="ARJ1683" s="14"/>
      <c r="ARK1683" s="14"/>
      <c r="ARL1683" s="14"/>
      <c r="ARM1683" s="14"/>
      <c r="ARN1683" s="14"/>
      <c r="ARO1683" s="14"/>
      <c r="ARP1683" s="14"/>
      <c r="ARQ1683" s="14"/>
      <c r="ARR1683" s="14"/>
      <c r="ARS1683" s="14"/>
      <c r="ART1683" s="14"/>
      <c r="ARU1683" s="14"/>
      <c r="ARV1683" s="14"/>
      <c r="ARW1683" s="14"/>
      <c r="ARX1683" s="14"/>
      <c r="ARY1683" s="14"/>
      <c r="ARZ1683" s="14"/>
      <c r="ASA1683" s="14"/>
      <c r="ASB1683" s="14"/>
      <c r="ASC1683" s="14"/>
      <c r="ASD1683" s="14"/>
      <c r="ASE1683" s="14"/>
      <c r="ASF1683" s="14"/>
      <c r="ASG1683" s="14"/>
      <c r="ASH1683" s="14"/>
      <c r="ASI1683" s="14"/>
      <c r="ASJ1683" s="14"/>
      <c r="ASK1683" s="14"/>
      <c r="ASL1683" s="14"/>
      <c r="ASM1683" s="14"/>
      <c r="ASN1683" s="14"/>
      <c r="ASO1683" s="14"/>
      <c r="ASP1683" s="14"/>
      <c r="ASQ1683" s="14"/>
      <c r="ASR1683" s="14"/>
      <c r="ASS1683" s="14"/>
      <c r="AST1683" s="14"/>
      <c r="ASU1683" s="14"/>
      <c r="ASV1683" s="14"/>
      <c r="ASW1683" s="14"/>
      <c r="ASX1683" s="14"/>
      <c r="ASY1683" s="14"/>
      <c r="ASZ1683" s="14"/>
      <c r="ATA1683" s="14"/>
      <c r="ATB1683" s="14"/>
      <c r="ATC1683" s="14"/>
      <c r="ATD1683" s="14"/>
      <c r="ATE1683" s="14"/>
      <c r="ATF1683" s="14"/>
      <c r="ATG1683" s="14"/>
      <c r="ATH1683" s="14"/>
      <c r="ATI1683" s="14"/>
      <c r="ATJ1683" s="14"/>
      <c r="ATK1683" s="14"/>
      <c r="ATL1683" s="14"/>
      <c r="ATM1683" s="14"/>
      <c r="ATN1683" s="14"/>
      <c r="ATO1683" s="14"/>
      <c r="ATP1683" s="14"/>
      <c r="ATQ1683" s="14"/>
      <c r="ATR1683" s="14"/>
      <c r="ATS1683" s="14"/>
      <c r="ATT1683" s="14"/>
      <c r="ATU1683" s="14"/>
      <c r="ATV1683" s="14"/>
      <c r="ATW1683" s="14"/>
      <c r="ATX1683" s="14"/>
      <c r="ATY1683" s="14"/>
      <c r="ATZ1683" s="14"/>
      <c r="AUA1683" s="14"/>
      <c r="AUB1683" s="14"/>
      <c r="AUC1683" s="14"/>
      <c r="AUD1683" s="14"/>
      <c r="AUE1683" s="14"/>
      <c r="AUF1683" s="14"/>
      <c r="AUG1683" s="14"/>
      <c r="AUH1683" s="14"/>
      <c r="AUI1683" s="14"/>
      <c r="AUJ1683" s="14"/>
      <c r="AUK1683" s="14"/>
      <c r="AUL1683" s="14"/>
      <c r="AUM1683" s="14"/>
      <c r="AUN1683" s="14"/>
      <c r="AUO1683" s="14"/>
      <c r="AUP1683" s="14"/>
      <c r="AUQ1683" s="14"/>
      <c r="AUR1683" s="14"/>
      <c r="AUS1683" s="14"/>
      <c r="AUT1683" s="14"/>
      <c r="AUU1683" s="14"/>
      <c r="AUV1683" s="14"/>
      <c r="AUW1683" s="14"/>
      <c r="AUX1683" s="14"/>
      <c r="AUY1683" s="14"/>
      <c r="AUZ1683" s="14"/>
      <c r="AVA1683" s="14"/>
      <c r="AVB1683" s="14"/>
      <c r="AVC1683" s="14"/>
      <c r="AVD1683" s="14"/>
      <c r="AVE1683" s="14"/>
      <c r="AVF1683" s="14"/>
      <c r="AVG1683" s="14"/>
      <c r="AVH1683" s="14"/>
      <c r="AVI1683" s="14"/>
      <c r="AVJ1683" s="14"/>
      <c r="AVK1683" s="14"/>
      <c r="AVL1683" s="14"/>
      <c r="AVM1683" s="14"/>
      <c r="AVN1683" s="14"/>
      <c r="AVO1683" s="14"/>
      <c r="AVP1683" s="14"/>
      <c r="AVQ1683" s="14"/>
      <c r="AVR1683" s="14"/>
      <c r="AVS1683" s="14"/>
      <c r="AVT1683" s="14"/>
      <c r="AVU1683" s="14"/>
      <c r="AVV1683" s="14"/>
      <c r="AVW1683" s="14"/>
      <c r="AVX1683" s="14"/>
      <c r="AVY1683" s="14"/>
      <c r="AVZ1683" s="14"/>
      <c r="AWA1683" s="14"/>
      <c r="AWB1683" s="14"/>
      <c r="AWC1683" s="14"/>
      <c r="AWD1683" s="14"/>
      <c r="AWE1683" s="14"/>
      <c r="AWF1683" s="14"/>
      <c r="AWG1683" s="14"/>
      <c r="AWH1683" s="14"/>
      <c r="AWI1683" s="14"/>
      <c r="AWJ1683" s="14"/>
      <c r="AWK1683" s="14"/>
      <c r="AWL1683" s="14"/>
      <c r="AWM1683" s="14"/>
      <c r="AWN1683" s="14"/>
      <c r="AWO1683" s="14"/>
      <c r="AWP1683" s="14"/>
      <c r="AWQ1683" s="14"/>
      <c r="AWR1683" s="14"/>
      <c r="AWS1683" s="14"/>
      <c r="AWT1683" s="14"/>
      <c r="AWU1683" s="14"/>
      <c r="AWV1683" s="14"/>
      <c r="AWW1683" s="14"/>
      <c r="AWX1683" s="14"/>
      <c r="AWY1683" s="14"/>
      <c r="AWZ1683" s="14"/>
      <c r="AXA1683" s="14"/>
      <c r="AXB1683" s="14"/>
      <c r="AXC1683" s="14"/>
      <c r="AXD1683" s="14"/>
      <c r="AXE1683" s="14"/>
      <c r="AXF1683" s="14"/>
      <c r="AXG1683" s="14"/>
      <c r="AXH1683" s="14"/>
      <c r="AXI1683" s="14"/>
      <c r="AXJ1683" s="14"/>
      <c r="AXK1683" s="14"/>
      <c r="AXL1683" s="14"/>
      <c r="AXM1683" s="14"/>
      <c r="AXN1683" s="14"/>
      <c r="AXO1683" s="14"/>
      <c r="AXP1683" s="14"/>
      <c r="AXQ1683" s="14"/>
      <c r="AXR1683" s="14"/>
      <c r="AXS1683" s="14"/>
      <c r="AXT1683" s="14"/>
      <c r="AXU1683" s="14"/>
      <c r="AXV1683" s="14"/>
      <c r="AXW1683" s="14"/>
      <c r="AXX1683" s="14"/>
      <c r="AXY1683" s="14"/>
      <c r="AXZ1683" s="14"/>
      <c r="AYA1683" s="14"/>
      <c r="AYB1683" s="14"/>
      <c r="AYC1683" s="14"/>
      <c r="AYD1683" s="14"/>
      <c r="AYE1683" s="14"/>
      <c r="AYF1683" s="14"/>
      <c r="AYG1683" s="14"/>
      <c r="AYH1683" s="14"/>
      <c r="AYI1683" s="14"/>
      <c r="AYJ1683" s="14"/>
      <c r="AYK1683" s="14"/>
      <c r="AYL1683" s="14"/>
      <c r="AYM1683" s="14"/>
      <c r="AYN1683" s="14"/>
      <c r="AYO1683" s="14"/>
      <c r="AYP1683" s="14"/>
      <c r="AYQ1683" s="14"/>
      <c r="AYR1683" s="14"/>
      <c r="AYS1683" s="14"/>
      <c r="AYT1683" s="14"/>
      <c r="AYU1683" s="14"/>
      <c r="AYV1683" s="14"/>
      <c r="AYW1683" s="14"/>
      <c r="AYX1683" s="14"/>
      <c r="AYY1683" s="14"/>
      <c r="AYZ1683" s="14"/>
      <c r="AZA1683" s="14"/>
      <c r="AZB1683" s="14"/>
      <c r="AZC1683" s="14"/>
      <c r="AZD1683" s="14"/>
      <c r="AZE1683" s="14"/>
      <c r="AZF1683" s="14"/>
      <c r="AZG1683" s="14"/>
      <c r="AZH1683" s="14"/>
      <c r="AZI1683" s="14"/>
      <c r="AZJ1683" s="14"/>
      <c r="AZK1683" s="14"/>
      <c r="AZL1683" s="14"/>
      <c r="AZM1683" s="14"/>
      <c r="AZN1683" s="14"/>
      <c r="AZO1683" s="14"/>
      <c r="AZP1683" s="14"/>
      <c r="AZQ1683" s="14"/>
      <c r="AZR1683" s="14"/>
      <c r="AZS1683" s="14"/>
      <c r="AZT1683" s="14"/>
      <c r="AZU1683" s="14"/>
      <c r="AZV1683" s="14"/>
      <c r="AZW1683" s="14"/>
      <c r="AZX1683" s="14"/>
      <c r="AZY1683" s="14"/>
      <c r="AZZ1683" s="14"/>
      <c r="BAA1683" s="14"/>
      <c r="BAB1683" s="14"/>
      <c r="BAC1683" s="14"/>
      <c r="BAD1683" s="14"/>
      <c r="BAE1683" s="14"/>
      <c r="BAF1683" s="14"/>
      <c r="BAG1683" s="14"/>
      <c r="BAH1683" s="14"/>
      <c r="BAI1683" s="14"/>
      <c r="BAJ1683" s="14"/>
      <c r="BAK1683" s="14"/>
      <c r="BAL1683" s="14"/>
      <c r="BAM1683" s="14"/>
      <c r="BAN1683" s="14"/>
      <c r="BAO1683" s="14"/>
      <c r="BAP1683" s="14"/>
      <c r="BAQ1683" s="14"/>
      <c r="BAR1683" s="14"/>
      <c r="BAS1683" s="14"/>
      <c r="BAT1683" s="14"/>
      <c r="BAU1683" s="14"/>
      <c r="BAV1683" s="14"/>
      <c r="BAW1683" s="14"/>
      <c r="BAX1683" s="14"/>
      <c r="BAY1683" s="14"/>
      <c r="BAZ1683" s="14"/>
      <c r="BBA1683" s="14"/>
      <c r="BBB1683" s="14"/>
      <c r="BBC1683" s="14"/>
      <c r="BBD1683" s="14"/>
      <c r="BBE1683" s="14"/>
      <c r="BBF1683" s="14"/>
      <c r="BBG1683" s="14"/>
      <c r="BBH1683" s="14"/>
      <c r="BBI1683" s="14"/>
      <c r="BBJ1683" s="14"/>
      <c r="BBK1683" s="14"/>
      <c r="BBL1683" s="14"/>
      <c r="BBM1683" s="14"/>
      <c r="BBN1683" s="14"/>
      <c r="BBO1683" s="14"/>
      <c r="BBP1683" s="14"/>
      <c r="BBQ1683" s="14"/>
      <c r="BBR1683" s="14"/>
      <c r="BBS1683" s="14"/>
      <c r="BBT1683" s="14"/>
      <c r="BBU1683" s="14"/>
      <c r="BBV1683" s="14"/>
      <c r="BBW1683" s="14"/>
      <c r="BBX1683" s="14"/>
      <c r="BBY1683" s="14"/>
      <c r="BBZ1683" s="14"/>
      <c r="BCA1683" s="14"/>
      <c r="BCB1683" s="14"/>
      <c r="BCC1683" s="14"/>
      <c r="BCD1683" s="14"/>
      <c r="BCE1683" s="14"/>
      <c r="BCF1683" s="14"/>
      <c r="BCG1683" s="14"/>
      <c r="BCH1683" s="14"/>
      <c r="BCI1683" s="14"/>
      <c r="BCJ1683" s="14"/>
      <c r="BCK1683" s="14"/>
      <c r="BCL1683" s="14"/>
      <c r="BCM1683" s="14"/>
      <c r="BCN1683" s="14"/>
      <c r="BCO1683" s="14"/>
      <c r="BCP1683" s="14"/>
      <c r="BCQ1683" s="14"/>
      <c r="BCR1683" s="14"/>
      <c r="BCS1683" s="14"/>
      <c r="BCT1683" s="14"/>
      <c r="BCU1683" s="14"/>
      <c r="BCV1683" s="14"/>
      <c r="BCW1683" s="14"/>
      <c r="BCX1683" s="14"/>
      <c r="BCY1683" s="14"/>
      <c r="BCZ1683" s="14"/>
      <c r="BDA1683" s="14"/>
      <c r="BDB1683" s="14"/>
      <c r="BDC1683" s="14"/>
      <c r="BDD1683" s="14"/>
      <c r="BDE1683" s="14"/>
      <c r="BDF1683" s="14"/>
      <c r="BDG1683" s="14"/>
      <c r="BDH1683" s="14"/>
      <c r="BDI1683" s="14"/>
      <c r="BDJ1683" s="14"/>
      <c r="BDK1683" s="14"/>
      <c r="BDL1683" s="14"/>
      <c r="BDM1683" s="14"/>
      <c r="BDN1683" s="14"/>
      <c r="BDO1683" s="14"/>
      <c r="BDP1683" s="14"/>
      <c r="BDQ1683" s="14"/>
      <c r="BDR1683" s="14"/>
      <c r="BDS1683" s="14"/>
      <c r="BDT1683" s="14"/>
      <c r="BDU1683" s="14"/>
      <c r="BDV1683" s="14"/>
      <c r="BDW1683" s="14"/>
      <c r="BDX1683" s="14"/>
      <c r="BDY1683" s="14"/>
      <c r="BDZ1683" s="14"/>
      <c r="BEA1683" s="14"/>
      <c r="BEB1683" s="14"/>
      <c r="BEC1683" s="14"/>
      <c r="BED1683" s="14"/>
      <c r="BEE1683" s="14"/>
      <c r="BEF1683" s="14"/>
      <c r="BEG1683" s="14"/>
      <c r="BEH1683" s="14"/>
      <c r="BEI1683" s="14"/>
      <c r="BEJ1683" s="14"/>
      <c r="BEK1683" s="14"/>
      <c r="BEL1683" s="14"/>
      <c r="BEM1683" s="14"/>
      <c r="BEN1683" s="14"/>
      <c r="BEO1683" s="14"/>
      <c r="BEP1683" s="14"/>
      <c r="BEQ1683" s="14"/>
      <c r="BER1683" s="14"/>
      <c r="BES1683" s="14"/>
      <c r="BET1683" s="14"/>
      <c r="BEU1683" s="14"/>
      <c r="BEV1683" s="14"/>
      <c r="BEW1683" s="14"/>
      <c r="BEX1683" s="14"/>
      <c r="BEY1683" s="14"/>
      <c r="BEZ1683" s="14"/>
      <c r="BFA1683" s="14"/>
      <c r="BFB1683" s="14"/>
      <c r="BFC1683" s="14"/>
      <c r="BFD1683" s="14"/>
      <c r="BFE1683" s="14"/>
      <c r="BFF1683" s="14"/>
      <c r="BFG1683" s="14"/>
      <c r="BFH1683" s="14"/>
      <c r="BFI1683" s="14"/>
      <c r="BFJ1683" s="14"/>
      <c r="BFK1683" s="14"/>
      <c r="BFL1683" s="14"/>
      <c r="BFM1683" s="14"/>
      <c r="BFN1683" s="14"/>
      <c r="BFO1683" s="14"/>
      <c r="BFP1683" s="14"/>
      <c r="BFQ1683" s="14"/>
      <c r="BFR1683" s="14"/>
      <c r="BFS1683" s="14"/>
      <c r="BFT1683" s="14"/>
      <c r="BFU1683" s="14"/>
      <c r="BFV1683" s="14"/>
      <c r="BFW1683" s="14"/>
      <c r="BFX1683" s="14"/>
      <c r="BFY1683" s="14"/>
      <c r="BFZ1683" s="14"/>
      <c r="BGA1683" s="14"/>
      <c r="BGB1683" s="14"/>
      <c r="BGC1683" s="14"/>
      <c r="BGD1683" s="14"/>
      <c r="BGE1683" s="14"/>
      <c r="BGF1683" s="14"/>
      <c r="BGG1683" s="14"/>
      <c r="BGH1683" s="14"/>
      <c r="BGI1683" s="14"/>
      <c r="BGJ1683" s="14"/>
      <c r="BGK1683" s="14"/>
      <c r="BGL1683" s="14"/>
      <c r="BGM1683" s="14"/>
      <c r="BGN1683" s="14"/>
      <c r="BGO1683" s="14"/>
      <c r="BGP1683" s="14"/>
      <c r="BGQ1683" s="14"/>
      <c r="BGR1683" s="14"/>
      <c r="BGS1683" s="14"/>
      <c r="BGT1683" s="14"/>
      <c r="BGU1683" s="14"/>
      <c r="BGV1683" s="14"/>
      <c r="BGW1683" s="14"/>
      <c r="BGX1683" s="14"/>
      <c r="BGY1683" s="14"/>
      <c r="BGZ1683" s="14"/>
      <c r="BHA1683" s="14"/>
      <c r="BHB1683" s="14"/>
      <c r="BHC1683" s="14"/>
      <c r="BHD1683" s="14"/>
      <c r="BHE1683" s="14"/>
      <c r="BHF1683" s="14"/>
      <c r="BHG1683" s="14"/>
      <c r="BHH1683" s="14"/>
      <c r="BHI1683" s="14"/>
      <c r="BHJ1683" s="14"/>
      <c r="BHK1683" s="14"/>
      <c r="BHL1683" s="14"/>
      <c r="BHM1683" s="14"/>
      <c r="BHN1683" s="14"/>
      <c r="BHO1683" s="14"/>
      <c r="BHP1683" s="14"/>
      <c r="BHQ1683" s="14"/>
      <c r="BHR1683" s="14"/>
      <c r="BHS1683" s="14"/>
      <c r="BHT1683" s="14"/>
      <c r="BHU1683" s="14"/>
      <c r="BHV1683" s="14"/>
      <c r="BHW1683" s="14"/>
      <c r="BHX1683" s="14"/>
      <c r="BHY1683" s="14"/>
      <c r="BHZ1683" s="14"/>
      <c r="BIA1683" s="14"/>
      <c r="BIB1683" s="14"/>
      <c r="BIC1683" s="14"/>
      <c r="BID1683" s="14"/>
      <c r="BIE1683" s="14"/>
      <c r="BIF1683" s="14"/>
      <c r="BIG1683" s="14"/>
      <c r="BIH1683" s="14"/>
      <c r="BII1683" s="14"/>
      <c r="BIJ1683" s="14"/>
      <c r="BIK1683" s="14"/>
      <c r="BIL1683" s="14"/>
      <c r="BIM1683" s="14"/>
      <c r="BIN1683" s="14"/>
      <c r="BIO1683" s="14"/>
      <c r="BIP1683" s="14"/>
      <c r="BIQ1683" s="14"/>
      <c r="BIR1683" s="14"/>
      <c r="BIS1683" s="14"/>
      <c r="BIT1683" s="14"/>
      <c r="BIU1683" s="14"/>
      <c r="BIV1683" s="14"/>
      <c r="BIW1683" s="14"/>
      <c r="BIX1683" s="14"/>
      <c r="BIY1683" s="14"/>
      <c r="BIZ1683" s="14"/>
      <c r="BJA1683" s="14"/>
      <c r="BJB1683" s="14"/>
      <c r="BJC1683" s="14"/>
      <c r="BJD1683" s="14"/>
      <c r="BJE1683" s="14"/>
      <c r="BJF1683" s="14"/>
      <c r="BJG1683" s="14"/>
      <c r="BJH1683" s="14"/>
      <c r="BJI1683" s="14"/>
      <c r="BJJ1683" s="14"/>
      <c r="BJK1683" s="14"/>
      <c r="BJL1683" s="14"/>
      <c r="BJM1683" s="14"/>
      <c r="BJN1683" s="14"/>
      <c r="BJO1683" s="14"/>
      <c r="BJP1683" s="14"/>
      <c r="BJQ1683" s="14"/>
      <c r="BJR1683" s="14"/>
      <c r="BJS1683" s="14"/>
      <c r="BJT1683" s="14"/>
      <c r="BJU1683" s="14"/>
      <c r="BJV1683" s="14"/>
      <c r="BJW1683" s="14"/>
      <c r="BJX1683" s="14"/>
      <c r="BJY1683" s="14"/>
      <c r="BJZ1683" s="14"/>
      <c r="BKA1683" s="14"/>
      <c r="BKB1683" s="14"/>
      <c r="BKC1683" s="14"/>
      <c r="BKD1683" s="14"/>
      <c r="BKE1683" s="14"/>
      <c r="BKF1683" s="14"/>
      <c r="BKG1683" s="14"/>
      <c r="BKH1683" s="14"/>
      <c r="BKI1683" s="14"/>
      <c r="BKJ1683" s="14"/>
      <c r="BKK1683" s="14"/>
      <c r="BKL1683" s="14"/>
      <c r="BKM1683" s="14"/>
      <c r="BKN1683" s="14"/>
      <c r="BKO1683" s="14"/>
      <c r="BKP1683" s="14"/>
      <c r="BKQ1683" s="14"/>
      <c r="BKR1683" s="14"/>
      <c r="BKS1683" s="14"/>
      <c r="BKT1683" s="14"/>
      <c r="BKU1683" s="14"/>
      <c r="BKV1683" s="14"/>
      <c r="BKW1683" s="14"/>
      <c r="BKX1683" s="14"/>
      <c r="BKY1683" s="14"/>
      <c r="BKZ1683" s="14"/>
      <c r="BLA1683" s="14"/>
      <c r="BLB1683" s="14"/>
      <c r="BLC1683" s="14"/>
      <c r="BLD1683" s="14"/>
      <c r="BLE1683" s="14"/>
      <c r="BLF1683" s="14"/>
      <c r="BLG1683" s="14"/>
      <c r="BLH1683" s="14"/>
      <c r="BLI1683" s="14"/>
      <c r="BLJ1683" s="14"/>
      <c r="BLK1683" s="14"/>
      <c r="BLL1683" s="14"/>
      <c r="BLM1683" s="14"/>
      <c r="BLN1683" s="14"/>
      <c r="BLO1683" s="14"/>
      <c r="BLP1683" s="14"/>
      <c r="BLQ1683" s="14"/>
      <c r="BLR1683" s="14"/>
      <c r="BLS1683" s="14"/>
      <c r="BLT1683" s="14"/>
      <c r="BLU1683" s="14"/>
      <c r="BLV1683" s="14"/>
      <c r="BLW1683" s="14"/>
      <c r="BLX1683" s="14"/>
      <c r="BLY1683" s="14"/>
      <c r="BLZ1683" s="14"/>
      <c r="BMA1683" s="14"/>
      <c r="BMB1683" s="14"/>
      <c r="BMC1683" s="14"/>
      <c r="BMD1683" s="14"/>
      <c r="BME1683" s="14"/>
      <c r="BMF1683" s="14"/>
      <c r="BMG1683" s="14"/>
      <c r="BMH1683" s="14"/>
      <c r="BMI1683" s="14"/>
      <c r="BMJ1683" s="14"/>
      <c r="BMK1683" s="14"/>
      <c r="BML1683" s="14"/>
      <c r="BMM1683" s="14"/>
      <c r="BMN1683" s="14"/>
      <c r="BMO1683" s="14"/>
      <c r="BMP1683" s="14"/>
      <c r="BMQ1683" s="14"/>
      <c r="BMR1683" s="14"/>
      <c r="BMS1683" s="14"/>
      <c r="BMT1683" s="14"/>
      <c r="BMU1683" s="14"/>
      <c r="BMV1683" s="14"/>
      <c r="BMW1683" s="14"/>
      <c r="BMX1683" s="14"/>
      <c r="BMY1683" s="14"/>
      <c r="BMZ1683" s="14"/>
      <c r="BNA1683" s="14"/>
      <c r="BNB1683" s="14"/>
      <c r="BNC1683" s="14"/>
      <c r="BND1683" s="14"/>
      <c r="BNE1683" s="14"/>
      <c r="BNF1683" s="14"/>
      <c r="BNG1683" s="14"/>
      <c r="BNH1683" s="14"/>
      <c r="BNI1683" s="14"/>
      <c r="BNJ1683" s="14"/>
      <c r="BNK1683" s="14"/>
      <c r="BNL1683" s="14"/>
      <c r="BNM1683" s="14"/>
      <c r="BNN1683" s="14"/>
      <c r="BNO1683" s="14"/>
      <c r="BNP1683" s="14"/>
      <c r="BNQ1683" s="14"/>
      <c r="BNR1683" s="14"/>
      <c r="BNS1683" s="14"/>
      <c r="BNT1683" s="14"/>
      <c r="BNU1683" s="14"/>
      <c r="BNV1683" s="14"/>
      <c r="BNW1683" s="14"/>
      <c r="BNX1683" s="14"/>
      <c r="BNY1683" s="14"/>
      <c r="BNZ1683" s="14"/>
      <c r="BOA1683" s="14"/>
      <c r="BOB1683" s="14"/>
      <c r="BOC1683" s="14"/>
      <c r="BOD1683" s="14"/>
      <c r="BOE1683" s="14"/>
      <c r="BOF1683" s="14"/>
      <c r="BOG1683" s="14"/>
      <c r="BOH1683" s="14"/>
      <c r="BOI1683" s="14"/>
      <c r="BOJ1683" s="14"/>
      <c r="BOK1683" s="14"/>
      <c r="BOL1683" s="14"/>
      <c r="BOM1683" s="14"/>
      <c r="BON1683" s="14"/>
      <c r="BOO1683" s="14"/>
      <c r="BOP1683" s="14"/>
      <c r="BOQ1683" s="14"/>
      <c r="BOR1683" s="14"/>
      <c r="BOS1683" s="14"/>
      <c r="BOT1683" s="14"/>
      <c r="BOU1683" s="14"/>
      <c r="BOV1683" s="14"/>
      <c r="BOW1683" s="14"/>
      <c r="BOX1683" s="14"/>
      <c r="BOY1683" s="14"/>
      <c r="BOZ1683" s="14"/>
      <c r="BPA1683" s="14"/>
      <c r="BPB1683" s="14"/>
      <c r="BPC1683" s="14"/>
      <c r="BPD1683" s="14"/>
      <c r="BPE1683" s="14"/>
      <c r="BPF1683" s="14"/>
      <c r="BPG1683" s="14"/>
      <c r="BPH1683" s="14"/>
      <c r="BPI1683" s="14"/>
      <c r="BPJ1683" s="14"/>
      <c r="BPK1683" s="14"/>
      <c r="BPL1683" s="14"/>
      <c r="BPM1683" s="14"/>
      <c r="BPN1683" s="14"/>
      <c r="BPO1683" s="14"/>
      <c r="BPP1683" s="14"/>
      <c r="BPQ1683" s="14"/>
      <c r="BPR1683" s="14"/>
      <c r="BPS1683" s="14"/>
      <c r="BPT1683" s="14"/>
      <c r="BPU1683" s="14"/>
      <c r="BPV1683" s="14"/>
      <c r="BPW1683" s="14"/>
      <c r="BPX1683" s="14"/>
      <c r="BPY1683" s="14"/>
      <c r="BPZ1683" s="14"/>
      <c r="BQA1683" s="14"/>
      <c r="BQB1683" s="14"/>
      <c r="BQC1683" s="14"/>
      <c r="BQD1683" s="14"/>
      <c r="BQE1683" s="14"/>
      <c r="BQF1683" s="14"/>
      <c r="BQG1683" s="14"/>
      <c r="BQH1683" s="14"/>
      <c r="BQI1683" s="14"/>
      <c r="BQJ1683" s="14"/>
      <c r="BQK1683" s="14"/>
      <c r="BQL1683" s="14"/>
      <c r="BQM1683" s="14"/>
      <c r="BQN1683" s="14"/>
      <c r="BQO1683" s="14"/>
      <c r="BQP1683" s="14"/>
      <c r="BQQ1683" s="14"/>
      <c r="BQR1683" s="14"/>
      <c r="BQS1683" s="14"/>
      <c r="BQT1683" s="14"/>
      <c r="BQU1683" s="14"/>
      <c r="BQV1683" s="14"/>
      <c r="BQW1683" s="14"/>
      <c r="BQX1683" s="14"/>
      <c r="BQY1683" s="14"/>
      <c r="BQZ1683" s="14"/>
      <c r="BRA1683" s="14"/>
      <c r="BRB1683" s="14"/>
      <c r="BRC1683" s="14"/>
      <c r="BRD1683" s="14"/>
      <c r="BRE1683" s="14"/>
      <c r="BRF1683" s="14"/>
      <c r="BRG1683" s="14"/>
      <c r="BRH1683" s="14"/>
      <c r="BRI1683" s="14"/>
      <c r="BRJ1683" s="14"/>
      <c r="BRK1683" s="14"/>
      <c r="BRL1683" s="14"/>
      <c r="BRM1683" s="14"/>
      <c r="BRN1683" s="14"/>
      <c r="BRO1683" s="14"/>
      <c r="BRP1683" s="14"/>
      <c r="BRQ1683" s="14"/>
      <c r="BRR1683" s="14"/>
      <c r="BRS1683" s="14"/>
      <c r="BRT1683" s="14"/>
      <c r="BRU1683" s="14"/>
      <c r="BRV1683" s="14"/>
      <c r="BRW1683" s="14"/>
      <c r="BRX1683" s="14"/>
      <c r="BRY1683" s="14"/>
      <c r="BRZ1683" s="14"/>
      <c r="BSA1683" s="14"/>
      <c r="BSB1683" s="14"/>
      <c r="BSC1683" s="14"/>
      <c r="BSD1683" s="14"/>
      <c r="BSE1683" s="14"/>
      <c r="BSF1683" s="14"/>
      <c r="BSG1683" s="14"/>
      <c r="BSH1683" s="14"/>
      <c r="BSI1683" s="14"/>
      <c r="BSJ1683" s="14"/>
      <c r="BSK1683" s="14"/>
      <c r="BSL1683" s="14"/>
      <c r="BSM1683" s="14"/>
      <c r="BSN1683" s="14"/>
      <c r="BSO1683" s="14"/>
      <c r="BSP1683" s="14"/>
      <c r="BSQ1683" s="14"/>
      <c r="BSR1683" s="14"/>
      <c r="BSS1683" s="14"/>
      <c r="BST1683" s="14"/>
      <c r="BSU1683" s="14"/>
      <c r="BSV1683" s="14"/>
      <c r="BSW1683" s="14"/>
      <c r="BSX1683" s="14"/>
      <c r="BSY1683" s="14"/>
      <c r="BSZ1683" s="14"/>
      <c r="BTA1683" s="14"/>
      <c r="BTB1683" s="14"/>
      <c r="BTC1683" s="14"/>
      <c r="BTD1683" s="14"/>
      <c r="BTE1683" s="14"/>
      <c r="BTF1683" s="14"/>
      <c r="BTG1683" s="14"/>
      <c r="BTH1683" s="14"/>
      <c r="BTI1683" s="14"/>
      <c r="BTJ1683" s="14"/>
      <c r="BTK1683" s="14"/>
      <c r="BTL1683" s="14"/>
      <c r="BTM1683" s="14"/>
      <c r="BTN1683" s="14"/>
      <c r="BTO1683" s="14"/>
      <c r="BTP1683" s="14"/>
      <c r="BTQ1683" s="14"/>
      <c r="BTR1683" s="14"/>
      <c r="BTS1683" s="14"/>
      <c r="BTT1683" s="14"/>
      <c r="BTU1683" s="14"/>
      <c r="BTV1683" s="14"/>
      <c r="BTW1683" s="14"/>
      <c r="BTX1683" s="14"/>
      <c r="BTY1683" s="14"/>
      <c r="BTZ1683" s="14"/>
      <c r="BUA1683" s="14"/>
      <c r="BUB1683" s="14"/>
      <c r="BUC1683" s="14"/>
      <c r="BUD1683" s="14"/>
      <c r="BUE1683" s="14"/>
      <c r="BUF1683" s="14"/>
      <c r="BUG1683" s="14"/>
      <c r="BUH1683" s="14"/>
      <c r="BUI1683" s="14"/>
      <c r="BUJ1683" s="14"/>
      <c r="BUK1683" s="14"/>
      <c r="BUL1683" s="14"/>
      <c r="BUM1683" s="14"/>
      <c r="BUN1683" s="14"/>
      <c r="BUO1683" s="14"/>
      <c r="BUP1683" s="14"/>
      <c r="BUQ1683" s="14"/>
      <c r="BUR1683" s="14"/>
      <c r="BUS1683" s="14"/>
      <c r="BUT1683" s="14"/>
      <c r="BUU1683" s="14"/>
      <c r="BUV1683" s="14"/>
      <c r="BUW1683" s="14"/>
      <c r="BUX1683" s="14"/>
      <c r="BUY1683" s="14"/>
      <c r="BUZ1683" s="14"/>
      <c r="BVA1683" s="14"/>
      <c r="BVB1683" s="14"/>
      <c r="BVC1683" s="14"/>
      <c r="BVD1683" s="14"/>
      <c r="BVE1683" s="14"/>
      <c r="BVF1683" s="14"/>
      <c r="BVG1683" s="14"/>
      <c r="BVH1683" s="14"/>
      <c r="BVI1683" s="14"/>
      <c r="BVJ1683" s="14"/>
      <c r="BVK1683" s="14"/>
      <c r="BVL1683" s="14"/>
      <c r="BVM1683" s="14"/>
      <c r="BVN1683" s="14"/>
      <c r="BVO1683" s="14"/>
      <c r="BVP1683" s="14"/>
      <c r="BVQ1683" s="14"/>
      <c r="BVR1683" s="14"/>
      <c r="BVS1683" s="14"/>
      <c r="BVT1683" s="14"/>
      <c r="BVU1683" s="14"/>
      <c r="BVV1683" s="14"/>
      <c r="BVW1683" s="14"/>
      <c r="BVX1683" s="14"/>
      <c r="BVY1683" s="14"/>
      <c r="BVZ1683" s="14"/>
      <c r="BWA1683" s="14"/>
      <c r="BWB1683" s="14"/>
      <c r="BWC1683" s="14"/>
      <c r="BWD1683" s="14"/>
      <c r="BWE1683" s="14"/>
      <c r="BWF1683" s="14"/>
      <c r="BWG1683" s="14"/>
      <c r="BWH1683" s="14"/>
      <c r="BWI1683" s="14"/>
      <c r="BWJ1683" s="14"/>
      <c r="BWK1683" s="14"/>
      <c r="BWL1683" s="14"/>
      <c r="BWM1683" s="14"/>
      <c r="BWN1683" s="14"/>
      <c r="BWO1683" s="14"/>
      <c r="BWP1683" s="14"/>
      <c r="BWQ1683" s="14"/>
      <c r="BWR1683" s="14"/>
      <c r="BWS1683" s="14"/>
      <c r="BWT1683" s="14"/>
      <c r="BWU1683" s="14"/>
      <c r="BWV1683" s="14"/>
      <c r="BWW1683" s="14"/>
      <c r="BWX1683" s="14"/>
      <c r="BWY1683" s="14"/>
      <c r="BWZ1683" s="14"/>
      <c r="BXA1683" s="14"/>
      <c r="BXB1683" s="14"/>
      <c r="BXC1683" s="14"/>
      <c r="BXD1683" s="14"/>
      <c r="BXE1683" s="14"/>
      <c r="BXF1683" s="14"/>
      <c r="BXG1683" s="14"/>
      <c r="BXH1683" s="14"/>
      <c r="BXI1683" s="14"/>
      <c r="BXJ1683" s="14"/>
      <c r="BXK1683" s="14"/>
      <c r="BXL1683" s="14"/>
      <c r="BXM1683" s="14"/>
      <c r="BXN1683" s="14"/>
      <c r="BXO1683" s="14"/>
      <c r="BXP1683" s="14"/>
      <c r="BXQ1683" s="14"/>
      <c r="BXR1683" s="14"/>
      <c r="BXS1683" s="14"/>
      <c r="BXT1683" s="14"/>
      <c r="BXU1683" s="14"/>
      <c r="BXV1683" s="14"/>
      <c r="BXW1683" s="14"/>
      <c r="BXX1683" s="14"/>
      <c r="BXY1683" s="14"/>
      <c r="BXZ1683" s="14"/>
      <c r="BYA1683" s="14"/>
      <c r="BYB1683" s="14"/>
      <c r="BYC1683" s="14"/>
      <c r="BYD1683" s="14"/>
      <c r="BYE1683" s="14"/>
      <c r="BYF1683" s="14"/>
      <c r="BYG1683" s="14"/>
      <c r="BYH1683" s="14"/>
      <c r="BYI1683" s="14"/>
      <c r="BYJ1683" s="14"/>
      <c r="BYK1683" s="14"/>
      <c r="BYL1683" s="14"/>
      <c r="BYM1683" s="14"/>
      <c r="BYN1683" s="14"/>
      <c r="BYO1683" s="14"/>
      <c r="BYP1683" s="14"/>
      <c r="BYQ1683" s="14"/>
      <c r="BYR1683" s="14"/>
      <c r="BYS1683" s="14"/>
      <c r="BYT1683" s="14"/>
      <c r="BYU1683" s="14"/>
      <c r="BYV1683" s="14"/>
      <c r="BYW1683" s="14"/>
      <c r="BYX1683" s="14"/>
      <c r="BYY1683" s="14"/>
      <c r="BYZ1683" s="14"/>
      <c r="BZA1683" s="14"/>
      <c r="BZB1683" s="14"/>
      <c r="BZC1683" s="14"/>
      <c r="BZD1683" s="14"/>
      <c r="BZE1683" s="14"/>
      <c r="BZF1683" s="14"/>
      <c r="BZG1683" s="14"/>
      <c r="BZH1683" s="14"/>
      <c r="BZI1683" s="14"/>
      <c r="BZJ1683" s="14"/>
      <c r="BZK1683" s="14"/>
      <c r="BZL1683" s="14"/>
      <c r="BZM1683" s="14"/>
      <c r="BZN1683" s="14"/>
      <c r="BZO1683" s="14"/>
      <c r="BZP1683" s="14"/>
      <c r="BZQ1683" s="14"/>
      <c r="BZR1683" s="14"/>
      <c r="BZS1683" s="14"/>
      <c r="BZT1683" s="14"/>
      <c r="BZU1683" s="14"/>
      <c r="BZV1683" s="14"/>
      <c r="BZW1683" s="14"/>
      <c r="BZX1683" s="14"/>
      <c r="BZY1683" s="14"/>
      <c r="BZZ1683" s="14"/>
      <c r="CAA1683" s="14"/>
      <c r="CAB1683" s="14"/>
      <c r="CAC1683" s="14"/>
      <c r="CAD1683" s="14"/>
      <c r="CAE1683" s="14"/>
      <c r="CAF1683" s="14"/>
      <c r="CAG1683" s="14"/>
      <c r="CAH1683" s="14"/>
      <c r="CAI1683" s="14"/>
      <c r="CAJ1683" s="14"/>
      <c r="CAK1683" s="14"/>
      <c r="CAL1683" s="14"/>
      <c r="CAM1683" s="14"/>
      <c r="CAN1683" s="14"/>
      <c r="CAO1683" s="14"/>
      <c r="CAP1683" s="14"/>
      <c r="CAQ1683" s="14"/>
      <c r="CAR1683" s="14"/>
      <c r="CAS1683" s="14"/>
      <c r="CAT1683" s="14"/>
      <c r="CAU1683" s="14"/>
      <c r="CAV1683" s="14"/>
      <c r="CAW1683" s="14"/>
      <c r="CAX1683" s="14"/>
      <c r="CAY1683" s="14"/>
      <c r="CAZ1683" s="14"/>
      <c r="CBA1683" s="14"/>
      <c r="CBB1683" s="14"/>
      <c r="CBC1683" s="14"/>
      <c r="CBD1683" s="14"/>
      <c r="CBE1683" s="14"/>
      <c r="CBF1683" s="14"/>
      <c r="CBG1683" s="14"/>
      <c r="CBH1683" s="14"/>
      <c r="CBI1683" s="14"/>
      <c r="CBJ1683" s="14"/>
      <c r="CBK1683" s="14"/>
      <c r="CBL1683" s="14"/>
      <c r="CBM1683" s="14"/>
      <c r="CBN1683" s="14"/>
      <c r="CBO1683" s="14"/>
      <c r="CBP1683" s="14"/>
      <c r="CBQ1683" s="14"/>
      <c r="CBR1683" s="14"/>
      <c r="CBS1683" s="14"/>
      <c r="CBT1683" s="14"/>
      <c r="CBU1683" s="14"/>
      <c r="CBV1683" s="14"/>
      <c r="CBW1683" s="14"/>
      <c r="CBX1683" s="14"/>
      <c r="CBY1683" s="14"/>
      <c r="CBZ1683" s="14"/>
      <c r="CCA1683" s="14"/>
      <c r="CCB1683" s="14"/>
      <c r="CCC1683" s="14"/>
      <c r="CCD1683" s="14"/>
      <c r="CCE1683" s="14"/>
      <c r="CCF1683" s="14"/>
      <c r="CCG1683" s="14"/>
      <c r="CCH1683" s="14"/>
      <c r="CCI1683" s="14"/>
      <c r="CCJ1683" s="14"/>
      <c r="CCK1683" s="14"/>
      <c r="CCL1683" s="14"/>
      <c r="CCM1683" s="14"/>
      <c r="CCN1683" s="14"/>
      <c r="CCO1683" s="14"/>
      <c r="CCP1683" s="14"/>
      <c r="CCQ1683" s="14"/>
      <c r="CCR1683" s="14"/>
      <c r="CCS1683" s="14"/>
      <c r="CCT1683" s="14"/>
      <c r="CCU1683" s="14"/>
      <c r="CCV1683" s="14"/>
      <c r="CCW1683" s="14"/>
      <c r="CCX1683" s="14"/>
      <c r="CCY1683" s="14"/>
      <c r="CCZ1683" s="14"/>
      <c r="CDA1683" s="14"/>
      <c r="CDB1683" s="14"/>
      <c r="CDC1683" s="14"/>
      <c r="CDD1683" s="14"/>
      <c r="CDE1683" s="14"/>
      <c r="CDF1683" s="14"/>
      <c r="CDG1683" s="14"/>
      <c r="CDH1683" s="14"/>
      <c r="CDI1683" s="14"/>
      <c r="CDJ1683" s="14"/>
      <c r="CDK1683" s="14"/>
      <c r="CDL1683" s="14"/>
      <c r="CDM1683" s="14"/>
      <c r="CDN1683" s="14"/>
      <c r="CDO1683" s="14"/>
      <c r="CDP1683" s="14"/>
      <c r="CDQ1683" s="14"/>
      <c r="CDR1683" s="14"/>
      <c r="CDS1683" s="14"/>
      <c r="CDT1683" s="14"/>
      <c r="CDU1683" s="14"/>
      <c r="CDV1683" s="14"/>
      <c r="CDW1683" s="14"/>
      <c r="CDX1683" s="14"/>
      <c r="CDY1683" s="14"/>
      <c r="CDZ1683" s="14"/>
      <c r="CEA1683" s="14"/>
      <c r="CEB1683" s="14"/>
      <c r="CEC1683" s="14"/>
      <c r="CED1683" s="14"/>
      <c r="CEE1683" s="14"/>
      <c r="CEF1683" s="14"/>
      <c r="CEG1683" s="14"/>
      <c r="CEH1683" s="14"/>
      <c r="CEI1683" s="14"/>
      <c r="CEJ1683" s="14"/>
      <c r="CEK1683" s="14"/>
      <c r="CEL1683" s="14"/>
      <c r="CEM1683" s="14"/>
      <c r="CEN1683" s="14"/>
      <c r="CEO1683" s="14"/>
      <c r="CEP1683" s="14"/>
      <c r="CEQ1683" s="14"/>
      <c r="CER1683" s="14"/>
      <c r="CES1683" s="14"/>
      <c r="CET1683" s="14"/>
      <c r="CEU1683" s="14"/>
      <c r="CEV1683" s="14"/>
      <c r="CEW1683" s="14"/>
      <c r="CEX1683" s="14"/>
      <c r="CEY1683" s="14"/>
      <c r="CEZ1683" s="14"/>
      <c r="CFA1683" s="14"/>
      <c r="CFB1683" s="14"/>
      <c r="CFC1683" s="14"/>
      <c r="CFD1683" s="14"/>
      <c r="CFE1683" s="14"/>
      <c r="CFF1683" s="14"/>
      <c r="CFG1683" s="14"/>
      <c r="CFH1683" s="14"/>
      <c r="CFI1683" s="14"/>
      <c r="CFJ1683" s="14"/>
      <c r="CFK1683" s="14"/>
      <c r="CFL1683" s="14"/>
      <c r="CFM1683" s="14"/>
      <c r="CFN1683" s="14"/>
      <c r="CFO1683" s="14"/>
      <c r="CFP1683" s="14"/>
      <c r="CFQ1683" s="14"/>
      <c r="CFR1683" s="14"/>
      <c r="CFS1683" s="14"/>
      <c r="CFT1683" s="14"/>
      <c r="CFU1683" s="14"/>
      <c r="CFV1683" s="14"/>
      <c r="CFW1683" s="14"/>
      <c r="CFX1683" s="14"/>
      <c r="CFY1683" s="14"/>
      <c r="CFZ1683" s="14"/>
      <c r="CGA1683" s="14"/>
      <c r="CGB1683" s="14"/>
      <c r="CGC1683" s="14"/>
      <c r="CGD1683" s="14"/>
      <c r="CGE1683" s="14"/>
      <c r="CGF1683" s="14"/>
      <c r="CGG1683" s="14"/>
      <c r="CGH1683" s="14"/>
      <c r="CGI1683" s="14"/>
      <c r="CGJ1683" s="14"/>
      <c r="CGK1683" s="14"/>
      <c r="CGL1683" s="14"/>
      <c r="CGM1683" s="14"/>
      <c r="CGN1683" s="14"/>
      <c r="CGO1683" s="14"/>
      <c r="CGP1683" s="14"/>
      <c r="CGQ1683" s="14"/>
      <c r="CGR1683" s="14"/>
      <c r="CGS1683" s="14"/>
      <c r="CGT1683" s="14"/>
      <c r="CGU1683" s="14"/>
      <c r="CGV1683" s="14"/>
      <c r="CGW1683" s="14"/>
      <c r="CGX1683" s="14"/>
      <c r="CGY1683" s="14"/>
      <c r="CGZ1683" s="14"/>
      <c r="CHA1683" s="14"/>
      <c r="CHB1683" s="14"/>
      <c r="CHC1683" s="14"/>
      <c r="CHD1683" s="14"/>
      <c r="CHE1683" s="14"/>
      <c r="CHF1683" s="14"/>
      <c r="CHG1683" s="14"/>
      <c r="CHH1683" s="14"/>
      <c r="CHI1683" s="14"/>
      <c r="CHJ1683" s="14"/>
      <c r="CHK1683" s="14"/>
      <c r="CHL1683" s="14"/>
      <c r="CHM1683" s="14"/>
      <c r="CHN1683" s="14"/>
      <c r="CHO1683" s="14"/>
      <c r="CHP1683" s="14"/>
      <c r="CHQ1683" s="14"/>
      <c r="CHR1683" s="14"/>
      <c r="CHS1683" s="14"/>
      <c r="CHT1683" s="14"/>
      <c r="CHU1683" s="14"/>
      <c r="CHV1683" s="14"/>
      <c r="CHW1683" s="14"/>
      <c r="CHX1683" s="14"/>
      <c r="CHY1683" s="14"/>
      <c r="CHZ1683" s="14"/>
      <c r="CIA1683" s="14"/>
      <c r="CIB1683" s="14"/>
      <c r="CIC1683" s="14"/>
      <c r="CID1683" s="14"/>
      <c r="CIE1683" s="14"/>
      <c r="CIF1683" s="14"/>
      <c r="CIG1683" s="14"/>
      <c r="CIH1683" s="14"/>
      <c r="CII1683" s="14"/>
      <c r="CIJ1683" s="14"/>
      <c r="CIK1683" s="14"/>
      <c r="CIL1683" s="14"/>
      <c r="CIM1683" s="14"/>
      <c r="CIN1683" s="14"/>
      <c r="CIO1683" s="14"/>
      <c r="CIP1683" s="14"/>
      <c r="CIQ1683" s="14"/>
      <c r="CIR1683" s="14"/>
      <c r="CIS1683" s="14"/>
      <c r="CIT1683" s="14"/>
      <c r="CIU1683" s="14"/>
      <c r="CIV1683" s="14"/>
      <c r="CIW1683" s="14"/>
      <c r="CIX1683" s="14"/>
      <c r="CIY1683" s="14"/>
      <c r="CIZ1683" s="14"/>
      <c r="CJA1683" s="14"/>
      <c r="CJB1683" s="14"/>
      <c r="CJC1683" s="14"/>
      <c r="CJD1683" s="14"/>
      <c r="CJE1683" s="14"/>
      <c r="CJF1683" s="14"/>
      <c r="CJG1683" s="14"/>
      <c r="CJH1683" s="14"/>
      <c r="CJI1683" s="14"/>
      <c r="CJJ1683" s="14"/>
      <c r="CJK1683" s="14"/>
      <c r="CJL1683" s="14"/>
      <c r="CJM1683" s="14"/>
      <c r="CJN1683" s="14"/>
      <c r="CJO1683" s="14"/>
      <c r="CJP1683" s="14"/>
      <c r="CJQ1683" s="14"/>
      <c r="CJR1683" s="14"/>
      <c r="CJS1683" s="14"/>
      <c r="CJT1683" s="14"/>
      <c r="CJU1683" s="14"/>
      <c r="CJV1683" s="14"/>
      <c r="CJW1683" s="14"/>
      <c r="CJX1683" s="14"/>
      <c r="CJY1683" s="14"/>
      <c r="CJZ1683" s="14"/>
      <c r="CKA1683" s="14"/>
      <c r="CKB1683" s="14"/>
      <c r="CKC1683" s="14"/>
      <c r="CKD1683" s="14"/>
      <c r="CKE1683" s="14"/>
      <c r="CKF1683" s="14"/>
      <c r="CKG1683" s="14"/>
      <c r="CKH1683" s="14"/>
      <c r="CKI1683" s="14"/>
      <c r="CKJ1683" s="14"/>
      <c r="CKK1683" s="14"/>
      <c r="CKL1683" s="14"/>
      <c r="CKM1683" s="14"/>
      <c r="CKN1683" s="14"/>
      <c r="CKO1683" s="14"/>
      <c r="CKP1683" s="14"/>
      <c r="CKQ1683" s="14"/>
      <c r="CKR1683" s="14"/>
      <c r="CKS1683" s="14"/>
      <c r="CKT1683" s="14"/>
      <c r="CKU1683" s="14"/>
      <c r="CKV1683" s="14"/>
      <c r="CKW1683" s="14"/>
      <c r="CKX1683" s="14"/>
      <c r="CKY1683" s="14"/>
      <c r="CKZ1683" s="14"/>
      <c r="CLA1683" s="14"/>
      <c r="CLB1683" s="14"/>
      <c r="CLC1683" s="14"/>
      <c r="CLD1683" s="14"/>
      <c r="CLE1683" s="14"/>
      <c r="CLF1683" s="14"/>
      <c r="CLG1683" s="14"/>
      <c r="CLH1683" s="14"/>
      <c r="CLI1683" s="14"/>
      <c r="CLJ1683" s="14"/>
      <c r="CLK1683" s="14"/>
      <c r="CLL1683" s="14"/>
      <c r="CLM1683" s="14"/>
      <c r="CLN1683" s="14"/>
      <c r="CLO1683" s="14"/>
      <c r="CLP1683" s="14"/>
      <c r="CLQ1683" s="14"/>
      <c r="CLR1683" s="14"/>
      <c r="CLS1683" s="14"/>
      <c r="CLT1683" s="14"/>
      <c r="CLU1683" s="14"/>
      <c r="CLV1683" s="14"/>
      <c r="CLW1683" s="14"/>
      <c r="CLX1683" s="14"/>
      <c r="CLY1683" s="14"/>
      <c r="CLZ1683" s="14"/>
      <c r="CMA1683" s="14"/>
      <c r="CMB1683" s="14"/>
      <c r="CMC1683" s="14"/>
      <c r="CMD1683" s="14"/>
      <c r="CME1683" s="14"/>
      <c r="CMF1683" s="14"/>
      <c r="CMG1683" s="14"/>
      <c r="CMH1683" s="14"/>
      <c r="CMI1683" s="14"/>
      <c r="CMJ1683" s="14"/>
      <c r="CMK1683" s="14"/>
      <c r="CML1683" s="14"/>
      <c r="CMM1683" s="14"/>
      <c r="CMN1683" s="14"/>
      <c r="CMO1683" s="14"/>
      <c r="CMP1683" s="14"/>
      <c r="CMQ1683" s="14"/>
      <c r="CMR1683" s="14"/>
      <c r="CMS1683" s="14"/>
      <c r="CMT1683" s="14"/>
      <c r="CMU1683" s="14"/>
      <c r="CMV1683" s="14"/>
      <c r="CMW1683" s="14"/>
      <c r="CMX1683" s="14"/>
      <c r="CMY1683" s="14"/>
      <c r="CMZ1683" s="14"/>
      <c r="CNA1683" s="14"/>
      <c r="CNB1683" s="14"/>
      <c r="CNC1683" s="14"/>
      <c r="CND1683" s="14"/>
      <c r="CNE1683" s="14"/>
      <c r="CNF1683" s="14"/>
      <c r="CNG1683" s="14"/>
      <c r="CNH1683" s="14"/>
      <c r="CNI1683" s="14"/>
      <c r="CNJ1683" s="14"/>
      <c r="CNK1683" s="14"/>
      <c r="CNL1683" s="14"/>
      <c r="CNM1683" s="14"/>
      <c r="CNN1683" s="14"/>
      <c r="CNO1683" s="14"/>
      <c r="CNP1683" s="14"/>
      <c r="CNQ1683" s="14"/>
      <c r="CNR1683" s="14"/>
      <c r="CNS1683" s="14"/>
      <c r="CNT1683" s="14"/>
      <c r="CNU1683" s="14"/>
      <c r="CNV1683" s="14"/>
      <c r="CNW1683" s="14"/>
      <c r="CNX1683" s="14"/>
      <c r="CNY1683" s="14"/>
      <c r="CNZ1683" s="14"/>
      <c r="COA1683" s="14"/>
      <c r="COB1683" s="14"/>
      <c r="COC1683" s="14"/>
      <c r="COD1683" s="14"/>
      <c r="COE1683" s="14"/>
      <c r="COF1683" s="14"/>
      <c r="COG1683" s="14"/>
      <c r="COH1683" s="14"/>
      <c r="COI1683" s="14"/>
      <c r="COJ1683" s="14"/>
      <c r="COK1683" s="14"/>
      <c r="COL1683" s="14"/>
      <c r="COM1683" s="14"/>
      <c r="CON1683" s="14"/>
      <c r="COO1683" s="14"/>
      <c r="COP1683" s="14"/>
      <c r="COQ1683" s="14"/>
      <c r="COR1683" s="14"/>
      <c r="COS1683" s="14"/>
      <c r="COT1683" s="14"/>
      <c r="COU1683" s="14"/>
      <c r="COV1683" s="14"/>
      <c r="COW1683" s="14"/>
      <c r="COX1683" s="14"/>
      <c r="COY1683" s="14"/>
      <c r="COZ1683" s="14"/>
      <c r="CPA1683" s="14"/>
      <c r="CPB1683" s="14"/>
      <c r="CPC1683" s="14"/>
      <c r="CPD1683" s="14"/>
      <c r="CPE1683" s="14"/>
      <c r="CPF1683" s="14"/>
      <c r="CPG1683" s="14"/>
      <c r="CPH1683" s="14"/>
      <c r="CPI1683" s="14"/>
      <c r="CPJ1683" s="14"/>
      <c r="CPK1683" s="14"/>
      <c r="CPL1683" s="14"/>
      <c r="CPM1683" s="14"/>
      <c r="CPN1683" s="14"/>
      <c r="CPO1683" s="14"/>
      <c r="CPP1683" s="14"/>
      <c r="CPQ1683" s="14"/>
      <c r="CPR1683" s="14"/>
      <c r="CPS1683" s="14"/>
      <c r="CPT1683" s="14"/>
      <c r="CPU1683" s="14"/>
      <c r="CPV1683" s="14"/>
      <c r="CPW1683" s="14"/>
      <c r="CPX1683" s="14"/>
      <c r="CPY1683" s="14"/>
      <c r="CPZ1683" s="14"/>
      <c r="CQA1683" s="14"/>
      <c r="CQB1683" s="14"/>
      <c r="CQC1683" s="14"/>
      <c r="CQD1683" s="14"/>
      <c r="CQE1683" s="14"/>
      <c r="CQF1683" s="14"/>
      <c r="CQG1683" s="14"/>
      <c r="CQH1683" s="14"/>
      <c r="CQI1683" s="14"/>
      <c r="CQJ1683" s="14"/>
      <c r="CQK1683" s="14"/>
      <c r="CQL1683" s="14"/>
      <c r="CQM1683" s="14"/>
      <c r="CQN1683" s="14"/>
      <c r="CQO1683" s="14"/>
      <c r="CQP1683" s="14"/>
      <c r="CQQ1683" s="14"/>
      <c r="CQR1683" s="14"/>
      <c r="CQS1683" s="14"/>
      <c r="CQT1683" s="14"/>
      <c r="CQU1683" s="14"/>
      <c r="CQV1683" s="14"/>
      <c r="CQW1683" s="14"/>
      <c r="CQX1683" s="14"/>
      <c r="CQY1683" s="14"/>
      <c r="CQZ1683" s="14"/>
      <c r="CRA1683" s="14"/>
      <c r="CRB1683" s="14"/>
      <c r="CRC1683" s="14"/>
      <c r="CRD1683" s="14"/>
      <c r="CRE1683" s="14"/>
      <c r="CRF1683" s="14"/>
      <c r="CRG1683" s="14"/>
      <c r="CRH1683" s="14"/>
      <c r="CRI1683" s="14"/>
      <c r="CRJ1683" s="14"/>
      <c r="CRK1683" s="14"/>
      <c r="CRL1683" s="14"/>
      <c r="CRM1683" s="14"/>
      <c r="CRN1683" s="14"/>
      <c r="CRO1683" s="14"/>
      <c r="CRP1683" s="14"/>
      <c r="CRQ1683" s="14"/>
      <c r="CRR1683" s="14"/>
      <c r="CRS1683" s="14"/>
      <c r="CRT1683" s="14"/>
      <c r="CRU1683" s="14"/>
      <c r="CRV1683" s="14"/>
      <c r="CRW1683" s="14"/>
      <c r="CRX1683" s="14"/>
      <c r="CRY1683" s="14"/>
      <c r="CRZ1683" s="14"/>
      <c r="CSA1683" s="14"/>
      <c r="CSB1683" s="14"/>
      <c r="CSC1683" s="14"/>
      <c r="CSD1683" s="14"/>
      <c r="CSE1683" s="14"/>
      <c r="CSF1683" s="14"/>
      <c r="CSG1683" s="14"/>
      <c r="CSH1683" s="14"/>
      <c r="CSI1683" s="14"/>
      <c r="CSJ1683" s="14"/>
      <c r="CSK1683" s="14"/>
      <c r="CSL1683" s="14"/>
      <c r="CSM1683" s="14"/>
      <c r="CSN1683" s="14"/>
      <c r="CSO1683" s="14"/>
      <c r="CSP1683" s="14"/>
      <c r="CSQ1683" s="14"/>
      <c r="CSR1683" s="14"/>
      <c r="CSS1683" s="14"/>
      <c r="CST1683" s="14"/>
      <c r="CSU1683" s="14"/>
      <c r="CSV1683" s="14"/>
      <c r="CSW1683" s="14"/>
      <c r="CSX1683" s="14"/>
      <c r="CSY1683" s="14"/>
      <c r="CSZ1683" s="14"/>
      <c r="CTA1683" s="14"/>
      <c r="CTB1683" s="14"/>
      <c r="CTC1683" s="14"/>
      <c r="CTD1683" s="14"/>
      <c r="CTE1683" s="14"/>
      <c r="CTF1683" s="14"/>
      <c r="CTG1683" s="14"/>
      <c r="CTH1683" s="14"/>
      <c r="CTI1683" s="14"/>
      <c r="CTJ1683" s="14"/>
      <c r="CTK1683" s="14"/>
      <c r="CTL1683" s="14"/>
      <c r="CTM1683" s="14"/>
      <c r="CTN1683" s="14"/>
      <c r="CTO1683" s="14"/>
      <c r="CTP1683" s="14"/>
      <c r="CTQ1683" s="14"/>
      <c r="CTR1683" s="14"/>
      <c r="CTS1683" s="14"/>
      <c r="CTT1683" s="14"/>
      <c r="CTU1683" s="14"/>
      <c r="CTV1683" s="14"/>
      <c r="CTW1683" s="14"/>
      <c r="CTX1683" s="14"/>
      <c r="CTY1683" s="14"/>
      <c r="CTZ1683" s="14"/>
      <c r="CUA1683" s="14"/>
      <c r="CUB1683" s="14"/>
      <c r="CUC1683" s="14"/>
      <c r="CUD1683" s="14"/>
      <c r="CUE1683" s="14"/>
      <c r="CUF1683" s="14"/>
      <c r="CUG1683" s="14"/>
      <c r="CUH1683" s="14"/>
      <c r="CUI1683" s="14"/>
      <c r="CUJ1683" s="14"/>
      <c r="CUK1683" s="14"/>
      <c r="CUL1683" s="14"/>
      <c r="CUM1683" s="14"/>
      <c r="CUN1683" s="14"/>
      <c r="CUO1683" s="14"/>
      <c r="CUP1683" s="14"/>
      <c r="CUQ1683" s="14"/>
      <c r="CUR1683" s="14"/>
      <c r="CUS1683" s="14"/>
      <c r="CUT1683" s="14"/>
      <c r="CUU1683" s="14"/>
      <c r="CUV1683" s="14"/>
      <c r="CUW1683" s="14"/>
      <c r="CUX1683" s="14"/>
      <c r="CUY1683" s="14"/>
      <c r="CUZ1683" s="14"/>
      <c r="CVA1683" s="14"/>
      <c r="CVB1683" s="14"/>
      <c r="CVC1683" s="14"/>
      <c r="CVD1683" s="14"/>
      <c r="CVE1683" s="14"/>
      <c r="CVF1683" s="14"/>
      <c r="CVG1683" s="14"/>
      <c r="CVH1683" s="14"/>
      <c r="CVI1683" s="14"/>
      <c r="CVJ1683" s="14"/>
      <c r="CVK1683" s="14"/>
      <c r="CVL1683" s="14"/>
      <c r="CVM1683" s="14"/>
      <c r="CVN1683" s="14"/>
      <c r="CVO1683" s="14"/>
      <c r="CVP1683" s="14"/>
      <c r="CVQ1683" s="14"/>
      <c r="CVR1683" s="14"/>
      <c r="CVS1683" s="14"/>
      <c r="CVT1683" s="14"/>
      <c r="CVU1683" s="14"/>
      <c r="CVV1683" s="14"/>
      <c r="CVW1683" s="14"/>
      <c r="CVX1683" s="14"/>
      <c r="CVY1683" s="14"/>
      <c r="CVZ1683" s="14"/>
      <c r="CWA1683" s="14"/>
      <c r="CWB1683" s="14"/>
      <c r="CWC1683" s="14"/>
      <c r="CWD1683" s="14"/>
      <c r="CWE1683" s="14"/>
      <c r="CWF1683" s="14"/>
      <c r="CWG1683" s="14"/>
      <c r="CWH1683" s="14"/>
      <c r="CWI1683" s="14"/>
      <c r="CWJ1683" s="14"/>
      <c r="CWK1683" s="14"/>
      <c r="CWL1683" s="14"/>
      <c r="CWM1683" s="14"/>
      <c r="CWN1683" s="14"/>
      <c r="CWO1683" s="14"/>
      <c r="CWP1683" s="14"/>
      <c r="CWQ1683" s="14"/>
      <c r="CWR1683" s="14"/>
      <c r="CWS1683" s="14"/>
      <c r="CWT1683" s="14"/>
      <c r="CWU1683" s="14"/>
      <c r="CWV1683" s="14"/>
      <c r="CWW1683" s="14"/>
      <c r="CWX1683" s="14"/>
      <c r="CWY1683" s="14"/>
      <c r="CWZ1683" s="14"/>
      <c r="CXA1683" s="14"/>
      <c r="CXB1683" s="14"/>
      <c r="CXC1683" s="14"/>
      <c r="CXD1683" s="14"/>
      <c r="CXE1683" s="14"/>
      <c r="CXF1683" s="14"/>
      <c r="CXG1683" s="14"/>
      <c r="CXH1683" s="14"/>
      <c r="CXI1683" s="14"/>
      <c r="CXJ1683" s="14"/>
      <c r="CXK1683" s="14"/>
      <c r="CXL1683" s="14"/>
      <c r="CXM1683" s="14"/>
      <c r="CXN1683" s="14"/>
      <c r="CXO1683" s="14"/>
      <c r="CXP1683" s="14"/>
      <c r="CXQ1683" s="14"/>
      <c r="CXR1683" s="14"/>
      <c r="CXS1683" s="14"/>
      <c r="CXT1683" s="14"/>
      <c r="CXU1683" s="14"/>
      <c r="CXV1683" s="14"/>
      <c r="CXW1683" s="14"/>
      <c r="CXX1683" s="14"/>
      <c r="CXY1683" s="14"/>
      <c r="CXZ1683" s="14"/>
      <c r="CYA1683" s="14"/>
      <c r="CYB1683" s="14"/>
      <c r="CYC1683" s="14"/>
      <c r="CYD1683" s="14"/>
      <c r="CYE1683" s="14"/>
      <c r="CYF1683" s="14"/>
      <c r="CYG1683" s="14"/>
      <c r="CYH1683" s="14"/>
      <c r="CYI1683" s="14"/>
      <c r="CYJ1683" s="14"/>
      <c r="CYK1683" s="14"/>
      <c r="CYL1683" s="14"/>
      <c r="CYM1683" s="14"/>
      <c r="CYN1683" s="14"/>
      <c r="CYO1683" s="14"/>
      <c r="CYP1683" s="14"/>
      <c r="CYQ1683" s="14"/>
      <c r="CYR1683" s="14"/>
      <c r="CYS1683" s="14"/>
      <c r="CYT1683" s="14"/>
      <c r="CYU1683" s="14"/>
      <c r="CYV1683" s="14"/>
      <c r="CYW1683" s="14"/>
      <c r="CYX1683" s="14"/>
      <c r="CYY1683" s="14"/>
      <c r="CYZ1683" s="14"/>
      <c r="CZA1683" s="14"/>
      <c r="CZB1683" s="14"/>
      <c r="CZC1683" s="14"/>
      <c r="CZD1683" s="14"/>
      <c r="CZE1683" s="14"/>
      <c r="CZF1683" s="14"/>
      <c r="CZG1683" s="14"/>
      <c r="CZH1683" s="14"/>
      <c r="CZI1683" s="14"/>
      <c r="CZJ1683" s="14"/>
      <c r="CZK1683" s="14"/>
      <c r="CZL1683" s="14"/>
      <c r="CZM1683" s="14"/>
      <c r="CZN1683" s="14"/>
      <c r="CZO1683" s="14"/>
      <c r="CZP1683" s="14"/>
      <c r="CZQ1683" s="14"/>
      <c r="CZR1683" s="14"/>
      <c r="CZS1683" s="14"/>
      <c r="CZT1683" s="14"/>
      <c r="CZU1683" s="14"/>
      <c r="CZV1683" s="14"/>
      <c r="CZW1683" s="14"/>
      <c r="CZX1683" s="14"/>
      <c r="CZY1683" s="14"/>
      <c r="CZZ1683" s="14"/>
      <c r="DAA1683" s="14"/>
      <c r="DAB1683" s="14"/>
      <c r="DAC1683" s="14"/>
      <c r="DAD1683" s="14"/>
      <c r="DAE1683" s="14"/>
      <c r="DAF1683" s="14"/>
      <c r="DAG1683" s="14"/>
      <c r="DAH1683" s="14"/>
      <c r="DAI1683" s="14"/>
      <c r="DAJ1683" s="14"/>
      <c r="DAK1683" s="14"/>
      <c r="DAL1683" s="14"/>
      <c r="DAM1683" s="14"/>
      <c r="DAN1683" s="14"/>
      <c r="DAO1683" s="14"/>
      <c r="DAP1683" s="14"/>
      <c r="DAQ1683" s="14"/>
      <c r="DAR1683" s="14"/>
      <c r="DAS1683" s="14"/>
      <c r="DAT1683" s="14"/>
      <c r="DAU1683" s="14"/>
      <c r="DAV1683" s="14"/>
      <c r="DAW1683" s="14"/>
      <c r="DAX1683" s="14"/>
      <c r="DAY1683" s="14"/>
      <c r="DAZ1683" s="14"/>
      <c r="DBA1683" s="14"/>
      <c r="DBB1683" s="14"/>
      <c r="DBC1683" s="14"/>
      <c r="DBD1683" s="14"/>
      <c r="DBE1683" s="14"/>
      <c r="DBF1683" s="14"/>
      <c r="DBG1683" s="14"/>
      <c r="DBH1683" s="14"/>
      <c r="DBI1683" s="14"/>
      <c r="DBJ1683" s="14"/>
      <c r="DBK1683" s="14"/>
      <c r="DBL1683" s="14"/>
      <c r="DBM1683" s="14"/>
      <c r="DBN1683" s="14"/>
      <c r="DBO1683" s="14"/>
      <c r="DBP1683" s="14"/>
      <c r="DBQ1683" s="14"/>
      <c r="DBR1683" s="14"/>
      <c r="DBS1683" s="14"/>
      <c r="DBT1683" s="14"/>
      <c r="DBU1683" s="14"/>
      <c r="DBV1683" s="14"/>
      <c r="DBW1683" s="14"/>
      <c r="DBX1683" s="14"/>
      <c r="DBY1683" s="14"/>
      <c r="DBZ1683" s="14"/>
      <c r="DCA1683" s="14"/>
      <c r="DCB1683" s="14"/>
      <c r="DCC1683" s="14"/>
      <c r="DCD1683" s="14"/>
      <c r="DCE1683" s="14"/>
      <c r="DCF1683" s="14"/>
      <c r="DCG1683" s="14"/>
      <c r="DCH1683" s="14"/>
      <c r="DCI1683" s="14"/>
      <c r="DCJ1683" s="14"/>
      <c r="DCK1683" s="14"/>
      <c r="DCL1683" s="14"/>
      <c r="DCM1683" s="14"/>
      <c r="DCN1683" s="14"/>
      <c r="DCO1683" s="14"/>
      <c r="DCP1683" s="14"/>
      <c r="DCQ1683" s="14"/>
      <c r="DCR1683" s="14"/>
      <c r="DCS1683" s="14"/>
      <c r="DCT1683" s="14"/>
      <c r="DCU1683" s="14"/>
      <c r="DCV1683" s="14"/>
      <c r="DCW1683" s="14"/>
      <c r="DCX1683" s="14"/>
      <c r="DCY1683" s="14"/>
      <c r="DCZ1683" s="14"/>
      <c r="DDA1683" s="14"/>
      <c r="DDB1683" s="14"/>
      <c r="DDC1683" s="14"/>
      <c r="DDD1683" s="14"/>
      <c r="DDE1683" s="14"/>
      <c r="DDF1683" s="14"/>
      <c r="DDG1683" s="14"/>
      <c r="DDH1683" s="14"/>
      <c r="DDI1683" s="14"/>
      <c r="DDJ1683" s="14"/>
      <c r="DDK1683" s="14"/>
      <c r="DDL1683" s="14"/>
      <c r="DDM1683" s="14"/>
      <c r="DDN1683" s="14"/>
      <c r="DDO1683" s="14"/>
      <c r="DDP1683" s="14"/>
      <c r="DDQ1683" s="14"/>
      <c r="DDR1683" s="14"/>
      <c r="DDS1683" s="14"/>
      <c r="DDT1683" s="14"/>
      <c r="DDU1683" s="14"/>
      <c r="DDV1683" s="14"/>
      <c r="DDW1683" s="14"/>
      <c r="DDX1683" s="14"/>
      <c r="DDY1683" s="14"/>
      <c r="DDZ1683" s="14"/>
      <c r="DEA1683" s="14"/>
      <c r="DEB1683" s="14"/>
      <c r="DEC1683" s="14"/>
      <c r="DED1683" s="14"/>
      <c r="DEE1683" s="14"/>
      <c r="DEF1683" s="14"/>
      <c r="DEG1683" s="14"/>
      <c r="DEH1683" s="14"/>
      <c r="DEI1683" s="14"/>
      <c r="DEJ1683" s="14"/>
      <c r="DEK1683" s="14"/>
      <c r="DEL1683" s="14"/>
      <c r="DEM1683" s="14"/>
      <c r="DEN1683" s="14"/>
      <c r="DEO1683" s="14"/>
      <c r="DEP1683" s="14"/>
      <c r="DEQ1683" s="14"/>
      <c r="DER1683" s="14"/>
      <c r="DES1683" s="14"/>
      <c r="DET1683" s="14"/>
      <c r="DEU1683" s="14"/>
      <c r="DEV1683" s="14"/>
      <c r="DEW1683" s="14"/>
      <c r="DEX1683" s="14"/>
      <c r="DEY1683" s="14"/>
      <c r="DEZ1683" s="14"/>
      <c r="DFA1683" s="14"/>
      <c r="DFB1683" s="14"/>
      <c r="DFC1683" s="14"/>
      <c r="DFD1683" s="14"/>
      <c r="DFE1683" s="14"/>
      <c r="DFF1683" s="14"/>
      <c r="DFG1683" s="14"/>
      <c r="DFH1683" s="14"/>
      <c r="DFI1683" s="14"/>
      <c r="DFJ1683" s="14"/>
      <c r="DFK1683" s="14"/>
      <c r="DFL1683" s="14"/>
      <c r="DFM1683" s="14"/>
      <c r="DFN1683" s="14"/>
      <c r="DFO1683" s="14"/>
      <c r="DFP1683" s="14"/>
      <c r="DFQ1683" s="14"/>
      <c r="DFR1683" s="14"/>
      <c r="DFS1683" s="14"/>
      <c r="DFT1683" s="14"/>
      <c r="DFU1683" s="14"/>
      <c r="DFV1683" s="14"/>
      <c r="DFW1683" s="14"/>
      <c r="DFX1683" s="14"/>
      <c r="DFY1683" s="14"/>
      <c r="DFZ1683" s="14"/>
      <c r="DGA1683" s="14"/>
      <c r="DGB1683" s="14"/>
      <c r="DGC1683" s="14"/>
      <c r="DGD1683" s="14"/>
      <c r="DGE1683" s="14"/>
      <c r="DGF1683" s="14"/>
      <c r="DGG1683" s="14"/>
      <c r="DGH1683" s="14"/>
      <c r="DGI1683" s="14"/>
      <c r="DGJ1683" s="14"/>
      <c r="DGK1683" s="14"/>
      <c r="DGL1683" s="14"/>
      <c r="DGM1683" s="14"/>
      <c r="DGN1683" s="14"/>
      <c r="DGO1683" s="14"/>
      <c r="DGP1683" s="14"/>
      <c r="DGQ1683" s="14"/>
      <c r="DGR1683" s="14"/>
      <c r="DGS1683" s="14"/>
      <c r="DGT1683" s="14"/>
      <c r="DGU1683" s="14"/>
      <c r="DGV1683" s="14"/>
      <c r="DGW1683" s="14"/>
      <c r="DGX1683" s="14"/>
      <c r="DGY1683" s="14"/>
      <c r="DGZ1683" s="14"/>
      <c r="DHA1683" s="14"/>
      <c r="DHB1683" s="14"/>
      <c r="DHC1683" s="14"/>
      <c r="DHD1683" s="14"/>
      <c r="DHE1683" s="14"/>
      <c r="DHF1683" s="14"/>
      <c r="DHG1683" s="14"/>
      <c r="DHH1683" s="14"/>
      <c r="DHI1683" s="14"/>
      <c r="DHJ1683" s="14"/>
      <c r="DHK1683" s="14"/>
      <c r="DHL1683" s="14"/>
      <c r="DHM1683" s="14"/>
      <c r="DHN1683" s="14"/>
      <c r="DHO1683" s="14"/>
      <c r="DHP1683" s="14"/>
      <c r="DHQ1683" s="14"/>
      <c r="DHR1683" s="14"/>
      <c r="DHS1683" s="14"/>
      <c r="DHT1683" s="14"/>
      <c r="DHU1683" s="14"/>
      <c r="DHV1683" s="14"/>
      <c r="DHW1683" s="14"/>
      <c r="DHX1683" s="14"/>
      <c r="DHY1683" s="14"/>
      <c r="DHZ1683" s="14"/>
      <c r="DIA1683" s="14"/>
      <c r="DIB1683" s="14"/>
      <c r="DIC1683" s="14"/>
      <c r="DID1683" s="14"/>
      <c r="DIE1683" s="14"/>
      <c r="DIF1683" s="14"/>
      <c r="DIG1683" s="14"/>
      <c r="DIH1683" s="14"/>
      <c r="DII1683" s="14"/>
      <c r="DIJ1683" s="14"/>
      <c r="DIK1683" s="14"/>
      <c r="DIL1683" s="14"/>
      <c r="DIM1683" s="14"/>
      <c r="DIN1683" s="14"/>
      <c r="DIO1683" s="14"/>
      <c r="DIP1683" s="14"/>
      <c r="DIQ1683" s="14"/>
      <c r="DIR1683" s="14"/>
      <c r="DIS1683" s="14"/>
      <c r="DIT1683" s="14"/>
      <c r="DIU1683" s="14"/>
      <c r="DIV1683" s="14"/>
      <c r="DIW1683" s="14"/>
      <c r="DIX1683" s="14"/>
      <c r="DIY1683" s="14"/>
      <c r="DIZ1683" s="14"/>
      <c r="DJA1683" s="14"/>
      <c r="DJB1683" s="14"/>
      <c r="DJC1683" s="14"/>
      <c r="DJD1683" s="14"/>
      <c r="DJE1683" s="14"/>
      <c r="DJF1683" s="14"/>
      <c r="DJG1683" s="14"/>
      <c r="DJH1683" s="14"/>
      <c r="DJI1683" s="14"/>
      <c r="DJJ1683" s="14"/>
      <c r="DJK1683" s="14"/>
      <c r="DJL1683" s="14"/>
      <c r="DJM1683" s="14"/>
      <c r="DJN1683" s="14"/>
      <c r="DJO1683" s="14"/>
      <c r="DJP1683" s="14"/>
      <c r="DJQ1683" s="14"/>
      <c r="DJR1683" s="14"/>
      <c r="DJS1683" s="14"/>
      <c r="DJT1683" s="14"/>
      <c r="DJU1683" s="14"/>
      <c r="DJV1683" s="14"/>
      <c r="DJW1683" s="14"/>
      <c r="DJX1683" s="14"/>
      <c r="DJY1683" s="14"/>
      <c r="DJZ1683" s="14"/>
      <c r="DKA1683" s="14"/>
      <c r="DKB1683" s="14"/>
      <c r="DKC1683" s="14"/>
      <c r="DKD1683" s="14"/>
      <c r="DKE1683" s="14"/>
      <c r="DKF1683" s="14"/>
      <c r="DKG1683" s="14"/>
      <c r="DKH1683" s="14"/>
      <c r="DKI1683" s="14"/>
      <c r="DKJ1683" s="14"/>
      <c r="DKK1683" s="14"/>
      <c r="DKL1683" s="14"/>
      <c r="DKM1683" s="14"/>
      <c r="DKN1683" s="14"/>
      <c r="DKO1683" s="14"/>
      <c r="DKP1683" s="14"/>
      <c r="DKQ1683" s="14"/>
      <c r="DKR1683" s="14"/>
      <c r="DKS1683" s="14"/>
      <c r="DKT1683" s="14"/>
      <c r="DKU1683" s="14"/>
      <c r="DKV1683" s="14"/>
      <c r="DKW1683" s="14"/>
      <c r="DKX1683" s="14"/>
      <c r="DKY1683" s="14"/>
      <c r="DKZ1683" s="14"/>
      <c r="DLA1683" s="14"/>
      <c r="DLB1683" s="14"/>
      <c r="DLC1683" s="14"/>
      <c r="DLD1683" s="14"/>
      <c r="DLE1683" s="14"/>
      <c r="DLF1683" s="14"/>
      <c r="DLG1683" s="14"/>
      <c r="DLH1683" s="14"/>
      <c r="DLI1683" s="14"/>
      <c r="DLJ1683" s="14"/>
      <c r="DLK1683" s="14"/>
      <c r="DLL1683" s="14"/>
      <c r="DLM1683" s="14"/>
      <c r="DLN1683" s="14"/>
      <c r="DLO1683" s="14"/>
      <c r="DLP1683" s="14"/>
      <c r="DLQ1683" s="14"/>
      <c r="DLR1683" s="14"/>
      <c r="DLS1683" s="14"/>
      <c r="DLT1683" s="14"/>
      <c r="DLU1683" s="14"/>
      <c r="DLV1683" s="14"/>
      <c r="DLW1683" s="14"/>
      <c r="DLX1683" s="14"/>
      <c r="DLY1683" s="14"/>
      <c r="DLZ1683" s="14"/>
      <c r="DMA1683" s="14"/>
      <c r="DMB1683" s="14"/>
      <c r="DMC1683" s="14"/>
      <c r="DMD1683" s="14"/>
      <c r="DME1683" s="14"/>
      <c r="DMF1683" s="14"/>
      <c r="DMG1683" s="14"/>
      <c r="DMH1683" s="14"/>
      <c r="DMI1683" s="14"/>
      <c r="DMJ1683" s="14"/>
      <c r="DMK1683" s="14"/>
      <c r="DML1683" s="14"/>
      <c r="DMM1683" s="14"/>
      <c r="DMN1683" s="14"/>
      <c r="DMO1683" s="14"/>
      <c r="DMP1683" s="14"/>
      <c r="DMQ1683" s="14"/>
      <c r="DMR1683" s="14"/>
      <c r="DMS1683" s="14"/>
      <c r="DMT1683" s="14"/>
      <c r="DMU1683" s="14"/>
      <c r="DMV1683" s="14"/>
      <c r="DMW1683" s="14"/>
      <c r="DMX1683" s="14"/>
      <c r="DMY1683" s="14"/>
      <c r="DMZ1683" s="14"/>
      <c r="DNA1683" s="14"/>
      <c r="DNB1683" s="14"/>
      <c r="DNC1683" s="14"/>
      <c r="DND1683" s="14"/>
      <c r="DNE1683" s="14"/>
      <c r="DNF1683" s="14"/>
      <c r="DNG1683" s="14"/>
      <c r="DNH1683" s="14"/>
      <c r="DNI1683" s="14"/>
      <c r="DNJ1683" s="14"/>
      <c r="DNK1683" s="14"/>
      <c r="DNL1683" s="14"/>
      <c r="DNM1683" s="14"/>
      <c r="DNN1683" s="14"/>
      <c r="DNO1683" s="14"/>
      <c r="DNP1683" s="14"/>
      <c r="DNQ1683" s="14"/>
      <c r="DNR1683" s="14"/>
      <c r="DNS1683" s="14"/>
      <c r="DNT1683" s="14"/>
      <c r="DNU1683" s="14"/>
      <c r="DNV1683" s="14"/>
      <c r="DNW1683" s="14"/>
      <c r="DNX1683" s="14"/>
      <c r="DNY1683" s="14"/>
      <c r="DNZ1683" s="14"/>
      <c r="DOA1683" s="14"/>
      <c r="DOB1683" s="14"/>
      <c r="DOC1683" s="14"/>
      <c r="DOD1683" s="14"/>
      <c r="DOE1683" s="14"/>
      <c r="DOF1683" s="14"/>
      <c r="DOG1683" s="14"/>
      <c r="DOH1683" s="14"/>
      <c r="DOI1683" s="14"/>
      <c r="DOJ1683" s="14"/>
      <c r="DOK1683" s="14"/>
      <c r="DOL1683" s="14"/>
      <c r="DOM1683" s="14"/>
      <c r="DON1683" s="14"/>
      <c r="DOO1683" s="14"/>
      <c r="DOP1683" s="14"/>
      <c r="DOQ1683" s="14"/>
      <c r="DOR1683" s="14"/>
      <c r="DOS1683" s="14"/>
      <c r="DOT1683" s="14"/>
      <c r="DOU1683" s="14"/>
      <c r="DOV1683" s="14"/>
      <c r="DOW1683" s="14"/>
      <c r="DOX1683" s="14"/>
      <c r="DOY1683" s="14"/>
      <c r="DOZ1683" s="14"/>
      <c r="DPA1683" s="14"/>
      <c r="DPB1683" s="14"/>
      <c r="DPC1683" s="14"/>
      <c r="DPD1683" s="14"/>
      <c r="DPE1683" s="14"/>
      <c r="DPF1683" s="14"/>
      <c r="DPG1683" s="14"/>
      <c r="DPH1683" s="14"/>
      <c r="DPI1683" s="14"/>
      <c r="DPJ1683" s="14"/>
      <c r="DPK1683" s="14"/>
      <c r="DPL1683" s="14"/>
      <c r="DPM1683" s="14"/>
      <c r="DPN1683" s="14"/>
      <c r="DPO1683" s="14"/>
      <c r="DPP1683" s="14"/>
      <c r="DPQ1683" s="14"/>
      <c r="DPR1683" s="14"/>
      <c r="DPS1683" s="14"/>
      <c r="DPT1683" s="14"/>
      <c r="DPU1683" s="14"/>
      <c r="DPV1683" s="14"/>
      <c r="DPW1683" s="14"/>
      <c r="DPX1683" s="14"/>
      <c r="DPY1683" s="14"/>
      <c r="DPZ1683" s="14"/>
      <c r="DQA1683" s="14"/>
      <c r="DQB1683" s="14"/>
      <c r="DQC1683" s="14"/>
      <c r="DQD1683" s="14"/>
      <c r="DQE1683" s="14"/>
      <c r="DQF1683" s="14"/>
      <c r="DQG1683" s="14"/>
      <c r="DQH1683" s="14"/>
      <c r="DQI1683" s="14"/>
      <c r="DQJ1683" s="14"/>
      <c r="DQK1683" s="14"/>
      <c r="DQL1683" s="14"/>
      <c r="DQM1683" s="14"/>
      <c r="DQN1683" s="14"/>
      <c r="DQO1683" s="14"/>
      <c r="DQP1683" s="14"/>
      <c r="DQQ1683" s="14"/>
      <c r="DQR1683" s="14"/>
      <c r="DQS1683" s="14"/>
      <c r="DQT1683" s="14"/>
      <c r="DQU1683" s="14"/>
      <c r="DQV1683" s="14"/>
      <c r="DQW1683" s="14"/>
      <c r="DQX1683" s="14"/>
      <c r="DQY1683" s="14"/>
      <c r="DQZ1683" s="14"/>
      <c r="DRA1683" s="14"/>
      <c r="DRB1683" s="14"/>
      <c r="DRC1683" s="14"/>
      <c r="DRD1683" s="14"/>
      <c r="DRE1683" s="14"/>
      <c r="DRF1683" s="14"/>
      <c r="DRG1683" s="14"/>
      <c r="DRH1683" s="14"/>
      <c r="DRI1683" s="14"/>
      <c r="DRJ1683" s="14"/>
      <c r="DRK1683" s="14"/>
      <c r="DRL1683" s="14"/>
      <c r="DRM1683" s="14"/>
      <c r="DRN1683" s="14"/>
      <c r="DRO1683" s="14"/>
      <c r="DRP1683" s="14"/>
      <c r="DRQ1683" s="14"/>
      <c r="DRR1683" s="14"/>
      <c r="DRS1683" s="14"/>
      <c r="DRT1683" s="14"/>
      <c r="DRU1683" s="14"/>
      <c r="DRV1683" s="14"/>
      <c r="DRW1683" s="14"/>
      <c r="DRX1683" s="14"/>
      <c r="DRY1683" s="14"/>
      <c r="DRZ1683" s="14"/>
      <c r="DSA1683" s="14"/>
      <c r="DSB1683" s="14"/>
      <c r="DSC1683" s="14"/>
      <c r="DSD1683" s="14"/>
      <c r="DSE1683" s="14"/>
      <c r="DSF1683" s="14"/>
      <c r="DSG1683" s="14"/>
      <c r="DSH1683" s="14"/>
      <c r="DSI1683" s="14"/>
      <c r="DSJ1683" s="14"/>
      <c r="DSK1683" s="14"/>
      <c r="DSL1683" s="14"/>
      <c r="DSM1683" s="14"/>
      <c r="DSN1683" s="14"/>
      <c r="DSO1683" s="14"/>
      <c r="DSP1683" s="14"/>
      <c r="DSQ1683" s="14"/>
      <c r="DSR1683" s="14"/>
      <c r="DSS1683" s="14"/>
      <c r="DST1683" s="14"/>
      <c r="DSU1683" s="14"/>
      <c r="DSV1683" s="14"/>
      <c r="DSW1683" s="14"/>
      <c r="DSX1683" s="14"/>
      <c r="DSY1683" s="14"/>
      <c r="DSZ1683" s="14"/>
      <c r="DTA1683" s="14"/>
      <c r="DTB1683" s="14"/>
      <c r="DTC1683" s="14"/>
      <c r="DTD1683" s="14"/>
      <c r="DTE1683" s="14"/>
      <c r="DTF1683" s="14"/>
      <c r="DTG1683" s="14"/>
      <c r="DTH1683" s="14"/>
      <c r="DTI1683" s="14"/>
      <c r="DTJ1683" s="14"/>
      <c r="DTK1683" s="14"/>
      <c r="DTL1683" s="14"/>
      <c r="DTM1683" s="14"/>
      <c r="DTN1683" s="14"/>
      <c r="DTO1683" s="14"/>
      <c r="DTP1683" s="14"/>
      <c r="DTQ1683" s="14"/>
      <c r="DTR1683" s="14"/>
      <c r="DTS1683" s="14"/>
      <c r="DTT1683" s="14"/>
      <c r="DTU1683" s="14"/>
      <c r="DTV1683" s="14"/>
      <c r="DTW1683" s="14"/>
      <c r="DTX1683" s="14"/>
      <c r="DTY1683" s="14"/>
      <c r="DTZ1683" s="14"/>
      <c r="DUA1683" s="14"/>
      <c r="DUB1683" s="14"/>
      <c r="DUC1683" s="14"/>
      <c r="DUD1683" s="14"/>
      <c r="DUE1683" s="14"/>
      <c r="DUF1683" s="14"/>
      <c r="DUG1683" s="14"/>
      <c r="DUH1683" s="14"/>
      <c r="DUI1683" s="14"/>
      <c r="DUJ1683" s="14"/>
      <c r="DUK1683" s="14"/>
      <c r="DUL1683" s="14"/>
      <c r="DUM1683" s="14"/>
      <c r="DUN1683" s="14"/>
      <c r="DUO1683" s="14"/>
      <c r="DUP1683" s="14"/>
      <c r="DUQ1683" s="14"/>
      <c r="DUR1683" s="14"/>
      <c r="DUS1683" s="14"/>
      <c r="DUT1683" s="14"/>
      <c r="DUU1683" s="14"/>
      <c r="DUV1683" s="14"/>
      <c r="DUW1683" s="14"/>
      <c r="DUX1683" s="14"/>
      <c r="DUY1683" s="14"/>
      <c r="DUZ1683" s="14"/>
      <c r="DVA1683" s="14"/>
      <c r="DVB1683" s="14"/>
      <c r="DVC1683" s="14"/>
      <c r="DVD1683" s="14"/>
      <c r="DVE1683" s="14"/>
      <c r="DVF1683" s="14"/>
      <c r="DVG1683" s="14"/>
      <c r="DVH1683" s="14"/>
      <c r="DVI1683" s="14"/>
      <c r="DVJ1683" s="14"/>
      <c r="DVK1683" s="14"/>
      <c r="DVL1683" s="14"/>
      <c r="DVM1683" s="14"/>
      <c r="DVN1683" s="14"/>
      <c r="DVO1683" s="14"/>
      <c r="DVP1683" s="14"/>
      <c r="DVQ1683" s="14"/>
      <c r="DVR1683" s="14"/>
      <c r="DVS1683" s="14"/>
      <c r="DVT1683" s="14"/>
      <c r="DVU1683" s="14"/>
      <c r="DVV1683" s="14"/>
      <c r="DVW1683" s="14"/>
      <c r="DVX1683" s="14"/>
      <c r="DVY1683" s="14"/>
      <c r="DVZ1683" s="14"/>
      <c r="DWA1683" s="14"/>
      <c r="DWB1683" s="14"/>
      <c r="DWC1683" s="14"/>
      <c r="DWD1683" s="14"/>
      <c r="DWE1683" s="14"/>
      <c r="DWF1683" s="14"/>
      <c r="DWG1683" s="14"/>
      <c r="DWH1683" s="14"/>
      <c r="DWI1683" s="14"/>
      <c r="DWJ1683" s="14"/>
      <c r="DWK1683" s="14"/>
      <c r="DWL1683" s="14"/>
      <c r="DWM1683" s="14"/>
      <c r="DWN1683" s="14"/>
      <c r="DWO1683" s="14"/>
      <c r="DWP1683" s="14"/>
      <c r="DWQ1683" s="14"/>
      <c r="DWR1683" s="14"/>
      <c r="DWS1683" s="14"/>
      <c r="DWT1683" s="14"/>
      <c r="DWU1683" s="14"/>
      <c r="DWV1683" s="14"/>
      <c r="DWW1683" s="14"/>
      <c r="DWX1683" s="14"/>
      <c r="DWY1683" s="14"/>
      <c r="DWZ1683" s="14"/>
      <c r="DXA1683" s="14"/>
      <c r="DXB1683" s="14"/>
      <c r="DXC1683" s="14"/>
      <c r="DXD1683" s="14"/>
      <c r="DXE1683" s="14"/>
      <c r="DXF1683" s="14"/>
      <c r="DXG1683" s="14"/>
      <c r="DXH1683" s="14"/>
      <c r="DXI1683" s="14"/>
      <c r="DXJ1683" s="14"/>
      <c r="DXK1683" s="14"/>
      <c r="DXL1683" s="14"/>
      <c r="DXM1683" s="14"/>
      <c r="DXN1683" s="14"/>
      <c r="DXO1683" s="14"/>
      <c r="DXP1683" s="14"/>
      <c r="DXQ1683" s="14"/>
      <c r="DXR1683" s="14"/>
      <c r="DXS1683" s="14"/>
      <c r="DXT1683" s="14"/>
      <c r="DXU1683" s="14"/>
      <c r="DXV1683" s="14"/>
      <c r="DXW1683" s="14"/>
      <c r="DXX1683" s="14"/>
      <c r="DXY1683" s="14"/>
      <c r="DXZ1683" s="14"/>
      <c r="DYA1683" s="14"/>
      <c r="DYB1683" s="14"/>
      <c r="DYC1683" s="14"/>
      <c r="DYD1683" s="14"/>
      <c r="DYE1683" s="14"/>
      <c r="DYF1683" s="14"/>
      <c r="DYG1683" s="14"/>
      <c r="DYH1683" s="14"/>
      <c r="DYI1683" s="14"/>
      <c r="DYJ1683" s="14"/>
      <c r="DYK1683" s="14"/>
      <c r="DYL1683" s="14"/>
      <c r="DYM1683" s="14"/>
      <c r="DYN1683" s="14"/>
      <c r="DYO1683" s="14"/>
      <c r="DYP1683" s="14"/>
      <c r="DYQ1683" s="14"/>
      <c r="DYR1683" s="14"/>
      <c r="DYS1683" s="14"/>
      <c r="DYT1683" s="14"/>
      <c r="DYU1683" s="14"/>
      <c r="DYV1683" s="14"/>
      <c r="DYW1683" s="14"/>
      <c r="DYX1683" s="14"/>
      <c r="DYY1683" s="14"/>
      <c r="DYZ1683" s="14"/>
      <c r="DZA1683" s="14"/>
      <c r="DZB1683" s="14"/>
      <c r="DZC1683" s="14"/>
      <c r="DZD1683" s="14"/>
      <c r="DZE1683" s="14"/>
      <c r="DZF1683" s="14"/>
      <c r="DZG1683" s="14"/>
      <c r="DZH1683" s="14"/>
      <c r="DZI1683" s="14"/>
      <c r="DZJ1683" s="14"/>
      <c r="DZK1683" s="14"/>
      <c r="DZL1683" s="14"/>
      <c r="DZM1683" s="14"/>
      <c r="DZN1683" s="14"/>
      <c r="DZO1683" s="14"/>
      <c r="DZP1683" s="14"/>
      <c r="DZQ1683" s="14"/>
      <c r="DZR1683" s="14"/>
      <c r="DZS1683" s="14"/>
      <c r="DZT1683" s="14"/>
      <c r="DZU1683" s="14"/>
      <c r="DZV1683" s="14"/>
      <c r="DZW1683" s="14"/>
      <c r="DZX1683" s="14"/>
      <c r="DZY1683" s="14"/>
      <c r="DZZ1683" s="14"/>
      <c r="EAA1683" s="14"/>
      <c r="EAB1683" s="14"/>
      <c r="EAC1683" s="14"/>
      <c r="EAD1683" s="14"/>
      <c r="EAE1683" s="14"/>
      <c r="EAF1683" s="14"/>
      <c r="EAG1683" s="14"/>
      <c r="EAH1683" s="14"/>
      <c r="EAI1683" s="14"/>
      <c r="EAJ1683" s="14"/>
      <c r="EAK1683" s="14"/>
      <c r="EAL1683" s="14"/>
      <c r="EAM1683" s="14"/>
      <c r="EAN1683" s="14"/>
      <c r="EAO1683" s="14"/>
      <c r="EAP1683" s="14"/>
      <c r="EAQ1683" s="14"/>
      <c r="EAR1683" s="14"/>
      <c r="EAS1683" s="14"/>
      <c r="EAT1683" s="14"/>
      <c r="EAU1683" s="14"/>
      <c r="EAV1683" s="14"/>
      <c r="EAW1683" s="14"/>
      <c r="EAX1683" s="14"/>
      <c r="EAY1683" s="14"/>
      <c r="EAZ1683" s="14"/>
      <c r="EBA1683" s="14"/>
      <c r="EBB1683" s="14"/>
      <c r="EBC1683" s="14"/>
      <c r="EBD1683" s="14"/>
      <c r="EBE1683" s="14"/>
      <c r="EBF1683" s="14"/>
      <c r="EBG1683" s="14"/>
      <c r="EBH1683" s="14"/>
      <c r="EBI1683" s="14"/>
      <c r="EBJ1683" s="14"/>
      <c r="EBK1683" s="14"/>
      <c r="EBL1683" s="14"/>
      <c r="EBM1683" s="14"/>
      <c r="EBN1683" s="14"/>
      <c r="EBO1683" s="14"/>
      <c r="EBP1683" s="14"/>
      <c r="EBQ1683" s="14"/>
      <c r="EBR1683" s="14"/>
      <c r="EBS1683" s="14"/>
      <c r="EBT1683" s="14"/>
      <c r="EBU1683" s="14"/>
      <c r="EBV1683" s="14"/>
      <c r="EBW1683" s="14"/>
      <c r="EBX1683" s="14"/>
      <c r="EBY1683" s="14"/>
      <c r="EBZ1683" s="14"/>
      <c r="ECA1683" s="14"/>
      <c r="ECB1683" s="14"/>
      <c r="ECC1683" s="14"/>
      <c r="ECD1683" s="14"/>
      <c r="ECE1683" s="14"/>
      <c r="ECF1683" s="14"/>
      <c r="ECG1683" s="14"/>
      <c r="ECH1683" s="14"/>
      <c r="ECI1683" s="14"/>
      <c r="ECJ1683" s="14"/>
      <c r="ECK1683" s="14"/>
      <c r="ECL1683" s="14"/>
      <c r="ECM1683" s="14"/>
      <c r="ECN1683" s="14"/>
      <c r="ECO1683" s="14"/>
      <c r="ECP1683" s="14"/>
      <c r="ECQ1683" s="14"/>
      <c r="ECR1683" s="14"/>
      <c r="ECS1683" s="14"/>
      <c r="ECT1683" s="14"/>
      <c r="ECU1683" s="14"/>
      <c r="ECV1683" s="14"/>
      <c r="ECW1683" s="14"/>
      <c r="ECX1683" s="14"/>
      <c r="ECY1683" s="14"/>
      <c r="ECZ1683" s="14"/>
      <c r="EDA1683" s="14"/>
      <c r="EDB1683" s="14"/>
      <c r="EDC1683" s="14"/>
      <c r="EDD1683" s="14"/>
      <c r="EDE1683" s="14"/>
      <c r="EDF1683" s="14"/>
      <c r="EDG1683" s="14"/>
      <c r="EDH1683" s="14"/>
      <c r="EDI1683" s="14"/>
      <c r="EDJ1683" s="14"/>
      <c r="EDK1683" s="14"/>
      <c r="EDL1683" s="14"/>
      <c r="EDM1683" s="14"/>
      <c r="EDN1683" s="14"/>
      <c r="EDO1683" s="14"/>
      <c r="EDP1683" s="14"/>
      <c r="EDQ1683" s="14"/>
      <c r="EDR1683" s="14"/>
      <c r="EDS1683" s="14"/>
      <c r="EDT1683" s="14"/>
      <c r="EDU1683" s="14"/>
      <c r="EDV1683" s="14"/>
      <c r="EDW1683" s="14"/>
      <c r="EDX1683" s="14"/>
      <c r="EDY1683" s="14"/>
      <c r="EDZ1683" s="14"/>
      <c r="EEA1683" s="14"/>
      <c r="EEB1683" s="14"/>
      <c r="EEC1683" s="14"/>
      <c r="EED1683" s="14"/>
      <c r="EEE1683" s="14"/>
      <c r="EEF1683" s="14"/>
      <c r="EEG1683" s="14"/>
      <c r="EEH1683" s="14"/>
      <c r="EEI1683" s="14"/>
      <c r="EEJ1683" s="14"/>
      <c r="EEK1683" s="14"/>
      <c r="EEL1683" s="14"/>
      <c r="EEM1683" s="14"/>
      <c r="EEN1683" s="14"/>
      <c r="EEO1683" s="14"/>
      <c r="EEP1683" s="14"/>
      <c r="EEQ1683" s="14"/>
      <c r="EER1683" s="14"/>
      <c r="EES1683" s="14"/>
      <c r="EET1683" s="14"/>
      <c r="EEU1683" s="14"/>
      <c r="EEV1683" s="14"/>
      <c r="EEW1683" s="14"/>
      <c r="EEX1683" s="14"/>
      <c r="EEY1683" s="14"/>
      <c r="EEZ1683" s="14"/>
      <c r="EFA1683" s="14"/>
      <c r="EFB1683" s="14"/>
      <c r="EFC1683" s="14"/>
      <c r="EFD1683" s="14"/>
      <c r="EFE1683" s="14"/>
      <c r="EFF1683" s="14"/>
      <c r="EFG1683" s="14"/>
      <c r="EFH1683" s="14"/>
      <c r="EFI1683" s="14"/>
      <c r="EFJ1683" s="14"/>
      <c r="EFK1683" s="14"/>
      <c r="EFL1683" s="14"/>
      <c r="EFM1683" s="14"/>
      <c r="EFN1683" s="14"/>
      <c r="EFO1683" s="14"/>
      <c r="EFP1683" s="14"/>
      <c r="EFQ1683" s="14"/>
      <c r="EFR1683" s="14"/>
      <c r="EFS1683" s="14"/>
      <c r="EFT1683" s="14"/>
      <c r="EFU1683" s="14"/>
      <c r="EFV1683" s="14"/>
      <c r="EFW1683" s="14"/>
      <c r="EFX1683" s="14"/>
      <c r="EFY1683" s="14"/>
      <c r="EFZ1683" s="14"/>
      <c r="EGA1683" s="14"/>
      <c r="EGB1683" s="14"/>
      <c r="EGC1683" s="14"/>
      <c r="EGD1683" s="14"/>
      <c r="EGE1683" s="14"/>
      <c r="EGF1683" s="14"/>
      <c r="EGG1683" s="14"/>
      <c r="EGH1683" s="14"/>
      <c r="EGI1683" s="14"/>
      <c r="EGJ1683" s="14"/>
      <c r="EGK1683" s="14"/>
      <c r="EGL1683" s="14"/>
      <c r="EGM1683" s="14"/>
      <c r="EGN1683" s="14"/>
      <c r="EGO1683" s="14"/>
      <c r="EGP1683" s="14"/>
      <c r="EGQ1683" s="14"/>
      <c r="EGR1683" s="14"/>
      <c r="EGS1683" s="14"/>
      <c r="EGT1683" s="14"/>
      <c r="EGU1683" s="14"/>
      <c r="EGV1683" s="14"/>
      <c r="EGW1683" s="14"/>
      <c r="EGX1683" s="14"/>
      <c r="EGY1683" s="14"/>
      <c r="EGZ1683" s="14"/>
      <c r="EHA1683" s="14"/>
      <c r="EHB1683" s="14"/>
      <c r="EHC1683" s="14"/>
      <c r="EHD1683" s="14"/>
      <c r="EHE1683" s="14"/>
      <c r="EHF1683" s="14"/>
      <c r="EHG1683" s="14"/>
      <c r="EHH1683" s="14"/>
      <c r="EHI1683" s="14"/>
      <c r="EHJ1683" s="14"/>
      <c r="EHK1683" s="14"/>
      <c r="EHL1683" s="14"/>
      <c r="EHM1683" s="14"/>
      <c r="EHN1683" s="14"/>
      <c r="EHO1683" s="14"/>
      <c r="EHP1683" s="14"/>
      <c r="EHQ1683" s="14"/>
      <c r="EHR1683" s="14"/>
      <c r="EHS1683" s="14"/>
      <c r="EHT1683" s="14"/>
      <c r="EHU1683" s="14"/>
      <c r="EHV1683" s="14"/>
      <c r="EHW1683" s="14"/>
      <c r="EHX1683" s="14"/>
      <c r="EHY1683" s="14"/>
      <c r="EHZ1683" s="14"/>
      <c r="EIA1683" s="14"/>
      <c r="EIB1683" s="14"/>
      <c r="EIC1683" s="14"/>
      <c r="EID1683" s="14"/>
      <c r="EIE1683" s="14"/>
      <c r="EIF1683" s="14"/>
      <c r="EIG1683" s="14"/>
      <c r="EIH1683" s="14"/>
      <c r="EII1683" s="14"/>
      <c r="EIJ1683" s="14"/>
      <c r="EIK1683" s="14"/>
      <c r="EIL1683" s="14"/>
      <c r="EIM1683" s="14"/>
      <c r="EIN1683" s="14"/>
      <c r="EIO1683" s="14"/>
      <c r="EIP1683" s="14"/>
      <c r="EIQ1683" s="14"/>
      <c r="EIR1683" s="14"/>
      <c r="EIS1683" s="14"/>
      <c r="EIT1683" s="14"/>
      <c r="EIU1683" s="14"/>
      <c r="EIV1683" s="14"/>
      <c r="EIW1683" s="14"/>
      <c r="EIX1683" s="14"/>
      <c r="EIY1683" s="14"/>
      <c r="EIZ1683" s="14"/>
      <c r="EJA1683" s="14"/>
      <c r="EJB1683" s="14"/>
      <c r="EJC1683" s="14"/>
      <c r="EJD1683" s="14"/>
      <c r="EJE1683" s="14"/>
      <c r="EJF1683" s="14"/>
      <c r="EJG1683" s="14"/>
      <c r="EJH1683" s="14"/>
      <c r="EJI1683" s="14"/>
      <c r="EJJ1683" s="14"/>
      <c r="EJK1683" s="14"/>
      <c r="EJL1683" s="14"/>
      <c r="EJM1683" s="14"/>
      <c r="EJN1683" s="14"/>
      <c r="EJO1683" s="14"/>
      <c r="EJP1683" s="14"/>
      <c r="EJQ1683" s="14"/>
      <c r="EJR1683" s="14"/>
      <c r="EJS1683" s="14"/>
      <c r="EJT1683" s="14"/>
      <c r="EJU1683" s="14"/>
      <c r="EJV1683" s="14"/>
      <c r="EJW1683" s="14"/>
      <c r="EJX1683" s="14"/>
      <c r="EJY1683" s="14"/>
      <c r="EJZ1683" s="14"/>
      <c r="EKA1683" s="14"/>
      <c r="EKB1683" s="14"/>
      <c r="EKC1683" s="14"/>
      <c r="EKD1683" s="14"/>
      <c r="EKE1683" s="14"/>
      <c r="EKF1683" s="14"/>
      <c r="EKG1683" s="14"/>
      <c r="EKH1683" s="14"/>
      <c r="EKI1683" s="14"/>
      <c r="EKJ1683" s="14"/>
      <c r="EKK1683" s="14"/>
      <c r="EKL1683" s="14"/>
      <c r="EKM1683" s="14"/>
      <c r="EKN1683" s="14"/>
      <c r="EKO1683" s="14"/>
      <c r="EKP1683" s="14"/>
      <c r="EKQ1683" s="14"/>
      <c r="EKR1683" s="14"/>
      <c r="EKS1683" s="14"/>
      <c r="EKT1683" s="14"/>
      <c r="EKU1683" s="14"/>
      <c r="EKV1683" s="14"/>
      <c r="EKW1683" s="14"/>
      <c r="EKX1683" s="14"/>
      <c r="EKY1683" s="14"/>
      <c r="EKZ1683" s="14"/>
      <c r="ELA1683" s="14"/>
      <c r="ELB1683" s="14"/>
      <c r="ELC1683" s="14"/>
      <c r="ELD1683" s="14"/>
      <c r="ELE1683" s="14"/>
      <c r="ELF1683" s="14"/>
      <c r="ELG1683" s="14"/>
      <c r="ELH1683" s="14"/>
      <c r="ELI1683" s="14"/>
      <c r="ELJ1683" s="14"/>
      <c r="ELK1683" s="14"/>
      <c r="ELL1683" s="14"/>
      <c r="ELM1683" s="14"/>
      <c r="ELN1683" s="14"/>
      <c r="ELO1683" s="14"/>
      <c r="ELP1683" s="14"/>
      <c r="ELQ1683" s="14"/>
      <c r="ELR1683" s="14"/>
      <c r="ELS1683" s="14"/>
      <c r="ELT1683" s="14"/>
      <c r="ELU1683" s="14"/>
      <c r="ELV1683" s="14"/>
      <c r="ELW1683" s="14"/>
      <c r="ELX1683" s="14"/>
      <c r="ELY1683" s="14"/>
      <c r="ELZ1683" s="14"/>
      <c r="EMA1683" s="14"/>
      <c r="EMB1683" s="14"/>
      <c r="EMC1683" s="14"/>
      <c r="EMD1683" s="14"/>
      <c r="EME1683" s="14"/>
      <c r="EMF1683" s="14"/>
      <c r="EMG1683" s="14"/>
      <c r="EMH1683" s="14"/>
      <c r="EMI1683" s="14"/>
      <c r="EMJ1683" s="14"/>
      <c r="EMK1683" s="14"/>
      <c r="EML1683" s="14"/>
      <c r="EMM1683" s="14"/>
      <c r="EMN1683" s="14"/>
      <c r="EMO1683" s="14"/>
      <c r="EMP1683" s="14"/>
      <c r="EMQ1683" s="14"/>
      <c r="EMR1683" s="14"/>
      <c r="EMS1683" s="14"/>
      <c r="EMT1683" s="14"/>
      <c r="EMU1683" s="14"/>
      <c r="EMV1683" s="14"/>
      <c r="EMW1683" s="14"/>
      <c r="EMX1683" s="14"/>
      <c r="EMY1683" s="14"/>
      <c r="EMZ1683" s="14"/>
      <c r="ENA1683" s="14"/>
      <c r="ENB1683" s="14"/>
      <c r="ENC1683" s="14"/>
      <c r="END1683" s="14"/>
      <c r="ENE1683" s="14"/>
      <c r="ENF1683" s="14"/>
      <c r="ENG1683" s="14"/>
      <c r="ENH1683" s="14"/>
      <c r="ENI1683" s="14"/>
      <c r="ENJ1683" s="14"/>
      <c r="ENK1683" s="14"/>
      <c r="ENL1683" s="14"/>
      <c r="ENM1683" s="14"/>
      <c r="ENN1683" s="14"/>
      <c r="ENO1683" s="14"/>
      <c r="ENP1683" s="14"/>
      <c r="ENQ1683" s="14"/>
      <c r="ENR1683" s="14"/>
      <c r="ENS1683" s="14"/>
      <c r="ENT1683" s="14"/>
      <c r="ENU1683" s="14"/>
      <c r="ENV1683" s="14"/>
      <c r="ENW1683" s="14"/>
      <c r="ENX1683" s="14"/>
      <c r="ENY1683" s="14"/>
      <c r="ENZ1683" s="14"/>
      <c r="EOA1683" s="14"/>
      <c r="EOB1683" s="14"/>
      <c r="EOC1683" s="14"/>
      <c r="EOD1683" s="14"/>
      <c r="EOE1683" s="14"/>
      <c r="EOF1683" s="14"/>
      <c r="EOG1683" s="14"/>
      <c r="EOH1683" s="14"/>
      <c r="EOI1683" s="14"/>
      <c r="EOJ1683" s="14"/>
      <c r="EOK1683" s="14"/>
      <c r="EOL1683" s="14"/>
      <c r="EOM1683" s="14"/>
      <c r="EON1683" s="14"/>
      <c r="EOO1683" s="14"/>
      <c r="EOP1683" s="14"/>
      <c r="EOQ1683" s="14"/>
      <c r="EOR1683" s="14"/>
      <c r="EOS1683" s="14"/>
      <c r="EOT1683" s="14"/>
      <c r="EOU1683" s="14"/>
      <c r="EOV1683" s="14"/>
      <c r="EOW1683" s="14"/>
      <c r="EOX1683" s="14"/>
      <c r="EOY1683" s="14"/>
      <c r="EOZ1683" s="14"/>
      <c r="EPA1683" s="14"/>
      <c r="EPB1683" s="14"/>
      <c r="EPC1683" s="14"/>
      <c r="EPD1683" s="14"/>
      <c r="EPE1683" s="14"/>
      <c r="EPF1683" s="14"/>
      <c r="EPG1683" s="14"/>
      <c r="EPH1683" s="14"/>
      <c r="EPI1683" s="14"/>
      <c r="EPJ1683" s="14"/>
      <c r="EPK1683" s="14"/>
      <c r="EPL1683" s="14"/>
      <c r="EPM1683" s="14"/>
      <c r="EPN1683" s="14"/>
      <c r="EPO1683" s="14"/>
      <c r="EPP1683" s="14"/>
      <c r="EPQ1683" s="14"/>
      <c r="EPR1683" s="14"/>
      <c r="EPS1683" s="14"/>
      <c r="EPT1683" s="14"/>
      <c r="EPU1683" s="14"/>
      <c r="EPV1683" s="14"/>
      <c r="EPW1683" s="14"/>
      <c r="EPX1683" s="14"/>
      <c r="EPY1683" s="14"/>
      <c r="EPZ1683" s="14"/>
      <c r="EQA1683" s="14"/>
      <c r="EQB1683" s="14"/>
      <c r="EQC1683" s="14"/>
      <c r="EQD1683" s="14"/>
      <c r="EQE1683" s="14"/>
      <c r="EQF1683" s="14"/>
      <c r="EQG1683" s="14"/>
      <c r="EQH1683" s="14"/>
      <c r="EQI1683" s="14"/>
      <c r="EQJ1683" s="14"/>
      <c r="EQK1683" s="14"/>
      <c r="EQL1683" s="14"/>
      <c r="EQM1683" s="14"/>
      <c r="EQN1683" s="14"/>
      <c r="EQO1683" s="14"/>
      <c r="EQP1683" s="14"/>
      <c r="EQQ1683" s="14"/>
      <c r="EQR1683" s="14"/>
      <c r="EQS1683" s="14"/>
      <c r="EQT1683" s="14"/>
      <c r="EQU1683" s="14"/>
      <c r="EQV1683" s="14"/>
      <c r="EQW1683" s="14"/>
      <c r="EQX1683" s="14"/>
      <c r="EQY1683" s="14"/>
      <c r="EQZ1683" s="14"/>
      <c r="ERA1683" s="14"/>
      <c r="ERB1683" s="14"/>
      <c r="ERC1683" s="14"/>
      <c r="ERD1683" s="14"/>
      <c r="ERE1683" s="14"/>
      <c r="ERF1683" s="14"/>
      <c r="ERG1683" s="14"/>
      <c r="ERH1683" s="14"/>
      <c r="ERI1683" s="14"/>
      <c r="ERJ1683" s="14"/>
      <c r="ERK1683" s="14"/>
      <c r="ERL1683" s="14"/>
      <c r="ERM1683" s="14"/>
      <c r="ERN1683" s="14"/>
      <c r="ERO1683" s="14"/>
      <c r="ERP1683" s="14"/>
      <c r="ERQ1683" s="14"/>
      <c r="ERR1683" s="14"/>
      <c r="ERS1683" s="14"/>
      <c r="ERT1683" s="14"/>
      <c r="ERU1683" s="14"/>
      <c r="ERV1683" s="14"/>
      <c r="ERW1683" s="14"/>
      <c r="ERX1683" s="14"/>
      <c r="ERY1683" s="14"/>
      <c r="ERZ1683" s="14"/>
      <c r="ESA1683" s="14"/>
      <c r="ESB1683" s="14"/>
      <c r="ESC1683" s="14"/>
      <c r="ESD1683" s="14"/>
      <c r="ESE1683" s="14"/>
      <c r="ESF1683" s="14"/>
      <c r="ESG1683" s="14"/>
      <c r="ESH1683" s="14"/>
      <c r="ESI1683" s="14"/>
      <c r="ESJ1683" s="14"/>
      <c r="ESK1683" s="14"/>
      <c r="ESL1683" s="14"/>
      <c r="ESM1683" s="14"/>
      <c r="ESN1683" s="14"/>
      <c r="ESO1683" s="14"/>
      <c r="ESP1683" s="14"/>
      <c r="ESQ1683" s="14"/>
      <c r="ESR1683" s="14"/>
      <c r="ESS1683" s="14"/>
      <c r="EST1683" s="14"/>
      <c r="ESU1683" s="14"/>
      <c r="ESV1683" s="14"/>
      <c r="ESW1683" s="14"/>
      <c r="ESX1683" s="14"/>
      <c r="ESY1683" s="14"/>
      <c r="ESZ1683" s="14"/>
      <c r="ETA1683" s="14"/>
      <c r="ETB1683" s="14"/>
      <c r="ETC1683" s="14"/>
      <c r="ETD1683" s="14"/>
      <c r="ETE1683" s="14"/>
      <c r="ETF1683" s="14"/>
      <c r="ETG1683" s="14"/>
      <c r="ETH1683" s="14"/>
      <c r="ETI1683" s="14"/>
      <c r="ETJ1683" s="14"/>
      <c r="ETK1683" s="14"/>
      <c r="ETL1683" s="14"/>
      <c r="ETM1683" s="14"/>
      <c r="ETN1683" s="14"/>
      <c r="ETO1683" s="14"/>
      <c r="ETP1683" s="14"/>
      <c r="ETQ1683" s="14"/>
      <c r="ETR1683" s="14"/>
      <c r="ETS1683" s="14"/>
      <c r="ETT1683" s="14"/>
      <c r="ETU1683" s="14"/>
      <c r="ETV1683" s="14"/>
      <c r="ETW1683" s="14"/>
      <c r="ETX1683" s="14"/>
      <c r="ETY1683" s="14"/>
      <c r="ETZ1683" s="14"/>
      <c r="EUA1683" s="14"/>
      <c r="EUB1683" s="14"/>
      <c r="EUC1683" s="14"/>
      <c r="EUD1683" s="14"/>
      <c r="EUE1683" s="14"/>
      <c r="EUF1683" s="14"/>
      <c r="EUG1683" s="14"/>
      <c r="EUH1683" s="14"/>
      <c r="EUI1683" s="14"/>
      <c r="EUJ1683" s="14"/>
      <c r="EUK1683" s="14"/>
      <c r="EUL1683" s="14"/>
      <c r="EUM1683" s="14"/>
      <c r="EUN1683" s="14"/>
      <c r="EUO1683" s="14"/>
      <c r="EUP1683" s="14"/>
      <c r="EUQ1683" s="14"/>
      <c r="EUR1683" s="14"/>
      <c r="EUS1683" s="14"/>
      <c r="EUT1683" s="14"/>
      <c r="EUU1683" s="14"/>
      <c r="EUV1683" s="14"/>
      <c r="EUW1683" s="14"/>
      <c r="EUX1683" s="14"/>
      <c r="EUY1683" s="14"/>
      <c r="EUZ1683" s="14"/>
      <c r="EVA1683" s="14"/>
      <c r="EVB1683" s="14"/>
      <c r="EVC1683" s="14"/>
      <c r="EVD1683" s="14"/>
      <c r="EVE1683" s="14"/>
      <c r="EVF1683" s="14"/>
      <c r="EVG1683" s="14"/>
      <c r="EVH1683" s="14"/>
      <c r="EVI1683" s="14"/>
      <c r="EVJ1683" s="14"/>
      <c r="EVK1683" s="14"/>
      <c r="EVL1683" s="14"/>
      <c r="EVM1683" s="14"/>
      <c r="EVN1683" s="14"/>
      <c r="EVO1683" s="14"/>
      <c r="EVP1683" s="14"/>
      <c r="EVQ1683" s="14"/>
      <c r="EVR1683" s="14"/>
      <c r="EVS1683" s="14"/>
      <c r="EVT1683" s="14"/>
      <c r="EVU1683" s="14"/>
      <c r="EVV1683" s="14"/>
      <c r="EVW1683" s="14"/>
      <c r="EVX1683" s="14"/>
      <c r="EVY1683" s="14"/>
      <c r="EVZ1683" s="14"/>
      <c r="EWA1683" s="14"/>
      <c r="EWB1683" s="14"/>
      <c r="EWC1683" s="14"/>
      <c r="EWD1683" s="14"/>
      <c r="EWE1683" s="14"/>
      <c r="EWF1683" s="14"/>
      <c r="EWG1683" s="14"/>
      <c r="EWH1683" s="14"/>
      <c r="EWI1683" s="14"/>
      <c r="EWJ1683" s="14"/>
      <c r="EWK1683" s="14"/>
      <c r="EWL1683" s="14"/>
      <c r="EWM1683" s="14"/>
      <c r="EWN1683" s="14"/>
      <c r="EWO1683" s="14"/>
      <c r="EWP1683" s="14"/>
      <c r="EWQ1683" s="14"/>
      <c r="EWR1683" s="14"/>
      <c r="EWS1683" s="14"/>
      <c r="EWT1683" s="14"/>
      <c r="EWU1683" s="14"/>
      <c r="EWV1683" s="14"/>
      <c r="EWW1683" s="14"/>
      <c r="EWX1683" s="14"/>
      <c r="EWY1683" s="14"/>
      <c r="EWZ1683" s="14"/>
      <c r="EXA1683" s="14"/>
      <c r="EXB1683" s="14"/>
      <c r="EXC1683" s="14"/>
      <c r="EXD1683" s="14"/>
      <c r="EXE1683" s="14"/>
      <c r="EXF1683" s="14"/>
      <c r="EXG1683" s="14"/>
      <c r="EXH1683" s="14"/>
      <c r="EXI1683" s="14"/>
      <c r="EXJ1683" s="14"/>
      <c r="EXK1683" s="14"/>
      <c r="EXL1683" s="14"/>
      <c r="EXM1683" s="14"/>
      <c r="EXN1683" s="14"/>
      <c r="EXO1683" s="14"/>
      <c r="EXP1683" s="14"/>
      <c r="EXQ1683" s="14"/>
      <c r="EXR1683" s="14"/>
      <c r="EXS1683" s="14"/>
      <c r="EXT1683" s="14"/>
      <c r="EXU1683" s="14"/>
      <c r="EXV1683" s="14"/>
      <c r="EXW1683" s="14"/>
      <c r="EXX1683" s="14"/>
      <c r="EXY1683" s="14"/>
      <c r="EXZ1683" s="14"/>
      <c r="EYA1683" s="14"/>
      <c r="EYB1683" s="14"/>
      <c r="EYC1683" s="14"/>
      <c r="EYD1683" s="14"/>
      <c r="EYE1683" s="14"/>
      <c r="EYF1683" s="14"/>
      <c r="EYG1683" s="14"/>
      <c r="EYH1683" s="14"/>
      <c r="EYI1683" s="14"/>
      <c r="EYJ1683" s="14"/>
      <c r="EYK1683" s="14"/>
      <c r="EYL1683" s="14"/>
      <c r="EYM1683" s="14"/>
      <c r="EYN1683" s="14"/>
      <c r="EYO1683" s="14"/>
      <c r="EYP1683" s="14"/>
      <c r="EYQ1683" s="14"/>
      <c r="EYR1683" s="14"/>
      <c r="EYS1683" s="14"/>
      <c r="EYT1683" s="14"/>
      <c r="EYU1683" s="14"/>
      <c r="EYV1683" s="14"/>
      <c r="EYW1683" s="14"/>
      <c r="EYX1683" s="14"/>
      <c r="EYY1683" s="14"/>
      <c r="EYZ1683" s="14"/>
      <c r="EZA1683" s="14"/>
      <c r="EZB1683" s="14"/>
      <c r="EZC1683" s="14"/>
      <c r="EZD1683" s="14"/>
      <c r="EZE1683" s="14"/>
      <c r="EZF1683" s="14"/>
      <c r="EZG1683" s="14"/>
      <c r="EZH1683" s="14"/>
      <c r="EZI1683" s="14"/>
      <c r="EZJ1683" s="14"/>
      <c r="EZK1683" s="14"/>
      <c r="EZL1683" s="14"/>
      <c r="EZM1683" s="14"/>
      <c r="EZN1683" s="14"/>
      <c r="EZO1683" s="14"/>
      <c r="EZP1683" s="14"/>
      <c r="EZQ1683" s="14"/>
      <c r="EZR1683" s="14"/>
      <c r="EZS1683" s="14"/>
      <c r="EZT1683" s="14"/>
      <c r="EZU1683" s="14"/>
      <c r="EZV1683" s="14"/>
      <c r="EZW1683" s="14"/>
      <c r="EZX1683" s="14"/>
      <c r="EZY1683" s="14"/>
      <c r="EZZ1683" s="14"/>
      <c r="FAA1683" s="14"/>
      <c r="FAB1683" s="14"/>
      <c r="FAC1683" s="14"/>
      <c r="FAD1683" s="14"/>
      <c r="FAE1683" s="14"/>
      <c r="FAF1683" s="14"/>
      <c r="FAG1683" s="14"/>
      <c r="FAH1683" s="14"/>
      <c r="FAI1683" s="14"/>
      <c r="FAJ1683" s="14"/>
      <c r="FAK1683" s="14"/>
      <c r="FAL1683" s="14"/>
      <c r="FAM1683" s="14"/>
      <c r="FAN1683" s="14"/>
      <c r="FAO1683" s="14"/>
      <c r="FAP1683" s="14"/>
      <c r="FAQ1683" s="14"/>
      <c r="FAR1683" s="14"/>
      <c r="FAS1683" s="14"/>
      <c r="FAT1683" s="14"/>
      <c r="FAU1683" s="14"/>
      <c r="FAV1683" s="14"/>
      <c r="FAW1683" s="14"/>
      <c r="FAX1683" s="14"/>
      <c r="FAY1683" s="14"/>
      <c r="FAZ1683" s="14"/>
      <c r="FBA1683" s="14"/>
      <c r="FBB1683" s="14"/>
      <c r="FBC1683" s="14"/>
      <c r="FBD1683" s="14"/>
      <c r="FBE1683" s="14"/>
      <c r="FBF1683" s="14"/>
      <c r="FBG1683" s="14"/>
      <c r="FBH1683" s="14"/>
      <c r="FBI1683" s="14"/>
      <c r="FBJ1683" s="14"/>
      <c r="FBK1683" s="14"/>
      <c r="FBL1683" s="14"/>
      <c r="FBM1683" s="14"/>
      <c r="FBN1683" s="14"/>
      <c r="FBO1683" s="14"/>
      <c r="FBP1683" s="14"/>
      <c r="FBQ1683" s="14"/>
      <c r="FBR1683" s="14"/>
      <c r="FBS1683" s="14"/>
      <c r="FBT1683" s="14"/>
      <c r="FBU1683" s="14"/>
      <c r="FBV1683" s="14"/>
      <c r="FBW1683" s="14"/>
      <c r="FBX1683" s="14"/>
      <c r="FBY1683" s="14"/>
      <c r="FBZ1683" s="14"/>
      <c r="FCA1683" s="14"/>
      <c r="FCB1683" s="14"/>
      <c r="FCC1683" s="14"/>
      <c r="FCD1683" s="14"/>
      <c r="FCE1683" s="14"/>
      <c r="FCF1683" s="14"/>
      <c r="FCG1683" s="14"/>
      <c r="FCH1683" s="14"/>
      <c r="FCI1683" s="14"/>
      <c r="FCJ1683" s="14"/>
      <c r="FCK1683" s="14"/>
      <c r="FCL1683" s="14"/>
      <c r="FCM1683" s="14"/>
      <c r="FCN1683" s="14"/>
      <c r="FCO1683" s="14"/>
      <c r="FCP1683" s="14"/>
      <c r="FCQ1683" s="14"/>
      <c r="FCR1683" s="14"/>
      <c r="FCS1683" s="14"/>
      <c r="FCT1683" s="14"/>
      <c r="FCU1683" s="14"/>
      <c r="FCV1683" s="14"/>
      <c r="FCW1683" s="14"/>
      <c r="FCX1683" s="14"/>
      <c r="FCY1683" s="14"/>
      <c r="FCZ1683" s="14"/>
      <c r="FDA1683" s="14"/>
      <c r="FDB1683" s="14"/>
      <c r="FDC1683" s="14"/>
      <c r="FDD1683" s="14"/>
      <c r="FDE1683" s="14"/>
      <c r="FDF1683" s="14"/>
      <c r="FDG1683" s="14"/>
      <c r="FDH1683" s="14"/>
      <c r="FDI1683" s="14"/>
      <c r="FDJ1683" s="14"/>
      <c r="FDK1683" s="14"/>
      <c r="FDL1683" s="14"/>
      <c r="FDM1683" s="14"/>
      <c r="FDN1683" s="14"/>
      <c r="FDO1683" s="14"/>
      <c r="FDP1683" s="14"/>
      <c r="FDQ1683" s="14"/>
      <c r="FDR1683" s="14"/>
      <c r="FDS1683" s="14"/>
      <c r="FDT1683" s="14"/>
      <c r="FDU1683" s="14"/>
      <c r="FDV1683" s="14"/>
      <c r="FDW1683" s="14"/>
      <c r="FDX1683" s="14"/>
      <c r="FDY1683" s="14"/>
      <c r="FDZ1683" s="14"/>
      <c r="FEA1683" s="14"/>
      <c r="FEB1683" s="14"/>
      <c r="FEC1683" s="14"/>
      <c r="FED1683" s="14"/>
      <c r="FEE1683" s="14"/>
      <c r="FEF1683" s="14"/>
      <c r="FEG1683" s="14"/>
      <c r="FEH1683" s="14"/>
      <c r="FEI1683" s="14"/>
      <c r="FEJ1683" s="14"/>
      <c r="FEK1683" s="14"/>
      <c r="FEL1683" s="14"/>
      <c r="FEM1683" s="14"/>
      <c r="FEN1683" s="14"/>
      <c r="FEO1683" s="14"/>
      <c r="FEP1683" s="14"/>
      <c r="FEQ1683" s="14"/>
      <c r="FER1683" s="14"/>
      <c r="FES1683" s="14"/>
      <c r="FET1683" s="14"/>
      <c r="FEU1683" s="14"/>
      <c r="FEV1683" s="14"/>
      <c r="FEW1683" s="14"/>
      <c r="FEX1683" s="14"/>
      <c r="FEY1683" s="14"/>
      <c r="FEZ1683" s="14"/>
      <c r="FFA1683" s="14"/>
      <c r="FFB1683" s="14"/>
      <c r="FFC1683" s="14"/>
      <c r="FFD1683" s="14"/>
      <c r="FFE1683" s="14"/>
      <c r="FFF1683" s="14"/>
      <c r="FFG1683" s="14"/>
      <c r="FFH1683" s="14"/>
      <c r="FFI1683" s="14"/>
      <c r="FFJ1683" s="14"/>
      <c r="FFK1683" s="14"/>
      <c r="FFL1683" s="14"/>
      <c r="FFM1683" s="14"/>
      <c r="FFN1683" s="14"/>
      <c r="FFO1683" s="14"/>
      <c r="FFP1683" s="14"/>
      <c r="FFQ1683" s="14"/>
      <c r="FFR1683" s="14"/>
      <c r="FFS1683" s="14"/>
      <c r="FFT1683" s="14"/>
      <c r="FFU1683" s="14"/>
      <c r="FFV1683" s="14"/>
      <c r="FFW1683" s="14"/>
      <c r="FFX1683" s="14"/>
      <c r="FFY1683" s="14"/>
      <c r="FFZ1683" s="14"/>
      <c r="FGA1683" s="14"/>
      <c r="FGB1683" s="14"/>
      <c r="FGC1683" s="14"/>
      <c r="FGD1683" s="14"/>
      <c r="FGE1683" s="14"/>
      <c r="FGF1683" s="14"/>
      <c r="FGG1683" s="14"/>
      <c r="FGH1683" s="14"/>
      <c r="FGI1683" s="14"/>
      <c r="FGJ1683" s="14"/>
      <c r="FGK1683" s="14"/>
      <c r="FGL1683" s="14"/>
      <c r="FGM1683" s="14"/>
      <c r="FGN1683" s="14"/>
      <c r="FGO1683" s="14"/>
      <c r="FGP1683" s="14"/>
      <c r="FGQ1683" s="14"/>
      <c r="FGR1683" s="14"/>
      <c r="FGS1683" s="14"/>
      <c r="FGT1683" s="14"/>
      <c r="FGU1683" s="14"/>
      <c r="FGV1683" s="14"/>
      <c r="FGW1683" s="14"/>
      <c r="FGX1683" s="14"/>
      <c r="FGY1683" s="14"/>
      <c r="FGZ1683" s="14"/>
      <c r="FHA1683" s="14"/>
      <c r="FHB1683" s="14"/>
      <c r="FHC1683" s="14"/>
      <c r="FHD1683" s="14"/>
      <c r="FHE1683" s="14"/>
      <c r="FHF1683" s="14"/>
      <c r="FHG1683" s="14"/>
      <c r="FHH1683" s="14"/>
      <c r="FHI1683" s="14"/>
      <c r="FHJ1683" s="14"/>
      <c r="FHK1683" s="14"/>
      <c r="FHL1683" s="14"/>
      <c r="FHM1683" s="14"/>
      <c r="FHN1683" s="14"/>
      <c r="FHO1683" s="14"/>
      <c r="FHP1683" s="14"/>
      <c r="FHQ1683" s="14"/>
      <c r="FHR1683" s="14"/>
      <c r="FHS1683" s="14"/>
      <c r="FHT1683" s="14"/>
      <c r="FHU1683" s="14"/>
      <c r="FHV1683" s="14"/>
      <c r="FHW1683" s="14"/>
      <c r="FHX1683" s="14"/>
      <c r="FHY1683" s="14"/>
      <c r="FHZ1683" s="14"/>
      <c r="FIA1683" s="14"/>
      <c r="FIB1683" s="14"/>
      <c r="FIC1683" s="14"/>
      <c r="FID1683" s="14"/>
      <c r="FIE1683" s="14"/>
      <c r="FIF1683" s="14"/>
      <c r="FIG1683" s="14"/>
      <c r="FIH1683" s="14"/>
      <c r="FII1683" s="14"/>
      <c r="FIJ1683" s="14"/>
      <c r="FIK1683" s="14"/>
      <c r="FIL1683" s="14"/>
      <c r="FIM1683" s="14"/>
      <c r="FIN1683" s="14"/>
      <c r="FIO1683" s="14"/>
      <c r="FIP1683" s="14"/>
      <c r="FIQ1683" s="14"/>
      <c r="FIR1683" s="14"/>
      <c r="FIS1683" s="14"/>
      <c r="FIT1683" s="14"/>
      <c r="FIU1683" s="14"/>
      <c r="FIV1683" s="14"/>
      <c r="FIW1683" s="14"/>
      <c r="FIX1683" s="14"/>
      <c r="FIY1683" s="14"/>
      <c r="FIZ1683" s="14"/>
      <c r="FJA1683" s="14"/>
      <c r="FJB1683" s="14"/>
      <c r="FJC1683" s="14"/>
      <c r="FJD1683" s="14"/>
      <c r="FJE1683" s="14"/>
      <c r="FJF1683" s="14"/>
      <c r="FJG1683" s="14"/>
      <c r="FJH1683" s="14"/>
      <c r="FJI1683" s="14"/>
      <c r="FJJ1683" s="14"/>
      <c r="FJK1683" s="14"/>
      <c r="FJL1683" s="14"/>
      <c r="FJM1683" s="14"/>
      <c r="FJN1683" s="14"/>
      <c r="FJO1683" s="14"/>
      <c r="FJP1683" s="14"/>
      <c r="FJQ1683" s="14"/>
      <c r="FJR1683" s="14"/>
      <c r="FJS1683" s="14"/>
      <c r="FJT1683" s="14"/>
      <c r="FJU1683" s="14"/>
      <c r="FJV1683" s="14"/>
      <c r="FJW1683" s="14"/>
      <c r="FJX1683" s="14"/>
      <c r="FJY1683" s="14"/>
      <c r="FJZ1683" s="14"/>
      <c r="FKA1683" s="14"/>
      <c r="FKB1683" s="14"/>
      <c r="FKC1683" s="14"/>
      <c r="FKD1683" s="14"/>
      <c r="FKE1683" s="14"/>
      <c r="FKF1683" s="14"/>
      <c r="FKG1683" s="14"/>
      <c r="FKH1683" s="14"/>
      <c r="FKI1683" s="14"/>
      <c r="FKJ1683" s="14"/>
      <c r="FKK1683" s="14"/>
      <c r="FKL1683" s="14"/>
      <c r="FKM1683" s="14"/>
      <c r="FKN1683" s="14"/>
      <c r="FKO1683" s="14"/>
      <c r="FKP1683" s="14"/>
      <c r="FKQ1683" s="14"/>
      <c r="FKR1683" s="14"/>
      <c r="FKS1683" s="14"/>
      <c r="FKT1683" s="14"/>
      <c r="FKU1683" s="14"/>
      <c r="FKV1683" s="14"/>
      <c r="FKW1683" s="14"/>
      <c r="FKX1683" s="14"/>
      <c r="FKY1683" s="14"/>
      <c r="FKZ1683" s="14"/>
      <c r="FLA1683" s="14"/>
      <c r="FLB1683" s="14"/>
      <c r="FLC1683" s="14"/>
      <c r="FLD1683" s="14"/>
      <c r="FLE1683" s="14"/>
      <c r="FLF1683" s="14"/>
      <c r="FLG1683" s="14"/>
      <c r="FLH1683" s="14"/>
      <c r="FLI1683" s="14"/>
      <c r="FLJ1683" s="14"/>
      <c r="FLK1683" s="14"/>
      <c r="FLL1683" s="14"/>
      <c r="FLM1683" s="14"/>
      <c r="FLN1683" s="14"/>
      <c r="FLO1683" s="14"/>
      <c r="FLP1683" s="14"/>
      <c r="FLQ1683" s="14"/>
      <c r="FLR1683" s="14"/>
      <c r="FLS1683" s="14"/>
      <c r="FLT1683" s="14"/>
      <c r="FLU1683" s="14"/>
      <c r="FLV1683" s="14"/>
      <c r="FLW1683" s="14"/>
      <c r="FLX1683" s="14"/>
      <c r="FLY1683" s="14"/>
      <c r="FLZ1683" s="14"/>
      <c r="FMA1683" s="14"/>
      <c r="FMB1683" s="14"/>
      <c r="FMC1683" s="14"/>
      <c r="FMD1683" s="14"/>
      <c r="FME1683" s="14"/>
      <c r="FMF1683" s="14"/>
      <c r="FMG1683" s="14"/>
      <c r="FMH1683" s="14"/>
      <c r="FMI1683" s="14"/>
      <c r="FMJ1683" s="14"/>
      <c r="FMK1683" s="14"/>
      <c r="FML1683" s="14"/>
      <c r="FMM1683" s="14"/>
      <c r="FMN1683" s="14"/>
      <c r="FMO1683" s="14"/>
      <c r="FMP1683" s="14"/>
      <c r="FMQ1683" s="14"/>
      <c r="FMR1683" s="14"/>
      <c r="FMS1683" s="14"/>
      <c r="FMT1683" s="14"/>
      <c r="FMU1683" s="14"/>
      <c r="FMV1683" s="14"/>
      <c r="FMW1683" s="14"/>
      <c r="FMX1683" s="14"/>
      <c r="FMY1683" s="14"/>
      <c r="FMZ1683" s="14"/>
      <c r="FNA1683" s="14"/>
      <c r="FNB1683" s="14"/>
      <c r="FNC1683" s="14"/>
      <c r="FND1683" s="14"/>
      <c r="FNE1683" s="14"/>
      <c r="FNF1683" s="14"/>
      <c r="FNG1683" s="14"/>
      <c r="FNH1683" s="14"/>
      <c r="FNI1683" s="14"/>
      <c r="FNJ1683" s="14"/>
      <c r="FNK1683" s="14"/>
      <c r="FNL1683" s="14"/>
      <c r="FNM1683" s="14"/>
      <c r="FNN1683" s="14"/>
      <c r="FNO1683" s="14"/>
      <c r="FNP1683" s="14"/>
      <c r="FNQ1683" s="14"/>
      <c r="FNR1683" s="14"/>
      <c r="FNS1683" s="14"/>
      <c r="FNT1683" s="14"/>
      <c r="FNU1683" s="14"/>
      <c r="FNV1683" s="14"/>
      <c r="FNW1683" s="14"/>
      <c r="FNX1683" s="14"/>
      <c r="FNY1683" s="14"/>
      <c r="FNZ1683" s="14"/>
      <c r="FOA1683" s="14"/>
      <c r="FOB1683" s="14"/>
      <c r="FOC1683" s="14"/>
      <c r="FOD1683" s="14"/>
      <c r="FOE1683" s="14"/>
      <c r="FOF1683" s="14"/>
      <c r="FOG1683" s="14"/>
      <c r="FOH1683" s="14"/>
      <c r="FOI1683" s="14"/>
      <c r="FOJ1683" s="14"/>
      <c r="FOK1683" s="14"/>
      <c r="FOL1683" s="14"/>
      <c r="FOM1683" s="14"/>
      <c r="FON1683" s="14"/>
      <c r="FOO1683" s="14"/>
      <c r="FOP1683" s="14"/>
      <c r="FOQ1683" s="14"/>
      <c r="FOR1683" s="14"/>
      <c r="FOS1683" s="14"/>
      <c r="FOT1683" s="14"/>
      <c r="FOU1683" s="14"/>
      <c r="FOV1683" s="14"/>
      <c r="FOW1683" s="14"/>
      <c r="FOX1683" s="14"/>
      <c r="FOY1683" s="14"/>
      <c r="FOZ1683" s="14"/>
      <c r="FPA1683" s="14"/>
      <c r="FPB1683" s="14"/>
      <c r="FPC1683" s="14"/>
      <c r="FPD1683" s="14"/>
      <c r="FPE1683" s="14"/>
      <c r="FPF1683" s="14"/>
      <c r="FPG1683" s="14"/>
      <c r="FPH1683" s="14"/>
      <c r="FPI1683" s="14"/>
      <c r="FPJ1683" s="14"/>
      <c r="FPK1683" s="14"/>
      <c r="FPL1683" s="14"/>
      <c r="FPM1683" s="14"/>
      <c r="FPN1683" s="14"/>
      <c r="FPO1683" s="14"/>
      <c r="FPP1683" s="14"/>
      <c r="FPQ1683" s="14"/>
      <c r="FPR1683" s="14"/>
      <c r="FPS1683" s="14"/>
      <c r="FPT1683" s="14"/>
      <c r="FPU1683" s="14"/>
      <c r="FPV1683" s="14"/>
      <c r="FPW1683" s="14"/>
      <c r="FPX1683" s="14"/>
      <c r="FPY1683" s="14"/>
      <c r="FPZ1683" s="14"/>
      <c r="FQA1683" s="14"/>
      <c r="FQB1683" s="14"/>
      <c r="FQC1683" s="14"/>
      <c r="FQD1683" s="14"/>
      <c r="FQE1683" s="14"/>
      <c r="FQF1683" s="14"/>
      <c r="FQG1683" s="14"/>
      <c r="FQH1683" s="14"/>
      <c r="FQI1683" s="14"/>
      <c r="FQJ1683" s="14"/>
      <c r="FQK1683" s="14"/>
      <c r="FQL1683" s="14"/>
      <c r="FQM1683" s="14"/>
      <c r="FQN1683" s="14"/>
      <c r="FQO1683" s="14"/>
      <c r="FQP1683" s="14"/>
      <c r="FQQ1683" s="14"/>
      <c r="FQR1683" s="14"/>
      <c r="FQS1683" s="14"/>
      <c r="FQT1683" s="14"/>
      <c r="FQU1683" s="14"/>
      <c r="FQV1683" s="14"/>
      <c r="FQW1683" s="14"/>
      <c r="FQX1683" s="14"/>
      <c r="FQY1683" s="14"/>
      <c r="FQZ1683" s="14"/>
      <c r="FRA1683" s="14"/>
      <c r="FRB1683" s="14"/>
      <c r="FRC1683" s="14"/>
      <c r="FRD1683" s="14"/>
      <c r="FRE1683" s="14"/>
      <c r="FRF1683" s="14"/>
      <c r="FRG1683" s="14"/>
      <c r="FRH1683" s="14"/>
      <c r="FRI1683" s="14"/>
      <c r="FRJ1683" s="14"/>
      <c r="FRK1683" s="14"/>
      <c r="FRL1683" s="14"/>
      <c r="FRM1683" s="14"/>
      <c r="FRN1683" s="14"/>
      <c r="FRO1683" s="14"/>
      <c r="FRP1683" s="14"/>
      <c r="FRQ1683" s="14"/>
      <c r="FRR1683" s="14"/>
      <c r="FRS1683" s="14"/>
      <c r="FRT1683" s="14"/>
      <c r="FRU1683" s="14"/>
      <c r="FRV1683" s="14"/>
      <c r="FRW1683" s="14"/>
      <c r="FRX1683" s="14"/>
      <c r="FRY1683" s="14"/>
      <c r="FRZ1683" s="14"/>
      <c r="FSA1683" s="14"/>
      <c r="FSB1683" s="14"/>
      <c r="FSC1683" s="14"/>
      <c r="FSD1683" s="14"/>
      <c r="FSE1683" s="14"/>
      <c r="FSF1683" s="14"/>
      <c r="FSG1683" s="14"/>
      <c r="FSH1683" s="14"/>
      <c r="FSI1683" s="14"/>
      <c r="FSJ1683" s="14"/>
      <c r="FSK1683" s="14"/>
      <c r="FSL1683" s="14"/>
      <c r="FSM1683" s="14"/>
      <c r="FSN1683" s="14"/>
      <c r="FSO1683" s="14"/>
      <c r="FSP1683" s="14"/>
      <c r="FSQ1683" s="14"/>
      <c r="FSR1683" s="14"/>
      <c r="FSS1683" s="14"/>
      <c r="FST1683" s="14"/>
      <c r="FSU1683" s="14"/>
      <c r="FSV1683" s="14"/>
      <c r="FSW1683" s="14"/>
      <c r="FSX1683" s="14"/>
      <c r="FSY1683" s="14"/>
      <c r="FSZ1683" s="14"/>
      <c r="FTA1683" s="14"/>
      <c r="FTB1683" s="14"/>
      <c r="FTC1683" s="14"/>
      <c r="FTD1683" s="14"/>
      <c r="FTE1683" s="14"/>
      <c r="FTF1683" s="14"/>
      <c r="FTG1683" s="14"/>
      <c r="FTH1683" s="14"/>
      <c r="FTI1683" s="14"/>
      <c r="FTJ1683" s="14"/>
      <c r="FTK1683" s="14"/>
      <c r="FTL1683" s="14"/>
      <c r="FTM1683" s="14"/>
      <c r="FTN1683" s="14"/>
      <c r="FTO1683" s="14"/>
      <c r="FTP1683" s="14"/>
      <c r="FTQ1683" s="14"/>
      <c r="FTR1683" s="14"/>
      <c r="FTS1683" s="14"/>
      <c r="FTT1683" s="14"/>
      <c r="FTU1683" s="14"/>
      <c r="FTV1683" s="14"/>
      <c r="FTW1683" s="14"/>
      <c r="FTX1683" s="14"/>
      <c r="FTY1683" s="14"/>
      <c r="FTZ1683" s="14"/>
      <c r="FUA1683" s="14"/>
      <c r="FUB1683" s="14"/>
      <c r="FUC1683" s="14"/>
      <c r="FUD1683" s="14"/>
      <c r="FUE1683" s="14"/>
      <c r="FUF1683" s="14"/>
      <c r="FUG1683" s="14"/>
      <c r="FUH1683" s="14"/>
      <c r="FUI1683" s="14"/>
      <c r="FUJ1683" s="14"/>
      <c r="FUK1683" s="14"/>
      <c r="FUL1683" s="14"/>
      <c r="FUM1683" s="14"/>
      <c r="FUN1683" s="14"/>
      <c r="FUO1683" s="14"/>
      <c r="FUP1683" s="14"/>
      <c r="FUQ1683" s="14"/>
      <c r="FUR1683" s="14"/>
      <c r="FUS1683" s="14"/>
      <c r="FUT1683" s="14"/>
      <c r="FUU1683" s="14"/>
      <c r="FUV1683" s="14"/>
      <c r="FUW1683" s="14"/>
      <c r="FUX1683" s="14"/>
      <c r="FUY1683" s="14"/>
      <c r="FUZ1683" s="14"/>
      <c r="FVA1683" s="14"/>
      <c r="FVB1683" s="14"/>
      <c r="FVC1683" s="14"/>
      <c r="FVD1683" s="14"/>
      <c r="FVE1683" s="14"/>
      <c r="FVF1683" s="14"/>
      <c r="FVG1683" s="14"/>
      <c r="FVH1683" s="14"/>
      <c r="FVI1683" s="14"/>
      <c r="FVJ1683" s="14"/>
      <c r="FVK1683" s="14"/>
      <c r="FVL1683" s="14"/>
      <c r="FVM1683" s="14"/>
      <c r="FVN1683" s="14"/>
      <c r="FVO1683" s="14"/>
      <c r="FVP1683" s="14"/>
      <c r="FVQ1683" s="14"/>
      <c r="FVR1683" s="14"/>
      <c r="FVS1683" s="14"/>
      <c r="FVT1683" s="14"/>
      <c r="FVU1683" s="14"/>
      <c r="FVV1683" s="14"/>
      <c r="FVW1683" s="14"/>
      <c r="FVX1683" s="14"/>
      <c r="FVY1683" s="14"/>
      <c r="FVZ1683" s="14"/>
      <c r="FWA1683" s="14"/>
      <c r="FWB1683" s="14"/>
      <c r="FWC1683" s="14"/>
      <c r="FWD1683" s="14"/>
      <c r="FWE1683" s="14"/>
      <c r="FWF1683" s="14"/>
      <c r="FWG1683" s="14"/>
      <c r="FWH1683" s="14"/>
      <c r="FWI1683" s="14"/>
      <c r="FWJ1683" s="14"/>
      <c r="FWK1683" s="14"/>
      <c r="FWL1683" s="14"/>
      <c r="FWM1683" s="14"/>
      <c r="FWN1683" s="14"/>
      <c r="FWO1683" s="14"/>
      <c r="FWP1683" s="14"/>
      <c r="FWQ1683" s="14"/>
      <c r="FWR1683" s="14"/>
      <c r="FWS1683" s="14"/>
      <c r="FWT1683" s="14"/>
      <c r="FWU1683" s="14"/>
      <c r="FWV1683" s="14"/>
      <c r="FWW1683" s="14"/>
      <c r="FWX1683" s="14"/>
      <c r="FWY1683" s="14"/>
      <c r="FWZ1683" s="14"/>
      <c r="FXA1683" s="14"/>
      <c r="FXB1683" s="14"/>
      <c r="FXC1683" s="14"/>
      <c r="FXD1683" s="14"/>
      <c r="FXE1683" s="14"/>
      <c r="FXF1683" s="14"/>
      <c r="FXG1683" s="14"/>
      <c r="FXH1683" s="14"/>
      <c r="FXI1683" s="14"/>
      <c r="FXJ1683" s="14"/>
      <c r="FXK1683" s="14"/>
      <c r="FXL1683" s="14"/>
      <c r="FXM1683" s="14"/>
      <c r="FXN1683" s="14"/>
      <c r="FXO1683" s="14"/>
      <c r="FXP1683" s="14"/>
      <c r="FXQ1683" s="14"/>
      <c r="FXR1683" s="14"/>
      <c r="FXS1683" s="14"/>
      <c r="FXT1683" s="14"/>
      <c r="FXU1683" s="14"/>
      <c r="FXV1683" s="14"/>
      <c r="FXW1683" s="14"/>
      <c r="FXX1683" s="14"/>
      <c r="FXY1683" s="14"/>
      <c r="FXZ1683" s="14"/>
      <c r="FYA1683" s="14"/>
      <c r="FYB1683" s="14"/>
      <c r="FYC1683" s="14"/>
      <c r="FYD1683" s="14"/>
      <c r="FYE1683" s="14"/>
      <c r="FYF1683" s="14"/>
      <c r="FYG1683" s="14"/>
      <c r="FYH1683" s="14"/>
      <c r="FYI1683" s="14"/>
      <c r="FYJ1683" s="14"/>
      <c r="FYK1683" s="14"/>
      <c r="FYL1683" s="14"/>
      <c r="FYM1683" s="14"/>
      <c r="FYN1683" s="14"/>
      <c r="FYO1683" s="14"/>
      <c r="FYP1683" s="14"/>
      <c r="FYQ1683" s="14"/>
      <c r="FYR1683" s="14"/>
      <c r="FYS1683" s="14"/>
      <c r="FYT1683" s="14"/>
      <c r="FYU1683" s="14"/>
      <c r="FYV1683" s="14"/>
      <c r="FYW1683" s="14"/>
      <c r="FYX1683" s="14"/>
      <c r="FYY1683" s="14"/>
      <c r="FYZ1683" s="14"/>
      <c r="FZA1683" s="14"/>
      <c r="FZB1683" s="14"/>
      <c r="FZC1683" s="14"/>
      <c r="FZD1683" s="14"/>
      <c r="FZE1683" s="14"/>
      <c r="FZF1683" s="14"/>
      <c r="FZG1683" s="14"/>
      <c r="FZH1683" s="14"/>
      <c r="FZI1683" s="14"/>
      <c r="FZJ1683" s="14"/>
      <c r="FZK1683" s="14"/>
      <c r="FZL1683" s="14"/>
      <c r="FZM1683" s="14"/>
      <c r="FZN1683" s="14"/>
      <c r="FZO1683" s="14"/>
      <c r="FZP1683" s="14"/>
      <c r="FZQ1683" s="14"/>
      <c r="FZR1683" s="14"/>
      <c r="FZS1683" s="14"/>
      <c r="FZT1683" s="14"/>
      <c r="FZU1683" s="14"/>
      <c r="FZV1683" s="14"/>
      <c r="FZW1683" s="14"/>
      <c r="FZX1683" s="14"/>
      <c r="FZY1683" s="14"/>
      <c r="FZZ1683" s="14"/>
      <c r="GAA1683" s="14"/>
      <c r="GAB1683" s="14"/>
      <c r="GAC1683" s="14"/>
      <c r="GAD1683" s="14"/>
      <c r="GAE1683" s="14"/>
      <c r="GAF1683" s="14"/>
      <c r="GAG1683" s="14"/>
      <c r="GAH1683" s="14"/>
      <c r="GAI1683" s="14"/>
      <c r="GAJ1683" s="14"/>
      <c r="GAK1683" s="14"/>
      <c r="GAL1683" s="14"/>
      <c r="GAM1683" s="14"/>
      <c r="GAN1683" s="14"/>
      <c r="GAO1683" s="14"/>
      <c r="GAP1683" s="14"/>
      <c r="GAQ1683" s="14"/>
      <c r="GAR1683" s="14"/>
      <c r="GAS1683" s="14"/>
      <c r="GAT1683" s="14"/>
      <c r="GAU1683" s="14"/>
      <c r="GAV1683" s="14"/>
      <c r="GAW1683" s="14"/>
      <c r="GAX1683" s="14"/>
      <c r="GAY1683" s="14"/>
      <c r="GAZ1683" s="14"/>
      <c r="GBA1683" s="14"/>
      <c r="GBB1683" s="14"/>
      <c r="GBC1683" s="14"/>
      <c r="GBD1683" s="14"/>
      <c r="GBE1683" s="14"/>
      <c r="GBF1683" s="14"/>
      <c r="GBG1683" s="14"/>
      <c r="GBH1683" s="14"/>
      <c r="GBI1683" s="14"/>
      <c r="GBJ1683" s="14"/>
      <c r="GBK1683" s="14"/>
      <c r="GBL1683" s="14"/>
      <c r="GBM1683" s="14"/>
      <c r="GBN1683" s="14"/>
      <c r="GBO1683" s="14"/>
      <c r="GBP1683" s="14"/>
      <c r="GBQ1683" s="14"/>
      <c r="GBR1683" s="14"/>
      <c r="GBS1683" s="14"/>
      <c r="GBT1683" s="14"/>
      <c r="GBU1683" s="14"/>
      <c r="GBV1683" s="14"/>
      <c r="GBW1683" s="14"/>
      <c r="GBX1683" s="14"/>
      <c r="GBY1683" s="14"/>
      <c r="GBZ1683" s="14"/>
      <c r="GCA1683" s="14"/>
      <c r="GCB1683" s="14"/>
      <c r="GCC1683" s="14"/>
      <c r="GCD1683" s="14"/>
      <c r="GCE1683" s="14"/>
      <c r="GCF1683" s="14"/>
      <c r="GCG1683" s="14"/>
      <c r="GCH1683" s="14"/>
      <c r="GCI1683" s="14"/>
      <c r="GCJ1683" s="14"/>
      <c r="GCK1683" s="14"/>
      <c r="GCL1683" s="14"/>
      <c r="GCM1683" s="14"/>
      <c r="GCN1683" s="14"/>
      <c r="GCO1683" s="14"/>
      <c r="GCP1683" s="14"/>
      <c r="GCQ1683" s="14"/>
      <c r="GCR1683" s="14"/>
      <c r="GCS1683" s="14"/>
      <c r="GCT1683" s="14"/>
      <c r="GCU1683" s="14"/>
      <c r="GCV1683" s="14"/>
      <c r="GCW1683" s="14"/>
      <c r="GCX1683" s="14"/>
      <c r="GCY1683" s="14"/>
      <c r="GCZ1683" s="14"/>
      <c r="GDA1683" s="14"/>
      <c r="GDB1683" s="14"/>
      <c r="GDC1683" s="14"/>
      <c r="GDD1683" s="14"/>
      <c r="GDE1683" s="14"/>
      <c r="GDF1683" s="14"/>
      <c r="GDG1683" s="14"/>
      <c r="GDH1683" s="14"/>
      <c r="GDI1683" s="14"/>
      <c r="GDJ1683" s="14"/>
      <c r="GDK1683" s="14"/>
      <c r="GDL1683" s="14"/>
      <c r="GDM1683" s="14"/>
      <c r="GDN1683" s="14"/>
      <c r="GDO1683" s="14"/>
      <c r="GDP1683" s="14"/>
      <c r="GDQ1683" s="14"/>
      <c r="GDR1683" s="14"/>
      <c r="GDS1683" s="14"/>
      <c r="GDT1683" s="14"/>
      <c r="GDU1683" s="14"/>
      <c r="GDV1683" s="14"/>
      <c r="GDW1683" s="14"/>
      <c r="GDX1683" s="14"/>
      <c r="GDY1683" s="14"/>
      <c r="GDZ1683" s="14"/>
      <c r="GEA1683" s="14"/>
      <c r="GEB1683" s="14"/>
      <c r="GEC1683" s="14"/>
      <c r="GED1683" s="14"/>
      <c r="GEE1683" s="14"/>
      <c r="GEF1683" s="14"/>
      <c r="GEG1683" s="14"/>
      <c r="GEH1683" s="14"/>
      <c r="GEI1683" s="14"/>
      <c r="GEJ1683" s="14"/>
      <c r="GEK1683" s="14"/>
      <c r="GEL1683" s="14"/>
      <c r="GEM1683" s="14"/>
      <c r="GEN1683" s="14"/>
      <c r="GEO1683" s="14"/>
      <c r="GEP1683" s="14"/>
      <c r="GEQ1683" s="14"/>
      <c r="GER1683" s="14"/>
      <c r="GES1683" s="14"/>
      <c r="GET1683" s="14"/>
      <c r="GEU1683" s="14"/>
      <c r="GEV1683" s="14"/>
      <c r="GEW1683" s="14"/>
      <c r="GEX1683" s="14"/>
      <c r="GEY1683" s="14"/>
      <c r="GEZ1683" s="14"/>
      <c r="GFA1683" s="14"/>
      <c r="GFB1683" s="14"/>
      <c r="GFC1683" s="14"/>
      <c r="GFD1683" s="14"/>
      <c r="GFE1683" s="14"/>
      <c r="GFF1683" s="14"/>
      <c r="GFG1683" s="14"/>
      <c r="GFH1683" s="14"/>
      <c r="GFI1683" s="14"/>
      <c r="GFJ1683" s="14"/>
      <c r="GFK1683" s="14"/>
      <c r="GFL1683" s="14"/>
      <c r="GFM1683" s="14"/>
      <c r="GFN1683" s="14"/>
      <c r="GFO1683" s="14"/>
      <c r="GFP1683" s="14"/>
      <c r="GFQ1683" s="14"/>
      <c r="GFR1683" s="14"/>
      <c r="GFS1683" s="14"/>
      <c r="GFT1683" s="14"/>
      <c r="GFU1683" s="14"/>
      <c r="GFV1683" s="14"/>
      <c r="GFW1683" s="14"/>
      <c r="GFX1683" s="14"/>
      <c r="GFY1683" s="14"/>
      <c r="GFZ1683" s="14"/>
      <c r="GGA1683" s="14"/>
      <c r="GGB1683" s="14"/>
      <c r="GGC1683" s="14"/>
      <c r="GGD1683" s="14"/>
      <c r="GGE1683" s="14"/>
      <c r="GGF1683" s="14"/>
      <c r="GGG1683" s="14"/>
      <c r="GGH1683" s="14"/>
      <c r="GGI1683" s="14"/>
      <c r="GGJ1683" s="14"/>
      <c r="GGK1683" s="14"/>
      <c r="GGL1683" s="14"/>
      <c r="GGM1683" s="14"/>
      <c r="GGN1683" s="14"/>
      <c r="GGO1683" s="14"/>
      <c r="GGP1683" s="14"/>
      <c r="GGQ1683" s="14"/>
      <c r="GGR1683" s="14"/>
      <c r="GGS1683" s="14"/>
      <c r="GGT1683" s="14"/>
      <c r="GGU1683" s="14"/>
      <c r="GGV1683" s="14"/>
      <c r="GGW1683" s="14"/>
      <c r="GGX1683" s="14"/>
      <c r="GGY1683" s="14"/>
      <c r="GGZ1683" s="14"/>
      <c r="GHA1683" s="14"/>
      <c r="GHB1683" s="14"/>
      <c r="GHC1683" s="14"/>
      <c r="GHD1683" s="14"/>
      <c r="GHE1683" s="14"/>
      <c r="GHF1683" s="14"/>
      <c r="GHG1683" s="14"/>
      <c r="GHH1683" s="14"/>
      <c r="GHI1683" s="14"/>
      <c r="GHJ1683" s="14"/>
      <c r="GHK1683" s="14"/>
      <c r="GHL1683" s="14"/>
      <c r="GHM1683" s="14"/>
      <c r="GHN1683" s="14"/>
      <c r="GHO1683" s="14"/>
      <c r="GHP1683" s="14"/>
      <c r="GHQ1683" s="14"/>
      <c r="GHR1683" s="14"/>
      <c r="GHS1683" s="14"/>
      <c r="GHT1683" s="14"/>
      <c r="GHU1683" s="14"/>
      <c r="GHV1683" s="14"/>
      <c r="GHW1683" s="14"/>
      <c r="GHX1683" s="14"/>
      <c r="GHY1683" s="14"/>
      <c r="GHZ1683" s="14"/>
      <c r="GIA1683" s="14"/>
      <c r="GIB1683" s="14"/>
      <c r="GIC1683" s="14"/>
      <c r="GID1683" s="14"/>
      <c r="GIE1683" s="14"/>
      <c r="GIF1683" s="14"/>
      <c r="GIG1683" s="14"/>
      <c r="GIH1683" s="14"/>
      <c r="GII1683" s="14"/>
      <c r="GIJ1683" s="14"/>
      <c r="GIK1683" s="14"/>
      <c r="GIL1683" s="14"/>
      <c r="GIM1683" s="14"/>
      <c r="GIN1683" s="14"/>
      <c r="GIO1683" s="14"/>
      <c r="GIP1683" s="14"/>
      <c r="GIQ1683" s="14"/>
      <c r="GIR1683" s="14"/>
      <c r="GIS1683" s="14"/>
      <c r="GIT1683" s="14"/>
      <c r="GIU1683" s="14"/>
      <c r="GIV1683" s="14"/>
      <c r="GIW1683" s="14"/>
      <c r="GIX1683" s="14"/>
      <c r="GIY1683" s="14"/>
      <c r="GIZ1683" s="14"/>
      <c r="GJA1683" s="14"/>
      <c r="GJB1683" s="14"/>
      <c r="GJC1683" s="14"/>
      <c r="GJD1683" s="14"/>
      <c r="GJE1683" s="14"/>
      <c r="GJF1683" s="14"/>
      <c r="GJG1683" s="14"/>
      <c r="GJH1683" s="14"/>
      <c r="GJI1683" s="14"/>
      <c r="GJJ1683" s="14"/>
      <c r="GJK1683" s="14"/>
      <c r="GJL1683" s="14"/>
      <c r="GJM1683" s="14"/>
      <c r="GJN1683" s="14"/>
      <c r="GJO1683" s="14"/>
      <c r="GJP1683" s="14"/>
      <c r="GJQ1683" s="14"/>
      <c r="GJR1683" s="14"/>
      <c r="GJS1683" s="14"/>
      <c r="GJT1683" s="14"/>
      <c r="GJU1683" s="14"/>
      <c r="GJV1683" s="14"/>
      <c r="GJW1683" s="14"/>
      <c r="GJX1683" s="14"/>
      <c r="GJY1683" s="14"/>
      <c r="GJZ1683" s="14"/>
      <c r="GKA1683" s="14"/>
      <c r="GKB1683" s="14"/>
      <c r="GKC1683" s="14"/>
      <c r="GKD1683" s="14"/>
      <c r="GKE1683" s="14"/>
      <c r="GKF1683" s="14"/>
      <c r="GKG1683" s="14"/>
      <c r="GKH1683" s="14"/>
      <c r="GKI1683" s="14"/>
      <c r="GKJ1683" s="14"/>
      <c r="GKK1683" s="14"/>
      <c r="GKL1683" s="14"/>
      <c r="GKM1683" s="14"/>
      <c r="GKN1683" s="14"/>
      <c r="GKO1683" s="14"/>
      <c r="GKP1683" s="14"/>
      <c r="GKQ1683" s="14"/>
      <c r="GKR1683" s="14"/>
      <c r="GKS1683" s="14"/>
      <c r="GKT1683" s="14"/>
      <c r="GKU1683" s="14"/>
      <c r="GKV1683" s="14"/>
      <c r="GKW1683" s="14"/>
      <c r="GKX1683" s="14"/>
      <c r="GKY1683" s="14"/>
      <c r="GKZ1683" s="14"/>
      <c r="GLA1683" s="14"/>
      <c r="GLB1683" s="14"/>
      <c r="GLC1683" s="14"/>
      <c r="GLD1683" s="14"/>
      <c r="GLE1683" s="14"/>
      <c r="GLF1683" s="14"/>
      <c r="GLG1683" s="14"/>
      <c r="GLH1683" s="14"/>
      <c r="GLI1683" s="14"/>
      <c r="GLJ1683" s="14"/>
      <c r="GLK1683" s="14"/>
      <c r="GLL1683" s="14"/>
      <c r="GLM1683" s="14"/>
      <c r="GLN1683" s="14"/>
      <c r="GLO1683" s="14"/>
      <c r="GLP1683" s="14"/>
      <c r="GLQ1683" s="14"/>
      <c r="GLR1683" s="14"/>
      <c r="GLS1683" s="14"/>
      <c r="GLT1683" s="14"/>
      <c r="GLU1683" s="14"/>
      <c r="GLV1683" s="14"/>
      <c r="GLW1683" s="14"/>
      <c r="GLX1683" s="14"/>
      <c r="GLY1683" s="14"/>
      <c r="GLZ1683" s="14"/>
      <c r="GMA1683" s="14"/>
      <c r="GMB1683" s="14"/>
      <c r="GMC1683" s="14"/>
      <c r="GMD1683" s="14"/>
      <c r="GME1683" s="14"/>
      <c r="GMF1683" s="14"/>
      <c r="GMG1683" s="14"/>
      <c r="GMH1683" s="14"/>
      <c r="GMI1683" s="14"/>
      <c r="GMJ1683" s="14"/>
      <c r="GMK1683" s="14"/>
      <c r="GML1683" s="14"/>
      <c r="GMM1683" s="14"/>
      <c r="GMN1683" s="14"/>
      <c r="GMO1683" s="14"/>
      <c r="GMP1683" s="14"/>
      <c r="GMQ1683" s="14"/>
      <c r="GMR1683" s="14"/>
      <c r="GMS1683" s="14"/>
      <c r="GMT1683" s="14"/>
      <c r="GMU1683" s="14"/>
      <c r="GMV1683" s="14"/>
      <c r="GMW1683" s="14"/>
      <c r="GMX1683" s="14"/>
      <c r="GMY1683" s="14"/>
      <c r="GMZ1683" s="14"/>
      <c r="GNA1683" s="14"/>
      <c r="GNB1683" s="14"/>
      <c r="GNC1683" s="14"/>
      <c r="GND1683" s="14"/>
      <c r="GNE1683" s="14"/>
      <c r="GNF1683" s="14"/>
      <c r="GNG1683" s="14"/>
      <c r="GNH1683" s="14"/>
      <c r="GNI1683" s="14"/>
      <c r="GNJ1683" s="14"/>
      <c r="GNK1683" s="14"/>
      <c r="GNL1683" s="14"/>
      <c r="GNM1683" s="14"/>
      <c r="GNN1683" s="14"/>
      <c r="GNO1683" s="14"/>
      <c r="GNP1683" s="14"/>
      <c r="GNQ1683" s="14"/>
      <c r="GNR1683" s="14"/>
      <c r="GNS1683" s="14"/>
      <c r="GNT1683" s="14"/>
      <c r="GNU1683" s="14"/>
      <c r="GNV1683" s="14"/>
      <c r="GNW1683" s="14"/>
      <c r="GNX1683" s="14"/>
      <c r="GNY1683" s="14"/>
      <c r="GNZ1683" s="14"/>
      <c r="GOA1683" s="14"/>
      <c r="GOB1683" s="14"/>
      <c r="GOC1683" s="14"/>
      <c r="GOD1683" s="14"/>
      <c r="GOE1683" s="14"/>
      <c r="GOF1683" s="14"/>
      <c r="GOG1683" s="14"/>
      <c r="GOH1683" s="14"/>
      <c r="GOI1683" s="14"/>
      <c r="GOJ1683" s="14"/>
      <c r="GOK1683" s="14"/>
      <c r="GOL1683" s="14"/>
      <c r="GOM1683" s="14"/>
      <c r="GON1683" s="14"/>
      <c r="GOO1683" s="14"/>
      <c r="GOP1683" s="14"/>
      <c r="GOQ1683" s="14"/>
      <c r="GOR1683" s="14"/>
      <c r="GOS1683" s="14"/>
      <c r="GOT1683" s="14"/>
      <c r="GOU1683" s="14"/>
      <c r="GOV1683" s="14"/>
      <c r="GOW1683" s="14"/>
      <c r="GOX1683" s="14"/>
      <c r="GOY1683" s="14"/>
      <c r="GOZ1683" s="14"/>
      <c r="GPA1683" s="14"/>
      <c r="GPB1683" s="14"/>
      <c r="GPC1683" s="14"/>
      <c r="GPD1683" s="14"/>
      <c r="GPE1683" s="14"/>
      <c r="GPF1683" s="14"/>
      <c r="GPG1683" s="14"/>
      <c r="GPH1683" s="14"/>
      <c r="GPI1683" s="14"/>
      <c r="GPJ1683" s="14"/>
      <c r="GPK1683" s="14"/>
      <c r="GPL1683" s="14"/>
      <c r="GPM1683" s="14"/>
      <c r="GPN1683" s="14"/>
      <c r="GPO1683" s="14"/>
      <c r="GPP1683" s="14"/>
      <c r="GPQ1683" s="14"/>
      <c r="GPR1683" s="14"/>
      <c r="GPS1683" s="14"/>
      <c r="GPT1683" s="14"/>
      <c r="GPU1683" s="14"/>
      <c r="GPV1683" s="14"/>
      <c r="GPW1683" s="14"/>
      <c r="GPX1683" s="14"/>
      <c r="GPY1683" s="14"/>
      <c r="GPZ1683" s="14"/>
      <c r="GQA1683" s="14"/>
      <c r="GQB1683" s="14"/>
      <c r="GQC1683" s="14"/>
      <c r="GQD1683" s="14"/>
      <c r="GQE1683" s="14"/>
      <c r="GQF1683" s="14"/>
      <c r="GQG1683" s="14"/>
      <c r="GQH1683" s="14"/>
      <c r="GQI1683" s="14"/>
      <c r="GQJ1683" s="14"/>
      <c r="GQK1683" s="14"/>
      <c r="GQL1683" s="14"/>
      <c r="GQM1683" s="14"/>
      <c r="GQN1683" s="14"/>
      <c r="GQO1683" s="14"/>
      <c r="GQP1683" s="14"/>
      <c r="GQQ1683" s="14"/>
      <c r="GQR1683" s="14"/>
      <c r="GQS1683" s="14"/>
      <c r="GQT1683" s="14"/>
      <c r="GQU1683" s="14"/>
      <c r="GQV1683" s="14"/>
      <c r="GQW1683" s="14"/>
      <c r="GQX1683" s="14"/>
      <c r="GQY1683" s="14"/>
      <c r="GQZ1683" s="14"/>
      <c r="GRA1683" s="14"/>
      <c r="GRB1683" s="14"/>
      <c r="GRC1683" s="14"/>
      <c r="GRD1683" s="14"/>
      <c r="GRE1683" s="14"/>
      <c r="GRF1683" s="14"/>
      <c r="GRG1683" s="14"/>
      <c r="GRH1683" s="14"/>
      <c r="GRI1683" s="14"/>
      <c r="GRJ1683" s="14"/>
      <c r="GRK1683" s="14"/>
      <c r="GRL1683" s="14"/>
      <c r="GRM1683" s="14"/>
      <c r="GRN1683" s="14"/>
      <c r="GRO1683" s="14"/>
      <c r="GRP1683" s="14"/>
      <c r="GRQ1683" s="14"/>
      <c r="GRR1683" s="14"/>
      <c r="GRS1683" s="14"/>
      <c r="GRT1683" s="14"/>
      <c r="GRU1683" s="14"/>
      <c r="GRV1683" s="14"/>
      <c r="GRW1683" s="14"/>
      <c r="GRX1683" s="14"/>
      <c r="GRY1683" s="14"/>
      <c r="GRZ1683" s="14"/>
      <c r="GSA1683" s="14"/>
      <c r="GSB1683" s="14"/>
      <c r="GSC1683" s="14"/>
      <c r="GSD1683" s="14"/>
      <c r="GSE1683" s="14"/>
      <c r="GSF1683" s="14"/>
      <c r="GSG1683" s="14"/>
      <c r="GSH1683" s="14"/>
      <c r="GSI1683" s="14"/>
      <c r="GSJ1683" s="14"/>
      <c r="GSK1683" s="14"/>
      <c r="GSL1683" s="14"/>
      <c r="GSM1683" s="14"/>
      <c r="GSN1683" s="14"/>
      <c r="GSO1683" s="14"/>
      <c r="GSP1683" s="14"/>
      <c r="GSQ1683" s="14"/>
      <c r="GSR1683" s="14"/>
      <c r="GSS1683" s="14"/>
      <c r="GST1683" s="14"/>
      <c r="GSU1683" s="14"/>
      <c r="GSV1683" s="14"/>
      <c r="GSW1683" s="14"/>
      <c r="GSX1683" s="14"/>
      <c r="GSY1683" s="14"/>
      <c r="GSZ1683" s="14"/>
      <c r="GTA1683" s="14"/>
      <c r="GTB1683" s="14"/>
      <c r="GTC1683" s="14"/>
      <c r="GTD1683" s="14"/>
      <c r="GTE1683" s="14"/>
      <c r="GTF1683" s="14"/>
      <c r="GTG1683" s="14"/>
      <c r="GTH1683" s="14"/>
      <c r="GTI1683" s="14"/>
      <c r="GTJ1683" s="14"/>
      <c r="GTK1683" s="14"/>
      <c r="GTL1683" s="14"/>
      <c r="GTM1683" s="14"/>
      <c r="GTN1683" s="14"/>
      <c r="GTO1683" s="14"/>
      <c r="GTP1683" s="14"/>
      <c r="GTQ1683" s="14"/>
      <c r="GTR1683" s="14"/>
      <c r="GTS1683" s="14"/>
      <c r="GTT1683" s="14"/>
      <c r="GTU1683" s="14"/>
      <c r="GTV1683" s="14"/>
      <c r="GTW1683" s="14"/>
      <c r="GTX1683" s="14"/>
      <c r="GTY1683" s="14"/>
      <c r="GTZ1683" s="14"/>
      <c r="GUA1683" s="14"/>
      <c r="GUB1683" s="14"/>
      <c r="GUC1683" s="14"/>
      <c r="GUD1683" s="14"/>
      <c r="GUE1683" s="14"/>
      <c r="GUF1683" s="14"/>
      <c r="GUG1683" s="14"/>
      <c r="GUH1683" s="14"/>
      <c r="GUI1683" s="14"/>
      <c r="GUJ1683" s="14"/>
      <c r="GUK1683" s="14"/>
      <c r="GUL1683" s="14"/>
      <c r="GUM1683" s="14"/>
      <c r="GUN1683" s="14"/>
      <c r="GUO1683" s="14"/>
      <c r="GUP1683" s="14"/>
      <c r="GUQ1683" s="14"/>
      <c r="GUR1683" s="14"/>
      <c r="GUS1683" s="14"/>
      <c r="GUT1683" s="14"/>
      <c r="GUU1683" s="14"/>
      <c r="GUV1683" s="14"/>
      <c r="GUW1683" s="14"/>
      <c r="GUX1683" s="14"/>
      <c r="GUY1683" s="14"/>
      <c r="GUZ1683" s="14"/>
      <c r="GVA1683" s="14"/>
      <c r="GVB1683" s="14"/>
      <c r="GVC1683" s="14"/>
      <c r="GVD1683" s="14"/>
      <c r="GVE1683" s="14"/>
      <c r="GVF1683" s="14"/>
      <c r="GVG1683" s="14"/>
      <c r="GVH1683" s="14"/>
      <c r="GVI1683" s="14"/>
      <c r="GVJ1683" s="14"/>
      <c r="GVK1683" s="14"/>
      <c r="GVL1683" s="14"/>
      <c r="GVM1683" s="14"/>
      <c r="GVN1683" s="14"/>
      <c r="GVO1683" s="14"/>
      <c r="GVP1683" s="14"/>
      <c r="GVQ1683" s="14"/>
      <c r="GVR1683" s="14"/>
      <c r="GVS1683" s="14"/>
      <c r="GVT1683" s="14"/>
      <c r="GVU1683" s="14"/>
      <c r="GVV1683" s="14"/>
      <c r="GVW1683" s="14"/>
      <c r="GVX1683" s="14"/>
      <c r="GVY1683" s="14"/>
      <c r="GVZ1683" s="14"/>
      <c r="GWA1683" s="14"/>
      <c r="GWB1683" s="14"/>
      <c r="GWC1683" s="14"/>
      <c r="GWD1683" s="14"/>
      <c r="GWE1683" s="14"/>
      <c r="GWF1683" s="14"/>
      <c r="GWG1683" s="14"/>
      <c r="GWH1683" s="14"/>
      <c r="GWI1683" s="14"/>
      <c r="GWJ1683" s="14"/>
      <c r="GWK1683" s="14"/>
      <c r="GWL1683" s="14"/>
      <c r="GWM1683" s="14"/>
      <c r="GWN1683" s="14"/>
      <c r="GWO1683" s="14"/>
      <c r="GWP1683" s="14"/>
      <c r="GWQ1683" s="14"/>
      <c r="GWR1683" s="14"/>
      <c r="GWS1683" s="14"/>
      <c r="GWT1683" s="14"/>
      <c r="GWU1683" s="14"/>
      <c r="GWV1683" s="14"/>
      <c r="GWW1683" s="14"/>
      <c r="GWX1683" s="14"/>
      <c r="GWY1683" s="14"/>
      <c r="GWZ1683" s="14"/>
      <c r="GXA1683" s="14"/>
      <c r="GXB1683" s="14"/>
      <c r="GXC1683" s="14"/>
      <c r="GXD1683" s="14"/>
      <c r="GXE1683" s="14"/>
      <c r="GXF1683" s="14"/>
      <c r="GXG1683" s="14"/>
      <c r="GXH1683" s="14"/>
      <c r="GXI1683" s="14"/>
      <c r="GXJ1683" s="14"/>
      <c r="GXK1683" s="14"/>
      <c r="GXL1683" s="14"/>
      <c r="GXM1683" s="14"/>
      <c r="GXN1683" s="14"/>
      <c r="GXO1683" s="14"/>
      <c r="GXP1683" s="14"/>
      <c r="GXQ1683" s="14"/>
      <c r="GXR1683" s="14"/>
      <c r="GXS1683" s="14"/>
      <c r="GXT1683" s="14"/>
      <c r="GXU1683" s="14"/>
      <c r="GXV1683" s="14"/>
      <c r="GXW1683" s="14"/>
      <c r="GXX1683" s="14"/>
      <c r="GXY1683" s="14"/>
      <c r="GXZ1683" s="14"/>
      <c r="GYA1683" s="14"/>
      <c r="GYB1683" s="14"/>
      <c r="GYC1683" s="14"/>
      <c r="GYD1683" s="14"/>
      <c r="GYE1683" s="14"/>
      <c r="GYF1683" s="14"/>
      <c r="GYG1683" s="14"/>
      <c r="GYH1683" s="14"/>
      <c r="GYI1683" s="14"/>
      <c r="GYJ1683" s="14"/>
      <c r="GYK1683" s="14"/>
      <c r="GYL1683" s="14"/>
      <c r="GYM1683" s="14"/>
      <c r="GYN1683" s="14"/>
      <c r="GYO1683" s="14"/>
      <c r="GYP1683" s="14"/>
      <c r="GYQ1683" s="14"/>
      <c r="GYR1683" s="14"/>
      <c r="GYS1683" s="14"/>
      <c r="GYT1683" s="14"/>
      <c r="GYU1683" s="14"/>
      <c r="GYV1683" s="14"/>
      <c r="GYW1683" s="14"/>
      <c r="GYX1683" s="14"/>
      <c r="GYY1683" s="14"/>
      <c r="GYZ1683" s="14"/>
      <c r="GZA1683" s="14"/>
      <c r="GZB1683" s="14"/>
      <c r="GZC1683" s="14"/>
      <c r="GZD1683" s="14"/>
      <c r="GZE1683" s="14"/>
      <c r="GZF1683" s="14"/>
      <c r="GZG1683" s="14"/>
      <c r="GZH1683" s="14"/>
      <c r="GZI1683" s="14"/>
      <c r="GZJ1683" s="14"/>
      <c r="GZK1683" s="14"/>
      <c r="GZL1683" s="14"/>
      <c r="GZM1683" s="14"/>
      <c r="GZN1683" s="14"/>
      <c r="GZO1683" s="14"/>
      <c r="GZP1683" s="14"/>
      <c r="GZQ1683" s="14"/>
      <c r="GZR1683" s="14"/>
      <c r="GZS1683" s="14"/>
      <c r="GZT1683" s="14"/>
      <c r="GZU1683" s="14"/>
      <c r="GZV1683" s="14"/>
      <c r="GZW1683" s="14"/>
      <c r="GZX1683" s="14"/>
      <c r="GZY1683" s="14"/>
      <c r="GZZ1683" s="14"/>
      <c r="HAA1683" s="14"/>
      <c r="HAB1683" s="14"/>
      <c r="HAC1683" s="14"/>
      <c r="HAD1683" s="14"/>
      <c r="HAE1683" s="14"/>
      <c r="HAF1683" s="14"/>
      <c r="HAG1683" s="14"/>
      <c r="HAH1683" s="14"/>
      <c r="HAI1683" s="14"/>
      <c r="HAJ1683" s="14"/>
      <c r="HAK1683" s="14"/>
      <c r="HAL1683" s="14"/>
      <c r="HAM1683" s="14"/>
      <c r="HAN1683" s="14"/>
      <c r="HAO1683" s="14"/>
      <c r="HAP1683" s="14"/>
      <c r="HAQ1683" s="14"/>
      <c r="HAR1683" s="14"/>
      <c r="HAS1683" s="14"/>
      <c r="HAT1683" s="14"/>
      <c r="HAU1683" s="14"/>
      <c r="HAV1683" s="14"/>
      <c r="HAW1683" s="14"/>
      <c r="HAX1683" s="14"/>
      <c r="HAY1683" s="14"/>
      <c r="HAZ1683" s="14"/>
      <c r="HBA1683" s="14"/>
      <c r="HBB1683" s="14"/>
      <c r="HBC1683" s="14"/>
      <c r="HBD1683" s="14"/>
      <c r="HBE1683" s="14"/>
      <c r="HBF1683" s="14"/>
      <c r="HBG1683" s="14"/>
      <c r="HBH1683" s="14"/>
      <c r="HBI1683" s="14"/>
      <c r="HBJ1683" s="14"/>
      <c r="HBK1683" s="14"/>
      <c r="HBL1683" s="14"/>
      <c r="HBM1683" s="14"/>
      <c r="HBN1683" s="14"/>
      <c r="HBO1683" s="14"/>
      <c r="HBP1683" s="14"/>
      <c r="HBQ1683" s="14"/>
      <c r="HBR1683" s="14"/>
      <c r="HBS1683" s="14"/>
      <c r="HBT1683" s="14"/>
      <c r="HBU1683" s="14"/>
      <c r="HBV1683" s="14"/>
      <c r="HBW1683" s="14"/>
      <c r="HBX1683" s="14"/>
      <c r="HBY1683" s="14"/>
      <c r="HBZ1683" s="14"/>
      <c r="HCA1683" s="14"/>
      <c r="HCB1683" s="14"/>
      <c r="HCC1683" s="14"/>
      <c r="HCD1683" s="14"/>
      <c r="HCE1683" s="14"/>
      <c r="HCF1683" s="14"/>
      <c r="HCG1683" s="14"/>
      <c r="HCH1683" s="14"/>
      <c r="HCI1683" s="14"/>
      <c r="HCJ1683" s="14"/>
      <c r="HCK1683" s="14"/>
      <c r="HCL1683" s="14"/>
      <c r="HCM1683" s="14"/>
      <c r="HCN1683" s="14"/>
      <c r="HCO1683" s="14"/>
      <c r="HCP1683" s="14"/>
      <c r="HCQ1683" s="14"/>
      <c r="HCR1683" s="14"/>
      <c r="HCS1683" s="14"/>
      <c r="HCT1683" s="14"/>
      <c r="HCU1683" s="14"/>
      <c r="HCV1683" s="14"/>
      <c r="HCW1683" s="14"/>
      <c r="HCX1683" s="14"/>
      <c r="HCY1683" s="14"/>
      <c r="HCZ1683" s="14"/>
      <c r="HDA1683" s="14"/>
      <c r="HDB1683" s="14"/>
      <c r="HDC1683" s="14"/>
      <c r="HDD1683" s="14"/>
      <c r="HDE1683" s="14"/>
      <c r="HDF1683" s="14"/>
      <c r="HDG1683" s="14"/>
      <c r="HDH1683" s="14"/>
      <c r="HDI1683" s="14"/>
      <c r="HDJ1683" s="14"/>
      <c r="HDK1683" s="14"/>
      <c r="HDL1683" s="14"/>
      <c r="HDM1683" s="14"/>
      <c r="HDN1683" s="14"/>
      <c r="HDO1683" s="14"/>
      <c r="HDP1683" s="14"/>
      <c r="HDQ1683" s="14"/>
      <c r="HDR1683" s="14"/>
      <c r="HDS1683" s="14"/>
      <c r="HDT1683" s="14"/>
      <c r="HDU1683" s="14"/>
      <c r="HDV1683" s="14"/>
      <c r="HDW1683" s="14"/>
      <c r="HDX1683" s="14"/>
      <c r="HDY1683" s="14"/>
      <c r="HDZ1683" s="14"/>
      <c r="HEA1683" s="14"/>
      <c r="HEB1683" s="14"/>
      <c r="HEC1683" s="14"/>
      <c r="HED1683" s="14"/>
      <c r="HEE1683" s="14"/>
      <c r="HEF1683" s="14"/>
      <c r="HEG1683" s="14"/>
      <c r="HEH1683" s="14"/>
      <c r="HEI1683" s="14"/>
      <c r="HEJ1683" s="14"/>
      <c r="HEK1683" s="14"/>
      <c r="HEL1683" s="14"/>
      <c r="HEM1683" s="14"/>
      <c r="HEN1683" s="14"/>
      <c r="HEO1683" s="14"/>
      <c r="HEP1683" s="14"/>
      <c r="HEQ1683" s="14"/>
      <c r="HER1683" s="14"/>
      <c r="HES1683" s="14"/>
      <c r="HET1683" s="14"/>
      <c r="HEU1683" s="14"/>
      <c r="HEV1683" s="14"/>
      <c r="HEW1683" s="14"/>
      <c r="HEX1683" s="14"/>
      <c r="HEY1683" s="14"/>
      <c r="HEZ1683" s="14"/>
      <c r="HFA1683" s="14"/>
      <c r="HFB1683" s="14"/>
      <c r="HFC1683" s="14"/>
      <c r="HFD1683" s="14"/>
      <c r="HFE1683" s="14"/>
      <c r="HFF1683" s="14"/>
      <c r="HFG1683" s="14"/>
      <c r="HFH1683" s="14"/>
      <c r="HFI1683" s="14"/>
      <c r="HFJ1683" s="14"/>
      <c r="HFK1683" s="14"/>
      <c r="HFL1683" s="14"/>
      <c r="HFM1683" s="14"/>
      <c r="HFN1683" s="14"/>
      <c r="HFO1683" s="14"/>
      <c r="HFP1683" s="14"/>
      <c r="HFQ1683" s="14"/>
      <c r="HFR1683" s="14"/>
      <c r="HFS1683" s="14"/>
      <c r="HFT1683" s="14"/>
      <c r="HFU1683" s="14"/>
      <c r="HFV1683" s="14"/>
      <c r="HFW1683" s="14"/>
      <c r="HFX1683" s="14"/>
      <c r="HFY1683" s="14"/>
      <c r="HFZ1683" s="14"/>
      <c r="HGA1683" s="14"/>
      <c r="HGB1683" s="14"/>
      <c r="HGC1683" s="14"/>
      <c r="HGD1683" s="14"/>
      <c r="HGE1683" s="14"/>
      <c r="HGF1683" s="14"/>
      <c r="HGG1683" s="14"/>
      <c r="HGH1683" s="14"/>
      <c r="HGI1683" s="14"/>
      <c r="HGJ1683" s="14"/>
      <c r="HGK1683" s="14"/>
      <c r="HGL1683" s="14"/>
      <c r="HGM1683" s="14"/>
      <c r="HGN1683" s="14"/>
      <c r="HGO1683" s="14"/>
      <c r="HGP1683" s="14"/>
      <c r="HGQ1683" s="14"/>
      <c r="HGR1683" s="14"/>
      <c r="HGS1683" s="14"/>
      <c r="HGT1683" s="14"/>
      <c r="HGU1683" s="14"/>
      <c r="HGV1683" s="14"/>
      <c r="HGW1683" s="14"/>
      <c r="HGX1683" s="14"/>
      <c r="HGY1683" s="14"/>
      <c r="HGZ1683" s="14"/>
      <c r="HHA1683" s="14"/>
      <c r="HHB1683" s="14"/>
      <c r="HHC1683" s="14"/>
      <c r="HHD1683" s="14"/>
      <c r="HHE1683" s="14"/>
      <c r="HHF1683" s="14"/>
      <c r="HHG1683" s="14"/>
      <c r="HHH1683" s="14"/>
      <c r="HHI1683" s="14"/>
      <c r="HHJ1683" s="14"/>
      <c r="HHK1683" s="14"/>
      <c r="HHL1683" s="14"/>
      <c r="HHM1683" s="14"/>
      <c r="HHN1683" s="14"/>
      <c r="HHO1683" s="14"/>
      <c r="HHP1683" s="14"/>
      <c r="HHQ1683" s="14"/>
      <c r="HHR1683" s="14"/>
      <c r="HHS1683" s="14"/>
      <c r="HHT1683" s="14"/>
      <c r="HHU1683" s="14"/>
      <c r="HHV1683" s="14"/>
      <c r="HHW1683" s="14"/>
      <c r="HHX1683" s="14"/>
      <c r="HHY1683" s="14"/>
      <c r="HHZ1683" s="14"/>
      <c r="HIA1683" s="14"/>
      <c r="HIB1683" s="14"/>
      <c r="HIC1683" s="14"/>
      <c r="HID1683" s="14"/>
      <c r="HIE1683" s="14"/>
      <c r="HIF1683" s="14"/>
      <c r="HIG1683" s="14"/>
      <c r="HIH1683" s="14"/>
      <c r="HII1683" s="14"/>
      <c r="HIJ1683" s="14"/>
      <c r="HIK1683" s="14"/>
      <c r="HIL1683" s="14"/>
      <c r="HIM1683" s="14"/>
      <c r="HIN1683" s="14"/>
      <c r="HIO1683" s="14"/>
      <c r="HIP1683" s="14"/>
      <c r="HIQ1683" s="14"/>
      <c r="HIR1683" s="14"/>
      <c r="HIS1683" s="14"/>
      <c r="HIT1683" s="14"/>
      <c r="HIU1683" s="14"/>
      <c r="HIV1683" s="14"/>
      <c r="HIW1683" s="14"/>
      <c r="HIX1683" s="14"/>
      <c r="HIY1683" s="14"/>
      <c r="HIZ1683" s="14"/>
      <c r="HJA1683" s="14"/>
      <c r="HJB1683" s="14"/>
      <c r="HJC1683" s="14"/>
      <c r="HJD1683" s="14"/>
      <c r="HJE1683" s="14"/>
      <c r="HJF1683" s="14"/>
      <c r="HJG1683" s="14"/>
      <c r="HJH1683" s="14"/>
      <c r="HJI1683" s="14"/>
      <c r="HJJ1683" s="14"/>
      <c r="HJK1683" s="14"/>
      <c r="HJL1683" s="14"/>
      <c r="HJM1683" s="14"/>
      <c r="HJN1683" s="14"/>
      <c r="HJO1683" s="14"/>
      <c r="HJP1683" s="14"/>
      <c r="HJQ1683" s="14"/>
      <c r="HJR1683" s="14"/>
      <c r="HJS1683" s="14"/>
      <c r="HJT1683" s="14"/>
      <c r="HJU1683" s="14"/>
      <c r="HJV1683" s="14"/>
      <c r="HJW1683" s="14"/>
      <c r="HJX1683" s="14"/>
      <c r="HJY1683" s="14"/>
      <c r="HJZ1683" s="14"/>
      <c r="HKA1683" s="14"/>
      <c r="HKB1683" s="14"/>
      <c r="HKC1683" s="14"/>
      <c r="HKD1683" s="14"/>
      <c r="HKE1683" s="14"/>
      <c r="HKF1683" s="14"/>
      <c r="HKG1683" s="14"/>
      <c r="HKH1683" s="14"/>
      <c r="HKI1683" s="14"/>
      <c r="HKJ1683" s="14"/>
      <c r="HKK1683" s="14"/>
      <c r="HKL1683" s="14"/>
      <c r="HKM1683" s="14"/>
      <c r="HKN1683" s="14"/>
      <c r="HKO1683" s="14"/>
      <c r="HKP1683" s="14"/>
      <c r="HKQ1683" s="14"/>
      <c r="HKR1683" s="14"/>
      <c r="HKS1683" s="14"/>
      <c r="HKT1683" s="14"/>
      <c r="HKU1683" s="14"/>
      <c r="HKV1683" s="14"/>
      <c r="HKW1683" s="14"/>
      <c r="HKX1683" s="14"/>
      <c r="HKY1683" s="14"/>
      <c r="HKZ1683" s="14"/>
      <c r="HLA1683" s="14"/>
      <c r="HLB1683" s="14"/>
      <c r="HLC1683" s="14"/>
      <c r="HLD1683" s="14"/>
      <c r="HLE1683" s="14"/>
      <c r="HLF1683" s="14"/>
      <c r="HLG1683" s="14"/>
      <c r="HLH1683" s="14"/>
      <c r="HLI1683" s="14"/>
      <c r="HLJ1683" s="14"/>
      <c r="HLK1683" s="14"/>
      <c r="HLL1683" s="14"/>
      <c r="HLM1683" s="14"/>
      <c r="HLN1683" s="14"/>
      <c r="HLO1683" s="14"/>
      <c r="HLP1683" s="14"/>
      <c r="HLQ1683" s="14"/>
      <c r="HLR1683" s="14"/>
      <c r="HLS1683" s="14"/>
      <c r="HLT1683" s="14"/>
      <c r="HLU1683" s="14"/>
      <c r="HLV1683" s="14"/>
      <c r="HLW1683" s="14"/>
      <c r="HLX1683" s="14"/>
      <c r="HLY1683" s="14"/>
      <c r="HLZ1683" s="14"/>
      <c r="HMA1683" s="14"/>
      <c r="HMB1683" s="14"/>
      <c r="HMC1683" s="14"/>
      <c r="HMD1683" s="14"/>
      <c r="HME1683" s="14"/>
      <c r="HMF1683" s="14"/>
      <c r="HMG1683" s="14"/>
      <c r="HMH1683" s="14"/>
      <c r="HMI1683" s="14"/>
      <c r="HMJ1683" s="14"/>
      <c r="HMK1683" s="14"/>
      <c r="HML1683" s="14"/>
      <c r="HMM1683" s="14"/>
      <c r="HMN1683" s="14"/>
      <c r="HMO1683" s="14"/>
      <c r="HMP1683" s="14"/>
      <c r="HMQ1683" s="14"/>
      <c r="HMR1683" s="14"/>
      <c r="HMS1683" s="14"/>
      <c r="HMT1683" s="14"/>
      <c r="HMU1683" s="14"/>
      <c r="HMV1683" s="14"/>
      <c r="HMW1683" s="14"/>
      <c r="HMX1683" s="14"/>
      <c r="HMY1683" s="14"/>
      <c r="HMZ1683" s="14"/>
      <c r="HNA1683" s="14"/>
      <c r="HNB1683" s="14"/>
      <c r="HNC1683" s="14"/>
      <c r="HND1683" s="14"/>
      <c r="HNE1683" s="14"/>
      <c r="HNF1683" s="14"/>
      <c r="HNG1683" s="14"/>
      <c r="HNH1683" s="14"/>
      <c r="HNI1683" s="14"/>
      <c r="HNJ1683" s="14"/>
      <c r="HNK1683" s="14"/>
      <c r="HNL1683" s="14"/>
      <c r="HNM1683" s="14"/>
      <c r="HNN1683" s="14"/>
      <c r="HNO1683" s="14"/>
      <c r="HNP1683" s="14"/>
      <c r="HNQ1683" s="14"/>
      <c r="HNR1683" s="14"/>
      <c r="HNS1683" s="14"/>
      <c r="HNT1683" s="14"/>
      <c r="HNU1683" s="14"/>
      <c r="HNV1683" s="14"/>
      <c r="HNW1683" s="14"/>
      <c r="HNX1683" s="14"/>
      <c r="HNY1683" s="14"/>
      <c r="HNZ1683" s="14"/>
      <c r="HOA1683" s="14"/>
      <c r="HOB1683" s="14"/>
      <c r="HOC1683" s="14"/>
      <c r="HOD1683" s="14"/>
      <c r="HOE1683" s="14"/>
      <c r="HOF1683" s="14"/>
      <c r="HOG1683" s="14"/>
      <c r="HOH1683" s="14"/>
      <c r="HOI1683" s="14"/>
      <c r="HOJ1683" s="14"/>
      <c r="HOK1683" s="14"/>
      <c r="HOL1683" s="14"/>
      <c r="HOM1683" s="14"/>
      <c r="HON1683" s="14"/>
      <c r="HOO1683" s="14"/>
      <c r="HOP1683" s="14"/>
      <c r="HOQ1683" s="14"/>
      <c r="HOR1683" s="14"/>
      <c r="HOS1683" s="14"/>
      <c r="HOT1683" s="14"/>
      <c r="HOU1683" s="14"/>
      <c r="HOV1683" s="14"/>
      <c r="HOW1683" s="14"/>
      <c r="HOX1683" s="14"/>
      <c r="HOY1683" s="14"/>
      <c r="HOZ1683" s="14"/>
      <c r="HPA1683" s="14"/>
      <c r="HPB1683" s="14"/>
      <c r="HPC1683" s="14"/>
      <c r="HPD1683" s="14"/>
      <c r="HPE1683" s="14"/>
      <c r="HPF1683" s="14"/>
      <c r="HPG1683" s="14"/>
      <c r="HPH1683" s="14"/>
      <c r="HPI1683" s="14"/>
      <c r="HPJ1683" s="14"/>
      <c r="HPK1683" s="14"/>
      <c r="HPL1683" s="14"/>
      <c r="HPM1683" s="14"/>
      <c r="HPN1683" s="14"/>
      <c r="HPO1683" s="14"/>
      <c r="HPP1683" s="14"/>
      <c r="HPQ1683" s="14"/>
      <c r="HPR1683" s="14"/>
      <c r="HPS1683" s="14"/>
      <c r="HPT1683" s="14"/>
      <c r="HPU1683" s="14"/>
      <c r="HPV1683" s="14"/>
      <c r="HPW1683" s="14"/>
      <c r="HPX1683" s="14"/>
      <c r="HPY1683" s="14"/>
      <c r="HPZ1683" s="14"/>
      <c r="HQA1683" s="14"/>
      <c r="HQB1683" s="14"/>
      <c r="HQC1683" s="14"/>
      <c r="HQD1683" s="14"/>
      <c r="HQE1683" s="14"/>
      <c r="HQF1683" s="14"/>
      <c r="HQG1683" s="14"/>
      <c r="HQH1683" s="14"/>
      <c r="HQI1683" s="14"/>
      <c r="HQJ1683" s="14"/>
      <c r="HQK1683" s="14"/>
      <c r="HQL1683" s="14"/>
      <c r="HQM1683" s="14"/>
      <c r="HQN1683" s="14"/>
      <c r="HQO1683" s="14"/>
      <c r="HQP1683" s="14"/>
      <c r="HQQ1683" s="14"/>
      <c r="HQR1683" s="14"/>
      <c r="HQS1683" s="14"/>
      <c r="HQT1683" s="14"/>
      <c r="HQU1683" s="14"/>
      <c r="HQV1683" s="14"/>
      <c r="HQW1683" s="14"/>
      <c r="HQX1683" s="14"/>
      <c r="HQY1683" s="14"/>
      <c r="HQZ1683" s="14"/>
      <c r="HRA1683" s="14"/>
      <c r="HRB1683" s="14"/>
      <c r="HRC1683" s="14"/>
      <c r="HRD1683" s="14"/>
      <c r="HRE1683" s="14"/>
      <c r="HRF1683" s="14"/>
      <c r="HRG1683" s="14"/>
      <c r="HRH1683" s="14"/>
      <c r="HRI1683" s="14"/>
      <c r="HRJ1683" s="14"/>
      <c r="HRK1683" s="14"/>
      <c r="HRL1683" s="14"/>
      <c r="HRM1683" s="14"/>
      <c r="HRN1683" s="14"/>
      <c r="HRO1683" s="14"/>
      <c r="HRP1683" s="14"/>
      <c r="HRQ1683" s="14"/>
      <c r="HRR1683" s="14"/>
      <c r="HRS1683" s="14"/>
      <c r="HRT1683" s="14"/>
      <c r="HRU1683" s="14"/>
      <c r="HRV1683" s="14"/>
      <c r="HRW1683" s="14"/>
      <c r="HRX1683" s="14"/>
      <c r="HRY1683" s="14"/>
      <c r="HRZ1683" s="14"/>
      <c r="HSA1683" s="14"/>
      <c r="HSB1683" s="14"/>
      <c r="HSC1683" s="14"/>
      <c r="HSD1683" s="14"/>
      <c r="HSE1683" s="14"/>
      <c r="HSF1683" s="14"/>
      <c r="HSG1683" s="14"/>
      <c r="HSH1683" s="14"/>
      <c r="HSI1683" s="14"/>
      <c r="HSJ1683" s="14"/>
      <c r="HSK1683" s="14"/>
      <c r="HSL1683" s="14"/>
      <c r="HSM1683" s="14"/>
      <c r="HSN1683" s="14"/>
      <c r="HSO1683" s="14"/>
      <c r="HSP1683" s="14"/>
      <c r="HSQ1683" s="14"/>
      <c r="HSR1683" s="14"/>
      <c r="HSS1683" s="14"/>
      <c r="HST1683" s="14"/>
      <c r="HSU1683" s="14"/>
      <c r="HSV1683" s="14"/>
      <c r="HSW1683" s="14"/>
      <c r="HSX1683" s="14"/>
      <c r="HSY1683" s="14"/>
      <c r="HSZ1683" s="14"/>
      <c r="HTA1683" s="14"/>
      <c r="HTB1683" s="14"/>
      <c r="HTC1683" s="14"/>
      <c r="HTD1683" s="14"/>
      <c r="HTE1683" s="14"/>
      <c r="HTF1683" s="14"/>
      <c r="HTG1683" s="14"/>
      <c r="HTH1683" s="14"/>
      <c r="HTI1683" s="14"/>
      <c r="HTJ1683" s="14"/>
      <c r="HTK1683" s="14"/>
      <c r="HTL1683" s="14"/>
      <c r="HTM1683" s="14"/>
      <c r="HTN1683" s="14"/>
      <c r="HTO1683" s="14"/>
      <c r="HTP1683" s="14"/>
      <c r="HTQ1683" s="14"/>
      <c r="HTR1683" s="14"/>
      <c r="HTS1683" s="14"/>
      <c r="HTT1683" s="14"/>
      <c r="HTU1683" s="14"/>
      <c r="HTV1683" s="14"/>
      <c r="HTW1683" s="14"/>
      <c r="HTX1683" s="14"/>
      <c r="HTY1683" s="14"/>
      <c r="HTZ1683" s="14"/>
      <c r="HUA1683" s="14"/>
      <c r="HUB1683" s="14"/>
      <c r="HUC1683" s="14"/>
      <c r="HUD1683" s="14"/>
      <c r="HUE1683" s="14"/>
      <c r="HUF1683" s="14"/>
      <c r="HUG1683" s="14"/>
      <c r="HUH1683" s="14"/>
      <c r="HUI1683" s="14"/>
      <c r="HUJ1683" s="14"/>
      <c r="HUK1683" s="14"/>
      <c r="HUL1683" s="14"/>
      <c r="HUM1683" s="14"/>
      <c r="HUN1683" s="14"/>
      <c r="HUO1683" s="14"/>
      <c r="HUP1683" s="14"/>
      <c r="HUQ1683" s="14"/>
      <c r="HUR1683" s="14"/>
      <c r="HUS1683" s="14"/>
      <c r="HUT1683" s="14"/>
      <c r="HUU1683" s="14"/>
      <c r="HUV1683" s="14"/>
      <c r="HUW1683" s="14"/>
      <c r="HUX1683" s="14"/>
      <c r="HUY1683" s="14"/>
      <c r="HUZ1683" s="14"/>
      <c r="HVA1683" s="14"/>
      <c r="HVB1683" s="14"/>
      <c r="HVC1683" s="14"/>
      <c r="HVD1683" s="14"/>
      <c r="HVE1683" s="14"/>
      <c r="HVF1683" s="14"/>
      <c r="HVG1683" s="14"/>
      <c r="HVH1683" s="14"/>
      <c r="HVI1683" s="14"/>
      <c r="HVJ1683" s="14"/>
      <c r="HVK1683" s="14"/>
      <c r="HVL1683" s="14"/>
      <c r="HVM1683" s="14"/>
      <c r="HVN1683" s="14"/>
      <c r="HVO1683" s="14"/>
      <c r="HVP1683" s="14"/>
      <c r="HVQ1683" s="14"/>
      <c r="HVR1683" s="14"/>
      <c r="HVS1683" s="14"/>
      <c r="HVT1683" s="14"/>
      <c r="HVU1683" s="14"/>
      <c r="HVV1683" s="14"/>
      <c r="HVW1683" s="14"/>
      <c r="HVX1683" s="14"/>
      <c r="HVY1683" s="14"/>
      <c r="HVZ1683" s="14"/>
      <c r="HWA1683" s="14"/>
      <c r="HWB1683" s="14"/>
      <c r="HWC1683" s="14"/>
      <c r="HWD1683" s="14"/>
      <c r="HWE1683" s="14"/>
      <c r="HWF1683" s="14"/>
      <c r="HWG1683" s="14"/>
      <c r="HWH1683" s="14"/>
      <c r="HWI1683" s="14"/>
      <c r="HWJ1683" s="14"/>
      <c r="HWK1683" s="14"/>
      <c r="HWL1683" s="14"/>
      <c r="HWM1683" s="14"/>
      <c r="HWN1683" s="14"/>
      <c r="HWO1683" s="14"/>
      <c r="HWP1683" s="14"/>
      <c r="HWQ1683" s="14"/>
      <c r="HWR1683" s="14"/>
      <c r="HWS1683" s="14"/>
      <c r="HWT1683" s="14"/>
      <c r="HWU1683" s="14"/>
      <c r="HWV1683" s="14"/>
      <c r="HWW1683" s="14"/>
      <c r="HWX1683" s="14"/>
      <c r="HWY1683" s="14"/>
      <c r="HWZ1683" s="14"/>
      <c r="HXA1683" s="14"/>
      <c r="HXB1683" s="14"/>
      <c r="HXC1683" s="14"/>
      <c r="HXD1683" s="14"/>
      <c r="HXE1683" s="14"/>
      <c r="HXF1683" s="14"/>
      <c r="HXG1683" s="14"/>
      <c r="HXH1683" s="14"/>
      <c r="HXI1683" s="14"/>
      <c r="HXJ1683" s="14"/>
      <c r="HXK1683" s="14"/>
      <c r="HXL1683" s="14"/>
      <c r="HXM1683" s="14"/>
      <c r="HXN1683" s="14"/>
      <c r="HXO1683" s="14"/>
      <c r="HXP1683" s="14"/>
      <c r="HXQ1683" s="14"/>
      <c r="HXR1683" s="14"/>
      <c r="HXS1683" s="14"/>
      <c r="HXT1683" s="14"/>
      <c r="HXU1683" s="14"/>
      <c r="HXV1683" s="14"/>
      <c r="HXW1683" s="14"/>
      <c r="HXX1683" s="14"/>
      <c r="HXY1683" s="14"/>
      <c r="HXZ1683" s="14"/>
      <c r="HYA1683" s="14"/>
      <c r="HYB1683" s="14"/>
      <c r="HYC1683" s="14"/>
      <c r="HYD1683" s="14"/>
      <c r="HYE1683" s="14"/>
      <c r="HYF1683" s="14"/>
      <c r="HYG1683" s="14"/>
      <c r="HYH1683" s="14"/>
      <c r="HYI1683" s="14"/>
      <c r="HYJ1683" s="14"/>
      <c r="HYK1683" s="14"/>
      <c r="HYL1683" s="14"/>
      <c r="HYM1683" s="14"/>
      <c r="HYN1683" s="14"/>
      <c r="HYO1683" s="14"/>
      <c r="HYP1683" s="14"/>
      <c r="HYQ1683" s="14"/>
      <c r="HYR1683" s="14"/>
      <c r="HYS1683" s="14"/>
      <c r="HYT1683" s="14"/>
      <c r="HYU1683" s="14"/>
      <c r="HYV1683" s="14"/>
      <c r="HYW1683" s="14"/>
      <c r="HYX1683" s="14"/>
      <c r="HYY1683" s="14"/>
      <c r="HYZ1683" s="14"/>
      <c r="HZA1683" s="14"/>
      <c r="HZB1683" s="14"/>
      <c r="HZC1683" s="14"/>
      <c r="HZD1683" s="14"/>
      <c r="HZE1683" s="14"/>
      <c r="HZF1683" s="14"/>
      <c r="HZG1683" s="14"/>
      <c r="HZH1683" s="14"/>
      <c r="HZI1683" s="14"/>
      <c r="HZJ1683" s="14"/>
      <c r="HZK1683" s="14"/>
      <c r="HZL1683" s="14"/>
      <c r="HZM1683" s="14"/>
      <c r="HZN1683" s="14"/>
      <c r="HZO1683" s="14"/>
      <c r="HZP1683" s="14"/>
      <c r="HZQ1683" s="14"/>
      <c r="HZR1683" s="14"/>
      <c r="HZS1683" s="14"/>
      <c r="HZT1683" s="14"/>
      <c r="HZU1683" s="14"/>
      <c r="HZV1683" s="14"/>
      <c r="HZW1683" s="14"/>
      <c r="HZX1683" s="14"/>
      <c r="HZY1683" s="14"/>
      <c r="HZZ1683" s="14"/>
      <c r="IAA1683" s="14"/>
      <c r="IAB1683" s="14"/>
      <c r="IAC1683" s="14"/>
      <c r="IAD1683" s="14"/>
      <c r="IAE1683" s="14"/>
      <c r="IAF1683" s="14"/>
      <c r="IAG1683" s="14"/>
      <c r="IAH1683" s="14"/>
      <c r="IAI1683" s="14"/>
      <c r="IAJ1683" s="14"/>
      <c r="IAK1683" s="14"/>
      <c r="IAL1683" s="14"/>
      <c r="IAM1683" s="14"/>
      <c r="IAN1683" s="14"/>
      <c r="IAO1683" s="14"/>
      <c r="IAP1683" s="14"/>
      <c r="IAQ1683" s="14"/>
      <c r="IAR1683" s="14"/>
      <c r="IAS1683" s="14"/>
      <c r="IAT1683" s="14"/>
      <c r="IAU1683" s="14"/>
      <c r="IAV1683" s="14"/>
      <c r="IAW1683" s="14"/>
      <c r="IAX1683" s="14"/>
      <c r="IAY1683" s="14"/>
      <c r="IAZ1683" s="14"/>
      <c r="IBA1683" s="14"/>
      <c r="IBB1683" s="14"/>
      <c r="IBC1683" s="14"/>
      <c r="IBD1683" s="14"/>
      <c r="IBE1683" s="14"/>
      <c r="IBF1683" s="14"/>
      <c r="IBG1683" s="14"/>
      <c r="IBH1683" s="14"/>
      <c r="IBI1683" s="14"/>
      <c r="IBJ1683" s="14"/>
      <c r="IBK1683" s="14"/>
      <c r="IBL1683" s="14"/>
      <c r="IBM1683" s="14"/>
      <c r="IBN1683" s="14"/>
      <c r="IBO1683" s="14"/>
      <c r="IBP1683" s="14"/>
      <c r="IBQ1683" s="14"/>
      <c r="IBR1683" s="14"/>
      <c r="IBS1683" s="14"/>
      <c r="IBT1683" s="14"/>
      <c r="IBU1683" s="14"/>
      <c r="IBV1683" s="14"/>
      <c r="IBW1683" s="14"/>
      <c r="IBX1683" s="14"/>
      <c r="IBY1683" s="14"/>
      <c r="IBZ1683" s="14"/>
      <c r="ICA1683" s="14"/>
      <c r="ICB1683" s="14"/>
      <c r="ICC1683" s="14"/>
      <c r="ICD1683" s="14"/>
      <c r="ICE1683" s="14"/>
      <c r="ICF1683" s="14"/>
      <c r="ICG1683" s="14"/>
      <c r="ICH1683" s="14"/>
      <c r="ICI1683" s="14"/>
      <c r="ICJ1683" s="14"/>
      <c r="ICK1683" s="14"/>
      <c r="ICL1683" s="14"/>
      <c r="ICM1683" s="14"/>
      <c r="ICN1683" s="14"/>
      <c r="ICO1683" s="14"/>
      <c r="ICP1683" s="14"/>
      <c r="ICQ1683" s="14"/>
      <c r="ICR1683" s="14"/>
      <c r="ICS1683" s="14"/>
      <c r="ICT1683" s="14"/>
      <c r="ICU1683" s="14"/>
      <c r="ICV1683" s="14"/>
      <c r="ICW1683" s="14"/>
      <c r="ICX1683" s="14"/>
      <c r="ICY1683" s="14"/>
      <c r="ICZ1683" s="14"/>
      <c r="IDA1683" s="14"/>
      <c r="IDB1683" s="14"/>
      <c r="IDC1683" s="14"/>
      <c r="IDD1683" s="14"/>
      <c r="IDE1683" s="14"/>
      <c r="IDF1683" s="14"/>
      <c r="IDG1683" s="14"/>
      <c r="IDH1683" s="14"/>
      <c r="IDI1683" s="14"/>
      <c r="IDJ1683" s="14"/>
      <c r="IDK1683" s="14"/>
      <c r="IDL1683" s="14"/>
      <c r="IDM1683" s="14"/>
      <c r="IDN1683" s="14"/>
      <c r="IDO1683" s="14"/>
      <c r="IDP1683" s="14"/>
      <c r="IDQ1683" s="14"/>
      <c r="IDR1683" s="14"/>
      <c r="IDS1683" s="14"/>
      <c r="IDT1683" s="14"/>
      <c r="IDU1683" s="14"/>
      <c r="IDV1683" s="14"/>
      <c r="IDW1683" s="14"/>
      <c r="IDX1683" s="14"/>
      <c r="IDY1683" s="14"/>
      <c r="IDZ1683" s="14"/>
      <c r="IEA1683" s="14"/>
      <c r="IEB1683" s="14"/>
      <c r="IEC1683" s="14"/>
      <c r="IED1683" s="14"/>
      <c r="IEE1683" s="14"/>
      <c r="IEF1683" s="14"/>
      <c r="IEG1683" s="14"/>
      <c r="IEH1683" s="14"/>
      <c r="IEI1683" s="14"/>
      <c r="IEJ1683" s="14"/>
      <c r="IEK1683" s="14"/>
      <c r="IEL1683" s="14"/>
      <c r="IEM1683" s="14"/>
      <c r="IEN1683" s="14"/>
      <c r="IEO1683" s="14"/>
      <c r="IEP1683" s="14"/>
      <c r="IEQ1683" s="14"/>
      <c r="IER1683" s="14"/>
      <c r="IES1683" s="14"/>
      <c r="IET1683" s="14"/>
      <c r="IEU1683" s="14"/>
      <c r="IEV1683" s="14"/>
      <c r="IEW1683" s="14"/>
      <c r="IEX1683" s="14"/>
      <c r="IEY1683" s="14"/>
      <c r="IEZ1683" s="14"/>
      <c r="IFA1683" s="14"/>
      <c r="IFB1683" s="14"/>
      <c r="IFC1683" s="14"/>
      <c r="IFD1683" s="14"/>
      <c r="IFE1683" s="14"/>
      <c r="IFF1683" s="14"/>
      <c r="IFG1683" s="14"/>
      <c r="IFH1683" s="14"/>
      <c r="IFI1683" s="14"/>
      <c r="IFJ1683" s="14"/>
      <c r="IFK1683" s="14"/>
      <c r="IFL1683" s="14"/>
      <c r="IFM1683" s="14"/>
      <c r="IFN1683" s="14"/>
      <c r="IFO1683" s="14"/>
      <c r="IFP1683" s="14"/>
      <c r="IFQ1683" s="14"/>
      <c r="IFR1683" s="14"/>
      <c r="IFS1683" s="14"/>
      <c r="IFT1683" s="14"/>
      <c r="IFU1683" s="14"/>
      <c r="IFV1683" s="14"/>
      <c r="IFW1683" s="14"/>
      <c r="IFX1683" s="14"/>
      <c r="IFY1683" s="14"/>
      <c r="IFZ1683" s="14"/>
      <c r="IGA1683" s="14"/>
      <c r="IGB1683" s="14"/>
      <c r="IGC1683" s="14"/>
      <c r="IGD1683" s="14"/>
      <c r="IGE1683" s="14"/>
      <c r="IGF1683" s="14"/>
      <c r="IGG1683" s="14"/>
      <c r="IGH1683" s="14"/>
      <c r="IGI1683" s="14"/>
      <c r="IGJ1683" s="14"/>
      <c r="IGK1683" s="14"/>
      <c r="IGL1683" s="14"/>
      <c r="IGM1683" s="14"/>
      <c r="IGN1683" s="14"/>
      <c r="IGO1683" s="14"/>
      <c r="IGP1683" s="14"/>
      <c r="IGQ1683" s="14"/>
      <c r="IGR1683" s="14"/>
      <c r="IGS1683" s="14"/>
      <c r="IGT1683" s="14"/>
      <c r="IGU1683" s="14"/>
      <c r="IGV1683" s="14"/>
      <c r="IGW1683" s="14"/>
      <c r="IGX1683" s="14"/>
      <c r="IGY1683" s="14"/>
      <c r="IGZ1683" s="14"/>
      <c r="IHA1683" s="14"/>
      <c r="IHB1683" s="14"/>
      <c r="IHC1683" s="14"/>
      <c r="IHD1683" s="14"/>
      <c r="IHE1683" s="14"/>
      <c r="IHF1683" s="14"/>
      <c r="IHG1683" s="14"/>
      <c r="IHH1683" s="14"/>
      <c r="IHI1683" s="14"/>
      <c r="IHJ1683" s="14"/>
      <c r="IHK1683" s="14"/>
      <c r="IHL1683" s="14"/>
      <c r="IHM1683" s="14"/>
      <c r="IHN1683" s="14"/>
      <c r="IHO1683" s="14"/>
      <c r="IHP1683" s="14"/>
      <c r="IHQ1683" s="14"/>
      <c r="IHR1683" s="14"/>
      <c r="IHS1683" s="14"/>
      <c r="IHT1683" s="14"/>
      <c r="IHU1683" s="14"/>
      <c r="IHV1683" s="14"/>
      <c r="IHW1683" s="14"/>
      <c r="IHX1683" s="14"/>
      <c r="IHY1683" s="14"/>
      <c r="IHZ1683" s="14"/>
      <c r="IIA1683" s="14"/>
      <c r="IIB1683" s="14"/>
      <c r="IIC1683" s="14"/>
      <c r="IID1683" s="14"/>
      <c r="IIE1683" s="14"/>
      <c r="IIF1683" s="14"/>
      <c r="IIG1683" s="14"/>
      <c r="IIH1683" s="14"/>
      <c r="III1683" s="14"/>
      <c r="IIJ1683" s="14"/>
      <c r="IIK1683" s="14"/>
      <c r="IIL1683" s="14"/>
      <c r="IIM1683" s="14"/>
      <c r="IIN1683" s="14"/>
      <c r="IIO1683" s="14"/>
      <c r="IIP1683" s="14"/>
      <c r="IIQ1683" s="14"/>
      <c r="IIR1683" s="14"/>
      <c r="IIS1683" s="14"/>
      <c r="IIT1683" s="14"/>
      <c r="IIU1683" s="14"/>
      <c r="IIV1683" s="14"/>
      <c r="IIW1683" s="14"/>
      <c r="IIX1683" s="14"/>
      <c r="IIY1683" s="14"/>
      <c r="IIZ1683" s="14"/>
      <c r="IJA1683" s="14"/>
      <c r="IJB1683" s="14"/>
      <c r="IJC1683" s="14"/>
      <c r="IJD1683" s="14"/>
      <c r="IJE1683" s="14"/>
      <c r="IJF1683" s="14"/>
      <c r="IJG1683" s="14"/>
      <c r="IJH1683" s="14"/>
      <c r="IJI1683" s="14"/>
      <c r="IJJ1683" s="14"/>
      <c r="IJK1683" s="14"/>
      <c r="IJL1683" s="14"/>
      <c r="IJM1683" s="14"/>
      <c r="IJN1683" s="14"/>
      <c r="IJO1683" s="14"/>
      <c r="IJP1683" s="14"/>
      <c r="IJQ1683" s="14"/>
      <c r="IJR1683" s="14"/>
      <c r="IJS1683" s="14"/>
      <c r="IJT1683" s="14"/>
      <c r="IJU1683" s="14"/>
      <c r="IJV1683" s="14"/>
      <c r="IJW1683" s="14"/>
      <c r="IJX1683" s="14"/>
      <c r="IJY1683" s="14"/>
      <c r="IJZ1683" s="14"/>
      <c r="IKA1683" s="14"/>
      <c r="IKB1683" s="14"/>
      <c r="IKC1683" s="14"/>
      <c r="IKD1683" s="14"/>
      <c r="IKE1683" s="14"/>
      <c r="IKF1683" s="14"/>
      <c r="IKG1683" s="14"/>
      <c r="IKH1683" s="14"/>
      <c r="IKI1683" s="14"/>
      <c r="IKJ1683" s="14"/>
      <c r="IKK1683" s="14"/>
      <c r="IKL1683" s="14"/>
      <c r="IKM1683" s="14"/>
      <c r="IKN1683" s="14"/>
      <c r="IKO1683" s="14"/>
      <c r="IKP1683" s="14"/>
      <c r="IKQ1683" s="14"/>
      <c r="IKR1683" s="14"/>
      <c r="IKS1683" s="14"/>
      <c r="IKT1683" s="14"/>
      <c r="IKU1683" s="14"/>
      <c r="IKV1683" s="14"/>
      <c r="IKW1683" s="14"/>
      <c r="IKX1683" s="14"/>
      <c r="IKY1683" s="14"/>
      <c r="IKZ1683" s="14"/>
      <c r="ILA1683" s="14"/>
      <c r="ILB1683" s="14"/>
      <c r="ILC1683" s="14"/>
      <c r="ILD1683" s="14"/>
      <c r="ILE1683" s="14"/>
      <c r="ILF1683" s="14"/>
      <c r="ILG1683" s="14"/>
      <c r="ILH1683" s="14"/>
      <c r="ILI1683" s="14"/>
      <c r="ILJ1683" s="14"/>
      <c r="ILK1683" s="14"/>
      <c r="ILL1683" s="14"/>
      <c r="ILM1683" s="14"/>
      <c r="ILN1683" s="14"/>
      <c r="ILO1683" s="14"/>
      <c r="ILP1683" s="14"/>
      <c r="ILQ1683" s="14"/>
      <c r="ILR1683" s="14"/>
      <c r="ILS1683" s="14"/>
      <c r="ILT1683" s="14"/>
      <c r="ILU1683" s="14"/>
      <c r="ILV1683" s="14"/>
      <c r="ILW1683" s="14"/>
      <c r="ILX1683" s="14"/>
      <c r="ILY1683" s="14"/>
      <c r="ILZ1683" s="14"/>
      <c r="IMA1683" s="14"/>
      <c r="IMB1683" s="14"/>
      <c r="IMC1683" s="14"/>
      <c r="IMD1683" s="14"/>
      <c r="IME1683" s="14"/>
      <c r="IMF1683" s="14"/>
      <c r="IMG1683" s="14"/>
      <c r="IMH1683" s="14"/>
      <c r="IMI1683" s="14"/>
      <c r="IMJ1683" s="14"/>
      <c r="IMK1683" s="14"/>
      <c r="IML1683" s="14"/>
      <c r="IMM1683" s="14"/>
      <c r="IMN1683" s="14"/>
      <c r="IMO1683" s="14"/>
      <c r="IMP1683" s="14"/>
      <c r="IMQ1683" s="14"/>
      <c r="IMR1683" s="14"/>
      <c r="IMS1683" s="14"/>
      <c r="IMT1683" s="14"/>
      <c r="IMU1683" s="14"/>
      <c r="IMV1683" s="14"/>
      <c r="IMW1683" s="14"/>
      <c r="IMX1683" s="14"/>
      <c r="IMY1683" s="14"/>
      <c r="IMZ1683" s="14"/>
      <c r="INA1683" s="14"/>
      <c r="INB1683" s="14"/>
      <c r="INC1683" s="14"/>
      <c r="IND1683" s="14"/>
      <c r="INE1683" s="14"/>
      <c r="INF1683" s="14"/>
      <c r="ING1683" s="14"/>
      <c r="INH1683" s="14"/>
      <c r="INI1683" s="14"/>
      <c r="INJ1683" s="14"/>
      <c r="INK1683" s="14"/>
      <c r="INL1683" s="14"/>
      <c r="INM1683" s="14"/>
      <c r="INN1683" s="14"/>
      <c r="INO1683" s="14"/>
      <c r="INP1683" s="14"/>
      <c r="INQ1683" s="14"/>
      <c r="INR1683" s="14"/>
      <c r="INS1683" s="14"/>
      <c r="INT1683" s="14"/>
      <c r="INU1683" s="14"/>
      <c r="INV1683" s="14"/>
      <c r="INW1683" s="14"/>
      <c r="INX1683" s="14"/>
      <c r="INY1683" s="14"/>
      <c r="INZ1683" s="14"/>
      <c r="IOA1683" s="14"/>
      <c r="IOB1683" s="14"/>
      <c r="IOC1683" s="14"/>
      <c r="IOD1683" s="14"/>
      <c r="IOE1683" s="14"/>
      <c r="IOF1683" s="14"/>
      <c r="IOG1683" s="14"/>
      <c r="IOH1683" s="14"/>
      <c r="IOI1683" s="14"/>
      <c r="IOJ1683" s="14"/>
      <c r="IOK1683" s="14"/>
      <c r="IOL1683" s="14"/>
      <c r="IOM1683" s="14"/>
      <c r="ION1683" s="14"/>
      <c r="IOO1683" s="14"/>
      <c r="IOP1683" s="14"/>
      <c r="IOQ1683" s="14"/>
      <c r="IOR1683" s="14"/>
      <c r="IOS1683" s="14"/>
      <c r="IOT1683" s="14"/>
      <c r="IOU1683" s="14"/>
      <c r="IOV1683" s="14"/>
      <c r="IOW1683" s="14"/>
      <c r="IOX1683" s="14"/>
      <c r="IOY1683" s="14"/>
      <c r="IOZ1683" s="14"/>
      <c r="IPA1683" s="14"/>
      <c r="IPB1683" s="14"/>
      <c r="IPC1683" s="14"/>
      <c r="IPD1683" s="14"/>
      <c r="IPE1683" s="14"/>
      <c r="IPF1683" s="14"/>
      <c r="IPG1683" s="14"/>
      <c r="IPH1683" s="14"/>
      <c r="IPI1683" s="14"/>
      <c r="IPJ1683" s="14"/>
      <c r="IPK1683" s="14"/>
      <c r="IPL1683" s="14"/>
      <c r="IPM1683" s="14"/>
      <c r="IPN1683" s="14"/>
      <c r="IPO1683" s="14"/>
      <c r="IPP1683" s="14"/>
      <c r="IPQ1683" s="14"/>
      <c r="IPR1683" s="14"/>
      <c r="IPS1683" s="14"/>
      <c r="IPT1683" s="14"/>
      <c r="IPU1683" s="14"/>
      <c r="IPV1683" s="14"/>
      <c r="IPW1683" s="14"/>
      <c r="IPX1683" s="14"/>
      <c r="IPY1683" s="14"/>
      <c r="IPZ1683" s="14"/>
      <c r="IQA1683" s="14"/>
      <c r="IQB1683" s="14"/>
      <c r="IQC1683" s="14"/>
      <c r="IQD1683" s="14"/>
      <c r="IQE1683" s="14"/>
      <c r="IQF1683" s="14"/>
      <c r="IQG1683" s="14"/>
      <c r="IQH1683" s="14"/>
      <c r="IQI1683" s="14"/>
      <c r="IQJ1683" s="14"/>
      <c r="IQK1683" s="14"/>
      <c r="IQL1683" s="14"/>
      <c r="IQM1683" s="14"/>
      <c r="IQN1683" s="14"/>
      <c r="IQO1683" s="14"/>
      <c r="IQP1683" s="14"/>
      <c r="IQQ1683" s="14"/>
      <c r="IQR1683" s="14"/>
      <c r="IQS1683" s="14"/>
      <c r="IQT1683" s="14"/>
      <c r="IQU1683" s="14"/>
      <c r="IQV1683" s="14"/>
      <c r="IQW1683" s="14"/>
      <c r="IQX1683" s="14"/>
      <c r="IQY1683" s="14"/>
      <c r="IQZ1683" s="14"/>
      <c r="IRA1683" s="14"/>
      <c r="IRB1683" s="14"/>
      <c r="IRC1683" s="14"/>
      <c r="IRD1683" s="14"/>
      <c r="IRE1683" s="14"/>
      <c r="IRF1683" s="14"/>
      <c r="IRG1683" s="14"/>
      <c r="IRH1683" s="14"/>
      <c r="IRI1683" s="14"/>
      <c r="IRJ1683" s="14"/>
      <c r="IRK1683" s="14"/>
      <c r="IRL1683" s="14"/>
      <c r="IRM1683" s="14"/>
      <c r="IRN1683" s="14"/>
      <c r="IRO1683" s="14"/>
      <c r="IRP1683" s="14"/>
      <c r="IRQ1683" s="14"/>
      <c r="IRR1683" s="14"/>
      <c r="IRS1683" s="14"/>
      <c r="IRT1683" s="14"/>
      <c r="IRU1683" s="14"/>
      <c r="IRV1683" s="14"/>
      <c r="IRW1683" s="14"/>
      <c r="IRX1683" s="14"/>
      <c r="IRY1683" s="14"/>
      <c r="IRZ1683" s="14"/>
      <c r="ISA1683" s="14"/>
      <c r="ISB1683" s="14"/>
      <c r="ISC1683" s="14"/>
      <c r="ISD1683" s="14"/>
      <c r="ISE1683" s="14"/>
      <c r="ISF1683" s="14"/>
      <c r="ISG1683" s="14"/>
      <c r="ISH1683" s="14"/>
      <c r="ISI1683" s="14"/>
      <c r="ISJ1683" s="14"/>
      <c r="ISK1683" s="14"/>
      <c r="ISL1683" s="14"/>
      <c r="ISM1683" s="14"/>
      <c r="ISN1683" s="14"/>
      <c r="ISO1683" s="14"/>
      <c r="ISP1683" s="14"/>
      <c r="ISQ1683" s="14"/>
      <c r="ISR1683" s="14"/>
      <c r="ISS1683" s="14"/>
      <c r="IST1683" s="14"/>
      <c r="ISU1683" s="14"/>
      <c r="ISV1683" s="14"/>
      <c r="ISW1683" s="14"/>
      <c r="ISX1683" s="14"/>
      <c r="ISY1683" s="14"/>
      <c r="ISZ1683" s="14"/>
      <c r="ITA1683" s="14"/>
      <c r="ITB1683" s="14"/>
      <c r="ITC1683" s="14"/>
      <c r="ITD1683" s="14"/>
      <c r="ITE1683" s="14"/>
      <c r="ITF1683" s="14"/>
      <c r="ITG1683" s="14"/>
      <c r="ITH1683" s="14"/>
      <c r="ITI1683" s="14"/>
      <c r="ITJ1683" s="14"/>
      <c r="ITK1683" s="14"/>
      <c r="ITL1683" s="14"/>
      <c r="ITM1683" s="14"/>
      <c r="ITN1683" s="14"/>
      <c r="ITO1683" s="14"/>
      <c r="ITP1683" s="14"/>
      <c r="ITQ1683" s="14"/>
      <c r="ITR1683" s="14"/>
      <c r="ITS1683" s="14"/>
      <c r="ITT1683" s="14"/>
      <c r="ITU1683" s="14"/>
      <c r="ITV1683" s="14"/>
      <c r="ITW1683" s="14"/>
      <c r="ITX1683" s="14"/>
      <c r="ITY1683" s="14"/>
      <c r="ITZ1683" s="14"/>
      <c r="IUA1683" s="14"/>
      <c r="IUB1683" s="14"/>
      <c r="IUC1683" s="14"/>
      <c r="IUD1683" s="14"/>
      <c r="IUE1683" s="14"/>
      <c r="IUF1683" s="14"/>
      <c r="IUG1683" s="14"/>
      <c r="IUH1683" s="14"/>
      <c r="IUI1683" s="14"/>
      <c r="IUJ1683" s="14"/>
      <c r="IUK1683" s="14"/>
      <c r="IUL1683" s="14"/>
      <c r="IUM1683" s="14"/>
      <c r="IUN1683" s="14"/>
      <c r="IUO1683" s="14"/>
      <c r="IUP1683" s="14"/>
      <c r="IUQ1683" s="14"/>
      <c r="IUR1683" s="14"/>
      <c r="IUS1683" s="14"/>
      <c r="IUT1683" s="14"/>
      <c r="IUU1683" s="14"/>
      <c r="IUV1683" s="14"/>
      <c r="IUW1683" s="14"/>
      <c r="IUX1683" s="14"/>
      <c r="IUY1683" s="14"/>
      <c r="IUZ1683" s="14"/>
      <c r="IVA1683" s="14"/>
      <c r="IVB1683" s="14"/>
      <c r="IVC1683" s="14"/>
      <c r="IVD1683" s="14"/>
      <c r="IVE1683" s="14"/>
      <c r="IVF1683" s="14"/>
      <c r="IVG1683" s="14"/>
      <c r="IVH1683" s="14"/>
      <c r="IVI1683" s="14"/>
      <c r="IVJ1683" s="14"/>
      <c r="IVK1683" s="14"/>
      <c r="IVL1683" s="14"/>
      <c r="IVM1683" s="14"/>
      <c r="IVN1683" s="14"/>
      <c r="IVO1683" s="14"/>
      <c r="IVP1683" s="14"/>
      <c r="IVQ1683" s="14"/>
      <c r="IVR1683" s="14"/>
      <c r="IVS1683" s="14"/>
      <c r="IVT1683" s="14"/>
      <c r="IVU1683" s="14"/>
      <c r="IVV1683" s="14"/>
      <c r="IVW1683" s="14"/>
      <c r="IVX1683" s="14"/>
      <c r="IVY1683" s="14"/>
      <c r="IVZ1683" s="14"/>
      <c r="IWA1683" s="14"/>
      <c r="IWB1683" s="14"/>
      <c r="IWC1683" s="14"/>
      <c r="IWD1683" s="14"/>
      <c r="IWE1683" s="14"/>
      <c r="IWF1683" s="14"/>
      <c r="IWG1683" s="14"/>
      <c r="IWH1683" s="14"/>
      <c r="IWI1683" s="14"/>
      <c r="IWJ1683" s="14"/>
      <c r="IWK1683" s="14"/>
      <c r="IWL1683" s="14"/>
      <c r="IWM1683" s="14"/>
      <c r="IWN1683" s="14"/>
      <c r="IWO1683" s="14"/>
      <c r="IWP1683" s="14"/>
      <c r="IWQ1683" s="14"/>
      <c r="IWR1683" s="14"/>
      <c r="IWS1683" s="14"/>
      <c r="IWT1683" s="14"/>
      <c r="IWU1683" s="14"/>
      <c r="IWV1683" s="14"/>
      <c r="IWW1683" s="14"/>
      <c r="IWX1683" s="14"/>
      <c r="IWY1683" s="14"/>
      <c r="IWZ1683" s="14"/>
      <c r="IXA1683" s="14"/>
      <c r="IXB1683" s="14"/>
      <c r="IXC1683" s="14"/>
      <c r="IXD1683" s="14"/>
      <c r="IXE1683" s="14"/>
      <c r="IXF1683" s="14"/>
      <c r="IXG1683" s="14"/>
      <c r="IXH1683" s="14"/>
      <c r="IXI1683" s="14"/>
      <c r="IXJ1683" s="14"/>
      <c r="IXK1683" s="14"/>
      <c r="IXL1683" s="14"/>
      <c r="IXM1683" s="14"/>
      <c r="IXN1683" s="14"/>
      <c r="IXO1683" s="14"/>
      <c r="IXP1683" s="14"/>
      <c r="IXQ1683" s="14"/>
      <c r="IXR1683" s="14"/>
      <c r="IXS1683" s="14"/>
      <c r="IXT1683" s="14"/>
      <c r="IXU1683" s="14"/>
      <c r="IXV1683" s="14"/>
      <c r="IXW1683" s="14"/>
      <c r="IXX1683" s="14"/>
      <c r="IXY1683" s="14"/>
      <c r="IXZ1683" s="14"/>
      <c r="IYA1683" s="14"/>
      <c r="IYB1683" s="14"/>
      <c r="IYC1683" s="14"/>
      <c r="IYD1683" s="14"/>
      <c r="IYE1683" s="14"/>
      <c r="IYF1683" s="14"/>
      <c r="IYG1683" s="14"/>
      <c r="IYH1683" s="14"/>
      <c r="IYI1683" s="14"/>
      <c r="IYJ1683" s="14"/>
      <c r="IYK1683" s="14"/>
      <c r="IYL1683" s="14"/>
      <c r="IYM1683" s="14"/>
      <c r="IYN1683" s="14"/>
      <c r="IYO1683" s="14"/>
      <c r="IYP1683" s="14"/>
      <c r="IYQ1683" s="14"/>
      <c r="IYR1683" s="14"/>
      <c r="IYS1683" s="14"/>
      <c r="IYT1683" s="14"/>
      <c r="IYU1683" s="14"/>
      <c r="IYV1683" s="14"/>
      <c r="IYW1683" s="14"/>
      <c r="IYX1683" s="14"/>
      <c r="IYY1683" s="14"/>
      <c r="IYZ1683" s="14"/>
      <c r="IZA1683" s="14"/>
      <c r="IZB1683" s="14"/>
      <c r="IZC1683" s="14"/>
      <c r="IZD1683" s="14"/>
      <c r="IZE1683" s="14"/>
      <c r="IZF1683" s="14"/>
      <c r="IZG1683" s="14"/>
      <c r="IZH1683" s="14"/>
      <c r="IZI1683" s="14"/>
      <c r="IZJ1683" s="14"/>
      <c r="IZK1683" s="14"/>
      <c r="IZL1683" s="14"/>
      <c r="IZM1683" s="14"/>
      <c r="IZN1683" s="14"/>
      <c r="IZO1683" s="14"/>
      <c r="IZP1683" s="14"/>
      <c r="IZQ1683" s="14"/>
      <c r="IZR1683" s="14"/>
      <c r="IZS1683" s="14"/>
      <c r="IZT1683" s="14"/>
      <c r="IZU1683" s="14"/>
      <c r="IZV1683" s="14"/>
      <c r="IZW1683" s="14"/>
      <c r="IZX1683" s="14"/>
      <c r="IZY1683" s="14"/>
      <c r="IZZ1683" s="14"/>
      <c r="JAA1683" s="14"/>
      <c r="JAB1683" s="14"/>
      <c r="JAC1683" s="14"/>
      <c r="JAD1683" s="14"/>
      <c r="JAE1683" s="14"/>
      <c r="JAF1683" s="14"/>
      <c r="JAG1683" s="14"/>
      <c r="JAH1683" s="14"/>
      <c r="JAI1683" s="14"/>
      <c r="JAJ1683" s="14"/>
      <c r="JAK1683" s="14"/>
      <c r="JAL1683" s="14"/>
      <c r="JAM1683" s="14"/>
      <c r="JAN1683" s="14"/>
      <c r="JAO1683" s="14"/>
      <c r="JAP1683" s="14"/>
      <c r="JAQ1683" s="14"/>
      <c r="JAR1683" s="14"/>
      <c r="JAS1683" s="14"/>
      <c r="JAT1683" s="14"/>
      <c r="JAU1683" s="14"/>
      <c r="JAV1683" s="14"/>
      <c r="JAW1683" s="14"/>
      <c r="JAX1683" s="14"/>
      <c r="JAY1683" s="14"/>
      <c r="JAZ1683" s="14"/>
      <c r="JBA1683" s="14"/>
      <c r="JBB1683" s="14"/>
      <c r="JBC1683" s="14"/>
      <c r="JBD1683" s="14"/>
      <c r="JBE1683" s="14"/>
      <c r="JBF1683" s="14"/>
      <c r="JBG1683" s="14"/>
      <c r="JBH1683" s="14"/>
      <c r="JBI1683" s="14"/>
      <c r="JBJ1683" s="14"/>
      <c r="JBK1683" s="14"/>
      <c r="JBL1683" s="14"/>
      <c r="JBM1683" s="14"/>
      <c r="JBN1683" s="14"/>
      <c r="JBO1683" s="14"/>
      <c r="JBP1683" s="14"/>
      <c r="JBQ1683" s="14"/>
      <c r="JBR1683" s="14"/>
      <c r="JBS1683" s="14"/>
      <c r="JBT1683" s="14"/>
      <c r="JBU1683" s="14"/>
      <c r="JBV1683" s="14"/>
      <c r="JBW1683" s="14"/>
      <c r="JBX1683" s="14"/>
      <c r="JBY1683" s="14"/>
      <c r="JBZ1683" s="14"/>
      <c r="JCA1683" s="14"/>
      <c r="JCB1683" s="14"/>
      <c r="JCC1683" s="14"/>
      <c r="JCD1683" s="14"/>
      <c r="JCE1683" s="14"/>
      <c r="JCF1683" s="14"/>
      <c r="JCG1683" s="14"/>
      <c r="JCH1683" s="14"/>
      <c r="JCI1683" s="14"/>
      <c r="JCJ1683" s="14"/>
      <c r="JCK1683" s="14"/>
      <c r="JCL1683" s="14"/>
      <c r="JCM1683" s="14"/>
      <c r="JCN1683" s="14"/>
      <c r="JCO1683" s="14"/>
      <c r="JCP1683" s="14"/>
      <c r="JCQ1683" s="14"/>
      <c r="JCR1683" s="14"/>
      <c r="JCS1683" s="14"/>
      <c r="JCT1683" s="14"/>
      <c r="JCU1683" s="14"/>
      <c r="JCV1683" s="14"/>
      <c r="JCW1683" s="14"/>
      <c r="JCX1683" s="14"/>
      <c r="JCY1683" s="14"/>
      <c r="JCZ1683" s="14"/>
      <c r="JDA1683" s="14"/>
      <c r="JDB1683" s="14"/>
      <c r="JDC1683" s="14"/>
      <c r="JDD1683" s="14"/>
      <c r="JDE1683" s="14"/>
      <c r="JDF1683" s="14"/>
      <c r="JDG1683" s="14"/>
      <c r="JDH1683" s="14"/>
      <c r="JDI1683" s="14"/>
      <c r="JDJ1683" s="14"/>
      <c r="JDK1683" s="14"/>
      <c r="JDL1683" s="14"/>
      <c r="JDM1683" s="14"/>
      <c r="JDN1683" s="14"/>
      <c r="JDO1683" s="14"/>
      <c r="JDP1683" s="14"/>
      <c r="JDQ1683" s="14"/>
      <c r="JDR1683" s="14"/>
      <c r="JDS1683" s="14"/>
      <c r="JDT1683" s="14"/>
      <c r="JDU1683" s="14"/>
      <c r="JDV1683" s="14"/>
      <c r="JDW1683" s="14"/>
      <c r="JDX1683" s="14"/>
      <c r="JDY1683" s="14"/>
      <c r="JDZ1683" s="14"/>
      <c r="JEA1683" s="14"/>
      <c r="JEB1683" s="14"/>
      <c r="JEC1683" s="14"/>
      <c r="JED1683" s="14"/>
      <c r="JEE1683" s="14"/>
      <c r="JEF1683" s="14"/>
      <c r="JEG1683" s="14"/>
      <c r="JEH1683" s="14"/>
      <c r="JEI1683" s="14"/>
      <c r="JEJ1683" s="14"/>
      <c r="JEK1683" s="14"/>
      <c r="JEL1683" s="14"/>
      <c r="JEM1683" s="14"/>
      <c r="JEN1683" s="14"/>
      <c r="JEO1683" s="14"/>
      <c r="JEP1683" s="14"/>
      <c r="JEQ1683" s="14"/>
      <c r="JER1683" s="14"/>
      <c r="JES1683" s="14"/>
      <c r="JET1683" s="14"/>
      <c r="JEU1683" s="14"/>
      <c r="JEV1683" s="14"/>
      <c r="JEW1683" s="14"/>
      <c r="JEX1683" s="14"/>
      <c r="JEY1683" s="14"/>
      <c r="JEZ1683" s="14"/>
      <c r="JFA1683" s="14"/>
      <c r="JFB1683" s="14"/>
      <c r="JFC1683" s="14"/>
      <c r="JFD1683" s="14"/>
      <c r="JFE1683" s="14"/>
      <c r="JFF1683" s="14"/>
      <c r="JFG1683" s="14"/>
      <c r="JFH1683" s="14"/>
      <c r="JFI1683" s="14"/>
      <c r="JFJ1683" s="14"/>
      <c r="JFK1683" s="14"/>
      <c r="JFL1683" s="14"/>
      <c r="JFM1683" s="14"/>
      <c r="JFN1683" s="14"/>
      <c r="JFO1683" s="14"/>
      <c r="JFP1683" s="14"/>
      <c r="JFQ1683" s="14"/>
      <c r="JFR1683" s="14"/>
      <c r="JFS1683" s="14"/>
      <c r="JFT1683" s="14"/>
      <c r="JFU1683" s="14"/>
      <c r="JFV1683" s="14"/>
      <c r="JFW1683" s="14"/>
      <c r="JFX1683" s="14"/>
      <c r="JFY1683" s="14"/>
      <c r="JFZ1683" s="14"/>
      <c r="JGA1683" s="14"/>
      <c r="JGB1683" s="14"/>
      <c r="JGC1683" s="14"/>
      <c r="JGD1683" s="14"/>
      <c r="JGE1683" s="14"/>
      <c r="JGF1683" s="14"/>
      <c r="JGG1683" s="14"/>
      <c r="JGH1683" s="14"/>
      <c r="JGI1683" s="14"/>
      <c r="JGJ1683" s="14"/>
      <c r="JGK1683" s="14"/>
      <c r="JGL1683" s="14"/>
      <c r="JGM1683" s="14"/>
      <c r="JGN1683" s="14"/>
      <c r="JGO1683" s="14"/>
      <c r="JGP1683" s="14"/>
      <c r="JGQ1683" s="14"/>
      <c r="JGR1683" s="14"/>
      <c r="JGS1683" s="14"/>
      <c r="JGT1683" s="14"/>
      <c r="JGU1683" s="14"/>
      <c r="JGV1683" s="14"/>
      <c r="JGW1683" s="14"/>
      <c r="JGX1683" s="14"/>
      <c r="JGY1683" s="14"/>
      <c r="JGZ1683" s="14"/>
      <c r="JHA1683" s="14"/>
      <c r="JHB1683" s="14"/>
      <c r="JHC1683" s="14"/>
      <c r="JHD1683" s="14"/>
      <c r="JHE1683" s="14"/>
      <c r="JHF1683" s="14"/>
      <c r="JHG1683" s="14"/>
      <c r="JHH1683" s="14"/>
      <c r="JHI1683" s="14"/>
      <c r="JHJ1683" s="14"/>
      <c r="JHK1683" s="14"/>
      <c r="JHL1683" s="14"/>
      <c r="JHM1683" s="14"/>
      <c r="JHN1683" s="14"/>
      <c r="JHO1683" s="14"/>
      <c r="JHP1683" s="14"/>
      <c r="JHQ1683" s="14"/>
      <c r="JHR1683" s="14"/>
      <c r="JHS1683" s="14"/>
      <c r="JHT1683" s="14"/>
      <c r="JHU1683" s="14"/>
      <c r="JHV1683" s="14"/>
      <c r="JHW1683" s="14"/>
      <c r="JHX1683" s="14"/>
      <c r="JHY1683" s="14"/>
      <c r="JHZ1683" s="14"/>
      <c r="JIA1683" s="14"/>
      <c r="JIB1683" s="14"/>
      <c r="JIC1683" s="14"/>
      <c r="JID1683" s="14"/>
      <c r="JIE1683" s="14"/>
      <c r="JIF1683" s="14"/>
      <c r="JIG1683" s="14"/>
      <c r="JIH1683" s="14"/>
      <c r="JII1683" s="14"/>
      <c r="JIJ1683" s="14"/>
      <c r="JIK1683" s="14"/>
      <c r="JIL1683" s="14"/>
      <c r="JIM1683" s="14"/>
      <c r="JIN1683" s="14"/>
      <c r="JIO1683" s="14"/>
      <c r="JIP1683" s="14"/>
      <c r="JIQ1683" s="14"/>
      <c r="JIR1683" s="14"/>
      <c r="JIS1683" s="14"/>
      <c r="JIT1683" s="14"/>
      <c r="JIU1683" s="14"/>
      <c r="JIV1683" s="14"/>
      <c r="JIW1683" s="14"/>
      <c r="JIX1683" s="14"/>
      <c r="JIY1683" s="14"/>
      <c r="JIZ1683" s="14"/>
      <c r="JJA1683" s="14"/>
      <c r="JJB1683" s="14"/>
      <c r="JJC1683" s="14"/>
      <c r="JJD1683" s="14"/>
      <c r="JJE1683" s="14"/>
      <c r="JJF1683" s="14"/>
      <c r="JJG1683" s="14"/>
      <c r="JJH1683" s="14"/>
      <c r="JJI1683" s="14"/>
      <c r="JJJ1683" s="14"/>
      <c r="JJK1683" s="14"/>
      <c r="JJL1683" s="14"/>
      <c r="JJM1683" s="14"/>
      <c r="JJN1683" s="14"/>
      <c r="JJO1683" s="14"/>
      <c r="JJP1683" s="14"/>
      <c r="JJQ1683" s="14"/>
      <c r="JJR1683" s="14"/>
      <c r="JJS1683" s="14"/>
      <c r="JJT1683" s="14"/>
      <c r="JJU1683" s="14"/>
      <c r="JJV1683" s="14"/>
      <c r="JJW1683" s="14"/>
      <c r="JJX1683" s="14"/>
      <c r="JJY1683" s="14"/>
      <c r="JJZ1683" s="14"/>
      <c r="JKA1683" s="14"/>
      <c r="JKB1683" s="14"/>
      <c r="JKC1683" s="14"/>
      <c r="JKD1683" s="14"/>
      <c r="JKE1683" s="14"/>
      <c r="JKF1683" s="14"/>
      <c r="JKG1683" s="14"/>
      <c r="JKH1683" s="14"/>
      <c r="JKI1683" s="14"/>
      <c r="JKJ1683" s="14"/>
      <c r="JKK1683" s="14"/>
      <c r="JKL1683" s="14"/>
      <c r="JKM1683" s="14"/>
      <c r="JKN1683" s="14"/>
      <c r="JKO1683" s="14"/>
      <c r="JKP1683" s="14"/>
      <c r="JKQ1683" s="14"/>
      <c r="JKR1683" s="14"/>
      <c r="JKS1683" s="14"/>
      <c r="JKT1683" s="14"/>
      <c r="JKU1683" s="14"/>
      <c r="JKV1683" s="14"/>
      <c r="JKW1683" s="14"/>
      <c r="JKX1683" s="14"/>
      <c r="JKY1683" s="14"/>
      <c r="JKZ1683" s="14"/>
      <c r="JLA1683" s="14"/>
      <c r="JLB1683" s="14"/>
      <c r="JLC1683" s="14"/>
      <c r="JLD1683" s="14"/>
      <c r="JLE1683" s="14"/>
      <c r="JLF1683" s="14"/>
      <c r="JLG1683" s="14"/>
      <c r="JLH1683" s="14"/>
      <c r="JLI1683" s="14"/>
      <c r="JLJ1683" s="14"/>
      <c r="JLK1683" s="14"/>
      <c r="JLL1683" s="14"/>
      <c r="JLM1683" s="14"/>
      <c r="JLN1683" s="14"/>
      <c r="JLO1683" s="14"/>
      <c r="JLP1683" s="14"/>
      <c r="JLQ1683" s="14"/>
      <c r="JLR1683" s="14"/>
      <c r="JLS1683" s="14"/>
      <c r="JLT1683" s="14"/>
      <c r="JLU1683" s="14"/>
      <c r="JLV1683" s="14"/>
      <c r="JLW1683" s="14"/>
      <c r="JLX1683" s="14"/>
      <c r="JLY1683" s="14"/>
      <c r="JLZ1683" s="14"/>
      <c r="JMA1683" s="14"/>
      <c r="JMB1683" s="14"/>
      <c r="JMC1683" s="14"/>
      <c r="JMD1683" s="14"/>
      <c r="JME1683" s="14"/>
      <c r="JMF1683" s="14"/>
      <c r="JMG1683" s="14"/>
      <c r="JMH1683" s="14"/>
      <c r="JMI1683" s="14"/>
      <c r="JMJ1683" s="14"/>
      <c r="JMK1683" s="14"/>
      <c r="JML1683" s="14"/>
      <c r="JMM1683" s="14"/>
      <c r="JMN1683" s="14"/>
      <c r="JMO1683" s="14"/>
      <c r="JMP1683" s="14"/>
      <c r="JMQ1683" s="14"/>
      <c r="JMR1683" s="14"/>
      <c r="JMS1683" s="14"/>
      <c r="JMT1683" s="14"/>
      <c r="JMU1683" s="14"/>
      <c r="JMV1683" s="14"/>
      <c r="JMW1683" s="14"/>
      <c r="JMX1683" s="14"/>
      <c r="JMY1683" s="14"/>
      <c r="JMZ1683" s="14"/>
      <c r="JNA1683" s="14"/>
      <c r="JNB1683" s="14"/>
      <c r="JNC1683" s="14"/>
      <c r="JND1683" s="14"/>
      <c r="JNE1683" s="14"/>
      <c r="JNF1683" s="14"/>
      <c r="JNG1683" s="14"/>
      <c r="JNH1683" s="14"/>
      <c r="JNI1683" s="14"/>
      <c r="JNJ1683" s="14"/>
      <c r="JNK1683" s="14"/>
      <c r="JNL1683" s="14"/>
      <c r="JNM1683" s="14"/>
      <c r="JNN1683" s="14"/>
      <c r="JNO1683" s="14"/>
      <c r="JNP1683" s="14"/>
      <c r="JNQ1683" s="14"/>
      <c r="JNR1683" s="14"/>
      <c r="JNS1683" s="14"/>
      <c r="JNT1683" s="14"/>
      <c r="JNU1683" s="14"/>
      <c r="JNV1683" s="14"/>
      <c r="JNW1683" s="14"/>
      <c r="JNX1683" s="14"/>
      <c r="JNY1683" s="14"/>
      <c r="JNZ1683" s="14"/>
      <c r="JOA1683" s="14"/>
      <c r="JOB1683" s="14"/>
      <c r="JOC1683" s="14"/>
      <c r="JOD1683" s="14"/>
      <c r="JOE1683" s="14"/>
      <c r="JOF1683" s="14"/>
      <c r="JOG1683" s="14"/>
      <c r="JOH1683" s="14"/>
      <c r="JOI1683" s="14"/>
      <c r="JOJ1683" s="14"/>
      <c r="JOK1683" s="14"/>
      <c r="JOL1683" s="14"/>
      <c r="JOM1683" s="14"/>
      <c r="JON1683" s="14"/>
      <c r="JOO1683" s="14"/>
      <c r="JOP1683" s="14"/>
      <c r="JOQ1683" s="14"/>
      <c r="JOR1683" s="14"/>
      <c r="JOS1683" s="14"/>
      <c r="JOT1683" s="14"/>
      <c r="JOU1683" s="14"/>
      <c r="JOV1683" s="14"/>
      <c r="JOW1683" s="14"/>
      <c r="JOX1683" s="14"/>
      <c r="JOY1683" s="14"/>
      <c r="JOZ1683" s="14"/>
      <c r="JPA1683" s="14"/>
      <c r="JPB1683" s="14"/>
      <c r="JPC1683" s="14"/>
      <c r="JPD1683" s="14"/>
      <c r="JPE1683" s="14"/>
      <c r="JPF1683" s="14"/>
      <c r="JPG1683" s="14"/>
      <c r="JPH1683" s="14"/>
      <c r="JPI1683" s="14"/>
      <c r="JPJ1683" s="14"/>
      <c r="JPK1683" s="14"/>
      <c r="JPL1683" s="14"/>
      <c r="JPM1683" s="14"/>
      <c r="JPN1683" s="14"/>
      <c r="JPO1683" s="14"/>
      <c r="JPP1683" s="14"/>
      <c r="JPQ1683" s="14"/>
      <c r="JPR1683" s="14"/>
      <c r="JPS1683" s="14"/>
      <c r="JPT1683" s="14"/>
      <c r="JPU1683" s="14"/>
      <c r="JPV1683" s="14"/>
      <c r="JPW1683" s="14"/>
      <c r="JPX1683" s="14"/>
      <c r="JPY1683" s="14"/>
      <c r="JPZ1683" s="14"/>
      <c r="JQA1683" s="14"/>
      <c r="JQB1683" s="14"/>
      <c r="JQC1683" s="14"/>
      <c r="JQD1683" s="14"/>
      <c r="JQE1683" s="14"/>
      <c r="JQF1683" s="14"/>
      <c r="JQG1683" s="14"/>
      <c r="JQH1683" s="14"/>
      <c r="JQI1683" s="14"/>
      <c r="JQJ1683" s="14"/>
      <c r="JQK1683" s="14"/>
      <c r="JQL1683" s="14"/>
      <c r="JQM1683" s="14"/>
      <c r="JQN1683" s="14"/>
      <c r="JQO1683" s="14"/>
      <c r="JQP1683" s="14"/>
      <c r="JQQ1683" s="14"/>
      <c r="JQR1683" s="14"/>
      <c r="JQS1683" s="14"/>
      <c r="JQT1683" s="14"/>
      <c r="JQU1683" s="14"/>
      <c r="JQV1683" s="14"/>
      <c r="JQW1683" s="14"/>
      <c r="JQX1683" s="14"/>
      <c r="JQY1683" s="14"/>
      <c r="JQZ1683" s="14"/>
      <c r="JRA1683" s="14"/>
      <c r="JRB1683" s="14"/>
      <c r="JRC1683" s="14"/>
      <c r="JRD1683" s="14"/>
      <c r="JRE1683" s="14"/>
      <c r="JRF1683" s="14"/>
      <c r="JRG1683" s="14"/>
      <c r="JRH1683" s="14"/>
      <c r="JRI1683" s="14"/>
      <c r="JRJ1683" s="14"/>
      <c r="JRK1683" s="14"/>
      <c r="JRL1683" s="14"/>
      <c r="JRM1683" s="14"/>
      <c r="JRN1683" s="14"/>
      <c r="JRO1683" s="14"/>
      <c r="JRP1683" s="14"/>
      <c r="JRQ1683" s="14"/>
      <c r="JRR1683" s="14"/>
      <c r="JRS1683" s="14"/>
      <c r="JRT1683" s="14"/>
      <c r="JRU1683" s="14"/>
      <c r="JRV1683" s="14"/>
      <c r="JRW1683" s="14"/>
      <c r="JRX1683" s="14"/>
      <c r="JRY1683" s="14"/>
      <c r="JRZ1683" s="14"/>
      <c r="JSA1683" s="14"/>
      <c r="JSB1683" s="14"/>
      <c r="JSC1683" s="14"/>
      <c r="JSD1683" s="14"/>
      <c r="JSE1683" s="14"/>
      <c r="JSF1683" s="14"/>
      <c r="JSG1683" s="14"/>
      <c r="JSH1683" s="14"/>
      <c r="JSI1683" s="14"/>
      <c r="JSJ1683" s="14"/>
      <c r="JSK1683" s="14"/>
      <c r="JSL1683" s="14"/>
      <c r="JSM1683" s="14"/>
      <c r="JSN1683" s="14"/>
      <c r="JSO1683" s="14"/>
      <c r="JSP1683" s="14"/>
      <c r="JSQ1683" s="14"/>
      <c r="JSR1683" s="14"/>
      <c r="JSS1683" s="14"/>
      <c r="JST1683" s="14"/>
      <c r="JSU1683" s="14"/>
      <c r="JSV1683" s="14"/>
      <c r="JSW1683" s="14"/>
      <c r="JSX1683" s="14"/>
      <c r="JSY1683" s="14"/>
      <c r="JSZ1683" s="14"/>
      <c r="JTA1683" s="14"/>
      <c r="JTB1683" s="14"/>
      <c r="JTC1683" s="14"/>
      <c r="JTD1683" s="14"/>
      <c r="JTE1683" s="14"/>
      <c r="JTF1683" s="14"/>
      <c r="JTG1683" s="14"/>
      <c r="JTH1683" s="14"/>
      <c r="JTI1683" s="14"/>
      <c r="JTJ1683" s="14"/>
      <c r="JTK1683" s="14"/>
      <c r="JTL1683" s="14"/>
      <c r="JTM1683" s="14"/>
      <c r="JTN1683" s="14"/>
      <c r="JTO1683" s="14"/>
      <c r="JTP1683" s="14"/>
      <c r="JTQ1683" s="14"/>
      <c r="JTR1683" s="14"/>
      <c r="JTS1683" s="14"/>
      <c r="JTT1683" s="14"/>
      <c r="JTU1683" s="14"/>
      <c r="JTV1683" s="14"/>
      <c r="JTW1683" s="14"/>
      <c r="JTX1683" s="14"/>
      <c r="JTY1683" s="14"/>
      <c r="JTZ1683" s="14"/>
      <c r="JUA1683" s="14"/>
      <c r="JUB1683" s="14"/>
      <c r="JUC1683" s="14"/>
      <c r="JUD1683" s="14"/>
      <c r="JUE1683" s="14"/>
      <c r="JUF1683" s="14"/>
      <c r="JUG1683" s="14"/>
      <c r="JUH1683" s="14"/>
      <c r="JUI1683" s="14"/>
      <c r="JUJ1683" s="14"/>
      <c r="JUK1683" s="14"/>
      <c r="JUL1683" s="14"/>
      <c r="JUM1683" s="14"/>
      <c r="JUN1683" s="14"/>
      <c r="JUO1683" s="14"/>
      <c r="JUP1683" s="14"/>
      <c r="JUQ1683" s="14"/>
      <c r="JUR1683" s="14"/>
      <c r="JUS1683" s="14"/>
      <c r="JUT1683" s="14"/>
      <c r="JUU1683" s="14"/>
      <c r="JUV1683" s="14"/>
      <c r="JUW1683" s="14"/>
      <c r="JUX1683" s="14"/>
      <c r="JUY1683" s="14"/>
      <c r="JUZ1683" s="14"/>
      <c r="JVA1683" s="14"/>
      <c r="JVB1683" s="14"/>
      <c r="JVC1683" s="14"/>
      <c r="JVD1683" s="14"/>
      <c r="JVE1683" s="14"/>
      <c r="JVF1683" s="14"/>
      <c r="JVG1683" s="14"/>
      <c r="JVH1683" s="14"/>
      <c r="JVI1683" s="14"/>
      <c r="JVJ1683" s="14"/>
      <c r="JVK1683" s="14"/>
      <c r="JVL1683" s="14"/>
      <c r="JVM1683" s="14"/>
      <c r="JVN1683" s="14"/>
      <c r="JVO1683" s="14"/>
      <c r="JVP1683" s="14"/>
      <c r="JVQ1683" s="14"/>
      <c r="JVR1683" s="14"/>
      <c r="JVS1683" s="14"/>
      <c r="JVT1683" s="14"/>
      <c r="JVU1683" s="14"/>
      <c r="JVV1683" s="14"/>
      <c r="JVW1683" s="14"/>
      <c r="JVX1683" s="14"/>
      <c r="JVY1683" s="14"/>
      <c r="JVZ1683" s="14"/>
      <c r="JWA1683" s="14"/>
      <c r="JWB1683" s="14"/>
      <c r="JWC1683" s="14"/>
      <c r="JWD1683" s="14"/>
      <c r="JWE1683" s="14"/>
      <c r="JWF1683" s="14"/>
      <c r="JWG1683" s="14"/>
      <c r="JWH1683" s="14"/>
      <c r="JWI1683" s="14"/>
      <c r="JWJ1683" s="14"/>
      <c r="JWK1683" s="14"/>
      <c r="JWL1683" s="14"/>
      <c r="JWM1683" s="14"/>
      <c r="JWN1683" s="14"/>
      <c r="JWO1683" s="14"/>
      <c r="JWP1683" s="14"/>
      <c r="JWQ1683" s="14"/>
      <c r="JWR1683" s="14"/>
      <c r="JWS1683" s="14"/>
      <c r="JWT1683" s="14"/>
      <c r="JWU1683" s="14"/>
      <c r="JWV1683" s="14"/>
      <c r="JWW1683" s="14"/>
      <c r="JWX1683" s="14"/>
      <c r="JWY1683" s="14"/>
      <c r="JWZ1683" s="14"/>
      <c r="JXA1683" s="14"/>
      <c r="JXB1683" s="14"/>
      <c r="JXC1683" s="14"/>
      <c r="JXD1683" s="14"/>
      <c r="JXE1683" s="14"/>
      <c r="JXF1683" s="14"/>
      <c r="JXG1683" s="14"/>
      <c r="JXH1683" s="14"/>
      <c r="JXI1683" s="14"/>
      <c r="JXJ1683" s="14"/>
      <c r="JXK1683" s="14"/>
      <c r="JXL1683" s="14"/>
      <c r="JXM1683" s="14"/>
      <c r="JXN1683" s="14"/>
      <c r="JXO1683" s="14"/>
      <c r="JXP1683" s="14"/>
      <c r="JXQ1683" s="14"/>
      <c r="JXR1683" s="14"/>
      <c r="JXS1683" s="14"/>
      <c r="JXT1683" s="14"/>
      <c r="JXU1683" s="14"/>
      <c r="JXV1683" s="14"/>
      <c r="JXW1683" s="14"/>
      <c r="JXX1683" s="14"/>
      <c r="JXY1683" s="14"/>
      <c r="JXZ1683" s="14"/>
      <c r="JYA1683" s="14"/>
      <c r="JYB1683" s="14"/>
      <c r="JYC1683" s="14"/>
      <c r="JYD1683" s="14"/>
      <c r="JYE1683" s="14"/>
      <c r="JYF1683" s="14"/>
      <c r="JYG1683" s="14"/>
      <c r="JYH1683" s="14"/>
      <c r="JYI1683" s="14"/>
      <c r="JYJ1683" s="14"/>
      <c r="JYK1683" s="14"/>
      <c r="JYL1683" s="14"/>
      <c r="JYM1683" s="14"/>
      <c r="JYN1683" s="14"/>
      <c r="JYO1683" s="14"/>
      <c r="JYP1683" s="14"/>
      <c r="JYQ1683" s="14"/>
      <c r="JYR1683" s="14"/>
      <c r="JYS1683" s="14"/>
      <c r="JYT1683" s="14"/>
      <c r="JYU1683" s="14"/>
      <c r="JYV1683" s="14"/>
      <c r="JYW1683" s="14"/>
      <c r="JYX1683" s="14"/>
      <c r="JYY1683" s="14"/>
      <c r="JYZ1683" s="14"/>
      <c r="JZA1683" s="14"/>
      <c r="JZB1683" s="14"/>
      <c r="JZC1683" s="14"/>
      <c r="JZD1683" s="14"/>
      <c r="JZE1683" s="14"/>
      <c r="JZF1683" s="14"/>
      <c r="JZG1683" s="14"/>
      <c r="JZH1683" s="14"/>
      <c r="JZI1683" s="14"/>
      <c r="JZJ1683" s="14"/>
      <c r="JZK1683" s="14"/>
      <c r="JZL1683" s="14"/>
      <c r="JZM1683" s="14"/>
      <c r="JZN1683" s="14"/>
      <c r="JZO1683" s="14"/>
      <c r="JZP1683" s="14"/>
      <c r="JZQ1683" s="14"/>
      <c r="JZR1683" s="14"/>
      <c r="JZS1683" s="14"/>
      <c r="JZT1683" s="14"/>
      <c r="JZU1683" s="14"/>
      <c r="JZV1683" s="14"/>
      <c r="JZW1683" s="14"/>
      <c r="JZX1683" s="14"/>
      <c r="JZY1683" s="14"/>
      <c r="JZZ1683" s="14"/>
      <c r="KAA1683" s="14"/>
      <c r="KAB1683" s="14"/>
      <c r="KAC1683" s="14"/>
      <c r="KAD1683" s="14"/>
      <c r="KAE1683" s="14"/>
      <c r="KAF1683" s="14"/>
      <c r="KAG1683" s="14"/>
      <c r="KAH1683" s="14"/>
      <c r="KAI1683" s="14"/>
      <c r="KAJ1683" s="14"/>
      <c r="KAK1683" s="14"/>
      <c r="KAL1683" s="14"/>
      <c r="KAM1683" s="14"/>
      <c r="KAN1683" s="14"/>
      <c r="KAO1683" s="14"/>
      <c r="KAP1683" s="14"/>
      <c r="KAQ1683" s="14"/>
      <c r="KAR1683" s="14"/>
      <c r="KAS1683" s="14"/>
      <c r="KAT1683" s="14"/>
      <c r="KAU1683" s="14"/>
      <c r="KAV1683" s="14"/>
      <c r="KAW1683" s="14"/>
      <c r="KAX1683" s="14"/>
      <c r="KAY1683" s="14"/>
      <c r="KAZ1683" s="14"/>
      <c r="KBA1683" s="14"/>
      <c r="KBB1683" s="14"/>
      <c r="KBC1683" s="14"/>
      <c r="KBD1683" s="14"/>
      <c r="KBE1683" s="14"/>
      <c r="KBF1683" s="14"/>
      <c r="KBG1683" s="14"/>
      <c r="KBH1683" s="14"/>
      <c r="KBI1683" s="14"/>
      <c r="KBJ1683" s="14"/>
      <c r="KBK1683" s="14"/>
      <c r="KBL1683" s="14"/>
      <c r="KBM1683" s="14"/>
      <c r="KBN1683" s="14"/>
      <c r="KBO1683" s="14"/>
      <c r="KBP1683" s="14"/>
      <c r="KBQ1683" s="14"/>
      <c r="KBR1683" s="14"/>
      <c r="KBS1683" s="14"/>
      <c r="KBT1683" s="14"/>
      <c r="KBU1683" s="14"/>
      <c r="KBV1683" s="14"/>
      <c r="KBW1683" s="14"/>
      <c r="KBX1683" s="14"/>
      <c r="KBY1683" s="14"/>
      <c r="KBZ1683" s="14"/>
      <c r="KCA1683" s="14"/>
      <c r="KCB1683" s="14"/>
      <c r="KCC1683" s="14"/>
      <c r="KCD1683" s="14"/>
      <c r="KCE1683" s="14"/>
      <c r="KCF1683" s="14"/>
      <c r="KCG1683" s="14"/>
      <c r="KCH1683" s="14"/>
      <c r="KCI1683" s="14"/>
      <c r="KCJ1683" s="14"/>
      <c r="KCK1683" s="14"/>
      <c r="KCL1683" s="14"/>
      <c r="KCM1683" s="14"/>
      <c r="KCN1683" s="14"/>
      <c r="KCO1683" s="14"/>
      <c r="KCP1683" s="14"/>
      <c r="KCQ1683" s="14"/>
      <c r="KCR1683" s="14"/>
      <c r="KCS1683" s="14"/>
      <c r="KCT1683" s="14"/>
      <c r="KCU1683" s="14"/>
      <c r="KCV1683" s="14"/>
      <c r="KCW1683" s="14"/>
      <c r="KCX1683" s="14"/>
      <c r="KCY1683" s="14"/>
      <c r="KCZ1683" s="14"/>
      <c r="KDA1683" s="14"/>
      <c r="KDB1683" s="14"/>
      <c r="KDC1683" s="14"/>
      <c r="KDD1683" s="14"/>
      <c r="KDE1683" s="14"/>
      <c r="KDF1683" s="14"/>
      <c r="KDG1683" s="14"/>
      <c r="KDH1683" s="14"/>
      <c r="KDI1683" s="14"/>
      <c r="KDJ1683" s="14"/>
      <c r="KDK1683" s="14"/>
      <c r="KDL1683" s="14"/>
      <c r="KDM1683" s="14"/>
      <c r="KDN1683" s="14"/>
      <c r="KDO1683" s="14"/>
      <c r="KDP1683" s="14"/>
      <c r="KDQ1683" s="14"/>
      <c r="KDR1683" s="14"/>
      <c r="KDS1683" s="14"/>
      <c r="KDT1683" s="14"/>
      <c r="KDU1683" s="14"/>
      <c r="KDV1683" s="14"/>
      <c r="KDW1683" s="14"/>
      <c r="KDX1683" s="14"/>
      <c r="KDY1683" s="14"/>
      <c r="KDZ1683" s="14"/>
      <c r="KEA1683" s="14"/>
      <c r="KEB1683" s="14"/>
      <c r="KEC1683" s="14"/>
      <c r="KED1683" s="14"/>
      <c r="KEE1683" s="14"/>
      <c r="KEF1683" s="14"/>
      <c r="KEG1683" s="14"/>
      <c r="KEH1683" s="14"/>
      <c r="KEI1683" s="14"/>
      <c r="KEJ1683" s="14"/>
      <c r="KEK1683" s="14"/>
      <c r="KEL1683" s="14"/>
      <c r="KEM1683" s="14"/>
      <c r="KEN1683" s="14"/>
      <c r="KEO1683" s="14"/>
      <c r="KEP1683" s="14"/>
      <c r="KEQ1683" s="14"/>
      <c r="KER1683" s="14"/>
      <c r="KES1683" s="14"/>
      <c r="KET1683" s="14"/>
      <c r="KEU1683" s="14"/>
      <c r="KEV1683" s="14"/>
      <c r="KEW1683" s="14"/>
      <c r="KEX1683" s="14"/>
      <c r="KEY1683" s="14"/>
      <c r="KEZ1683" s="14"/>
      <c r="KFA1683" s="14"/>
      <c r="KFB1683" s="14"/>
      <c r="KFC1683" s="14"/>
      <c r="KFD1683" s="14"/>
      <c r="KFE1683" s="14"/>
      <c r="KFF1683" s="14"/>
      <c r="KFG1683" s="14"/>
      <c r="KFH1683" s="14"/>
      <c r="KFI1683" s="14"/>
      <c r="KFJ1683" s="14"/>
      <c r="KFK1683" s="14"/>
      <c r="KFL1683" s="14"/>
      <c r="KFM1683" s="14"/>
      <c r="KFN1683" s="14"/>
      <c r="KFO1683" s="14"/>
      <c r="KFP1683" s="14"/>
      <c r="KFQ1683" s="14"/>
      <c r="KFR1683" s="14"/>
      <c r="KFS1683" s="14"/>
      <c r="KFT1683" s="14"/>
      <c r="KFU1683" s="14"/>
      <c r="KFV1683" s="14"/>
      <c r="KFW1683" s="14"/>
      <c r="KFX1683" s="14"/>
      <c r="KFY1683" s="14"/>
      <c r="KFZ1683" s="14"/>
      <c r="KGA1683" s="14"/>
      <c r="KGB1683" s="14"/>
      <c r="KGC1683" s="14"/>
      <c r="KGD1683" s="14"/>
      <c r="KGE1683" s="14"/>
      <c r="KGF1683" s="14"/>
      <c r="KGG1683" s="14"/>
      <c r="KGH1683" s="14"/>
      <c r="KGI1683" s="14"/>
      <c r="KGJ1683" s="14"/>
      <c r="KGK1683" s="14"/>
      <c r="KGL1683" s="14"/>
      <c r="KGM1683" s="14"/>
      <c r="KGN1683" s="14"/>
      <c r="KGO1683" s="14"/>
      <c r="KGP1683" s="14"/>
      <c r="KGQ1683" s="14"/>
      <c r="KGR1683" s="14"/>
      <c r="KGS1683" s="14"/>
      <c r="KGT1683" s="14"/>
      <c r="KGU1683" s="14"/>
      <c r="KGV1683" s="14"/>
      <c r="KGW1683" s="14"/>
      <c r="KGX1683" s="14"/>
      <c r="KGY1683" s="14"/>
      <c r="KGZ1683" s="14"/>
      <c r="KHA1683" s="14"/>
      <c r="KHB1683" s="14"/>
      <c r="KHC1683" s="14"/>
      <c r="KHD1683" s="14"/>
      <c r="KHE1683" s="14"/>
      <c r="KHF1683" s="14"/>
      <c r="KHG1683" s="14"/>
      <c r="KHH1683" s="14"/>
      <c r="KHI1683" s="14"/>
      <c r="KHJ1683" s="14"/>
      <c r="KHK1683" s="14"/>
      <c r="KHL1683" s="14"/>
      <c r="KHM1683" s="14"/>
      <c r="KHN1683" s="14"/>
      <c r="KHO1683" s="14"/>
      <c r="KHP1683" s="14"/>
      <c r="KHQ1683" s="14"/>
      <c r="KHR1683" s="14"/>
      <c r="KHS1683" s="14"/>
      <c r="KHT1683" s="14"/>
      <c r="KHU1683" s="14"/>
      <c r="KHV1683" s="14"/>
      <c r="KHW1683" s="14"/>
      <c r="KHX1683" s="14"/>
      <c r="KHY1683" s="14"/>
      <c r="KHZ1683" s="14"/>
      <c r="KIA1683" s="14"/>
      <c r="KIB1683" s="14"/>
      <c r="KIC1683" s="14"/>
      <c r="KID1683" s="14"/>
      <c r="KIE1683" s="14"/>
      <c r="KIF1683" s="14"/>
      <c r="KIG1683" s="14"/>
      <c r="KIH1683" s="14"/>
      <c r="KII1683" s="14"/>
      <c r="KIJ1683" s="14"/>
      <c r="KIK1683" s="14"/>
      <c r="KIL1683" s="14"/>
      <c r="KIM1683" s="14"/>
      <c r="KIN1683" s="14"/>
      <c r="KIO1683" s="14"/>
      <c r="KIP1683" s="14"/>
      <c r="KIQ1683" s="14"/>
      <c r="KIR1683" s="14"/>
      <c r="KIS1683" s="14"/>
      <c r="KIT1683" s="14"/>
      <c r="KIU1683" s="14"/>
      <c r="KIV1683" s="14"/>
      <c r="KIW1683" s="14"/>
      <c r="KIX1683" s="14"/>
      <c r="KIY1683" s="14"/>
      <c r="KIZ1683" s="14"/>
      <c r="KJA1683" s="14"/>
      <c r="KJB1683" s="14"/>
      <c r="KJC1683" s="14"/>
      <c r="KJD1683" s="14"/>
      <c r="KJE1683" s="14"/>
      <c r="KJF1683" s="14"/>
      <c r="KJG1683" s="14"/>
      <c r="KJH1683" s="14"/>
      <c r="KJI1683" s="14"/>
      <c r="KJJ1683" s="14"/>
      <c r="KJK1683" s="14"/>
      <c r="KJL1683" s="14"/>
      <c r="KJM1683" s="14"/>
      <c r="KJN1683" s="14"/>
      <c r="KJO1683" s="14"/>
      <c r="KJP1683" s="14"/>
      <c r="KJQ1683" s="14"/>
      <c r="KJR1683" s="14"/>
      <c r="KJS1683" s="14"/>
      <c r="KJT1683" s="14"/>
      <c r="KJU1683" s="14"/>
      <c r="KJV1683" s="14"/>
      <c r="KJW1683" s="14"/>
      <c r="KJX1683" s="14"/>
      <c r="KJY1683" s="14"/>
      <c r="KJZ1683" s="14"/>
      <c r="KKA1683" s="14"/>
      <c r="KKB1683" s="14"/>
      <c r="KKC1683" s="14"/>
      <c r="KKD1683" s="14"/>
      <c r="KKE1683" s="14"/>
      <c r="KKF1683" s="14"/>
      <c r="KKG1683" s="14"/>
      <c r="KKH1683" s="14"/>
      <c r="KKI1683" s="14"/>
      <c r="KKJ1683" s="14"/>
      <c r="KKK1683" s="14"/>
      <c r="KKL1683" s="14"/>
      <c r="KKM1683" s="14"/>
      <c r="KKN1683" s="14"/>
      <c r="KKO1683" s="14"/>
      <c r="KKP1683" s="14"/>
      <c r="KKQ1683" s="14"/>
      <c r="KKR1683" s="14"/>
      <c r="KKS1683" s="14"/>
      <c r="KKT1683" s="14"/>
      <c r="KKU1683" s="14"/>
      <c r="KKV1683" s="14"/>
      <c r="KKW1683" s="14"/>
      <c r="KKX1683" s="14"/>
      <c r="KKY1683" s="14"/>
      <c r="KKZ1683" s="14"/>
      <c r="KLA1683" s="14"/>
      <c r="KLB1683" s="14"/>
      <c r="KLC1683" s="14"/>
      <c r="KLD1683" s="14"/>
      <c r="KLE1683" s="14"/>
      <c r="KLF1683" s="14"/>
      <c r="KLG1683" s="14"/>
      <c r="KLH1683" s="14"/>
      <c r="KLI1683" s="14"/>
      <c r="KLJ1683" s="14"/>
      <c r="KLK1683" s="14"/>
      <c r="KLL1683" s="14"/>
      <c r="KLM1683" s="14"/>
      <c r="KLN1683" s="14"/>
      <c r="KLO1683" s="14"/>
      <c r="KLP1683" s="14"/>
      <c r="KLQ1683" s="14"/>
      <c r="KLR1683" s="14"/>
      <c r="KLS1683" s="14"/>
      <c r="KLT1683" s="14"/>
      <c r="KLU1683" s="14"/>
      <c r="KLV1683" s="14"/>
      <c r="KLW1683" s="14"/>
      <c r="KLX1683" s="14"/>
      <c r="KLY1683" s="14"/>
      <c r="KLZ1683" s="14"/>
      <c r="KMA1683" s="14"/>
      <c r="KMB1683" s="14"/>
      <c r="KMC1683" s="14"/>
      <c r="KMD1683" s="14"/>
      <c r="KME1683" s="14"/>
      <c r="KMF1683" s="14"/>
      <c r="KMG1683" s="14"/>
      <c r="KMH1683" s="14"/>
      <c r="KMI1683" s="14"/>
      <c r="KMJ1683" s="14"/>
      <c r="KMK1683" s="14"/>
      <c r="KML1683" s="14"/>
      <c r="KMM1683" s="14"/>
      <c r="KMN1683" s="14"/>
      <c r="KMO1683" s="14"/>
      <c r="KMP1683" s="14"/>
      <c r="KMQ1683" s="14"/>
      <c r="KMR1683" s="14"/>
      <c r="KMS1683" s="14"/>
      <c r="KMT1683" s="14"/>
      <c r="KMU1683" s="14"/>
      <c r="KMV1683" s="14"/>
      <c r="KMW1683" s="14"/>
      <c r="KMX1683" s="14"/>
      <c r="KMY1683" s="14"/>
      <c r="KMZ1683" s="14"/>
      <c r="KNA1683" s="14"/>
      <c r="KNB1683" s="14"/>
      <c r="KNC1683" s="14"/>
      <c r="KND1683" s="14"/>
      <c r="KNE1683" s="14"/>
      <c r="KNF1683" s="14"/>
      <c r="KNG1683" s="14"/>
      <c r="KNH1683" s="14"/>
      <c r="KNI1683" s="14"/>
      <c r="KNJ1683" s="14"/>
      <c r="KNK1683" s="14"/>
      <c r="KNL1683" s="14"/>
      <c r="KNM1683" s="14"/>
      <c r="KNN1683" s="14"/>
      <c r="KNO1683" s="14"/>
      <c r="KNP1683" s="14"/>
      <c r="KNQ1683" s="14"/>
      <c r="KNR1683" s="14"/>
      <c r="KNS1683" s="14"/>
      <c r="KNT1683" s="14"/>
      <c r="KNU1683" s="14"/>
      <c r="KNV1683" s="14"/>
      <c r="KNW1683" s="14"/>
      <c r="KNX1683" s="14"/>
      <c r="KNY1683" s="14"/>
      <c r="KNZ1683" s="14"/>
      <c r="KOA1683" s="14"/>
      <c r="KOB1683" s="14"/>
      <c r="KOC1683" s="14"/>
      <c r="KOD1683" s="14"/>
      <c r="KOE1683" s="14"/>
      <c r="KOF1683" s="14"/>
      <c r="KOG1683" s="14"/>
      <c r="KOH1683" s="14"/>
      <c r="KOI1683" s="14"/>
      <c r="KOJ1683" s="14"/>
      <c r="KOK1683" s="14"/>
      <c r="KOL1683" s="14"/>
      <c r="KOM1683" s="14"/>
      <c r="KON1683" s="14"/>
      <c r="KOO1683" s="14"/>
      <c r="KOP1683" s="14"/>
      <c r="KOQ1683" s="14"/>
      <c r="KOR1683" s="14"/>
      <c r="KOS1683" s="14"/>
      <c r="KOT1683" s="14"/>
      <c r="KOU1683" s="14"/>
      <c r="KOV1683" s="14"/>
      <c r="KOW1683" s="14"/>
      <c r="KOX1683" s="14"/>
      <c r="KOY1683" s="14"/>
      <c r="KOZ1683" s="14"/>
      <c r="KPA1683" s="14"/>
      <c r="KPB1683" s="14"/>
      <c r="KPC1683" s="14"/>
      <c r="KPD1683" s="14"/>
      <c r="KPE1683" s="14"/>
      <c r="KPF1683" s="14"/>
      <c r="KPG1683" s="14"/>
      <c r="KPH1683" s="14"/>
      <c r="KPI1683" s="14"/>
      <c r="KPJ1683" s="14"/>
      <c r="KPK1683" s="14"/>
      <c r="KPL1683" s="14"/>
      <c r="KPM1683" s="14"/>
      <c r="KPN1683" s="14"/>
      <c r="KPO1683" s="14"/>
      <c r="KPP1683" s="14"/>
      <c r="KPQ1683" s="14"/>
      <c r="KPR1683" s="14"/>
      <c r="KPS1683" s="14"/>
      <c r="KPT1683" s="14"/>
      <c r="KPU1683" s="14"/>
      <c r="KPV1683" s="14"/>
      <c r="KPW1683" s="14"/>
      <c r="KPX1683" s="14"/>
      <c r="KPY1683" s="14"/>
      <c r="KPZ1683" s="14"/>
      <c r="KQA1683" s="14"/>
      <c r="KQB1683" s="14"/>
      <c r="KQC1683" s="14"/>
      <c r="KQD1683" s="14"/>
      <c r="KQE1683" s="14"/>
      <c r="KQF1683" s="14"/>
      <c r="KQG1683" s="14"/>
      <c r="KQH1683" s="14"/>
      <c r="KQI1683" s="14"/>
      <c r="KQJ1683" s="14"/>
      <c r="KQK1683" s="14"/>
      <c r="KQL1683" s="14"/>
      <c r="KQM1683" s="14"/>
      <c r="KQN1683" s="14"/>
      <c r="KQO1683" s="14"/>
      <c r="KQP1683" s="14"/>
      <c r="KQQ1683" s="14"/>
      <c r="KQR1683" s="14"/>
      <c r="KQS1683" s="14"/>
      <c r="KQT1683" s="14"/>
      <c r="KQU1683" s="14"/>
      <c r="KQV1683" s="14"/>
      <c r="KQW1683" s="14"/>
      <c r="KQX1683" s="14"/>
      <c r="KQY1683" s="14"/>
      <c r="KQZ1683" s="14"/>
      <c r="KRA1683" s="14"/>
      <c r="KRB1683" s="14"/>
      <c r="KRC1683" s="14"/>
      <c r="KRD1683" s="14"/>
      <c r="KRE1683" s="14"/>
      <c r="KRF1683" s="14"/>
      <c r="KRG1683" s="14"/>
      <c r="KRH1683" s="14"/>
      <c r="KRI1683" s="14"/>
      <c r="KRJ1683" s="14"/>
      <c r="KRK1683" s="14"/>
      <c r="KRL1683" s="14"/>
      <c r="KRM1683" s="14"/>
      <c r="KRN1683" s="14"/>
      <c r="KRO1683" s="14"/>
      <c r="KRP1683" s="14"/>
      <c r="KRQ1683" s="14"/>
      <c r="KRR1683" s="14"/>
      <c r="KRS1683" s="14"/>
      <c r="KRT1683" s="14"/>
      <c r="KRU1683" s="14"/>
      <c r="KRV1683" s="14"/>
      <c r="KRW1683" s="14"/>
      <c r="KRX1683" s="14"/>
      <c r="KRY1683" s="14"/>
      <c r="KRZ1683" s="14"/>
      <c r="KSA1683" s="14"/>
      <c r="KSB1683" s="14"/>
      <c r="KSC1683" s="14"/>
      <c r="KSD1683" s="14"/>
      <c r="KSE1683" s="14"/>
      <c r="KSF1683" s="14"/>
      <c r="KSG1683" s="14"/>
      <c r="KSH1683" s="14"/>
      <c r="KSI1683" s="14"/>
      <c r="KSJ1683" s="14"/>
      <c r="KSK1683" s="14"/>
      <c r="KSL1683" s="14"/>
      <c r="KSM1683" s="14"/>
      <c r="KSN1683" s="14"/>
      <c r="KSO1683" s="14"/>
      <c r="KSP1683" s="14"/>
      <c r="KSQ1683" s="14"/>
      <c r="KSR1683" s="14"/>
      <c r="KSS1683" s="14"/>
      <c r="KST1683" s="14"/>
      <c r="KSU1683" s="14"/>
      <c r="KSV1683" s="14"/>
      <c r="KSW1683" s="14"/>
      <c r="KSX1683" s="14"/>
      <c r="KSY1683" s="14"/>
      <c r="KSZ1683" s="14"/>
      <c r="KTA1683" s="14"/>
      <c r="KTB1683" s="14"/>
      <c r="KTC1683" s="14"/>
      <c r="KTD1683" s="14"/>
      <c r="KTE1683" s="14"/>
      <c r="KTF1683" s="14"/>
      <c r="KTG1683" s="14"/>
      <c r="KTH1683" s="14"/>
      <c r="KTI1683" s="14"/>
      <c r="KTJ1683" s="14"/>
      <c r="KTK1683" s="14"/>
      <c r="KTL1683" s="14"/>
      <c r="KTM1683" s="14"/>
      <c r="KTN1683" s="14"/>
      <c r="KTO1683" s="14"/>
      <c r="KTP1683" s="14"/>
      <c r="KTQ1683" s="14"/>
      <c r="KTR1683" s="14"/>
      <c r="KTS1683" s="14"/>
      <c r="KTT1683" s="14"/>
      <c r="KTU1683" s="14"/>
      <c r="KTV1683" s="14"/>
      <c r="KTW1683" s="14"/>
      <c r="KTX1683" s="14"/>
      <c r="KTY1683" s="14"/>
      <c r="KTZ1683" s="14"/>
      <c r="KUA1683" s="14"/>
      <c r="KUB1683" s="14"/>
      <c r="KUC1683" s="14"/>
      <c r="KUD1683" s="14"/>
      <c r="KUE1683" s="14"/>
      <c r="KUF1683" s="14"/>
      <c r="KUG1683" s="14"/>
      <c r="KUH1683" s="14"/>
      <c r="KUI1683" s="14"/>
      <c r="KUJ1683" s="14"/>
      <c r="KUK1683" s="14"/>
      <c r="KUL1683" s="14"/>
      <c r="KUM1683" s="14"/>
      <c r="KUN1683" s="14"/>
      <c r="KUO1683" s="14"/>
      <c r="KUP1683" s="14"/>
      <c r="KUQ1683" s="14"/>
      <c r="KUR1683" s="14"/>
      <c r="KUS1683" s="14"/>
      <c r="KUT1683" s="14"/>
      <c r="KUU1683" s="14"/>
      <c r="KUV1683" s="14"/>
      <c r="KUW1683" s="14"/>
      <c r="KUX1683" s="14"/>
      <c r="KUY1683" s="14"/>
      <c r="KUZ1683" s="14"/>
      <c r="KVA1683" s="14"/>
      <c r="KVB1683" s="14"/>
      <c r="KVC1683" s="14"/>
      <c r="KVD1683" s="14"/>
      <c r="KVE1683" s="14"/>
      <c r="KVF1683" s="14"/>
      <c r="KVG1683" s="14"/>
      <c r="KVH1683" s="14"/>
      <c r="KVI1683" s="14"/>
      <c r="KVJ1683" s="14"/>
      <c r="KVK1683" s="14"/>
      <c r="KVL1683" s="14"/>
      <c r="KVM1683" s="14"/>
      <c r="KVN1683" s="14"/>
      <c r="KVO1683" s="14"/>
      <c r="KVP1683" s="14"/>
      <c r="KVQ1683" s="14"/>
      <c r="KVR1683" s="14"/>
      <c r="KVS1683" s="14"/>
      <c r="KVT1683" s="14"/>
      <c r="KVU1683" s="14"/>
      <c r="KVV1683" s="14"/>
      <c r="KVW1683" s="14"/>
      <c r="KVX1683" s="14"/>
      <c r="KVY1683" s="14"/>
      <c r="KVZ1683" s="14"/>
      <c r="KWA1683" s="14"/>
      <c r="KWB1683" s="14"/>
      <c r="KWC1683" s="14"/>
      <c r="KWD1683" s="14"/>
      <c r="KWE1683" s="14"/>
      <c r="KWF1683" s="14"/>
      <c r="KWG1683" s="14"/>
      <c r="KWH1683" s="14"/>
      <c r="KWI1683" s="14"/>
      <c r="KWJ1683" s="14"/>
      <c r="KWK1683" s="14"/>
      <c r="KWL1683" s="14"/>
      <c r="KWM1683" s="14"/>
      <c r="KWN1683" s="14"/>
      <c r="KWO1683" s="14"/>
      <c r="KWP1683" s="14"/>
      <c r="KWQ1683" s="14"/>
      <c r="KWR1683" s="14"/>
      <c r="KWS1683" s="14"/>
      <c r="KWT1683" s="14"/>
      <c r="KWU1683" s="14"/>
      <c r="KWV1683" s="14"/>
      <c r="KWW1683" s="14"/>
      <c r="KWX1683" s="14"/>
      <c r="KWY1683" s="14"/>
      <c r="KWZ1683" s="14"/>
      <c r="KXA1683" s="14"/>
      <c r="KXB1683" s="14"/>
      <c r="KXC1683" s="14"/>
      <c r="KXD1683" s="14"/>
      <c r="KXE1683" s="14"/>
      <c r="KXF1683" s="14"/>
      <c r="KXG1683" s="14"/>
      <c r="KXH1683" s="14"/>
      <c r="KXI1683" s="14"/>
      <c r="KXJ1683" s="14"/>
      <c r="KXK1683" s="14"/>
      <c r="KXL1683" s="14"/>
      <c r="KXM1683" s="14"/>
      <c r="KXN1683" s="14"/>
      <c r="KXO1683" s="14"/>
      <c r="KXP1683" s="14"/>
      <c r="KXQ1683" s="14"/>
      <c r="KXR1683" s="14"/>
      <c r="KXS1683" s="14"/>
      <c r="KXT1683" s="14"/>
      <c r="KXU1683" s="14"/>
      <c r="KXV1683" s="14"/>
      <c r="KXW1683" s="14"/>
      <c r="KXX1683" s="14"/>
      <c r="KXY1683" s="14"/>
      <c r="KXZ1683" s="14"/>
      <c r="KYA1683" s="14"/>
      <c r="KYB1683" s="14"/>
      <c r="KYC1683" s="14"/>
      <c r="KYD1683" s="14"/>
      <c r="KYE1683" s="14"/>
      <c r="KYF1683" s="14"/>
      <c r="KYG1683" s="14"/>
      <c r="KYH1683" s="14"/>
      <c r="KYI1683" s="14"/>
      <c r="KYJ1683" s="14"/>
      <c r="KYK1683" s="14"/>
      <c r="KYL1683" s="14"/>
      <c r="KYM1683" s="14"/>
      <c r="KYN1683" s="14"/>
      <c r="KYO1683" s="14"/>
      <c r="KYP1683" s="14"/>
      <c r="KYQ1683" s="14"/>
      <c r="KYR1683" s="14"/>
      <c r="KYS1683" s="14"/>
      <c r="KYT1683" s="14"/>
      <c r="KYU1683" s="14"/>
      <c r="KYV1683" s="14"/>
      <c r="KYW1683" s="14"/>
      <c r="KYX1683" s="14"/>
      <c r="KYY1683" s="14"/>
      <c r="KYZ1683" s="14"/>
      <c r="KZA1683" s="14"/>
      <c r="KZB1683" s="14"/>
      <c r="KZC1683" s="14"/>
      <c r="KZD1683" s="14"/>
      <c r="KZE1683" s="14"/>
      <c r="KZF1683" s="14"/>
      <c r="KZG1683" s="14"/>
      <c r="KZH1683" s="14"/>
      <c r="KZI1683" s="14"/>
      <c r="KZJ1683" s="14"/>
      <c r="KZK1683" s="14"/>
      <c r="KZL1683" s="14"/>
      <c r="KZM1683" s="14"/>
      <c r="KZN1683" s="14"/>
      <c r="KZO1683" s="14"/>
      <c r="KZP1683" s="14"/>
      <c r="KZQ1683" s="14"/>
      <c r="KZR1683" s="14"/>
      <c r="KZS1683" s="14"/>
      <c r="KZT1683" s="14"/>
      <c r="KZU1683" s="14"/>
      <c r="KZV1683" s="14"/>
      <c r="KZW1683" s="14"/>
      <c r="KZX1683" s="14"/>
      <c r="KZY1683" s="14"/>
      <c r="KZZ1683" s="14"/>
      <c r="LAA1683" s="14"/>
      <c r="LAB1683" s="14"/>
      <c r="LAC1683" s="14"/>
      <c r="LAD1683" s="14"/>
      <c r="LAE1683" s="14"/>
      <c r="LAF1683" s="14"/>
      <c r="LAG1683" s="14"/>
      <c r="LAH1683" s="14"/>
      <c r="LAI1683" s="14"/>
      <c r="LAJ1683" s="14"/>
      <c r="LAK1683" s="14"/>
      <c r="LAL1683" s="14"/>
      <c r="LAM1683" s="14"/>
      <c r="LAN1683" s="14"/>
      <c r="LAO1683" s="14"/>
      <c r="LAP1683" s="14"/>
      <c r="LAQ1683" s="14"/>
      <c r="LAR1683" s="14"/>
      <c r="LAS1683" s="14"/>
      <c r="LAT1683" s="14"/>
      <c r="LAU1683" s="14"/>
      <c r="LAV1683" s="14"/>
      <c r="LAW1683" s="14"/>
      <c r="LAX1683" s="14"/>
      <c r="LAY1683" s="14"/>
      <c r="LAZ1683" s="14"/>
      <c r="LBA1683" s="14"/>
      <c r="LBB1683" s="14"/>
      <c r="LBC1683" s="14"/>
      <c r="LBD1683" s="14"/>
      <c r="LBE1683" s="14"/>
      <c r="LBF1683" s="14"/>
      <c r="LBG1683" s="14"/>
      <c r="LBH1683" s="14"/>
      <c r="LBI1683" s="14"/>
      <c r="LBJ1683" s="14"/>
      <c r="LBK1683" s="14"/>
      <c r="LBL1683" s="14"/>
      <c r="LBM1683" s="14"/>
      <c r="LBN1683" s="14"/>
      <c r="LBO1683" s="14"/>
      <c r="LBP1683" s="14"/>
      <c r="LBQ1683" s="14"/>
      <c r="LBR1683" s="14"/>
      <c r="LBS1683" s="14"/>
      <c r="LBT1683" s="14"/>
      <c r="LBU1683" s="14"/>
      <c r="LBV1683" s="14"/>
      <c r="LBW1683" s="14"/>
      <c r="LBX1683" s="14"/>
      <c r="LBY1683" s="14"/>
      <c r="LBZ1683" s="14"/>
      <c r="LCA1683" s="14"/>
      <c r="LCB1683" s="14"/>
      <c r="LCC1683" s="14"/>
      <c r="LCD1683" s="14"/>
      <c r="LCE1683" s="14"/>
      <c r="LCF1683" s="14"/>
      <c r="LCG1683" s="14"/>
      <c r="LCH1683" s="14"/>
      <c r="LCI1683" s="14"/>
      <c r="LCJ1683" s="14"/>
      <c r="LCK1683" s="14"/>
      <c r="LCL1683" s="14"/>
      <c r="LCM1683" s="14"/>
      <c r="LCN1683" s="14"/>
      <c r="LCO1683" s="14"/>
      <c r="LCP1683" s="14"/>
      <c r="LCQ1683" s="14"/>
      <c r="LCR1683" s="14"/>
      <c r="LCS1683" s="14"/>
      <c r="LCT1683" s="14"/>
      <c r="LCU1683" s="14"/>
      <c r="LCV1683" s="14"/>
      <c r="LCW1683" s="14"/>
      <c r="LCX1683" s="14"/>
      <c r="LCY1683" s="14"/>
      <c r="LCZ1683" s="14"/>
      <c r="LDA1683" s="14"/>
      <c r="LDB1683" s="14"/>
      <c r="LDC1683" s="14"/>
      <c r="LDD1683" s="14"/>
      <c r="LDE1683" s="14"/>
      <c r="LDF1683" s="14"/>
      <c r="LDG1683" s="14"/>
      <c r="LDH1683" s="14"/>
      <c r="LDI1683" s="14"/>
      <c r="LDJ1683" s="14"/>
      <c r="LDK1683" s="14"/>
      <c r="LDL1683" s="14"/>
      <c r="LDM1683" s="14"/>
      <c r="LDN1683" s="14"/>
      <c r="LDO1683" s="14"/>
      <c r="LDP1683" s="14"/>
      <c r="LDQ1683" s="14"/>
      <c r="LDR1683" s="14"/>
      <c r="LDS1683" s="14"/>
      <c r="LDT1683" s="14"/>
      <c r="LDU1683" s="14"/>
      <c r="LDV1683" s="14"/>
      <c r="LDW1683" s="14"/>
      <c r="LDX1683" s="14"/>
      <c r="LDY1683" s="14"/>
      <c r="LDZ1683" s="14"/>
      <c r="LEA1683" s="14"/>
      <c r="LEB1683" s="14"/>
      <c r="LEC1683" s="14"/>
      <c r="LED1683" s="14"/>
      <c r="LEE1683" s="14"/>
      <c r="LEF1683" s="14"/>
      <c r="LEG1683" s="14"/>
      <c r="LEH1683" s="14"/>
      <c r="LEI1683" s="14"/>
      <c r="LEJ1683" s="14"/>
      <c r="LEK1683" s="14"/>
      <c r="LEL1683" s="14"/>
      <c r="LEM1683" s="14"/>
      <c r="LEN1683" s="14"/>
      <c r="LEO1683" s="14"/>
      <c r="LEP1683" s="14"/>
      <c r="LEQ1683" s="14"/>
      <c r="LER1683" s="14"/>
      <c r="LES1683" s="14"/>
      <c r="LET1683" s="14"/>
      <c r="LEU1683" s="14"/>
      <c r="LEV1683" s="14"/>
      <c r="LEW1683" s="14"/>
      <c r="LEX1683" s="14"/>
      <c r="LEY1683" s="14"/>
      <c r="LEZ1683" s="14"/>
      <c r="LFA1683" s="14"/>
      <c r="LFB1683" s="14"/>
      <c r="LFC1683" s="14"/>
      <c r="LFD1683" s="14"/>
      <c r="LFE1683" s="14"/>
      <c r="LFF1683" s="14"/>
      <c r="LFG1683" s="14"/>
      <c r="LFH1683" s="14"/>
      <c r="LFI1683" s="14"/>
      <c r="LFJ1683" s="14"/>
      <c r="LFK1683" s="14"/>
      <c r="LFL1683" s="14"/>
      <c r="LFM1683" s="14"/>
      <c r="LFN1683" s="14"/>
      <c r="LFO1683" s="14"/>
      <c r="LFP1683" s="14"/>
      <c r="LFQ1683" s="14"/>
      <c r="LFR1683" s="14"/>
      <c r="LFS1683" s="14"/>
      <c r="LFT1683" s="14"/>
      <c r="LFU1683" s="14"/>
      <c r="LFV1683" s="14"/>
      <c r="LFW1683" s="14"/>
      <c r="LFX1683" s="14"/>
      <c r="LFY1683" s="14"/>
      <c r="LFZ1683" s="14"/>
      <c r="LGA1683" s="14"/>
      <c r="LGB1683" s="14"/>
      <c r="LGC1683" s="14"/>
      <c r="LGD1683" s="14"/>
      <c r="LGE1683" s="14"/>
      <c r="LGF1683" s="14"/>
      <c r="LGG1683" s="14"/>
      <c r="LGH1683" s="14"/>
      <c r="LGI1683" s="14"/>
      <c r="LGJ1683" s="14"/>
      <c r="LGK1683" s="14"/>
      <c r="LGL1683" s="14"/>
      <c r="LGM1683" s="14"/>
      <c r="LGN1683" s="14"/>
      <c r="LGO1683" s="14"/>
      <c r="LGP1683" s="14"/>
      <c r="LGQ1683" s="14"/>
      <c r="LGR1683" s="14"/>
      <c r="LGS1683" s="14"/>
      <c r="LGT1683" s="14"/>
      <c r="LGU1683" s="14"/>
      <c r="LGV1683" s="14"/>
      <c r="LGW1683" s="14"/>
      <c r="LGX1683" s="14"/>
      <c r="LGY1683" s="14"/>
      <c r="LGZ1683" s="14"/>
      <c r="LHA1683" s="14"/>
      <c r="LHB1683" s="14"/>
      <c r="LHC1683" s="14"/>
      <c r="LHD1683" s="14"/>
      <c r="LHE1683" s="14"/>
      <c r="LHF1683" s="14"/>
      <c r="LHG1683" s="14"/>
      <c r="LHH1683" s="14"/>
      <c r="LHI1683" s="14"/>
      <c r="LHJ1683" s="14"/>
      <c r="LHK1683" s="14"/>
      <c r="LHL1683" s="14"/>
      <c r="LHM1683" s="14"/>
      <c r="LHN1683" s="14"/>
      <c r="LHO1683" s="14"/>
      <c r="LHP1683" s="14"/>
      <c r="LHQ1683" s="14"/>
      <c r="LHR1683" s="14"/>
      <c r="LHS1683" s="14"/>
      <c r="LHT1683" s="14"/>
      <c r="LHU1683" s="14"/>
      <c r="LHV1683" s="14"/>
      <c r="LHW1683" s="14"/>
      <c r="LHX1683" s="14"/>
      <c r="LHY1683" s="14"/>
      <c r="LHZ1683" s="14"/>
      <c r="LIA1683" s="14"/>
      <c r="LIB1683" s="14"/>
      <c r="LIC1683" s="14"/>
      <c r="LID1683" s="14"/>
      <c r="LIE1683" s="14"/>
      <c r="LIF1683" s="14"/>
      <c r="LIG1683" s="14"/>
      <c r="LIH1683" s="14"/>
      <c r="LII1683" s="14"/>
      <c r="LIJ1683" s="14"/>
      <c r="LIK1683" s="14"/>
      <c r="LIL1683" s="14"/>
      <c r="LIM1683" s="14"/>
      <c r="LIN1683" s="14"/>
      <c r="LIO1683" s="14"/>
      <c r="LIP1683" s="14"/>
      <c r="LIQ1683" s="14"/>
      <c r="LIR1683" s="14"/>
      <c r="LIS1683" s="14"/>
      <c r="LIT1683" s="14"/>
      <c r="LIU1683" s="14"/>
      <c r="LIV1683" s="14"/>
      <c r="LIW1683" s="14"/>
      <c r="LIX1683" s="14"/>
      <c r="LIY1683" s="14"/>
      <c r="LIZ1683" s="14"/>
      <c r="LJA1683" s="14"/>
      <c r="LJB1683" s="14"/>
      <c r="LJC1683" s="14"/>
      <c r="LJD1683" s="14"/>
      <c r="LJE1683" s="14"/>
      <c r="LJF1683" s="14"/>
      <c r="LJG1683" s="14"/>
      <c r="LJH1683" s="14"/>
      <c r="LJI1683" s="14"/>
      <c r="LJJ1683" s="14"/>
      <c r="LJK1683" s="14"/>
      <c r="LJL1683" s="14"/>
      <c r="LJM1683" s="14"/>
      <c r="LJN1683" s="14"/>
      <c r="LJO1683" s="14"/>
      <c r="LJP1683" s="14"/>
      <c r="LJQ1683" s="14"/>
      <c r="LJR1683" s="14"/>
      <c r="LJS1683" s="14"/>
      <c r="LJT1683" s="14"/>
      <c r="LJU1683" s="14"/>
      <c r="LJV1683" s="14"/>
      <c r="LJW1683" s="14"/>
      <c r="LJX1683" s="14"/>
      <c r="LJY1683" s="14"/>
      <c r="LJZ1683" s="14"/>
      <c r="LKA1683" s="14"/>
      <c r="LKB1683" s="14"/>
      <c r="LKC1683" s="14"/>
      <c r="LKD1683" s="14"/>
      <c r="LKE1683" s="14"/>
      <c r="LKF1683" s="14"/>
      <c r="LKG1683" s="14"/>
      <c r="LKH1683" s="14"/>
      <c r="LKI1683" s="14"/>
      <c r="LKJ1683" s="14"/>
      <c r="LKK1683" s="14"/>
      <c r="LKL1683" s="14"/>
      <c r="LKM1683" s="14"/>
      <c r="LKN1683" s="14"/>
      <c r="LKO1683" s="14"/>
      <c r="LKP1683" s="14"/>
      <c r="LKQ1683" s="14"/>
      <c r="LKR1683" s="14"/>
      <c r="LKS1683" s="14"/>
      <c r="LKT1683" s="14"/>
      <c r="LKU1683" s="14"/>
      <c r="LKV1683" s="14"/>
      <c r="LKW1683" s="14"/>
      <c r="LKX1683" s="14"/>
      <c r="LKY1683" s="14"/>
      <c r="LKZ1683" s="14"/>
      <c r="LLA1683" s="14"/>
      <c r="LLB1683" s="14"/>
      <c r="LLC1683" s="14"/>
      <c r="LLD1683" s="14"/>
      <c r="LLE1683" s="14"/>
      <c r="LLF1683" s="14"/>
      <c r="LLG1683" s="14"/>
      <c r="LLH1683" s="14"/>
      <c r="LLI1683" s="14"/>
      <c r="LLJ1683" s="14"/>
      <c r="LLK1683" s="14"/>
      <c r="LLL1683" s="14"/>
      <c r="LLM1683" s="14"/>
      <c r="LLN1683" s="14"/>
      <c r="LLO1683" s="14"/>
      <c r="LLP1683" s="14"/>
      <c r="LLQ1683" s="14"/>
      <c r="LLR1683" s="14"/>
      <c r="LLS1683" s="14"/>
      <c r="LLT1683" s="14"/>
      <c r="LLU1683" s="14"/>
      <c r="LLV1683" s="14"/>
      <c r="LLW1683" s="14"/>
      <c r="LLX1683" s="14"/>
      <c r="LLY1683" s="14"/>
      <c r="LLZ1683" s="14"/>
      <c r="LMA1683" s="14"/>
      <c r="LMB1683" s="14"/>
      <c r="LMC1683" s="14"/>
      <c r="LMD1683" s="14"/>
      <c r="LME1683" s="14"/>
      <c r="LMF1683" s="14"/>
      <c r="LMG1683" s="14"/>
      <c r="LMH1683" s="14"/>
      <c r="LMI1683" s="14"/>
      <c r="LMJ1683" s="14"/>
      <c r="LMK1683" s="14"/>
      <c r="LML1683" s="14"/>
      <c r="LMM1683" s="14"/>
      <c r="LMN1683" s="14"/>
      <c r="LMO1683" s="14"/>
      <c r="LMP1683" s="14"/>
      <c r="LMQ1683" s="14"/>
      <c r="LMR1683" s="14"/>
      <c r="LMS1683" s="14"/>
      <c r="LMT1683" s="14"/>
      <c r="LMU1683" s="14"/>
      <c r="LMV1683" s="14"/>
      <c r="LMW1683" s="14"/>
      <c r="LMX1683" s="14"/>
      <c r="LMY1683" s="14"/>
      <c r="LMZ1683" s="14"/>
      <c r="LNA1683" s="14"/>
      <c r="LNB1683" s="14"/>
      <c r="LNC1683" s="14"/>
      <c r="LND1683" s="14"/>
      <c r="LNE1683" s="14"/>
      <c r="LNF1683" s="14"/>
      <c r="LNG1683" s="14"/>
      <c r="LNH1683" s="14"/>
      <c r="LNI1683" s="14"/>
      <c r="LNJ1683" s="14"/>
      <c r="LNK1683" s="14"/>
      <c r="LNL1683" s="14"/>
      <c r="LNM1683" s="14"/>
      <c r="LNN1683" s="14"/>
      <c r="LNO1683" s="14"/>
      <c r="LNP1683" s="14"/>
      <c r="LNQ1683" s="14"/>
      <c r="LNR1683" s="14"/>
      <c r="LNS1683" s="14"/>
      <c r="LNT1683" s="14"/>
      <c r="LNU1683" s="14"/>
      <c r="LNV1683" s="14"/>
      <c r="LNW1683" s="14"/>
      <c r="LNX1683" s="14"/>
      <c r="LNY1683" s="14"/>
      <c r="LNZ1683" s="14"/>
      <c r="LOA1683" s="14"/>
      <c r="LOB1683" s="14"/>
      <c r="LOC1683" s="14"/>
      <c r="LOD1683" s="14"/>
      <c r="LOE1683" s="14"/>
      <c r="LOF1683" s="14"/>
      <c r="LOG1683" s="14"/>
      <c r="LOH1683" s="14"/>
      <c r="LOI1683" s="14"/>
      <c r="LOJ1683" s="14"/>
      <c r="LOK1683" s="14"/>
      <c r="LOL1683" s="14"/>
      <c r="LOM1683" s="14"/>
      <c r="LON1683" s="14"/>
      <c r="LOO1683" s="14"/>
      <c r="LOP1683" s="14"/>
      <c r="LOQ1683" s="14"/>
      <c r="LOR1683" s="14"/>
      <c r="LOS1683" s="14"/>
      <c r="LOT1683" s="14"/>
      <c r="LOU1683" s="14"/>
      <c r="LOV1683" s="14"/>
      <c r="LOW1683" s="14"/>
      <c r="LOX1683" s="14"/>
      <c r="LOY1683" s="14"/>
      <c r="LOZ1683" s="14"/>
      <c r="LPA1683" s="14"/>
      <c r="LPB1683" s="14"/>
      <c r="LPC1683" s="14"/>
      <c r="LPD1683" s="14"/>
      <c r="LPE1683" s="14"/>
      <c r="LPF1683" s="14"/>
      <c r="LPG1683" s="14"/>
      <c r="LPH1683" s="14"/>
      <c r="LPI1683" s="14"/>
      <c r="LPJ1683" s="14"/>
      <c r="LPK1683" s="14"/>
      <c r="LPL1683" s="14"/>
      <c r="LPM1683" s="14"/>
      <c r="LPN1683" s="14"/>
      <c r="LPO1683" s="14"/>
      <c r="LPP1683" s="14"/>
      <c r="LPQ1683" s="14"/>
      <c r="LPR1683" s="14"/>
      <c r="LPS1683" s="14"/>
      <c r="LPT1683" s="14"/>
      <c r="LPU1683" s="14"/>
      <c r="LPV1683" s="14"/>
      <c r="LPW1683" s="14"/>
      <c r="LPX1683" s="14"/>
      <c r="LPY1683" s="14"/>
      <c r="LPZ1683" s="14"/>
      <c r="LQA1683" s="14"/>
      <c r="LQB1683" s="14"/>
      <c r="LQC1683" s="14"/>
      <c r="LQD1683" s="14"/>
      <c r="LQE1683" s="14"/>
      <c r="LQF1683" s="14"/>
      <c r="LQG1683" s="14"/>
      <c r="LQH1683" s="14"/>
      <c r="LQI1683" s="14"/>
      <c r="LQJ1683" s="14"/>
      <c r="LQK1683" s="14"/>
      <c r="LQL1683" s="14"/>
      <c r="LQM1683" s="14"/>
      <c r="LQN1683" s="14"/>
      <c r="LQO1683" s="14"/>
      <c r="LQP1683" s="14"/>
      <c r="LQQ1683" s="14"/>
      <c r="LQR1683" s="14"/>
      <c r="LQS1683" s="14"/>
      <c r="LQT1683" s="14"/>
      <c r="LQU1683" s="14"/>
      <c r="LQV1683" s="14"/>
      <c r="LQW1683" s="14"/>
      <c r="LQX1683" s="14"/>
      <c r="LQY1683" s="14"/>
      <c r="LQZ1683" s="14"/>
      <c r="LRA1683" s="14"/>
      <c r="LRB1683" s="14"/>
      <c r="LRC1683" s="14"/>
      <c r="LRD1683" s="14"/>
      <c r="LRE1683" s="14"/>
      <c r="LRF1683" s="14"/>
      <c r="LRG1683" s="14"/>
      <c r="LRH1683" s="14"/>
      <c r="LRI1683" s="14"/>
      <c r="LRJ1683" s="14"/>
      <c r="LRK1683" s="14"/>
      <c r="LRL1683" s="14"/>
      <c r="LRM1683" s="14"/>
      <c r="LRN1683" s="14"/>
      <c r="LRO1683" s="14"/>
      <c r="LRP1683" s="14"/>
      <c r="LRQ1683" s="14"/>
      <c r="LRR1683" s="14"/>
      <c r="LRS1683" s="14"/>
      <c r="LRT1683" s="14"/>
      <c r="LRU1683" s="14"/>
      <c r="LRV1683" s="14"/>
      <c r="LRW1683" s="14"/>
      <c r="LRX1683" s="14"/>
      <c r="LRY1683" s="14"/>
      <c r="LRZ1683" s="14"/>
      <c r="LSA1683" s="14"/>
      <c r="LSB1683" s="14"/>
      <c r="LSC1683" s="14"/>
      <c r="LSD1683" s="14"/>
      <c r="LSE1683" s="14"/>
      <c r="LSF1683" s="14"/>
      <c r="LSG1683" s="14"/>
      <c r="LSH1683" s="14"/>
      <c r="LSI1683" s="14"/>
      <c r="LSJ1683" s="14"/>
      <c r="LSK1683" s="14"/>
      <c r="LSL1683" s="14"/>
      <c r="LSM1683" s="14"/>
      <c r="LSN1683" s="14"/>
      <c r="LSO1683" s="14"/>
      <c r="LSP1683" s="14"/>
      <c r="LSQ1683" s="14"/>
      <c r="LSR1683" s="14"/>
      <c r="LSS1683" s="14"/>
      <c r="LST1683" s="14"/>
      <c r="LSU1683" s="14"/>
      <c r="LSV1683" s="14"/>
      <c r="LSW1683" s="14"/>
      <c r="LSX1683" s="14"/>
      <c r="LSY1683" s="14"/>
      <c r="LSZ1683" s="14"/>
      <c r="LTA1683" s="14"/>
      <c r="LTB1683" s="14"/>
      <c r="LTC1683" s="14"/>
      <c r="LTD1683" s="14"/>
      <c r="LTE1683" s="14"/>
      <c r="LTF1683" s="14"/>
      <c r="LTG1683" s="14"/>
      <c r="LTH1683" s="14"/>
      <c r="LTI1683" s="14"/>
      <c r="LTJ1683" s="14"/>
      <c r="LTK1683" s="14"/>
      <c r="LTL1683" s="14"/>
      <c r="LTM1683" s="14"/>
      <c r="LTN1683" s="14"/>
      <c r="LTO1683" s="14"/>
      <c r="LTP1683" s="14"/>
      <c r="LTQ1683" s="14"/>
      <c r="LTR1683" s="14"/>
      <c r="LTS1683" s="14"/>
      <c r="LTT1683" s="14"/>
      <c r="LTU1683" s="14"/>
      <c r="LTV1683" s="14"/>
      <c r="LTW1683" s="14"/>
      <c r="LTX1683" s="14"/>
      <c r="LTY1683" s="14"/>
      <c r="LTZ1683" s="14"/>
      <c r="LUA1683" s="14"/>
      <c r="LUB1683" s="14"/>
      <c r="LUC1683" s="14"/>
      <c r="LUD1683" s="14"/>
      <c r="LUE1683" s="14"/>
      <c r="LUF1683" s="14"/>
      <c r="LUG1683" s="14"/>
      <c r="LUH1683" s="14"/>
      <c r="LUI1683" s="14"/>
      <c r="LUJ1683" s="14"/>
      <c r="LUK1683" s="14"/>
      <c r="LUL1683" s="14"/>
      <c r="LUM1683" s="14"/>
      <c r="LUN1683" s="14"/>
      <c r="LUO1683" s="14"/>
      <c r="LUP1683" s="14"/>
      <c r="LUQ1683" s="14"/>
      <c r="LUR1683" s="14"/>
      <c r="LUS1683" s="14"/>
      <c r="LUT1683" s="14"/>
      <c r="LUU1683" s="14"/>
      <c r="LUV1683" s="14"/>
      <c r="LUW1683" s="14"/>
      <c r="LUX1683" s="14"/>
      <c r="LUY1683" s="14"/>
      <c r="LUZ1683" s="14"/>
      <c r="LVA1683" s="14"/>
      <c r="LVB1683" s="14"/>
      <c r="LVC1683" s="14"/>
      <c r="LVD1683" s="14"/>
      <c r="LVE1683" s="14"/>
      <c r="LVF1683" s="14"/>
      <c r="LVG1683" s="14"/>
      <c r="LVH1683" s="14"/>
      <c r="LVI1683" s="14"/>
      <c r="LVJ1683" s="14"/>
      <c r="LVK1683" s="14"/>
      <c r="LVL1683" s="14"/>
      <c r="LVM1683" s="14"/>
      <c r="LVN1683" s="14"/>
      <c r="LVO1683" s="14"/>
      <c r="LVP1683" s="14"/>
      <c r="LVQ1683" s="14"/>
      <c r="LVR1683" s="14"/>
      <c r="LVS1683" s="14"/>
      <c r="LVT1683" s="14"/>
      <c r="LVU1683" s="14"/>
      <c r="LVV1683" s="14"/>
      <c r="LVW1683" s="14"/>
      <c r="LVX1683" s="14"/>
      <c r="LVY1683" s="14"/>
      <c r="LVZ1683" s="14"/>
      <c r="LWA1683" s="14"/>
      <c r="LWB1683" s="14"/>
      <c r="LWC1683" s="14"/>
      <c r="LWD1683" s="14"/>
      <c r="LWE1683" s="14"/>
      <c r="LWF1683" s="14"/>
      <c r="LWG1683" s="14"/>
      <c r="LWH1683" s="14"/>
      <c r="LWI1683" s="14"/>
      <c r="LWJ1683" s="14"/>
      <c r="LWK1683" s="14"/>
      <c r="LWL1683" s="14"/>
      <c r="LWM1683" s="14"/>
      <c r="LWN1683" s="14"/>
      <c r="LWO1683" s="14"/>
      <c r="LWP1683" s="14"/>
      <c r="LWQ1683" s="14"/>
      <c r="LWR1683" s="14"/>
      <c r="LWS1683" s="14"/>
      <c r="LWT1683" s="14"/>
      <c r="LWU1683" s="14"/>
      <c r="LWV1683" s="14"/>
      <c r="LWW1683" s="14"/>
      <c r="LWX1683" s="14"/>
      <c r="LWY1683" s="14"/>
      <c r="LWZ1683" s="14"/>
      <c r="LXA1683" s="14"/>
      <c r="LXB1683" s="14"/>
      <c r="LXC1683" s="14"/>
      <c r="LXD1683" s="14"/>
      <c r="LXE1683" s="14"/>
      <c r="LXF1683" s="14"/>
      <c r="LXG1683" s="14"/>
      <c r="LXH1683" s="14"/>
      <c r="LXI1683" s="14"/>
      <c r="LXJ1683" s="14"/>
      <c r="LXK1683" s="14"/>
      <c r="LXL1683" s="14"/>
      <c r="LXM1683" s="14"/>
      <c r="LXN1683" s="14"/>
      <c r="LXO1683" s="14"/>
      <c r="LXP1683" s="14"/>
      <c r="LXQ1683" s="14"/>
      <c r="LXR1683" s="14"/>
      <c r="LXS1683" s="14"/>
      <c r="LXT1683" s="14"/>
      <c r="LXU1683" s="14"/>
      <c r="LXV1683" s="14"/>
      <c r="LXW1683" s="14"/>
      <c r="LXX1683" s="14"/>
      <c r="LXY1683" s="14"/>
      <c r="LXZ1683" s="14"/>
      <c r="LYA1683" s="14"/>
      <c r="LYB1683" s="14"/>
      <c r="LYC1683" s="14"/>
      <c r="LYD1683" s="14"/>
      <c r="LYE1683" s="14"/>
      <c r="LYF1683" s="14"/>
      <c r="LYG1683" s="14"/>
      <c r="LYH1683" s="14"/>
      <c r="LYI1683" s="14"/>
      <c r="LYJ1683" s="14"/>
      <c r="LYK1683" s="14"/>
      <c r="LYL1683" s="14"/>
      <c r="LYM1683" s="14"/>
      <c r="LYN1683" s="14"/>
      <c r="LYO1683" s="14"/>
      <c r="LYP1683" s="14"/>
      <c r="LYQ1683" s="14"/>
      <c r="LYR1683" s="14"/>
      <c r="LYS1683" s="14"/>
      <c r="LYT1683" s="14"/>
      <c r="LYU1683" s="14"/>
      <c r="LYV1683" s="14"/>
      <c r="LYW1683" s="14"/>
      <c r="LYX1683" s="14"/>
      <c r="LYY1683" s="14"/>
      <c r="LYZ1683" s="14"/>
      <c r="LZA1683" s="14"/>
      <c r="LZB1683" s="14"/>
      <c r="LZC1683" s="14"/>
      <c r="LZD1683" s="14"/>
      <c r="LZE1683" s="14"/>
      <c r="LZF1683" s="14"/>
      <c r="LZG1683" s="14"/>
      <c r="LZH1683" s="14"/>
      <c r="LZI1683" s="14"/>
      <c r="LZJ1683" s="14"/>
      <c r="LZK1683" s="14"/>
      <c r="LZL1683" s="14"/>
      <c r="LZM1683" s="14"/>
      <c r="LZN1683" s="14"/>
      <c r="LZO1683" s="14"/>
      <c r="LZP1683" s="14"/>
      <c r="LZQ1683" s="14"/>
      <c r="LZR1683" s="14"/>
      <c r="LZS1683" s="14"/>
      <c r="LZT1683" s="14"/>
      <c r="LZU1683" s="14"/>
      <c r="LZV1683" s="14"/>
      <c r="LZW1683" s="14"/>
      <c r="LZX1683" s="14"/>
      <c r="LZY1683" s="14"/>
      <c r="LZZ1683" s="14"/>
      <c r="MAA1683" s="14"/>
      <c r="MAB1683" s="14"/>
      <c r="MAC1683" s="14"/>
      <c r="MAD1683" s="14"/>
      <c r="MAE1683" s="14"/>
      <c r="MAF1683" s="14"/>
      <c r="MAG1683" s="14"/>
      <c r="MAH1683" s="14"/>
      <c r="MAI1683" s="14"/>
      <c r="MAJ1683" s="14"/>
      <c r="MAK1683" s="14"/>
      <c r="MAL1683" s="14"/>
      <c r="MAM1683" s="14"/>
      <c r="MAN1683" s="14"/>
      <c r="MAO1683" s="14"/>
      <c r="MAP1683" s="14"/>
      <c r="MAQ1683" s="14"/>
      <c r="MAR1683" s="14"/>
      <c r="MAS1683" s="14"/>
      <c r="MAT1683" s="14"/>
      <c r="MAU1683" s="14"/>
      <c r="MAV1683" s="14"/>
      <c r="MAW1683" s="14"/>
      <c r="MAX1683" s="14"/>
      <c r="MAY1683" s="14"/>
      <c r="MAZ1683" s="14"/>
      <c r="MBA1683" s="14"/>
      <c r="MBB1683" s="14"/>
      <c r="MBC1683" s="14"/>
      <c r="MBD1683" s="14"/>
      <c r="MBE1683" s="14"/>
      <c r="MBF1683" s="14"/>
      <c r="MBG1683" s="14"/>
      <c r="MBH1683" s="14"/>
      <c r="MBI1683" s="14"/>
      <c r="MBJ1683" s="14"/>
      <c r="MBK1683" s="14"/>
      <c r="MBL1683" s="14"/>
      <c r="MBM1683" s="14"/>
      <c r="MBN1683" s="14"/>
      <c r="MBO1683" s="14"/>
      <c r="MBP1683" s="14"/>
      <c r="MBQ1683" s="14"/>
      <c r="MBR1683" s="14"/>
      <c r="MBS1683" s="14"/>
      <c r="MBT1683" s="14"/>
      <c r="MBU1683" s="14"/>
      <c r="MBV1683" s="14"/>
      <c r="MBW1683" s="14"/>
      <c r="MBX1683" s="14"/>
      <c r="MBY1683" s="14"/>
      <c r="MBZ1683" s="14"/>
      <c r="MCA1683" s="14"/>
      <c r="MCB1683" s="14"/>
      <c r="MCC1683" s="14"/>
      <c r="MCD1683" s="14"/>
      <c r="MCE1683" s="14"/>
      <c r="MCF1683" s="14"/>
      <c r="MCG1683" s="14"/>
      <c r="MCH1683" s="14"/>
      <c r="MCI1683" s="14"/>
      <c r="MCJ1683" s="14"/>
      <c r="MCK1683" s="14"/>
      <c r="MCL1683" s="14"/>
      <c r="MCM1683" s="14"/>
      <c r="MCN1683" s="14"/>
      <c r="MCO1683" s="14"/>
      <c r="MCP1683" s="14"/>
      <c r="MCQ1683" s="14"/>
      <c r="MCR1683" s="14"/>
      <c r="MCS1683" s="14"/>
      <c r="MCT1683" s="14"/>
      <c r="MCU1683" s="14"/>
      <c r="MCV1683" s="14"/>
      <c r="MCW1683" s="14"/>
      <c r="MCX1683" s="14"/>
      <c r="MCY1683" s="14"/>
      <c r="MCZ1683" s="14"/>
      <c r="MDA1683" s="14"/>
      <c r="MDB1683" s="14"/>
      <c r="MDC1683" s="14"/>
      <c r="MDD1683" s="14"/>
      <c r="MDE1683" s="14"/>
      <c r="MDF1683" s="14"/>
      <c r="MDG1683" s="14"/>
      <c r="MDH1683" s="14"/>
      <c r="MDI1683" s="14"/>
      <c r="MDJ1683" s="14"/>
      <c r="MDK1683" s="14"/>
      <c r="MDL1683" s="14"/>
      <c r="MDM1683" s="14"/>
      <c r="MDN1683" s="14"/>
      <c r="MDO1683" s="14"/>
      <c r="MDP1683" s="14"/>
      <c r="MDQ1683" s="14"/>
      <c r="MDR1683" s="14"/>
      <c r="MDS1683" s="14"/>
      <c r="MDT1683" s="14"/>
      <c r="MDU1683" s="14"/>
      <c r="MDV1683" s="14"/>
      <c r="MDW1683" s="14"/>
      <c r="MDX1683" s="14"/>
      <c r="MDY1683" s="14"/>
      <c r="MDZ1683" s="14"/>
      <c r="MEA1683" s="14"/>
      <c r="MEB1683" s="14"/>
      <c r="MEC1683" s="14"/>
      <c r="MED1683" s="14"/>
      <c r="MEE1683" s="14"/>
      <c r="MEF1683" s="14"/>
      <c r="MEG1683" s="14"/>
      <c r="MEH1683" s="14"/>
      <c r="MEI1683" s="14"/>
      <c r="MEJ1683" s="14"/>
      <c r="MEK1683" s="14"/>
      <c r="MEL1683" s="14"/>
      <c r="MEM1683" s="14"/>
      <c r="MEN1683" s="14"/>
      <c r="MEO1683" s="14"/>
      <c r="MEP1683" s="14"/>
      <c r="MEQ1683" s="14"/>
      <c r="MER1683" s="14"/>
      <c r="MES1683" s="14"/>
      <c r="MET1683" s="14"/>
      <c r="MEU1683" s="14"/>
      <c r="MEV1683" s="14"/>
      <c r="MEW1683" s="14"/>
      <c r="MEX1683" s="14"/>
      <c r="MEY1683" s="14"/>
      <c r="MEZ1683" s="14"/>
      <c r="MFA1683" s="14"/>
      <c r="MFB1683" s="14"/>
      <c r="MFC1683" s="14"/>
      <c r="MFD1683" s="14"/>
      <c r="MFE1683" s="14"/>
      <c r="MFF1683" s="14"/>
      <c r="MFG1683" s="14"/>
      <c r="MFH1683" s="14"/>
      <c r="MFI1683" s="14"/>
      <c r="MFJ1683" s="14"/>
      <c r="MFK1683" s="14"/>
      <c r="MFL1683" s="14"/>
      <c r="MFM1683" s="14"/>
      <c r="MFN1683" s="14"/>
      <c r="MFO1683" s="14"/>
      <c r="MFP1683" s="14"/>
      <c r="MFQ1683" s="14"/>
      <c r="MFR1683" s="14"/>
      <c r="MFS1683" s="14"/>
      <c r="MFT1683" s="14"/>
      <c r="MFU1683" s="14"/>
      <c r="MFV1683" s="14"/>
      <c r="MFW1683" s="14"/>
      <c r="MFX1683" s="14"/>
      <c r="MFY1683" s="14"/>
      <c r="MFZ1683" s="14"/>
      <c r="MGA1683" s="14"/>
      <c r="MGB1683" s="14"/>
      <c r="MGC1683" s="14"/>
      <c r="MGD1683" s="14"/>
      <c r="MGE1683" s="14"/>
      <c r="MGF1683" s="14"/>
      <c r="MGG1683" s="14"/>
      <c r="MGH1683" s="14"/>
      <c r="MGI1683" s="14"/>
      <c r="MGJ1683" s="14"/>
      <c r="MGK1683" s="14"/>
      <c r="MGL1683" s="14"/>
      <c r="MGM1683" s="14"/>
      <c r="MGN1683" s="14"/>
      <c r="MGO1683" s="14"/>
      <c r="MGP1683" s="14"/>
      <c r="MGQ1683" s="14"/>
      <c r="MGR1683" s="14"/>
      <c r="MGS1683" s="14"/>
      <c r="MGT1683" s="14"/>
      <c r="MGU1683" s="14"/>
      <c r="MGV1683" s="14"/>
      <c r="MGW1683" s="14"/>
      <c r="MGX1683" s="14"/>
      <c r="MGY1683" s="14"/>
      <c r="MGZ1683" s="14"/>
      <c r="MHA1683" s="14"/>
      <c r="MHB1683" s="14"/>
      <c r="MHC1683" s="14"/>
      <c r="MHD1683" s="14"/>
      <c r="MHE1683" s="14"/>
      <c r="MHF1683" s="14"/>
      <c r="MHG1683" s="14"/>
      <c r="MHH1683" s="14"/>
      <c r="MHI1683" s="14"/>
      <c r="MHJ1683" s="14"/>
      <c r="MHK1683" s="14"/>
      <c r="MHL1683" s="14"/>
      <c r="MHM1683" s="14"/>
      <c r="MHN1683" s="14"/>
      <c r="MHO1683" s="14"/>
      <c r="MHP1683" s="14"/>
      <c r="MHQ1683" s="14"/>
      <c r="MHR1683" s="14"/>
      <c r="MHS1683" s="14"/>
      <c r="MHT1683" s="14"/>
      <c r="MHU1683" s="14"/>
      <c r="MHV1683" s="14"/>
      <c r="MHW1683" s="14"/>
      <c r="MHX1683" s="14"/>
      <c r="MHY1683" s="14"/>
      <c r="MHZ1683" s="14"/>
      <c r="MIA1683" s="14"/>
      <c r="MIB1683" s="14"/>
      <c r="MIC1683" s="14"/>
      <c r="MID1683" s="14"/>
      <c r="MIE1683" s="14"/>
      <c r="MIF1683" s="14"/>
      <c r="MIG1683" s="14"/>
      <c r="MIH1683" s="14"/>
      <c r="MII1683" s="14"/>
      <c r="MIJ1683" s="14"/>
      <c r="MIK1683" s="14"/>
      <c r="MIL1683" s="14"/>
      <c r="MIM1683" s="14"/>
      <c r="MIN1683" s="14"/>
      <c r="MIO1683" s="14"/>
      <c r="MIP1683" s="14"/>
      <c r="MIQ1683" s="14"/>
      <c r="MIR1683" s="14"/>
      <c r="MIS1683" s="14"/>
      <c r="MIT1683" s="14"/>
      <c r="MIU1683" s="14"/>
      <c r="MIV1683" s="14"/>
      <c r="MIW1683" s="14"/>
      <c r="MIX1683" s="14"/>
      <c r="MIY1683" s="14"/>
      <c r="MIZ1683" s="14"/>
      <c r="MJA1683" s="14"/>
      <c r="MJB1683" s="14"/>
      <c r="MJC1683" s="14"/>
      <c r="MJD1683" s="14"/>
      <c r="MJE1683" s="14"/>
      <c r="MJF1683" s="14"/>
      <c r="MJG1683" s="14"/>
      <c r="MJH1683" s="14"/>
      <c r="MJI1683" s="14"/>
      <c r="MJJ1683" s="14"/>
      <c r="MJK1683" s="14"/>
      <c r="MJL1683" s="14"/>
      <c r="MJM1683" s="14"/>
      <c r="MJN1683" s="14"/>
      <c r="MJO1683" s="14"/>
      <c r="MJP1683" s="14"/>
      <c r="MJQ1683" s="14"/>
      <c r="MJR1683" s="14"/>
      <c r="MJS1683" s="14"/>
      <c r="MJT1683" s="14"/>
      <c r="MJU1683" s="14"/>
      <c r="MJV1683" s="14"/>
      <c r="MJW1683" s="14"/>
      <c r="MJX1683" s="14"/>
      <c r="MJY1683" s="14"/>
      <c r="MJZ1683" s="14"/>
      <c r="MKA1683" s="14"/>
      <c r="MKB1683" s="14"/>
      <c r="MKC1683" s="14"/>
      <c r="MKD1683" s="14"/>
      <c r="MKE1683" s="14"/>
      <c r="MKF1683" s="14"/>
      <c r="MKG1683" s="14"/>
      <c r="MKH1683" s="14"/>
      <c r="MKI1683" s="14"/>
      <c r="MKJ1683" s="14"/>
      <c r="MKK1683" s="14"/>
      <c r="MKL1683" s="14"/>
      <c r="MKM1683" s="14"/>
      <c r="MKN1683" s="14"/>
      <c r="MKO1683" s="14"/>
      <c r="MKP1683" s="14"/>
      <c r="MKQ1683" s="14"/>
      <c r="MKR1683" s="14"/>
      <c r="MKS1683" s="14"/>
      <c r="MKT1683" s="14"/>
      <c r="MKU1683" s="14"/>
      <c r="MKV1683" s="14"/>
      <c r="MKW1683" s="14"/>
      <c r="MKX1683" s="14"/>
      <c r="MKY1683" s="14"/>
      <c r="MKZ1683" s="14"/>
      <c r="MLA1683" s="14"/>
      <c r="MLB1683" s="14"/>
      <c r="MLC1683" s="14"/>
      <c r="MLD1683" s="14"/>
      <c r="MLE1683" s="14"/>
      <c r="MLF1683" s="14"/>
      <c r="MLG1683" s="14"/>
      <c r="MLH1683" s="14"/>
      <c r="MLI1683" s="14"/>
      <c r="MLJ1683" s="14"/>
      <c r="MLK1683" s="14"/>
      <c r="MLL1683" s="14"/>
      <c r="MLM1683" s="14"/>
      <c r="MLN1683" s="14"/>
      <c r="MLO1683" s="14"/>
      <c r="MLP1683" s="14"/>
      <c r="MLQ1683" s="14"/>
      <c r="MLR1683" s="14"/>
      <c r="MLS1683" s="14"/>
      <c r="MLT1683" s="14"/>
      <c r="MLU1683" s="14"/>
      <c r="MLV1683" s="14"/>
      <c r="MLW1683" s="14"/>
      <c r="MLX1683" s="14"/>
      <c r="MLY1683" s="14"/>
      <c r="MLZ1683" s="14"/>
      <c r="MMA1683" s="14"/>
      <c r="MMB1683" s="14"/>
      <c r="MMC1683" s="14"/>
      <c r="MMD1683" s="14"/>
      <c r="MME1683" s="14"/>
      <c r="MMF1683" s="14"/>
      <c r="MMG1683" s="14"/>
      <c r="MMH1683" s="14"/>
      <c r="MMI1683" s="14"/>
      <c r="MMJ1683" s="14"/>
      <c r="MMK1683" s="14"/>
      <c r="MML1683" s="14"/>
      <c r="MMM1683" s="14"/>
      <c r="MMN1683" s="14"/>
      <c r="MMO1683" s="14"/>
      <c r="MMP1683" s="14"/>
      <c r="MMQ1683" s="14"/>
      <c r="MMR1683" s="14"/>
      <c r="MMS1683" s="14"/>
      <c r="MMT1683" s="14"/>
      <c r="MMU1683" s="14"/>
      <c r="MMV1683" s="14"/>
      <c r="MMW1683" s="14"/>
      <c r="MMX1683" s="14"/>
      <c r="MMY1683" s="14"/>
      <c r="MMZ1683" s="14"/>
      <c r="MNA1683" s="14"/>
      <c r="MNB1683" s="14"/>
      <c r="MNC1683" s="14"/>
      <c r="MND1683" s="14"/>
      <c r="MNE1683" s="14"/>
      <c r="MNF1683" s="14"/>
      <c r="MNG1683" s="14"/>
      <c r="MNH1683" s="14"/>
      <c r="MNI1683" s="14"/>
      <c r="MNJ1683" s="14"/>
      <c r="MNK1683" s="14"/>
      <c r="MNL1683" s="14"/>
      <c r="MNM1683" s="14"/>
      <c r="MNN1683" s="14"/>
      <c r="MNO1683" s="14"/>
      <c r="MNP1683" s="14"/>
      <c r="MNQ1683" s="14"/>
      <c r="MNR1683" s="14"/>
      <c r="MNS1683" s="14"/>
      <c r="MNT1683" s="14"/>
      <c r="MNU1683" s="14"/>
      <c r="MNV1683" s="14"/>
      <c r="MNW1683" s="14"/>
      <c r="MNX1683" s="14"/>
      <c r="MNY1683" s="14"/>
      <c r="MNZ1683" s="14"/>
      <c r="MOA1683" s="14"/>
      <c r="MOB1683" s="14"/>
      <c r="MOC1683" s="14"/>
      <c r="MOD1683" s="14"/>
      <c r="MOE1683" s="14"/>
      <c r="MOF1683" s="14"/>
      <c r="MOG1683" s="14"/>
      <c r="MOH1683" s="14"/>
      <c r="MOI1683" s="14"/>
      <c r="MOJ1683" s="14"/>
      <c r="MOK1683" s="14"/>
      <c r="MOL1683" s="14"/>
      <c r="MOM1683" s="14"/>
      <c r="MON1683" s="14"/>
      <c r="MOO1683" s="14"/>
      <c r="MOP1683" s="14"/>
      <c r="MOQ1683" s="14"/>
      <c r="MOR1683" s="14"/>
      <c r="MOS1683" s="14"/>
      <c r="MOT1683" s="14"/>
      <c r="MOU1683" s="14"/>
      <c r="MOV1683" s="14"/>
      <c r="MOW1683" s="14"/>
      <c r="MOX1683" s="14"/>
      <c r="MOY1683" s="14"/>
      <c r="MOZ1683" s="14"/>
      <c r="MPA1683" s="14"/>
      <c r="MPB1683" s="14"/>
      <c r="MPC1683" s="14"/>
      <c r="MPD1683" s="14"/>
      <c r="MPE1683" s="14"/>
      <c r="MPF1683" s="14"/>
      <c r="MPG1683" s="14"/>
      <c r="MPH1683" s="14"/>
      <c r="MPI1683" s="14"/>
      <c r="MPJ1683" s="14"/>
      <c r="MPK1683" s="14"/>
      <c r="MPL1683" s="14"/>
      <c r="MPM1683" s="14"/>
      <c r="MPN1683" s="14"/>
      <c r="MPO1683" s="14"/>
      <c r="MPP1683" s="14"/>
      <c r="MPQ1683" s="14"/>
      <c r="MPR1683" s="14"/>
      <c r="MPS1683" s="14"/>
      <c r="MPT1683" s="14"/>
      <c r="MPU1683" s="14"/>
      <c r="MPV1683" s="14"/>
      <c r="MPW1683" s="14"/>
      <c r="MPX1683" s="14"/>
      <c r="MPY1683" s="14"/>
      <c r="MPZ1683" s="14"/>
      <c r="MQA1683" s="14"/>
      <c r="MQB1683" s="14"/>
      <c r="MQC1683" s="14"/>
      <c r="MQD1683" s="14"/>
      <c r="MQE1683" s="14"/>
      <c r="MQF1683" s="14"/>
      <c r="MQG1683" s="14"/>
      <c r="MQH1683" s="14"/>
      <c r="MQI1683" s="14"/>
      <c r="MQJ1683" s="14"/>
      <c r="MQK1683" s="14"/>
      <c r="MQL1683" s="14"/>
      <c r="MQM1683" s="14"/>
      <c r="MQN1683" s="14"/>
      <c r="MQO1683" s="14"/>
      <c r="MQP1683" s="14"/>
      <c r="MQQ1683" s="14"/>
      <c r="MQR1683" s="14"/>
      <c r="MQS1683" s="14"/>
      <c r="MQT1683" s="14"/>
      <c r="MQU1683" s="14"/>
      <c r="MQV1683" s="14"/>
      <c r="MQW1683" s="14"/>
      <c r="MQX1683" s="14"/>
      <c r="MQY1683" s="14"/>
      <c r="MQZ1683" s="14"/>
      <c r="MRA1683" s="14"/>
      <c r="MRB1683" s="14"/>
      <c r="MRC1683" s="14"/>
      <c r="MRD1683" s="14"/>
      <c r="MRE1683" s="14"/>
      <c r="MRF1683" s="14"/>
      <c r="MRG1683" s="14"/>
      <c r="MRH1683" s="14"/>
      <c r="MRI1683" s="14"/>
      <c r="MRJ1683" s="14"/>
      <c r="MRK1683" s="14"/>
      <c r="MRL1683" s="14"/>
      <c r="MRM1683" s="14"/>
      <c r="MRN1683" s="14"/>
      <c r="MRO1683" s="14"/>
      <c r="MRP1683" s="14"/>
      <c r="MRQ1683" s="14"/>
      <c r="MRR1683" s="14"/>
      <c r="MRS1683" s="14"/>
      <c r="MRT1683" s="14"/>
      <c r="MRU1683" s="14"/>
      <c r="MRV1683" s="14"/>
      <c r="MRW1683" s="14"/>
      <c r="MRX1683" s="14"/>
      <c r="MRY1683" s="14"/>
      <c r="MRZ1683" s="14"/>
      <c r="MSA1683" s="14"/>
      <c r="MSB1683" s="14"/>
      <c r="MSC1683" s="14"/>
      <c r="MSD1683" s="14"/>
      <c r="MSE1683" s="14"/>
      <c r="MSF1683" s="14"/>
      <c r="MSG1683" s="14"/>
      <c r="MSH1683" s="14"/>
      <c r="MSI1683" s="14"/>
      <c r="MSJ1683" s="14"/>
      <c r="MSK1683" s="14"/>
      <c r="MSL1683" s="14"/>
      <c r="MSM1683" s="14"/>
      <c r="MSN1683" s="14"/>
      <c r="MSO1683" s="14"/>
      <c r="MSP1683" s="14"/>
      <c r="MSQ1683" s="14"/>
      <c r="MSR1683" s="14"/>
      <c r="MSS1683" s="14"/>
      <c r="MST1683" s="14"/>
      <c r="MSU1683" s="14"/>
      <c r="MSV1683" s="14"/>
      <c r="MSW1683" s="14"/>
      <c r="MSX1683" s="14"/>
      <c r="MSY1683" s="14"/>
      <c r="MSZ1683" s="14"/>
      <c r="MTA1683" s="14"/>
      <c r="MTB1683" s="14"/>
      <c r="MTC1683" s="14"/>
      <c r="MTD1683" s="14"/>
      <c r="MTE1683" s="14"/>
      <c r="MTF1683" s="14"/>
      <c r="MTG1683" s="14"/>
      <c r="MTH1683" s="14"/>
      <c r="MTI1683" s="14"/>
      <c r="MTJ1683" s="14"/>
      <c r="MTK1683" s="14"/>
      <c r="MTL1683" s="14"/>
      <c r="MTM1683" s="14"/>
      <c r="MTN1683" s="14"/>
      <c r="MTO1683" s="14"/>
      <c r="MTP1683" s="14"/>
      <c r="MTQ1683" s="14"/>
      <c r="MTR1683" s="14"/>
      <c r="MTS1683" s="14"/>
      <c r="MTT1683" s="14"/>
      <c r="MTU1683" s="14"/>
      <c r="MTV1683" s="14"/>
      <c r="MTW1683" s="14"/>
      <c r="MTX1683" s="14"/>
      <c r="MTY1683" s="14"/>
      <c r="MTZ1683" s="14"/>
      <c r="MUA1683" s="14"/>
      <c r="MUB1683" s="14"/>
      <c r="MUC1683" s="14"/>
      <c r="MUD1683" s="14"/>
      <c r="MUE1683" s="14"/>
      <c r="MUF1683" s="14"/>
      <c r="MUG1683" s="14"/>
      <c r="MUH1683" s="14"/>
      <c r="MUI1683" s="14"/>
      <c r="MUJ1683" s="14"/>
      <c r="MUK1683" s="14"/>
      <c r="MUL1683" s="14"/>
      <c r="MUM1683" s="14"/>
      <c r="MUN1683" s="14"/>
      <c r="MUO1683" s="14"/>
      <c r="MUP1683" s="14"/>
      <c r="MUQ1683" s="14"/>
      <c r="MUR1683" s="14"/>
      <c r="MUS1683" s="14"/>
      <c r="MUT1683" s="14"/>
      <c r="MUU1683" s="14"/>
      <c r="MUV1683" s="14"/>
      <c r="MUW1683" s="14"/>
      <c r="MUX1683" s="14"/>
      <c r="MUY1683" s="14"/>
      <c r="MUZ1683" s="14"/>
      <c r="MVA1683" s="14"/>
      <c r="MVB1683" s="14"/>
      <c r="MVC1683" s="14"/>
      <c r="MVD1683" s="14"/>
      <c r="MVE1683" s="14"/>
      <c r="MVF1683" s="14"/>
      <c r="MVG1683" s="14"/>
      <c r="MVH1683" s="14"/>
      <c r="MVI1683" s="14"/>
      <c r="MVJ1683" s="14"/>
      <c r="MVK1683" s="14"/>
      <c r="MVL1683" s="14"/>
      <c r="MVM1683" s="14"/>
      <c r="MVN1683" s="14"/>
      <c r="MVO1683" s="14"/>
      <c r="MVP1683" s="14"/>
      <c r="MVQ1683" s="14"/>
      <c r="MVR1683" s="14"/>
      <c r="MVS1683" s="14"/>
      <c r="MVT1683" s="14"/>
      <c r="MVU1683" s="14"/>
      <c r="MVV1683" s="14"/>
      <c r="MVW1683" s="14"/>
      <c r="MVX1683" s="14"/>
      <c r="MVY1683" s="14"/>
      <c r="MVZ1683" s="14"/>
      <c r="MWA1683" s="14"/>
      <c r="MWB1683" s="14"/>
      <c r="MWC1683" s="14"/>
      <c r="MWD1683" s="14"/>
      <c r="MWE1683" s="14"/>
      <c r="MWF1683" s="14"/>
      <c r="MWG1683" s="14"/>
      <c r="MWH1683" s="14"/>
      <c r="MWI1683" s="14"/>
      <c r="MWJ1683" s="14"/>
      <c r="MWK1683" s="14"/>
      <c r="MWL1683" s="14"/>
      <c r="MWM1683" s="14"/>
      <c r="MWN1683" s="14"/>
      <c r="MWO1683" s="14"/>
      <c r="MWP1683" s="14"/>
      <c r="MWQ1683" s="14"/>
      <c r="MWR1683" s="14"/>
      <c r="MWS1683" s="14"/>
      <c r="MWT1683" s="14"/>
      <c r="MWU1683" s="14"/>
      <c r="MWV1683" s="14"/>
      <c r="MWW1683" s="14"/>
      <c r="MWX1683" s="14"/>
      <c r="MWY1683" s="14"/>
      <c r="MWZ1683" s="14"/>
      <c r="MXA1683" s="14"/>
      <c r="MXB1683" s="14"/>
      <c r="MXC1683" s="14"/>
      <c r="MXD1683" s="14"/>
      <c r="MXE1683" s="14"/>
      <c r="MXF1683" s="14"/>
      <c r="MXG1683" s="14"/>
      <c r="MXH1683" s="14"/>
      <c r="MXI1683" s="14"/>
      <c r="MXJ1683" s="14"/>
      <c r="MXK1683" s="14"/>
      <c r="MXL1683" s="14"/>
      <c r="MXM1683" s="14"/>
      <c r="MXN1683" s="14"/>
      <c r="MXO1683" s="14"/>
      <c r="MXP1683" s="14"/>
      <c r="MXQ1683" s="14"/>
      <c r="MXR1683" s="14"/>
      <c r="MXS1683" s="14"/>
      <c r="MXT1683" s="14"/>
      <c r="MXU1683" s="14"/>
      <c r="MXV1683" s="14"/>
      <c r="MXW1683" s="14"/>
      <c r="MXX1683" s="14"/>
      <c r="MXY1683" s="14"/>
      <c r="MXZ1683" s="14"/>
      <c r="MYA1683" s="14"/>
      <c r="MYB1683" s="14"/>
      <c r="MYC1683" s="14"/>
      <c r="MYD1683" s="14"/>
      <c r="MYE1683" s="14"/>
      <c r="MYF1683" s="14"/>
      <c r="MYG1683" s="14"/>
      <c r="MYH1683" s="14"/>
      <c r="MYI1683" s="14"/>
      <c r="MYJ1683" s="14"/>
      <c r="MYK1683" s="14"/>
      <c r="MYL1683" s="14"/>
      <c r="MYM1683" s="14"/>
      <c r="MYN1683" s="14"/>
      <c r="MYO1683" s="14"/>
      <c r="MYP1683" s="14"/>
      <c r="MYQ1683" s="14"/>
      <c r="MYR1683" s="14"/>
      <c r="MYS1683" s="14"/>
      <c r="MYT1683" s="14"/>
      <c r="MYU1683" s="14"/>
      <c r="MYV1683" s="14"/>
      <c r="MYW1683" s="14"/>
      <c r="MYX1683" s="14"/>
      <c r="MYY1683" s="14"/>
      <c r="MYZ1683" s="14"/>
      <c r="MZA1683" s="14"/>
      <c r="MZB1683" s="14"/>
      <c r="MZC1683" s="14"/>
      <c r="MZD1683" s="14"/>
      <c r="MZE1683" s="14"/>
      <c r="MZF1683" s="14"/>
      <c r="MZG1683" s="14"/>
      <c r="MZH1683" s="14"/>
      <c r="MZI1683" s="14"/>
      <c r="MZJ1683" s="14"/>
      <c r="MZK1683" s="14"/>
      <c r="MZL1683" s="14"/>
      <c r="MZM1683" s="14"/>
      <c r="MZN1683" s="14"/>
      <c r="MZO1683" s="14"/>
      <c r="MZP1683" s="14"/>
      <c r="MZQ1683" s="14"/>
      <c r="MZR1683" s="14"/>
      <c r="MZS1683" s="14"/>
      <c r="MZT1683" s="14"/>
      <c r="MZU1683" s="14"/>
      <c r="MZV1683" s="14"/>
      <c r="MZW1683" s="14"/>
      <c r="MZX1683" s="14"/>
      <c r="MZY1683" s="14"/>
      <c r="MZZ1683" s="14"/>
      <c r="NAA1683" s="14"/>
      <c r="NAB1683" s="14"/>
      <c r="NAC1683" s="14"/>
      <c r="NAD1683" s="14"/>
      <c r="NAE1683" s="14"/>
      <c r="NAF1683" s="14"/>
      <c r="NAG1683" s="14"/>
      <c r="NAH1683" s="14"/>
      <c r="NAI1683" s="14"/>
      <c r="NAJ1683" s="14"/>
      <c r="NAK1683" s="14"/>
      <c r="NAL1683" s="14"/>
      <c r="NAM1683" s="14"/>
      <c r="NAN1683" s="14"/>
      <c r="NAO1683" s="14"/>
      <c r="NAP1683" s="14"/>
      <c r="NAQ1683" s="14"/>
      <c r="NAR1683" s="14"/>
      <c r="NAS1683" s="14"/>
      <c r="NAT1683" s="14"/>
      <c r="NAU1683" s="14"/>
      <c r="NAV1683" s="14"/>
      <c r="NAW1683" s="14"/>
      <c r="NAX1683" s="14"/>
      <c r="NAY1683" s="14"/>
      <c r="NAZ1683" s="14"/>
      <c r="NBA1683" s="14"/>
      <c r="NBB1683" s="14"/>
      <c r="NBC1683" s="14"/>
      <c r="NBD1683" s="14"/>
      <c r="NBE1683" s="14"/>
      <c r="NBF1683" s="14"/>
      <c r="NBG1683" s="14"/>
      <c r="NBH1683" s="14"/>
      <c r="NBI1683" s="14"/>
      <c r="NBJ1683" s="14"/>
      <c r="NBK1683" s="14"/>
      <c r="NBL1683" s="14"/>
      <c r="NBM1683" s="14"/>
      <c r="NBN1683" s="14"/>
      <c r="NBO1683" s="14"/>
      <c r="NBP1683" s="14"/>
      <c r="NBQ1683" s="14"/>
      <c r="NBR1683" s="14"/>
      <c r="NBS1683" s="14"/>
      <c r="NBT1683" s="14"/>
      <c r="NBU1683" s="14"/>
      <c r="NBV1683" s="14"/>
      <c r="NBW1683" s="14"/>
      <c r="NBX1683" s="14"/>
      <c r="NBY1683" s="14"/>
      <c r="NBZ1683" s="14"/>
      <c r="NCA1683" s="14"/>
      <c r="NCB1683" s="14"/>
      <c r="NCC1683" s="14"/>
      <c r="NCD1683" s="14"/>
      <c r="NCE1683" s="14"/>
      <c r="NCF1683" s="14"/>
      <c r="NCG1683" s="14"/>
      <c r="NCH1683" s="14"/>
      <c r="NCI1683" s="14"/>
      <c r="NCJ1683" s="14"/>
      <c r="NCK1683" s="14"/>
      <c r="NCL1683" s="14"/>
      <c r="NCM1683" s="14"/>
      <c r="NCN1683" s="14"/>
      <c r="NCO1683" s="14"/>
      <c r="NCP1683" s="14"/>
      <c r="NCQ1683" s="14"/>
      <c r="NCR1683" s="14"/>
      <c r="NCS1683" s="14"/>
      <c r="NCT1683" s="14"/>
      <c r="NCU1683" s="14"/>
      <c r="NCV1683" s="14"/>
      <c r="NCW1683" s="14"/>
      <c r="NCX1683" s="14"/>
      <c r="NCY1683" s="14"/>
      <c r="NCZ1683" s="14"/>
      <c r="NDA1683" s="14"/>
      <c r="NDB1683" s="14"/>
      <c r="NDC1683" s="14"/>
      <c r="NDD1683" s="14"/>
      <c r="NDE1683" s="14"/>
      <c r="NDF1683" s="14"/>
      <c r="NDG1683" s="14"/>
      <c r="NDH1683" s="14"/>
      <c r="NDI1683" s="14"/>
      <c r="NDJ1683" s="14"/>
      <c r="NDK1683" s="14"/>
      <c r="NDL1683" s="14"/>
      <c r="NDM1683" s="14"/>
      <c r="NDN1683" s="14"/>
      <c r="NDO1683" s="14"/>
      <c r="NDP1683" s="14"/>
      <c r="NDQ1683" s="14"/>
      <c r="NDR1683" s="14"/>
      <c r="NDS1683" s="14"/>
      <c r="NDT1683" s="14"/>
      <c r="NDU1683" s="14"/>
      <c r="NDV1683" s="14"/>
      <c r="NDW1683" s="14"/>
      <c r="NDX1683" s="14"/>
      <c r="NDY1683" s="14"/>
      <c r="NDZ1683" s="14"/>
      <c r="NEA1683" s="14"/>
      <c r="NEB1683" s="14"/>
      <c r="NEC1683" s="14"/>
      <c r="NED1683" s="14"/>
      <c r="NEE1683" s="14"/>
      <c r="NEF1683" s="14"/>
      <c r="NEG1683" s="14"/>
      <c r="NEH1683" s="14"/>
      <c r="NEI1683" s="14"/>
      <c r="NEJ1683" s="14"/>
      <c r="NEK1683" s="14"/>
      <c r="NEL1683" s="14"/>
      <c r="NEM1683" s="14"/>
      <c r="NEN1683" s="14"/>
      <c r="NEO1683" s="14"/>
      <c r="NEP1683" s="14"/>
      <c r="NEQ1683" s="14"/>
      <c r="NER1683" s="14"/>
      <c r="NES1683" s="14"/>
      <c r="NET1683" s="14"/>
      <c r="NEU1683" s="14"/>
      <c r="NEV1683" s="14"/>
      <c r="NEW1683" s="14"/>
      <c r="NEX1683" s="14"/>
      <c r="NEY1683" s="14"/>
      <c r="NEZ1683" s="14"/>
      <c r="NFA1683" s="14"/>
      <c r="NFB1683" s="14"/>
      <c r="NFC1683" s="14"/>
      <c r="NFD1683" s="14"/>
      <c r="NFE1683" s="14"/>
      <c r="NFF1683" s="14"/>
      <c r="NFG1683" s="14"/>
      <c r="NFH1683" s="14"/>
      <c r="NFI1683" s="14"/>
      <c r="NFJ1683" s="14"/>
      <c r="NFK1683" s="14"/>
      <c r="NFL1683" s="14"/>
      <c r="NFM1683" s="14"/>
      <c r="NFN1683" s="14"/>
      <c r="NFO1683" s="14"/>
      <c r="NFP1683" s="14"/>
      <c r="NFQ1683" s="14"/>
      <c r="NFR1683" s="14"/>
      <c r="NFS1683" s="14"/>
      <c r="NFT1683" s="14"/>
      <c r="NFU1683" s="14"/>
      <c r="NFV1683" s="14"/>
      <c r="NFW1683" s="14"/>
      <c r="NFX1683" s="14"/>
      <c r="NFY1683" s="14"/>
      <c r="NFZ1683" s="14"/>
      <c r="NGA1683" s="14"/>
      <c r="NGB1683" s="14"/>
      <c r="NGC1683" s="14"/>
      <c r="NGD1683" s="14"/>
      <c r="NGE1683" s="14"/>
      <c r="NGF1683" s="14"/>
      <c r="NGG1683" s="14"/>
      <c r="NGH1683" s="14"/>
      <c r="NGI1683" s="14"/>
      <c r="NGJ1683" s="14"/>
      <c r="NGK1683" s="14"/>
      <c r="NGL1683" s="14"/>
      <c r="NGM1683" s="14"/>
      <c r="NGN1683" s="14"/>
      <c r="NGO1683" s="14"/>
      <c r="NGP1683" s="14"/>
      <c r="NGQ1683" s="14"/>
      <c r="NGR1683" s="14"/>
      <c r="NGS1683" s="14"/>
      <c r="NGT1683" s="14"/>
      <c r="NGU1683" s="14"/>
      <c r="NGV1683" s="14"/>
      <c r="NGW1683" s="14"/>
      <c r="NGX1683" s="14"/>
      <c r="NGY1683" s="14"/>
      <c r="NGZ1683" s="14"/>
      <c r="NHA1683" s="14"/>
      <c r="NHB1683" s="14"/>
      <c r="NHC1683" s="14"/>
      <c r="NHD1683" s="14"/>
      <c r="NHE1683" s="14"/>
      <c r="NHF1683" s="14"/>
      <c r="NHG1683" s="14"/>
      <c r="NHH1683" s="14"/>
      <c r="NHI1683" s="14"/>
      <c r="NHJ1683" s="14"/>
      <c r="NHK1683" s="14"/>
      <c r="NHL1683" s="14"/>
      <c r="NHM1683" s="14"/>
      <c r="NHN1683" s="14"/>
      <c r="NHO1683" s="14"/>
      <c r="NHP1683" s="14"/>
      <c r="NHQ1683" s="14"/>
      <c r="NHR1683" s="14"/>
      <c r="NHS1683" s="14"/>
      <c r="NHT1683" s="14"/>
      <c r="NHU1683" s="14"/>
      <c r="NHV1683" s="14"/>
      <c r="NHW1683" s="14"/>
      <c r="NHX1683" s="14"/>
      <c r="NHY1683" s="14"/>
      <c r="NHZ1683" s="14"/>
      <c r="NIA1683" s="14"/>
      <c r="NIB1683" s="14"/>
      <c r="NIC1683" s="14"/>
      <c r="NID1683" s="14"/>
      <c r="NIE1683" s="14"/>
      <c r="NIF1683" s="14"/>
      <c r="NIG1683" s="14"/>
      <c r="NIH1683" s="14"/>
      <c r="NII1683" s="14"/>
      <c r="NIJ1683" s="14"/>
      <c r="NIK1683" s="14"/>
      <c r="NIL1683" s="14"/>
      <c r="NIM1683" s="14"/>
      <c r="NIN1683" s="14"/>
      <c r="NIO1683" s="14"/>
      <c r="NIP1683" s="14"/>
      <c r="NIQ1683" s="14"/>
      <c r="NIR1683" s="14"/>
      <c r="NIS1683" s="14"/>
      <c r="NIT1683" s="14"/>
      <c r="NIU1683" s="14"/>
      <c r="NIV1683" s="14"/>
      <c r="NIW1683" s="14"/>
      <c r="NIX1683" s="14"/>
      <c r="NIY1683" s="14"/>
      <c r="NIZ1683" s="14"/>
      <c r="NJA1683" s="14"/>
      <c r="NJB1683" s="14"/>
      <c r="NJC1683" s="14"/>
      <c r="NJD1683" s="14"/>
      <c r="NJE1683" s="14"/>
      <c r="NJF1683" s="14"/>
      <c r="NJG1683" s="14"/>
      <c r="NJH1683" s="14"/>
      <c r="NJI1683" s="14"/>
      <c r="NJJ1683" s="14"/>
      <c r="NJK1683" s="14"/>
      <c r="NJL1683" s="14"/>
      <c r="NJM1683" s="14"/>
      <c r="NJN1683" s="14"/>
      <c r="NJO1683" s="14"/>
      <c r="NJP1683" s="14"/>
      <c r="NJQ1683" s="14"/>
      <c r="NJR1683" s="14"/>
      <c r="NJS1683" s="14"/>
      <c r="NJT1683" s="14"/>
      <c r="NJU1683" s="14"/>
      <c r="NJV1683" s="14"/>
      <c r="NJW1683" s="14"/>
      <c r="NJX1683" s="14"/>
      <c r="NJY1683" s="14"/>
      <c r="NJZ1683" s="14"/>
      <c r="NKA1683" s="14"/>
      <c r="NKB1683" s="14"/>
      <c r="NKC1683" s="14"/>
      <c r="NKD1683" s="14"/>
      <c r="NKE1683" s="14"/>
      <c r="NKF1683" s="14"/>
      <c r="NKG1683" s="14"/>
      <c r="NKH1683" s="14"/>
      <c r="NKI1683" s="14"/>
      <c r="NKJ1683" s="14"/>
      <c r="NKK1683" s="14"/>
      <c r="NKL1683" s="14"/>
      <c r="NKM1683" s="14"/>
      <c r="NKN1683" s="14"/>
      <c r="NKO1683" s="14"/>
      <c r="NKP1683" s="14"/>
      <c r="NKQ1683" s="14"/>
      <c r="NKR1683" s="14"/>
      <c r="NKS1683" s="14"/>
      <c r="NKT1683" s="14"/>
      <c r="NKU1683" s="14"/>
      <c r="NKV1683" s="14"/>
      <c r="NKW1683" s="14"/>
      <c r="NKX1683" s="14"/>
      <c r="NKY1683" s="14"/>
      <c r="NKZ1683" s="14"/>
      <c r="NLA1683" s="14"/>
      <c r="NLB1683" s="14"/>
      <c r="NLC1683" s="14"/>
      <c r="NLD1683" s="14"/>
      <c r="NLE1683" s="14"/>
      <c r="NLF1683" s="14"/>
      <c r="NLG1683" s="14"/>
      <c r="NLH1683" s="14"/>
      <c r="NLI1683" s="14"/>
      <c r="NLJ1683" s="14"/>
      <c r="NLK1683" s="14"/>
      <c r="NLL1683" s="14"/>
      <c r="NLM1683" s="14"/>
      <c r="NLN1683" s="14"/>
      <c r="NLO1683" s="14"/>
      <c r="NLP1683" s="14"/>
      <c r="NLQ1683" s="14"/>
      <c r="NLR1683" s="14"/>
      <c r="NLS1683" s="14"/>
      <c r="NLT1683" s="14"/>
      <c r="NLU1683" s="14"/>
      <c r="NLV1683" s="14"/>
      <c r="NLW1683" s="14"/>
      <c r="NLX1683" s="14"/>
      <c r="NLY1683" s="14"/>
      <c r="NLZ1683" s="14"/>
      <c r="NMA1683" s="14"/>
      <c r="NMB1683" s="14"/>
      <c r="NMC1683" s="14"/>
      <c r="NMD1683" s="14"/>
      <c r="NME1683" s="14"/>
      <c r="NMF1683" s="14"/>
      <c r="NMG1683" s="14"/>
      <c r="NMH1683" s="14"/>
      <c r="NMI1683" s="14"/>
      <c r="NMJ1683" s="14"/>
      <c r="NMK1683" s="14"/>
      <c r="NML1683" s="14"/>
      <c r="NMM1683" s="14"/>
      <c r="NMN1683" s="14"/>
      <c r="NMO1683" s="14"/>
      <c r="NMP1683" s="14"/>
      <c r="NMQ1683" s="14"/>
      <c r="NMR1683" s="14"/>
      <c r="NMS1683" s="14"/>
      <c r="NMT1683" s="14"/>
      <c r="NMU1683" s="14"/>
      <c r="NMV1683" s="14"/>
      <c r="NMW1683" s="14"/>
      <c r="NMX1683" s="14"/>
      <c r="NMY1683" s="14"/>
      <c r="NMZ1683" s="14"/>
      <c r="NNA1683" s="14"/>
      <c r="NNB1683" s="14"/>
      <c r="NNC1683" s="14"/>
      <c r="NND1683" s="14"/>
      <c r="NNE1683" s="14"/>
      <c r="NNF1683" s="14"/>
      <c r="NNG1683" s="14"/>
      <c r="NNH1683" s="14"/>
      <c r="NNI1683" s="14"/>
      <c r="NNJ1683" s="14"/>
      <c r="NNK1683" s="14"/>
      <c r="NNL1683" s="14"/>
      <c r="NNM1683" s="14"/>
      <c r="NNN1683" s="14"/>
      <c r="NNO1683" s="14"/>
      <c r="NNP1683" s="14"/>
      <c r="NNQ1683" s="14"/>
      <c r="NNR1683" s="14"/>
      <c r="NNS1683" s="14"/>
      <c r="NNT1683" s="14"/>
      <c r="NNU1683" s="14"/>
      <c r="NNV1683" s="14"/>
      <c r="NNW1683" s="14"/>
      <c r="NNX1683" s="14"/>
      <c r="NNY1683" s="14"/>
      <c r="NNZ1683" s="14"/>
      <c r="NOA1683" s="14"/>
      <c r="NOB1683" s="14"/>
      <c r="NOC1683" s="14"/>
      <c r="NOD1683" s="14"/>
      <c r="NOE1683" s="14"/>
      <c r="NOF1683" s="14"/>
      <c r="NOG1683" s="14"/>
      <c r="NOH1683" s="14"/>
      <c r="NOI1683" s="14"/>
      <c r="NOJ1683" s="14"/>
      <c r="NOK1683" s="14"/>
      <c r="NOL1683" s="14"/>
      <c r="NOM1683" s="14"/>
      <c r="NON1683" s="14"/>
      <c r="NOO1683" s="14"/>
      <c r="NOP1683" s="14"/>
      <c r="NOQ1683" s="14"/>
      <c r="NOR1683" s="14"/>
      <c r="NOS1683" s="14"/>
      <c r="NOT1683" s="14"/>
      <c r="NOU1683" s="14"/>
      <c r="NOV1683" s="14"/>
      <c r="NOW1683" s="14"/>
      <c r="NOX1683" s="14"/>
      <c r="NOY1683" s="14"/>
      <c r="NOZ1683" s="14"/>
      <c r="NPA1683" s="14"/>
      <c r="NPB1683" s="14"/>
      <c r="NPC1683" s="14"/>
      <c r="NPD1683" s="14"/>
      <c r="NPE1683" s="14"/>
      <c r="NPF1683" s="14"/>
      <c r="NPG1683" s="14"/>
      <c r="NPH1683" s="14"/>
      <c r="NPI1683" s="14"/>
      <c r="NPJ1683" s="14"/>
      <c r="NPK1683" s="14"/>
      <c r="NPL1683" s="14"/>
      <c r="NPM1683" s="14"/>
      <c r="NPN1683" s="14"/>
      <c r="NPO1683" s="14"/>
      <c r="NPP1683" s="14"/>
      <c r="NPQ1683" s="14"/>
      <c r="NPR1683" s="14"/>
      <c r="NPS1683" s="14"/>
      <c r="NPT1683" s="14"/>
      <c r="NPU1683" s="14"/>
      <c r="NPV1683" s="14"/>
      <c r="NPW1683" s="14"/>
      <c r="NPX1683" s="14"/>
      <c r="NPY1683" s="14"/>
      <c r="NPZ1683" s="14"/>
      <c r="NQA1683" s="14"/>
      <c r="NQB1683" s="14"/>
      <c r="NQC1683" s="14"/>
      <c r="NQD1683" s="14"/>
      <c r="NQE1683" s="14"/>
      <c r="NQF1683" s="14"/>
      <c r="NQG1683" s="14"/>
      <c r="NQH1683" s="14"/>
      <c r="NQI1683" s="14"/>
      <c r="NQJ1683" s="14"/>
      <c r="NQK1683" s="14"/>
      <c r="NQL1683" s="14"/>
      <c r="NQM1683" s="14"/>
      <c r="NQN1683" s="14"/>
      <c r="NQO1683" s="14"/>
      <c r="NQP1683" s="14"/>
      <c r="NQQ1683" s="14"/>
      <c r="NQR1683" s="14"/>
      <c r="NQS1683" s="14"/>
      <c r="NQT1683" s="14"/>
      <c r="NQU1683" s="14"/>
      <c r="NQV1683" s="14"/>
      <c r="NQW1683" s="14"/>
      <c r="NQX1683" s="14"/>
      <c r="NQY1683" s="14"/>
      <c r="NQZ1683" s="14"/>
      <c r="NRA1683" s="14"/>
      <c r="NRB1683" s="14"/>
      <c r="NRC1683" s="14"/>
      <c r="NRD1683" s="14"/>
      <c r="NRE1683" s="14"/>
      <c r="NRF1683" s="14"/>
      <c r="NRG1683" s="14"/>
      <c r="NRH1683" s="14"/>
      <c r="NRI1683" s="14"/>
      <c r="NRJ1683" s="14"/>
      <c r="NRK1683" s="14"/>
      <c r="NRL1683" s="14"/>
      <c r="NRM1683" s="14"/>
      <c r="NRN1683" s="14"/>
      <c r="NRO1683" s="14"/>
      <c r="NRP1683" s="14"/>
      <c r="NRQ1683" s="14"/>
      <c r="NRR1683" s="14"/>
      <c r="NRS1683" s="14"/>
      <c r="NRT1683" s="14"/>
      <c r="NRU1683" s="14"/>
      <c r="NRV1683" s="14"/>
      <c r="NRW1683" s="14"/>
      <c r="NRX1683" s="14"/>
      <c r="NRY1683" s="14"/>
      <c r="NRZ1683" s="14"/>
      <c r="NSA1683" s="14"/>
      <c r="NSB1683" s="14"/>
      <c r="NSC1683" s="14"/>
      <c r="NSD1683" s="14"/>
      <c r="NSE1683" s="14"/>
      <c r="NSF1683" s="14"/>
      <c r="NSG1683" s="14"/>
      <c r="NSH1683" s="14"/>
      <c r="NSI1683" s="14"/>
      <c r="NSJ1683" s="14"/>
      <c r="NSK1683" s="14"/>
      <c r="NSL1683" s="14"/>
      <c r="NSM1683" s="14"/>
      <c r="NSN1683" s="14"/>
      <c r="NSO1683" s="14"/>
      <c r="NSP1683" s="14"/>
      <c r="NSQ1683" s="14"/>
      <c r="NSR1683" s="14"/>
      <c r="NSS1683" s="14"/>
      <c r="NST1683" s="14"/>
      <c r="NSU1683" s="14"/>
      <c r="NSV1683" s="14"/>
      <c r="NSW1683" s="14"/>
      <c r="NSX1683" s="14"/>
      <c r="NSY1683" s="14"/>
      <c r="NSZ1683" s="14"/>
      <c r="NTA1683" s="14"/>
      <c r="NTB1683" s="14"/>
      <c r="NTC1683" s="14"/>
      <c r="NTD1683" s="14"/>
      <c r="NTE1683" s="14"/>
      <c r="NTF1683" s="14"/>
      <c r="NTG1683" s="14"/>
      <c r="NTH1683" s="14"/>
      <c r="NTI1683" s="14"/>
      <c r="NTJ1683" s="14"/>
      <c r="NTK1683" s="14"/>
      <c r="NTL1683" s="14"/>
      <c r="NTM1683" s="14"/>
      <c r="NTN1683" s="14"/>
      <c r="NTO1683" s="14"/>
      <c r="NTP1683" s="14"/>
      <c r="NTQ1683" s="14"/>
      <c r="NTR1683" s="14"/>
      <c r="NTS1683" s="14"/>
      <c r="NTT1683" s="14"/>
      <c r="NTU1683" s="14"/>
      <c r="NTV1683" s="14"/>
      <c r="NTW1683" s="14"/>
      <c r="NTX1683" s="14"/>
      <c r="NTY1683" s="14"/>
      <c r="NTZ1683" s="14"/>
      <c r="NUA1683" s="14"/>
      <c r="NUB1683" s="14"/>
      <c r="NUC1683" s="14"/>
      <c r="NUD1683" s="14"/>
      <c r="NUE1683" s="14"/>
      <c r="NUF1683" s="14"/>
      <c r="NUG1683" s="14"/>
      <c r="NUH1683" s="14"/>
      <c r="NUI1683" s="14"/>
      <c r="NUJ1683" s="14"/>
      <c r="NUK1683" s="14"/>
      <c r="NUL1683" s="14"/>
      <c r="NUM1683" s="14"/>
      <c r="NUN1683" s="14"/>
      <c r="NUO1683" s="14"/>
      <c r="NUP1683" s="14"/>
      <c r="NUQ1683" s="14"/>
      <c r="NUR1683" s="14"/>
      <c r="NUS1683" s="14"/>
      <c r="NUT1683" s="14"/>
      <c r="NUU1683" s="14"/>
      <c r="NUV1683" s="14"/>
      <c r="NUW1683" s="14"/>
      <c r="NUX1683" s="14"/>
      <c r="NUY1683" s="14"/>
      <c r="NUZ1683" s="14"/>
      <c r="NVA1683" s="14"/>
      <c r="NVB1683" s="14"/>
      <c r="NVC1683" s="14"/>
      <c r="NVD1683" s="14"/>
      <c r="NVE1683" s="14"/>
      <c r="NVF1683" s="14"/>
      <c r="NVG1683" s="14"/>
      <c r="NVH1683" s="14"/>
      <c r="NVI1683" s="14"/>
      <c r="NVJ1683" s="14"/>
      <c r="NVK1683" s="14"/>
      <c r="NVL1683" s="14"/>
      <c r="NVM1683" s="14"/>
      <c r="NVN1683" s="14"/>
      <c r="NVO1683" s="14"/>
      <c r="NVP1683" s="14"/>
      <c r="NVQ1683" s="14"/>
      <c r="NVR1683" s="14"/>
      <c r="NVS1683" s="14"/>
      <c r="NVT1683" s="14"/>
      <c r="NVU1683" s="14"/>
      <c r="NVV1683" s="14"/>
      <c r="NVW1683" s="14"/>
      <c r="NVX1683" s="14"/>
      <c r="NVY1683" s="14"/>
      <c r="NVZ1683" s="14"/>
      <c r="NWA1683" s="14"/>
      <c r="NWB1683" s="14"/>
      <c r="NWC1683" s="14"/>
      <c r="NWD1683" s="14"/>
      <c r="NWE1683" s="14"/>
      <c r="NWF1683" s="14"/>
      <c r="NWG1683" s="14"/>
      <c r="NWH1683" s="14"/>
      <c r="NWI1683" s="14"/>
      <c r="NWJ1683" s="14"/>
      <c r="NWK1683" s="14"/>
      <c r="NWL1683" s="14"/>
      <c r="NWM1683" s="14"/>
      <c r="NWN1683" s="14"/>
      <c r="NWO1683" s="14"/>
      <c r="NWP1683" s="14"/>
      <c r="NWQ1683" s="14"/>
      <c r="NWR1683" s="14"/>
      <c r="NWS1683" s="14"/>
      <c r="NWT1683" s="14"/>
      <c r="NWU1683" s="14"/>
      <c r="NWV1683" s="14"/>
      <c r="NWW1683" s="14"/>
      <c r="NWX1683" s="14"/>
      <c r="NWY1683" s="14"/>
      <c r="NWZ1683" s="14"/>
      <c r="NXA1683" s="14"/>
      <c r="NXB1683" s="14"/>
      <c r="NXC1683" s="14"/>
      <c r="NXD1683" s="14"/>
      <c r="NXE1683" s="14"/>
      <c r="NXF1683" s="14"/>
      <c r="NXG1683" s="14"/>
      <c r="NXH1683" s="14"/>
      <c r="NXI1683" s="14"/>
      <c r="NXJ1683" s="14"/>
      <c r="NXK1683" s="14"/>
      <c r="NXL1683" s="14"/>
      <c r="NXM1683" s="14"/>
      <c r="NXN1683" s="14"/>
      <c r="NXO1683" s="14"/>
      <c r="NXP1683" s="14"/>
      <c r="NXQ1683" s="14"/>
      <c r="NXR1683" s="14"/>
      <c r="NXS1683" s="14"/>
      <c r="NXT1683" s="14"/>
      <c r="NXU1683" s="14"/>
      <c r="NXV1683" s="14"/>
      <c r="NXW1683" s="14"/>
      <c r="NXX1683" s="14"/>
      <c r="NXY1683" s="14"/>
      <c r="NXZ1683" s="14"/>
      <c r="NYA1683" s="14"/>
      <c r="NYB1683" s="14"/>
      <c r="NYC1683" s="14"/>
      <c r="NYD1683" s="14"/>
      <c r="NYE1683" s="14"/>
      <c r="NYF1683" s="14"/>
      <c r="NYG1683" s="14"/>
      <c r="NYH1683" s="14"/>
      <c r="NYI1683" s="14"/>
      <c r="NYJ1683" s="14"/>
      <c r="NYK1683" s="14"/>
      <c r="NYL1683" s="14"/>
      <c r="NYM1683" s="14"/>
      <c r="NYN1683" s="14"/>
      <c r="NYO1683" s="14"/>
      <c r="NYP1683" s="14"/>
      <c r="NYQ1683" s="14"/>
      <c r="NYR1683" s="14"/>
      <c r="NYS1683" s="14"/>
      <c r="NYT1683" s="14"/>
      <c r="NYU1683" s="14"/>
      <c r="NYV1683" s="14"/>
      <c r="NYW1683" s="14"/>
      <c r="NYX1683" s="14"/>
      <c r="NYY1683" s="14"/>
      <c r="NYZ1683" s="14"/>
      <c r="NZA1683" s="14"/>
      <c r="NZB1683" s="14"/>
      <c r="NZC1683" s="14"/>
      <c r="NZD1683" s="14"/>
      <c r="NZE1683" s="14"/>
      <c r="NZF1683" s="14"/>
      <c r="NZG1683" s="14"/>
      <c r="NZH1683" s="14"/>
      <c r="NZI1683" s="14"/>
      <c r="NZJ1683" s="14"/>
      <c r="NZK1683" s="14"/>
      <c r="NZL1683" s="14"/>
      <c r="NZM1683" s="14"/>
      <c r="NZN1683" s="14"/>
      <c r="NZO1683" s="14"/>
      <c r="NZP1683" s="14"/>
      <c r="NZQ1683" s="14"/>
      <c r="NZR1683" s="14"/>
      <c r="NZS1683" s="14"/>
      <c r="NZT1683" s="14"/>
      <c r="NZU1683" s="14"/>
      <c r="NZV1683" s="14"/>
      <c r="NZW1683" s="14"/>
      <c r="NZX1683" s="14"/>
      <c r="NZY1683" s="14"/>
      <c r="NZZ1683" s="14"/>
      <c r="OAA1683" s="14"/>
      <c r="OAB1683" s="14"/>
      <c r="OAC1683" s="14"/>
      <c r="OAD1683" s="14"/>
      <c r="OAE1683" s="14"/>
      <c r="OAF1683" s="14"/>
      <c r="OAG1683" s="14"/>
      <c r="OAH1683" s="14"/>
      <c r="OAI1683" s="14"/>
      <c r="OAJ1683" s="14"/>
      <c r="OAK1683" s="14"/>
      <c r="OAL1683" s="14"/>
      <c r="OAM1683" s="14"/>
      <c r="OAN1683" s="14"/>
      <c r="OAO1683" s="14"/>
      <c r="OAP1683" s="14"/>
      <c r="OAQ1683" s="14"/>
      <c r="OAR1683" s="14"/>
      <c r="OAS1683" s="14"/>
      <c r="OAT1683" s="14"/>
      <c r="OAU1683" s="14"/>
      <c r="OAV1683" s="14"/>
      <c r="OAW1683" s="14"/>
      <c r="OAX1683" s="14"/>
      <c r="OAY1683" s="14"/>
      <c r="OAZ1683" s="14"/>
      <c r="OBA1683" s="14"/>
      <c r="OBB1683" s="14"/>
      <c r="OBC1683" s="14"/>
      <c r="OBD1683" s="14"/>
      <c r="OBE1683" s="14"/>
      <c r="OBF1683" s="14"/>
      <c r="OBG1683" s="14"/>
      <c r="OBH1683" s="14"/>
      <c r="OBI1683" s="14"/>
      <c r="OBJ1683" s="14"/>
      <c r="OBK1683" s="14"/>
      <c r="OBL1683" s="14"/>
      <c r="OBM1683" s="14"/>
      <c r="OBN1683" s="14"/>
      <c r="OBO1683" s="14"/>
      <c r="OBP1683" s="14"/>
      <c r="OBQ1683" s="14"/>
      <c r="OBR1683" s="14"/>
      <c r="OBS1683" s="14"/>
      <c r="OBT1683" s="14"/>
      <c r="OBU1683" s="14"/>
      <c r="OBV1683" s="14"/>
      <c r="OBW1683" s="14"/>
      <c r="OBX1683" s="14"/>
      <c r="OBY1683" s="14"/>
      <c r="OBZ1683" s="14"/>
      <c r="OCA1683" s="14"/>
      <c r="OCB1683" s="14"/>
      <c r="OCC1683" s="14"/>
      <c r="OCD1683" s="14"/>
      <c r="OCE1683" s="14"/>
      <c r="OCF1683" s="14"/>
      <c r="OCG1683" s="14"/>
      <c r="OCH1683" s="14"/>
      <c r="OCI1683" s="14"/>
      <c r="OCJ1683" s="14"/>
      <c r="OCK1683" s="14"/>
      <c r="OCL1683" s="14"/>
      <c r="OCM1683" s="14"/>
      <c r="OCN1683" s="14"/>
      <c r="OCO1683" s="14"/>
      <c r="OCP1683" s="14"/>
      <c r="OCQ1683" s="14"/>
      <c r="OCR1683" s="14"/>
      <c r="OCS1683" s="14"/>
      <c r="OCT1683" s="14"/>
      <c r="OCU1683" s="14"/>
      <c r="OCV1683" s="14"/>
      <c r="OCW1683" s="14"/>
      <c r="OCX1683" s="14"/>
      <c r="OCY1683" s="14"/>
      <c r="OCZ1683" s="14"/>
      <c r="ODA1683" s="14"/>
      <c r="ODB1683" s="14"/>
      <c r="ODC1683" s="14"/>
      <c r="ODD1683" s="14"/>
      <c r="ODE1683" s="14"/>
      <c r="ODF1683" s="14"/>
      <c r="ODG1683" s="14"/>
      <c r="ODH1683" s="14"/>
      <c r="ODI1683" s="14"/>
      <c r="ODJ1683" s="14"/>
      <c r="ODK1683" s="14"/>
      <c r="ODL1683" s="14"/>
      <c r="ODM1683" s="14"/>
      <c r="ODN1683" s="14"/>
      <c r="ODO1683" s="14"/>
      <c r="ODP1683" s="14"/>
      <c r="ODQ1683" s="14"/>
      <c r="ODR1683" s="14"/>
      <c r="ODS1683" s="14"/>
      <c r="ODT1683" s="14"/>
      <c r="ODU1683" s="14"/>
      <c r="ODV1683" s="14"/>
      <c r="ODW1683" s="14"/>
      <c r="ODX1683" s="14"/>
      <c r="ODY1683" s="14"/>
      <c r="ODZ1683" s="14"/>
      <c r="OEA1683" s="14"/>
      <c r="OEB1683" s="14"/>
      <c r="OEC1683" s="14"/>
      <c r="OED1683" s="14"/>
      <c r="OEE1683" s="14"/>
      <c r="OEF1683" s="14"/>
      <c r="OEG1683" s="14"/>
      <c r="OEH1683" s="14"/>
      <c r="OEI1683" s="14"/>
      <c r="OEJ1683" s="14"/>
      <c r="OEK1683" s="14"/>
      <c r="OEL1683" s="14"/>
      <c r="OEM1683" s="14"/>
      <c r="OEN1683" s="14"/>
      <c r="OEO1683" s="14"/>
      <c r="OEP1683" s="14"/>
      <c r="OEQ1683" s="14"/>
      <c r="OER1683" s="14"/>
      <c r="OES1683" s="14"/>
      <c r="OET1683" s="14"/>
      <c r="OEU1683" s="14"/>
      <c r="OEV1683" s="14"/>
      <c r="OEW1683" s="14"/>
      <c r="OEX1683" s="14"/>
      <c r="OEY1683" s="14"/>
      <c r="OEZ1683" s="14"/>
      <c r="OFA1683" s="14"/>
      <c r="OFB1683" s="14"/>
      <c r="OFC1683" s="14"/>
      <c r="OFD1683" s="14"/>
      <c r="OFE1683" s="14"/>
      <c r="OFF1683" s="14"/>
      <c r="OFG1683" s="14"/>
      <c r="OFH1683" s="14"/>
      <c r="OFI1683" s="14"/>
      <c r="OFJ1683" s="14"/>
      <c r="OFK1683" s="14"/>
      <c r="OFL1683" s="14"/>
      <c r="OFM1683" s="14"/>
      <c r="OFN1683" s="14"/>
      <c r="OFO1683" s="14"/>
      <c r="OFP1683" s="14"/>
      <c r="OFQ1683" s="14"/>
      <c r="OFR1683" s="14"/>
      <c r="OFS1683" s="14"/>
      <c r="OFT1683" s="14"/>
      <c r="OFU1683" s="14"/>
      <c r="OFV1683" s="14"/>
      <c r="OFW1683" s="14"/>
      <c r="OFX1683" s="14"/>
      <c r="OFY1683" s="14"/>
      <c r="OFZ1683" s="14"/>
      <c r="OGA1683" s="14"/>
      <c r="OGB1683" s="14"/>
      <c r="OGC1683" s="14"/>
      <c r="OGD1683" s="14"/>
      <c r="OGE1683" s="14"/>
      <c r="OGF1683" s="14"/>
      <c r="OGG1683" s="14"/>
      <c r="OGH1683" s="14"/>
      <c r="OGI1683" s="14"/>
      <c r="OGJ1683" s="14"/>
      <c r="OGK1683" s="14"/>
      <c r="OGL1683" s="14"/>
      <c r="OGM1683" s="14"/>
      <c r="OGN1683" s="14"/>
      <c r="OGO1683" s="14"/>
      <c r="OGP1683" s="14"/>
      <c r="OGQ1683" s="14"/>
      <c r="OGR1683" s="14"/>
      <c r="OGS1683" s="14"/>
      <c r="OGT1683" s="14"/>
      <c r="OGU1683" s="14"/>
      <c r="OGV1683" s="14"/>
      <c r="OGW1683" s="14"/>
      <c r="OGX1683" s="14"/>
      <c r="OGY1683" s="14"/>
      <c r="OGZ1683" s="14"/>
      <c r="OHA1683" s="14"/>
      <c r="OHB1683" s="14"/>
      <c r="OHC1683" s="14"/>
      <c r="OHD1683" s="14"/>
      <c r="OHE1683" s="14"/>
      <c r="OHF1683" s="14"/>
      <c r="OHG1683" s="14"/>
      <c r="OHH1683" s="14"/>
      <c r="OHI1683" s="14"/>
      <c r="OHJ1683" s="14"/>
      <c r="OHK1683" s="14"/>
      <c r="OHL1683" s="14"/>
      <c r="OHM1683" s="14"/>
      <c r="OHN1683" s="14"/>
      <c r="OHO1683" s="14"/>
      <c r="OHP1683" s="14"/>
      <c r="OHQ1683" s="14"/>
      <c r="OHR1683" s="14"/>
      <c r="OHS1683" s="14"/>
      <c r="OHT1683" s="14"/>
      <c r="OHU1683" s="14"/>
      <c r="OHV1683" s="14"/>
      <c r="OHW1683" s="14"/>
      <c r="OHX1683" s="14"/>
      <c r="OHY1683" s="14"/>
      <c r="OHZ1683" s="14"/>
      <c r="OIA1683" s="14"/>
      <c r="OIB1683" s="14"/>
      <c r="OIC1683" s="14"/>
      <c r="OID1683" s="14"/>
      <c r="OIE1683" s="14"/>
      <c r="OIF1683" s="14"/>
      <c r="OIG1683" s="14"/>
      <c r="OIH1683" s="14"/>
      <c r="OII1683" s="14"/>
      <c r="OIJ1683" s="14"/>
      <c r="OIK1683" s="14"/>
      <c r="OIL1683" s="14"/>
      <c r="OIM1683" s="14"/>
      <c r="OIN1683" s="14"/>
      <c r="OIO1683" s="14"/>
      <c r="OIP1683" s="14"/>
      <c r="OIQ1683" s="14"/>
      <c r="OIR1683" s="14"/>
      <c r="OIS1683" s="14"/>
      <c r="OIT1683" s="14"/>
      <c r="OIU1683" s="14"/>
      <c r="OIV1683" s="14"/>
      <c r="OIW1683" s="14"/>
      <c r="OIX1683" s="14"/>
      <c r="OIY1683" s="14"/>
      <c r="OIZ1683" s="14"/>
      <c r="OJA1683" s="14"/>
      <c r="OJB1683" s="14"/>
      <c r="OJC1683" s="14"/>
      <c r="OJD1683" s="14"/>
      <c r="OJE1683" s="14"/>
      <c r="OJF1683" s="14"/>
      <c r="OJG1683" s="14"/>
      <c r="OJH1683" s="14"/>
      <c r="OJI1683" s="14"/>
      <c r="OJJ1683" s="14"/>
      <c r="OJK1683" s="14"/>
      <c r="OJL1683" s="14"/>
      <c r="OJM1683" s="14"/>
      <c r="OJN1683" s="14"/>
      <c r="OJO1683" s="14"/>
      <c r="OJP1683" s="14"/>
      <c r="OJQ1683" s="14"/>
      <c r="OJR1683" s="14"/>
      <c r="OJS1683" s="14"/>
      <c r="OJT1683" s="14"/>
      <c r="OJU1683" s="14"/>
      <c r="OJV1683" s="14"/>
      <c r="OJW1683" s="14"/>
      <c r="OJX1683" s="14"/>
      <c r="OJY1683" s="14"/>
      <c r="OJZ1683" s="14"/>
      <c r="OKA1683" s="14"/>
      <c r="OKB1683" s="14"/>
      <c r="OKC1683" s="14"/>
      <c r="OKD1683" s="14"/>
      <c r="OKE1683" s="14"/>
      <c r="OKF1683" s="14"/>
      <c r="OKG1683" s="14"/>
      <c r="OKH1683" s="14"/>
      <c r="OKI1683" s="14"/>
      <c r="OKJ1683" s="14"/>
      <c r="OKK1683" s="14"/>
      <c r="OKL1683" s="14"/>
      <c r="OKM1683" s="14"/>
      <c r="OKN1683" s="14"/>
      <c r="OKO1683" s="14"/>
      <c r="OKP1683" s="14"/>
      <c r="OKQ1683" s="14"/>
      <c r="OKR1683" s="14"/>
      <c r="OKS1683" s="14"/>
      <c r="OKT1683" s="14"/>
      <c r="OKU1683" s="14"/>
      <c r="OKV1683" s="14"/>
      <c r="OKW1683" s="14"/>
      <c r="OKX1683" s="14"/>
      <c r="OKY1683" s="14"/>
      <c r="OKZ1683" s="14"/>
      <c r="OLA1683" s="14"/>
      <c r="OLB1683" s="14"/>
      <c r="OLC1683" s="14"/>
      <c r="OLD1683" s="14"/>
      <c r="OLE1683" s="14"/>
      <c r="OLF1683" s="14"/>
      <c r="OLG1683" s="14"/>
      <c r="OLH1683" s="14"/>
      <c r="OLI1683" s="14"/>
      <c r="OLJ1683" s="14"/>
      <c r="OLK1683" s="14"/>
      <c r="OLL1683" s="14"/>
      <c r="OLM1683" s="14"/>
      <c r="OLN1683" s="14"/>
      <c r="OLO1683" s="14"/>
      <c r="OLP1683" s="14"/>
      <c r="OLQ1683" s="14"/>
      <c r="OLR1683" s="14"/>
      <c r="OLS1683" s="14"/>
      <c r="OLT1683" s="14"/>
      <c r="OLU1683" s="14"/>
      <c r="OLV1683" s="14"/>
      <c r="OLW1683" s="14"/>
      <c r="OLX1683" s="14"/>
      <c r="OLY1683" s="14"/>
      <c r="OLZ1683" s="14"/>
      <c r="OMA1683" s="14"/>
      <c r="OMB1683" s="14"/>
      <c r="OMC1683" s="14"/>
      <c r="OMD1683" s="14"/>
      <c r="OME1683" s="14"/>
      <c r="OMF1683" s="14"/>
      <c r="OMG1683" s="14"/>
      <c r="OMH1683" s="14"/>
      <c r="OMI1683" s="14"/>
      <c r="OMJ1683" s="14"/>
      <c r="OMK1683" s="14"/>
      <c r="OML1683" s="14"/>
      <c r="OMM1683" s="14"/>
      <c r="OMN1683" s="14"/>
      <c r="OMO1683" s="14"/>
      <c r="OMP1683" s="14"/>
      <c r="OMQ1683" s="14"/>
      <c r="OMR1683" s="14"/>
      <c r="OMS1683" s="14"/>
      <c r="OMT1683" s="14"/>
      <c r="OMU1683" s="14"/>
      <c r="OMV1683" s="14"/>
      <c r="OMW1683" s="14"/>
      <c r="OMX1683" s="14"/>
      <c r="OMY1683" s="14"/>
      <c r="OMZ1683" s="14"/>
      <c r="ONA1683" s="14"/>
      <c r="ONB1683" s="14"/>
      <c r="ONC1683" s="14"/>
      <c r="OND1683" s="14"/>
      <c r="ONE1683" s="14"/>
      <c r="ONF1683" s="14"/>
      <c r="ONG1683" s="14"/>
      <c r="ONH1683" s="14"/>
      <c r="ONI1683" s="14"/>
      <c r="ONJ1683" s="14"/>
      <c r="ONK1683" s="14"/>
      <c r="ONL1683" s="14"/>
      <c r="ONM1683" s="14"/>
      <c r="ONN1683" s="14"/>
      <c r="ONO1683" s="14"/>
      <c r="ONP1683" s="14"/>
      <c r="ONQ1683" s="14"/>
      <c r="ONR1683" s="14"/>
      <c r="ONS1683" s="14"/>
      <c r="ONT1683" s="14"/>
      <c r="ONU1683" s="14"/>
      <c r="ONV1683" s="14"/>
      <c r="ONW1683" s="14"/>
      <c r="ONX1683" s="14"/>
      <c r="ONY1683" s="14"/>
      <c r="ONZ1683" s="14"/>
      <c r="OOA1683" s="14"/>
      <c r="OOB1683" s="14"/>
      <c r="OOC1683" s="14"/>
      <c r="OOD1683" s="14"/>
      <c r="OOE1683" s="14"/>
      <c r="OOF1683" s="14"/>
      <c r="OOG1683" s="14"/>
      <c r="OOH1683" s="14"/>
      <c r="OOI1683" s="14"/>
      <c r="OOJ1683" s="14"/>
      <c r="OOK1683" s="14"/>
      <c r="OOL1683" s="14"/>
      <c r="OOM1683" s="14"/>
      <c r="OON1683" s="14"/>
      <c r="OOO1683" s="14"/>
      <c r="OOP1683" s="14"/>
      <c r="OOQ1683" s="14"/>
      <c r="OOR1683" s="14"/>
      <c r="OOS1683" s="14"/>
      <c r="OOT1683" s="14"/>
      <c r="OOU1683" s="14"/>
      <c r="OOV1683" s="14"/>
      <c r="OOW1683" s="14"/>
      <c r="OOX1683" s="14"/>
      <c r="OOY1683" s="14"/>
      <c r="OOZ1683" s="14"/>
      <c r="OPA1683" s="14"/>
      <c r="OPB1683" s="14"/>
      <c r="OPC1683" s="14"/>
      <c r="OPD1683" s="14"/>
      <c r="OPE1683" s="14"/>
      <c r="OPF1683" s="14"/>
      <c r="OPG1683" s="14"/>
      <c r="OPH1683" s="14"/>
      <c r="OPI1683" s="14"/>
      <c r="OPJ1683" s="14"/>
      <c r="OPK1683" s="14"/>
      <c r="OPL1683" s="14"/>
      <c r="OPM1683" s="14"/>
      <c r="OPN1683" s="14"/>
      <c r="OPO1683" s="14"/>
      <c r="OPP1683" s="14"/>
      <c r="OPQ1683" s="14"/>
      <c r="OPR1683" s="14"/>
      <c r="OPS1683" s="14"/>
      <c r="OPT1683" s="14"/>
      <c r="OPU1683" s="14"/>
      <c r="OPV1683" s="14"/>
      <c r="OPW1683" s="14"/>
      <c r="OPX1683" s="14"/>
      <c r="OPY1683" s="14"/>
      <c r="OPZ1683" s="14"/>
      <c r="OQA1683" s="14"/>
      <c r="OQB1683" s="14"/>
      <c r="OQC1683" s="14"/>
      <c r="OQD1683" s="14"/>
      <c r="OQE1683" s="14"/>
      <c r="OQF1683" s="14"/>
      <c r="OQG1683" s="14"/>
      <c r="OQH1683" s="14"/>
      <c r="OQI1683" s="14"/>
      <c r="OQJ1683" s="14"/>
      <c r="OQK1683" s="14"/>
      <c r="OQL1683" s="14"/>
      <c r="OQM1683" s="14"/>
      <c r="OQN1683" s="14"/>
      <c r="OQO1683" s="14"/>
      <c r="OQP1683" s="14"/>
      <c r="OQQ1683" s="14"/>
      <c r="OQR1683" s="14"/>
      <c r="OQS1683" s="14"/>
      <c r="OQT1683" s="14"/>
      <c r="OQU1683" s="14"/>
      <c r="OQV1683" s="14"/>
      <c r="OQW1683" s="14"/>
      <c r="OQX1683" s="14"/>
      <c r="OQY1683" s="14"/>
      <c r="OQZ1683" s="14"/>
      <c r="ORA1683" s="14"/>
      <c r="ORB1683" s="14"/>
      <c r="ORC1683" s="14"/>
      <c r="ORD1683" s="14"/>
      <c r="ORE1683" s="14"/>
      <c r="ORF1683" s="14"/>
      <c r="ORG1683" s="14"/>
      <c r="ORH1683" s="14"/>
      <c r="ORI1683" s="14"/>
      <c r="ORJ1683" s="14"/>
      <c r="ORK1683" s="14"/>
      <c r="ORL1683" s="14"/>
      <c r="ORM1683" s="14"/>
      <c r="ORN1683" s="14"/>
      <c r="ORO1683" s="14"/>
      <c r="ORP1683" s="14"/>
      <c r="ORQ1683" s="14"/>
      <c r="ORR1683" s="14"/>
      <c r="ORS1683" s="14"/>
      <c r="ORT1683" s="14"/>
      <c r="ORU1683" s="14"/>
      <c r="ORV1683" s="14"/>
      <c r="ORW1683" s="14"/>
      <c r="ORX1683" s="14"/>
      <c r="ORY1683" s="14"/>
      <c r="ORZ1683" s="14"/>
      <c r="OSA1683" s="14"/>
      <c r="OSB1683" s="14"/>
      <c r="OSC1683" s="14"/>
      <c r="OSD1683" s="14"/>
      <c r="OSE1683" s="14"/>
      <c r="OSF1683" s="14"/>
      <c r="OSG1683" s="14"/>
      <c r="OSH1683" s="14"/>
      <c r="OSI1683" s="14"/>
      <c r="OSJ1683" s="14"/>
      <c r="OSK1683" s="14"/>
      <c r="OSL1683" s="14"/>
      <c r="OSM1683" s="14"/>
      <c r="OSN1683" s="14"/>
      <c r="OSO1683" s="14"/>
      <c r="OSP1683" s="14"/>
      <c r="OSQ1683" s="14"/>
      <c r="OSR1683" s="14"/>
      <c r="OSS1683" s="14"/>
      <c r="OST1683" s="14"/>
      <c r="OSU1683" s="14"/>
      <c r="OSV1683" s="14"/>
      <c r="OSW1683" s="14"/>
      <c r="OSX1683" s="14"/>
      <c r="OSY1683" s="14"/>
      <c r="OSZ1683" s="14"/>
      <c r="OTA1683" s="14"/>
      <c r="OTB1683" s="14"/>
      <c r="OTC1683" s="14"/>
      <c r="OTD1683" s="14"/>
      <c r="OTE1683" s="14"/>
      <c r="OTF1683" s="14"/>
      <c r="OTG1683" s="14"/>
      <c r="OTH1683" s="14"/>
      <c r="OTI1683" s="14"/>
      <c r="OTJ1683" s="14"/>
      <c r="OTK1683" s="14"/>
      <c r="OTL1683" s="14"/>
      <c r="OTM1683" s="14"/>
      <c r="OTN1683" s="14"/>
      <c r="OTO1683" s="14"/>
      <c r="OTP1683" s="14"/>
      <c r="OTQ1683" s="14"/>
      <c r="OTR1683" s="14"/>
      <c r="OTS1683" s="14"/>
      <c r="OTT1683" s="14"/>
      <c r="OTU1683" s="14"/>
      <c r="OTV1683" s="14"/>
      <c r="OTW1683" s="14"/>
      <c r="OTX1683" s="14"/>
      <c r="OTY1683" s="14"/>
      <c r="OTZ1683" s="14"/>
      <c r="OUA1683" s="14"/>
      <c r="OUB1683" s="14"/>
      <c r="OUC1683" s="14"/>
      <c r="OUD1683" s="14"/>
      <c r="OUE1683" s="14"/>
      <c r="OUF1683" s="14"/>
      <c r="OUG1683" s="14"/>
      <c r="OUH1683" s="14"/>
      <c r="OUI1683" s="14"/>
      <c r="OUJ1683" s="14"/>
      <c r="OUK1683" s="14"/>
      <c r="OUL1683" s="14"/>
      <c r="OUM1683" s="14"/>
      <c r="OUN1683" s="14"/>
      <c r="OUO1683" s="14"/>
      <c r="OUP1683" s="14"/>
      <c r="OUQ1683" s="14"/>
      <c r="OUR1683" s="14"/>
      <c r="OUS1683" s="14"/>
      <c r="OUT1683" s="14"/>
      <c r="OUU1683" s="14"/>
      <c r="OUV1683" s="14"/>
      <c r="OUW1683" s="14"/>
      <c r="OUX1683" s="14"/>
      <c r="OUY1683" s="14"/>
      <c r="OUZ1683" s="14"/>
      <c r="OVA1683" s="14"/>
      <c r="OVB1683" s="14"/>
      <c r="OVC1683" s="14"/>
      <c r="OVD1683" s="14"/>
      <c r="OVE1683" s="14"/>
      <c r="OVF1683" s="14"/>
      <c r="OVG1683" s="14"/>
      <c r="OVH1683" s="14"/>
      <c r="OVI1683" s="14"/>
      <c r="OVJ1683" s="14"/>
      <c r="OVK1683" s="14"/>
      <c r="OVL1683" s="14"/>
      <c r="OVM1683" s="14"/>
      <c r="OVN1683" s="14"/>
      <c r="OVO1683" s="14"/>
      <c r="OVP1683" s="14"/>
      <c r="OVQ1683" s="14"/>
      <c r="OVR1683" s="14"/>
      <c r="OVS1683" s="14"/>
      <c r="OVT1683" s="14"/>
      <c r="OVU1683" s="14"/>
      <c r="OVV1683" s="14"/>
      <c r="OVW1683" s="14"/>
      <c r="OVX1683" s="14"/>
      <c r="OVY1683" s="14"/>
      <c r="OVZ1683" s="14"/>
      <c r="OWA1683" s="14"/>
      <c r="OWB1683" s="14"/>
      <c r="OWC1683" s="14"/>
      <c r="OWD1683" s="14"/>
      <c r="OWE1683" s="14"/>
      <c r="OWF1683" s="14"/>
      <c r="OWG1683" s="14"/>
      <c r="OWH1683" s="14"/>
      <c r="OWI1683" s="14"/>
      <c r="OWJ1683" s="14"/>
      <c r="OWK1683" s="14"/>
      <c r="OWL1683" s="14"/>
      <c r="OWM1683" s="14"/>
      <c r="OWN1683" s="14"/>
      <c r="OWO1683" s="14"/>
      <c r="OWP1683" s="14"/>
      <c r="OWQ1683" s="14"/>
      <c r="OWR1683" s="14"/>
      <c r="OWS1683" s="14"/>
      <c r="OWT1683" s="14"/>
      <c r="OWU1683" s="14"/>
      <c r="OWV1683" s="14"/>
      <c r="OWW1683" s="14"/>
      <c r="OWX1683" s="14"/>
      <c r="OWY1683" s="14"/>
      <c r="OWZ1683" s="14"/>
      <c r="OXA1683" s="14"/>
      <c r="OXB1683" s="14"/>
      <c r="OXC1683" s="14"/>
      <c r="OXD1683" s="14"/>
      <c r="OXE1683" s="14"/>
      <c r="OXF1683" s="14"/>
      <c r="OXG1683" s="14"/>
      <c r="OXH1683" s="14"/>
      <c r="OXI1683" s="14"/>
      <c r="OXJ1683" s="14"/>
      <c r="OXK1683" s="14"/>
      <c r="OXL1683" s="14"/>
      <c r="OXM1683" s="14"/>
      <c r="OXN1683" s="14"/>
      <c r="OXO1683" s="14"/>
      <c r="OXP1683" s="14"/>
      <c r="OXQ1683" s="14"/>
      <c r="OXR1683" s="14"/>
      <c r="OXS1683" s="14"/>
      <c r="OXT1683" s="14"/>
      <c r="OXU1683" s="14"/>
      <c r="OXV1683" s="14"/>
      <c r="OXW1683" s="14"/>
      <c r="OXX1683" s="14"/>
      <c r="OXY1683" s="14"/>
      <c r="OXZ1683" s="14"/>
      <c r="OYA1683" s="14"/>
      <c r="OYB1683" s="14"/>
      <c r="OYC1683" s="14"/>
      <c r="OYD1683" s="14"/>
      <c r="OYE1683" s="14"/>
      <c r="OYF1683" s="14"/>
      <c r="OYG1683" s="14"/>
      <c r="OYH1683" s="14"/>
      <c r="OYI1683" s="14"/>
      <c r="OYJ1683" s="14"/>
      <c r="OYK1683" s="14"/>
      <c r="OYL1683" s="14"/>
      <c r="OYM1683" s="14"/>
      <c r="OYN1683" s="14"/>
      <c r="OYO1683" s="14"/>
      <c r="OYP1683" s="14"/>
      <c r="OYQ1683" s="14"/>
      <c r="OYR1683" s="14"/>
      <c r="OYS1683" s="14"/>
      <c r="OYT1683" s="14"/>
      <c r="OYU1683" s="14"/>
      <c r="OYV1683" s="14"/>
      <c r="OYW1683" s="14"/>
      <c r="OYX1683" s="14"/>
      <c r="OYY1683" s="14"/>
      <c r="OYZ1683" s="14"/>
      <c r="OZA1683" s="14"/>
      <c r="OZB1683" s="14"/>
      <c r="OZC1683" s="14"/>
      <c r="OZD1683" s="14"/>
      <c r="OZE1683" s="14"/>
      <c r="OZF1683" s="14"/>
      <c r="OZG1683" s="14"/>
      <c r="OZH1683" s="14"/>
      <c r="OZI1683" s="14"/>
      <c r="OZJ1683" s="14"/>
      <c r="OZK1683" s="14"/>
      <c r="OZL1683" s="14"/>
      <c r="OZM1683" s="14"/>
      <c r="OZN1683" s="14"/>
      <c r="OZO1683" s="14"/>
      <c r="OZP1683" s="14"/>
      <c r="OZQ1683" s="14"/>
      <c r="OZR1683" s="14"/>
      <c r="OZS1683" s="14"/>
      <c r="OZT1683" s="14"/>
      <c r="OZU1683" s="14"/>
      <c r="OZV1683" s="14"/>
      <c r="OZW1683" s="14"/>
      <c r="OZX1683" s="14"/>
      <c r="OZY1683" s="14"/>
      <c r="OZZ1683" s="14"/>
      <c r="PAA1683" s="14"/>
      <c r="PAB1683" s="14"/>
      <c r="PAC1683" s="14"/>
      <c r="PAD1683" s="14"/>
      <c r="PAE1683" s="14"/>
      <c r="PAF1683" s="14"/>
      <c r="PAG1683" s="14"/>
      <c r="PAH1683" s="14"/>
      <c r="PAI1683" s="14"/>
      <c r="PAJ1683" s="14"/>
      <c r="PAK1683" s="14"/>
      <c r="PAL1683" s="14"/>
      <c r="PAM1683" s="14"/>
      <c r="PAN1683" s="14"/>
      <c r="PAO1683" s="14"/>
      <c r="PAP1683" s="14"/>
      <c r="PAQ1683" s="14"/>
      <c r="PAR1683" s="14"/>
      <c r="PAS1683" s="14"/>
      <c r="PAT1683" s="14"/>
      <c r="PAU1683" s="14"/>
      <c r="PAV1683" s="14"/>
      <c r="PAW1683" s="14"/>
      <c r="PAX1683" s="14"/>
      <c r="PAY1683" s="14"/>
      <c r="PAZ1683" s="14"/>
      <c r="PBA1683" s="14"/>
      <c r="PBB1683" s="14"/>
      <c r="PBC1683" s="14"/>
      <c r="PBD1683" s="14"/>
      <c r="PBE1683" s="14"/>
      <c r="PBF1683" s="14"/>
      <c r="PBG1683" s="14"/>
      <c r="PBH1683" s="14"/>
      <c r="PBI1683" s="14"/>
      <c r="PBJ1683" s="14"/>
      <c r="PBK1683" s="14"/>
      <c r="PBL1683" s="14"/>
      <c r="PBM1683" s="14"/>
      <c r="PBN1683" s="14"/>
      <c r="PBO1683" s="14"/>
      <c r="PBP1683" s="14"/>
      <c r="PBQ1683" s="14"/>
      <c r="PBR1683" s="14"/>
      <c r="PBS1683" s="14"/>
      <c r="PBT1683" s="14"/>
      <c r="PBU1683" s="14"/>
      <c r="PBV1683" s="14"/>
      <c r="PBW1683" s="14"/>
      <c r="PBX1683" s="14"/>
      <c r="PBY1683" s="14"/>
      <c r="PBZ1683" s="14"/>
      <c r="PCA1683" s="14"/>
      <c r="PCB1683" s="14"/>
      <c r="PCC1683" s="14"/>
      <c r="PCD1683" s="14"/>
      <c r="PCE1683" s="14"/>
      <c r="PCF1683" s="14"/>
      <c r="PCG1683" s="14"/>
      <c r="PCH1683" s="14"/>
      <c r="PCI1683" s="14"/>
      <c r="PCJ1683" s="14"/>
      <c r="PCK1683" s="14"/>
      <c r="PCL1683" s="14"/>
      <c r="PCM1683" s="14"/>
      <c r="PCN1683" s="14"/>
      <c r="PCO1683" s="14"/>
      <c r="PCP1683" s="14"/>
      <c r="PCQ1683" s="14"/>
      <c r="PCR1683" s="14"/>
      <c r="PCS1683" s="14"/>
      <c r="PCT1683" s="14"/>
      <c r="PCU1683" s="14"/>
      <c r="PCV1683" s="14"/>
      <c r="PCW1683" s="14"/>
      <c r="PCX1683" s="14"/>
      <c r="PCY1683" s="14"/>
      <c r="PCZ1683" s="14"/>
      <c r="PDA1683" s="14"/>
      <c r="PDB1683" s="14"/>
      <c r="PDC1683" s="14"/>
      <c r="PDD1683" s="14"/>
      <c r="PDE1683" s="14"/>
      <c r="PDF1683" s="14"/>
      <c r="PDG1683" s="14"/>
      <c r="PDH1683" s="14"/>
      <c r="PDI1683" s="14"/>
      <c r="PDJ1683" s="14"/>
      <c r="PDK1683" s="14"/>
      <c r="PDL1683" s="14"/>
      <c r="PDM1683" s="14"/>
      <c r="PDN1683" s="14"/>
      <c r="PDO1683" s="14"/>
      <c r="PDP1683" s="14"/>
      <c r="PDQ1683" s="14"/>
      <c r="PDR1683" s="14"/>
      <c r="PDS1683" s="14"/>
      <c r="PDT1683" s="14"/>
      <c r="PDU1683" s="14"/>
      <c r="PDV1683" s="14"/>
      <c r="PDW1683" s="14"/>
      <c r="PDX1683" s="14"/>
      <c r="PDY1683" s="14"/>
      <c r="PDZ1683" s="14"/>
      <c r="PEA1683" s="14"/>
      <c r="PEB1683" s="14"/>
      <c r="PEC1683" s="14"/>
      <c r="PED1683" s="14"/>
      <c r="PEE1683" s="14"/>
      <c r="PEF1683" s="14"/>
      <c r="PEG1683" s="14"/>
      <c r="PEH1683" s="14"/>
      <c r="PEI1683" s="14"/>
      <c r="PEJ1683" s="14"/>
      <c r="PEK1683" s="14"/>
      <c r="PEL1683" s="14"/>
      <c r="PEM1683" s="14"/>
      <c r="PEN1683" s="14"/>
      <c r="PEO1683" s="14"/>
      <c r="PEP1683" s="14"/>
      <c r="PEQ1683" s="14"/>
      <c r="PER1683" s="14"/>
      <c r="PES1683" s="14"/>
      <c r="PET1683" s="14"/>
      <c r="PEU1683" s="14"/>
      <c r="PEV1683" s="14"/>
      <c r="PEW1683" s="14"/>
      <c r="PEX1683" s="14"/>
      <c r="PEY1683" s="14"/>
      <c r="PEZ1683" s="14"/>
      <c r="PFA1683" s="14"/>
      <c r="PFB1683" s="14"/>
      <c r="PFC1683" s="14"/>
      <c r="PFD1683" s="14"/>
      <c r="PFE1683" s="14"/>
      <c r="PFF1683" s="14"/>
      <c r="PFG1683" s="14"/>
      <c r="PFH1683" s="14"/>
      <c r="PFI1683" s="14"/>
      <c r="PFJ1683" s="14"/>
      <c r="PFK1683" s="14"/>
      <c r="PFL1683" s="14"/>
      <c r="PFM1683" s="14"/>
      <c r="PFN1683" s="14"/>
      <c r="PFO1683" s="14"/>
      <c r="PFP1683" s="14"/>
      <c r="PFQ1683" s="14"/>
      <c r="PFR1683" s="14"/>
      <c r="PFS1683" s="14"/>
      <c r="PFT1683" s="14"/>
      <c r="PFU1683" s="14"/>
      <c r="PFV1683" s="14"/>
      <c r="PFW1683" s="14"/>
      <c r="PFX1683" s="14"/>
      <c r="PFY1683" s="14"/>
      <c r="PFZ1683" s="14"/>
      <c r="PGA1683" s="14"/>
      <c r="PGB1683" s="14"/>
      <c r="PGC1683" s="14"/>
      <c r="PGD1683" s="14"/>
      <c r="PGE1683" s="14"/>
      <c r="PGF1683" s="14"/>
      <c r="PGG1683" s="14"/>
      <c r="PGH1683" s="14"/>
      <c r="PGI1683" s="14"/>
      <c r="PGJ1683" s="14"/>
      <c r="PGK1683" s="14"/>
      <c r="PGL1683" s="14"/>
      <c r="PGM1683" s="14"/>
      <c r="PGN1683" s="14"/>
      <c r="PGO1683" s="14"/>
      <c r="PGP1683" s="14"/>
      <c r="PGQ1683" s="14"/>
      <c r="PGR1683" s="14"/>
      <c r="PGS1683" s="14"/>
      <c r="PGT1683" s="14"/>
      <c r="PGU1683" s="14"/>
      <c r="PGV1683" s="14"/>
      <c r="PGW1683" s="14"/>
      <c r="PGX1683" s="14"/>
      <c r="PGY1683" s="14"/>
      <c r="PGZ1683" s="14"/>
      <c r="PHA1683" s="14"/>
      <c r="PHB1683" s="14"/>
      <c r="PHC1683" s="14"/>
      <c r="PHD1683" s="14"/>
      <c r="PHE1683" s="14"/>
      <c r="PHF1683" s="14"/>
      <c r="PHG1683" s="14"/>
      <c r="PHH1683" s="14"/>
      <c r="PHI1683" s="14"/>
      <c r="PHJ1683" s="14"/>
      <c r="PHK1683" s="14"/>
      <c r="PHL1683" s="14"/>
      <c r="PHM1683" s="14"/>
      <c r="PHN1683" s="14"/>
      <c r="PHO1683" s="14"/>
      <c r="PHP1683" s="14"/>
      <c r="PHQ1683" s="14"/>
      <c r="PHR1683" s="14"/>
      <c r="PHS1683" s="14"/>
      <c r="PHT1683" s="14"/>
      <c r="PHU1683" s="14"/>
      <c r="PHV1683" s="14"/>
      <c r="PHW1683" s="14"/>
      <c r="PHX1683" s="14"/>
      <c r="PHY1683" s="14"/>
      <c r="PHZ1683" s="14"/>
      <c r="PIA1683" s="14"/>
      <c r="PIB1683" s="14"/>
      <c r="PIC1683" s="14"/>
      <c r="PID1683" s="14"/>
      <c r="PIE1683" s="14"/>
      <c r="PIF1683" s="14"/>
      <c r="PIG1683" s="14"/>
      <c r="PIH1683" s="14"/>
      <c r="PII1683" s="14"/>
      <c r="PIJ1683" s="14"/>
      <c r="PIK1683" s="14"/>
      <c r="PIL1683" s="14"/>
      <c r="PIM1683" s="14"/>
      <c r="PIN1683" s="14"/>
      <c r="PIO1683" s="14"/>
      <c r="PIP1683" s="14"/>
      <c r="PIQ1683" s="14"/>
      <c r="PIR1683" s="14"/>
      <c r="PIS1683" s="14"/>
      <c r="PIT1683" s="14"/>
      <c r="PIU1683" s="14"/>
      <c r="PIV1683" s="14"/>
      <c r="PIW1683" s="14"/>
      <c r="PIX1683" s="14"/>
      <c r="PIY1683" s="14"/>
      <c r="PIZ1683" s="14"/>
      <c r="PJA1683" s="14"/>
      <c r="PJB1683" s="14"/>
      <c r="PJC1683" s="14"/>
      <c r="PJD1683" s="14"/>
      <c r="PJE1683" s="14"/>
      <c r="PJF1683" s="14"/>
      <c r="PJG1683" s="14"/>
      <c r="PJH1683" s="14"/>
      <c r="PJI1683" s="14"/>
      <c r="PJJ1683" s="14"/>
      <c r="PJK1683" s="14"/>
      <c r="PJL1683" s="14"/>
      <c r="PJM1683" s="14"/>
      <c r="PJN1683" s="14"/>
      <c r="PJO1683" s="14"/>
      <c r="PJP1683" s="14"/>
      <c r="PJQ1683" s="14"/>
      <c r="PJR1683" s="14"/>
      <c r="PJS1683" s="14"/>
      <c r="PJT1683" s="14"/>
      <c r="PJU1683" s="14"/>
      <c r="PJV1683" s="14"/>
      <c r="PJW1683" s="14"/>
      <c r="PJX1683" s="14"/>
      <c r="PJY1683" s="14"/>
      <c r="PJZ1683" s="14"/>
      <c r="PKA1683" s="14"/>
      <c r="PKB1683" s="14"/>
      <c r="PKC1683" s="14"/>
      <c r="PKD1683" s="14"/>
      <c r="PKE1683" s="14"/>
      <c r="PKF1683" s="14"/>
      <c r="PKG1683" s="14"/>
      <c r="PKH1683" s="14"/>
      <c r="PKI1683" s="14"/>
      <c r="PKJ1683" s="14"/>
      <c r="PKK1683" s="14"/>
      <c r="PKL1683" s="14"/>
      <c r="PKM1683" s="14"/>
      <c r="PKN1683" s="14"/>
      <c r="PKO1683" s="14"/>
      <c r="PKP1683" s="14"/>
      <c r="PKQ1683" s="14"/>
      <c r="PKR1683" s="14"/>
      <c r="PKS1683" s="14"/>
      <c r="PKT1683" s="14"/>
      <c r="PKU1683" s="14"/>
      <c r="PKV1683" s="14"/>
      <c r="PKW1683" s="14"/>
      <c r="PKX1683" s="14"/>
      <c r="PKY1683" s="14"/>
      <c r="PKZ1683" s="14"/>
      <c r="PLA1683" s="14"/>
      <c r="PLB1683" s="14"/>
      <c r="PLC1683" s="14"/>
      <c r="PLD1683" s="14"/>
      <c r="PLE1683" s="14"/>
      <c r="PLF1683" s="14"/>
      <c r="PLG1683" s="14"/>
      <c r="PLH1683" s="14"/>
      <c r="PLI1683" s="14"/>
      <c r="PLJ1683" s="14"/>
      <c r="PLK1683" s="14"/>
      <c r="PLL1683" s="14"/>
      <c r="PLM1683" s="14"/>
      <c r="PLN1683" s="14"/>
      <c r="PLO1683" s="14"/>
      <c r="PLP1683" s="14"/>
      <c r="PLQ1683" s="14"/>
      <c r="PLR1683" s="14"/>
      <c r="PLS1683" s="14"/>
      <c r="PLT1683" s="14"/>
      <c r="PLU1683" s="14"/>
      <c r="PLV1683" s="14"/>
      <c r="PLW1683" s="14"/>
      <c r="PLX1683" s="14"/>
      <c r="PLY1683" s="14"/>
      <c r="PLZ1683" s="14"/>
      <c r="PMA1683" s="14"/>
      <c r="PMB1683" s="14"/>
      <c r="PMC1683" s="14"/>
      <c r="PMD1683" s="14"/>
      <c r="PME1683" s="14"/>
      <c r="PMF1683" s="14"/>
      <c r="PMG1683" s="14"/>
      <c r="PMH1683" s="14"/>
      <c r="PMI1683" s="14"/>
      <c r="PMJ1683" s="14"/>
      <c r="PMK1683" s="14"/>
      <c r="PML1683" s="14"/>
      <c r="PMM1683" s="14"/>
      <c r="PMN1683" s="14"/>
      <c r="PMO1683" s="14"/>
      <c r="PMP1683" s="14"/>
      <c r="PMQ1683" s="14"/>
      <c r="PMR1683" s="14"/>
      <c r="PMS1683" s="14"/>
      <c r="PMT1683" s="14"/>
      <c r="PMU1683" s="14"/>
      <c r="PMV1683" s="14"/>
      <c r="PMW1683" s="14"/>
      <c r="PMX1683" s="14"/>
      <c r="PMY1683" s="14"/>
      <c r="PMZ1683" s="14"/>
      <c r="PNA1683" s="14"/>
      <c r="PNB1683" s="14"/>
      <c r="PNC1683" s="14"/>
      <c r="PND1683" s="14"/>
      <c r="PNE1683" s="14"/>
      <c r="PNF1683" s="14"/>
      <c r="PNG1683" s="14"/>
      <c r="PNH1683" s="14"/>
      <c r="PNI1683" s="14"/>
      <c r="PNJ1683" s="14"/>
      <c r="PNK1683" s="14"/>
      <c r="PNL1683" s="14"/>
      <c r="PNM1683" s="14"/>
      <c r="PNN1683" s="14"/>
      <c r="PNO1683" s="14"/>
      <c r="PNP1683" s="14"/>
      <c r="PNQ1683" s="14"/>
      <c r="PNR1683" s="14"/>
      <c r="PNS1683" s="14"/>
      <c r="PNT1683" s="14"/>
      <c r="PNU1683" s="14"/>
      <c r="PNV1683" s="14"/>
      <c r="PNW1683" s="14"/>
      <c r="PNX1683" s="14"/>
      <c r="PNY1683" s="14"/>
      <c r="PNZ1683" s="14"/>
      <c r="POA1683" s="14"/>
      <c r="POB1683" s="14"/>
      <c r="POC1683" s="14"/>
      <c r="POD1683" s="14"/>
      <c r="POE1683" s="14"/>
      <c r="POF1683" s="14"/>
      <c r="POG1683" s="14"/>
      <c r="POH1683" s="14"/>
      <c r="POI1683" s="14"/>
      <c r="POJ1683" s="14"/>
      <c r="POK1683" s="14"/>
      <c r="POL1683" s="14"/>
      <c r="POM1683" s="14"/>
      <c r="PON1683" s="14"/>
      <c r="POO1683" s="14"/>
      <c r="POP1683" s="14"/>
      <c r="POQ1683" s="14"/>
      <c r="POR1683" s="14"/>
      <c r="POS1683" s="14"/>
      <c r="POT1683" s="14"/>
      <c r="POU1683" s="14"/>
      <c r="POV1683" s="14"/>
      <c r="POW1683" s="14"/>
      <c r="POX1683" s="14"/>
      <c r="POY1683" s="14"/>
      <c r="POZ1683" s="14"/>
      <c r="PPA1683" s="14"/>
      <c r="PPB1683" s="14"/>
      <c r="PPC1683" s="14"/>
      <c r="PPD1683" s="14"/>
      <c r="PPE1683" s="14"/>
      <c r="PPF1683" s="14"/>
      <c r="PPG1683" s="14"/>
      <c r="PPH1683" s="14"/>
      <c r="PPI1683" s="14"/>
      <c r="PPJ1683" s="14"/>
      <c r="PPK1683" s="14"/>
      <c r="PPL1683" s="14"/>
      <c r="PPM1683" s="14"/>
      <c r="PPN1683" s="14"/>
      <c r="PPO1683" s="14"/>
      <c r="PPP1683" s="14"/>
      <c r="PPQ1683" s="14"/>
      <c r="PPR1683" s="14"/>
      <c r="PPS1683" s="14"/>
      <c r="PPT1683" s="14"/>
      <c r="PPU1683" s="14"/>
      <c r="PPV1683" s="14"/>
      <c r="PPW1683" s="14"/>
      <c r="PPX1683" s="14"/>
      <c r="PPY1683" s="14"/>
      <c r="PPZ1683" s="14"/>
      <c r="PQA1683" s="14"/>
      <c r="PQB1683" s="14"/>
      <c r="PQC1683" s="14"/>
      <c r="PQD1683" s="14"/>
      <c r="PQE1683" s="14"/>
      <c r="PQF1683" s="14"/>
      <c r="PQG1683" s="14"/>
      <c r="PQH1683" s="14"/>
      <c r="PQI1683" s="14"/>
      <c r="PQJ1683" s="14"/>
      <c r="PQK1683" s="14"/>
      <c r="PQL1683" s="14"/>
      <c r="PQM1683" s="14"/>
      <c r="PQN1683" s="14"/>
      <c r="PQO1683" s="14"/>
      <c r="PQP1683" s="14"/>
      <c r="PQQ1683" s="14"/>
      <c r="PQR1683" s="14"/>
      <c r="PQS1683" s="14"/>
      <c r="PQT1683" s="14"/>
      <c r="PQU1683" s="14"/>
      <c r="PQV1683" s="14"/>
      <c r="PQW1683" s="14"/>
      <c r="PQX1683" s="14"/>
      <c r="PQY1683" s="14"/>
      <c r="PQZ1683" s="14"/>
      <c r="PRA1683" s="14"/>
      <c r="PRB1683" s="14"/>
      <c r="PRC1683" s="14"/>
      <c r="PRD1683" s="14"/>
      <c r="PRE1683" s="14"/>
      <c r="PRF1683" s="14"/>
      <c r="PRG1683" s="14"/>
      <c r="PRH1683" s="14"/>
      <c r="PRI1683" s="14"/>
      <c r="PRJ1683" s="14"/>
      <c r="PRK1683" s="14"/>
      <c r="PRL1683" s="14"/>
      <c r="PRM1683" s="14"/>
      <c r="PRN1683" s="14"/>
      <c r="PRO1683" s="14"/>
      <c r="PRP1683" s="14"/>
      <c r="PRQ1683" s="14"/>
      <c r="PRR1683" s="14"/>
      <c r="PRS1683" s="14"/>
      <c r="PRT1683" s="14"/>
      <c r="PRU1683" s="14"/>
      <c r="PRV1683" s="14"/>
      <c r="PRW1683" s="14"/>
      <c r="PRX1683" s="14"/>
      <c r="PRY1683" s="14"/>
      <c r="PRZ1683" s="14"/>
      <c r="PSA1683" s="14"/>
      <c r="PSB1683" s="14"/>
      <c r="PSC1683" s="14"/>
      <c r="PSD1683" s="14"/>
      <c r="PSE1683" s="14"/>
      <c r="PSF1683" s="14"/>
      <c r="PSG1683" s="14"/>
      <c r="PSH1683" s="14"/>
      <c r="PSI1683" s="14"/>
      <c r="PSJ1683" s="14"/>
      <c r="PSK1683" s="14"/>
      <c r="PSL1683" s="14"/>
      <c r="PSM1683" s="14"/>
      <c r="PSN1683" s="14"/>
      <c r="PSO1683" s="14"/>
      <c r="PSP1683" s="14"/>
      <c r="PSQ1683" s="14"/>
      <c r="PSR1683" s="14"/>
      <c r="PSS1683" s="14"/>
      <c r="PST1683" s="14"/>
      <c r="PSU1683" s="14"/>
      <c r="PSV1683" s="14"/>
      <c r="PSW1683" s="14"/>
      <c r="PSX1683" s="14"/>
      <c r="PSY1683" s="14"/>
      <c r="PSZ1683" s="14"/>
      <c r="PTA1683" s="14"/>
      <c r="PTB1683" s="14"/>
      <c r="PTC1683" s="14"/>
      <c r="PTD1683" s="14"/>
      <c r="PTE1683" s="14"/>
      <c r="PTF1683" s="14"/>
      <c r="PTG1683" s="14"/>
      <c r="PTH1683" s="14"/>
      <c r="PTI1683" s="14"/>
      <c r="PTJ1683" s="14"/>
      <c r="PTK1683" s="14"/>
      <c r="PTL1683" s="14"/>
      <c r="PTM1683" s="14"/>
      <c r="PTN1683" s="14"/>
      <c r="PTO1683" s="14"/>
      <c r="PTP1683" s="14"/>
      <c r="PTQ1683" s="14"/>
      <c r="PTR1683" s="14"/>
      <c r="PTS1683" s="14"/>
      <c r="PTT1683" s="14"/>
      <c r="PTU1683" s="14"/>
      <c r="PTV1683" s="14"/>
      <c r="PTW1683" s="14"/>
      <c r="PTX1683" s="14"/>
      <c r="PTY1683" s="14"/>
      <c r="PTZ1683" s="14"/>
      <c r="PUA1683" s="14"/>
      <c r="PUB1683" s="14"/>
      <c r="PUC1683" s="14"/>
      <c r="PUD1683" s="14"/>
      <c r="PUE1683" s="14"/>
      <c r="PUF1683" s="14"/>
      <c r="PUG1683" s="14"/>
      <c r="PUH1683" s="14"/>
      <c r="PUI1683" s="14"/>
      <c r="PUJ1683" s="14"/>
      <c r="PUK1683" s="14"/>
      <c r="PUL1683" s="14"/>
      <c r="PUM1683" s="14"/>
      <c r="PUN1683" s="14"/>
      <c r="PUO1683" s="14"/>
      <c r="PUP1683" s="14"/>
      <c r="PUQ1683" s="14"/>
      <c r="PUR1683" s="14"/>
      <c r="PUS1683" s="14"/>
      <c r="PUT1683" s="14"/>
      <c r="PUU1683" s="14"/>
      <c r="PUV1683" s="14"/>
      <c r="PUW1683" s="14"/>
      <c r="PUX1683" s="14"/>
      <c r="PUY1683" s="14"/>
      <c r="PUZ1683" s="14"/>
      <c r="PVA1683" s="14"/>
      <c r="PVB1683" s="14"/>
      <c r="PVC1683" s="14"/>
      <c r="PVD1683" s="14"/>
      <c r="PVE1683" s="14"/>
      <c r="PVF1683" s="14"/>
      <c r="PVG1683" s="14"/>
      <c r="PVH1683" s="14"/>
      <c r="PVI1683" s="14"/>
      <c r="PVJ1683" s="14"/>
      <c r="PVK1683" s="14"/>
      <c r="PVL1683" s="14"/>
      <c r="PVM1683" s="14"/>
      <c r="PVN1683" s="14"/>
      <c r="PVO1683" s="14"/>
      <c r="PVP1683" s="14"/>
      <c r="PVQ1683" s="14"/>
      <c r="PVR1683" s="14"/>
      <c r="PVS1683" s="14"/>
      <c r="PVT1683" s="14"/>
      <c r="PVU1683" s="14"/>
      <c r="PVV1683" s="14"/>
      <c r="PVW1683" s="14"/>
      <c r="PVX1683" s="14"/>
      <c r="PVY1683" s="14"/>
      <c r="PVZ1683" s="14"/>
      <c r="PWA1683" s="14"/>
      <c r="PWB1683" s="14"/>
      <c r="PWC1683" s="14"/>
      <c r="PWD1683" s="14"/>
      <c r="PWE1683" s="14"/>
      <c r="PWF1683" s="14"/>
      <c r="PWG1683" s="14"/>
      <c r="PWH1683" s="14"/>
      <c r="PWI1683" s="14"/>
      <c r="PWJ1683" s="14"/>
      <c r="PWK1683" s="14"/>
      <c r="PWL1683" s="14"/>
      <c r="PWM1683" s="14"/>
      <c r="PWN1683" s="14"/>
      <c r="PWO1683" s="14"/>
      <c r="PWP1683" s="14"/>
      <c r="PWQ1683" s="14"/>
      <c r="PWR1683" s="14"/>
      <c r="PWS1683" s="14"/>
      <c r="PWT1683" s="14"/>
      <c r="PWU1683" s="14"/>
      <c r="PWV1683" s="14"/>
      <c r="PWW1683" s="14"/>
      <c r="PWX1683" s="14"/>
      <c r="PWY1683" s="14"/>
      <c r="PWZ1683" s="14"/>
      <c r="PXA1683" s="14"/>
      <c r="PXB1683" s="14"/>
      <c r="PXC1683" s="14"/>
      <c r="PXD1683" s="14"/>
      <c r="PXE1683" s="14"/>
      <c r="PXF1683" s="14"/>
      <c r="PXG1683" s="14"/>
      <c r="PXH1683" s="14"/>
      <c r="PXI1683" s="14"/>
      <c r="PXJ1683" s="14"/>
      <c r="PXK1683" s="14"/>
      <c r="PXL1683" s="14"/>
      <c r="PXM1683" s="14"/>
      <c r="PXN1683" s="14"/>
      <c r="PXO1683" s="14"/>
      <c r="PXP1683" s="14"/>
      <c r="PXQ1683" s="14"/>
      <c r="PXR1683" s="14"/>
      <c r="PXS1683" s="14"/>
      <c r="PXT1683" s="14"/>
      <c r="PXU1683" s="14"/>
      <c r="PXV1683" s="14"/>
      <c r="PXW1683" s="14"/>
      <c r="PXX1683" s="14"/>
      <c r="PXY1683" s="14"/>
      <c r="PXZ1683" s="14"/>
      <c r="PYA1683" s="14"/>
      <c r="PYB1683" s="14"/>
      <c r="PYC1683" s="14"/>
      <c r="PYD1683" s="14"/>
      <c r="PYE1683" s="14"/>
      <c r="PYF1683" s="14"/>
      <c r="PYG1683" s="14"/>
      <c r="PYH1683" s="14"/>
      <c r="PYI1683" s="14"/>
      <c r="PYJ1683" s="14"/>
      <c r="PYK1683" s="14"/>
      <c r="PYL1683" s="14"/>
      <c r="PYM1683" s="14"/>
      <c r="PYN1683" s="14"/>
      <c r="PYO1683" s="14"/>
      <c r="PYP1683" s="14"/>
      <c r="PYQ1683" s="14"/>
      <c r="PYR1683" s="14"/>
      <c r="PYS1683" s="14"/>
      <c r="PYT1683" s="14"/>
      <c r="PYU1683" s="14"/>
      <c r="PYV1683" s="14"/>
      <c r="PYW1683" s="14"/>
      <c r="PYX1683" s="14"/>
      <c r="PYY1683" s="14"/>
      <c r="PYZ1683" s="14"/>
      <c r="PZA1683" s="14"/>
      <c r="PZB1683" s="14"/>
      <c r="PZC1683" s="14"/>
      <c r="PZD1683" s="14"/>
      <c r="PZE1683" s="14"/>
      <c r="PZF1683" s="14"/>
      <c r="PZG1683" s="14"/>
      <c r="PZH1683" s="14"/>
      <c r="PZI1683" s="14"/>
      <c r="PZJ1683" s="14"/>
      <c r="PZK1683" s="14"/>
      <c r="PZL1683" s="14"/>
      <c r="PZM1683" s="14"/>
      <c r="PZN1683" s="14"/>
      <c r="PZO1683" s="14"/>
      <c r="PZP1683" s="14"/>
      <c r="PZQ1683" s="14"/>
      <c r="PZR1683" s="14"/>
      <c r="PZS1683" s="14"/>
      <c r="PZT1683" s="14"/>
      <c r="PZU1683" s="14"/>
      <c r="PZV1683" s="14"/>
      <c r="PZW1683" s="14"/>
      <c r="PZX1683" s="14"/>
      <c r="PZY1683" s="14"/>
      <c r="PZZ1683" s="14"/>
      <c r="QAA1683" s="14"/>
      <c r="QAB1683" s="14"/>
      <c r="QAC1683" s="14"/>
      <c r="QAD1683" s="14"/>
      <c r="QAE1683" s="14"/>
      <c r="QAF1683" s="14"/>
      <c r="QAG1683" s="14"/>
      <c r="QAH1683" s="14"/>
      <c r="QAI1683" s="14"/>
      <c r="QAJ1683" s="14"/>
      <c r="QAK1683" s="14"/>
      <c r="QAL1683" s="14"/>
      <c r="QAM1683" s="14"/>
      <c r="QAN1683" s="14"/>
      <c r="QAO1683" s="14"/>
      <c r="QAP1683" s="14"/>
      <c r="QAQ1683" s="14"/>
      <c r="QAR1683" s="14"/>
      <c r="QAS1683" s="14"/>
      <c r="QAT1683" s="14"/>
      <c r="QAU1683" s="14"/>
      <c r="QAV1683" s="14"/>
      <c r="QAW1683" s="14"/>
      <c r="QAX1683" s="14"/>
      <c r="QAY1683" s="14"/>
      <c r="QAZ1683" s="14"/>
      <c r="QBA1683" s="14"/>
      <c r="QBB1683" s="14"/>
      <c r="QBC1683" s="14"/>
      <c r="QBD1683" s="14"/>
      <c r="QBE1683" s="14"/>
      <c r="QBF1683" s="14"/>
      <c r="QBG1683" s="14"/>
      <c r="QBH1683" s="14"/>
      <c r="QBI1683" s="14"/>
      <c r="QBJ1683" s="14"/>
      <c r="QBK1683" s="14"/>
      <c r="QBL1683" s="14"/>
      <c r="QBM1683" s="14"/>
      <c r="QBN1683" s="14"/>
      <c r="QBO1683" s="14"/>
      <c r="QBP1683" s="14"/>
      <c r="QBQ1683" s="14"/>
      <c r="QBR1683" s="14"/>
      <c r="QBS1683" s="14"/>
      <c r="QBT1683" s="14"/>
      <c r="QBU1683" s="14"/>
      <c r="QBV1683" s="14"/>
      <c r="QBW1683" s="14"/>
      <c r="QBX1683" s="14"/>
      <c r="QBY1683" s="14"/>
      <c r="QBZ1683" s="14"/>
      <c r="QCA1683" s="14"/>
      <c r="QCB1683" s="14"/>
      <c r="QCC1683" s="14"/>
      <c r="QCD1683" s="14"/>
      <c r="QCE1683" s="14"/>
      <c r="QCF1683" s="14"/>
      <c r="QCG1683" s="14"/>
      <c r="QCH1683" s="14"/>
      <c r="QCI1683" s="14"/>
      <c r="QCJ1683" s="14"/>
      <c r="QCK1683" s="14"/>
      <c r="QCL1683" s="14"/>
      <c r="QCM1683" s="14"/>
      <c r="QCN1683" s="14"/>
      <c r="QCO1683" s="14"/>
      <c r="QCP1683" s="14"/>
      <c r="QCQ1683" s="14"/>
      <c r="QCR1683" s="14"/>
      <c r="QCS1683" s="14"/>
      <c r="QCT1683" s="14"/>
      <c r="QCU1683" s="14"/>
      <c r="QCV1683" s="14"/>
      <c r="QCW1683" s="14"/>
      <c r="QCX1683" s="14"/>
      <c r="QCY1683" s="14"/>
      <c r="QCZ1683" s="14"/>
      <c r="QDA1683" s="14"/>
      <c r="QDB1683" s="14"/>
      <c r="QDC1683" s="14"/>
      <c r="QDD1683" s="14"/>
      <c r="QDE1683" s="14"/>
      <c r="QDF1683" s="14"/>
      <c r="QDG1683" s="14"/>
      <c r="QDH1683" s="14"/>
      <c r="QDI1683" s="14"/>
      <c r="QDJ1683" s="14"/>
      <c r="QDK1683" s="14"/>
      <c r="QDL1683" s="14"/>
      <c r="QDM1683" s="14"/>
      <c r="QDN1683" s="14"/>
      <c r="QDO1683" s="14"/>
      <c r="QDP1683" s="14"/>
      <c r="QDQ1683" s="14"/>
      <c r="QDR1683" s="14"/>
      <c r="QDS1683" s="14"/>
      <c r="QDT1683" s="14"/>
      <c r="QDU1683" s="14"/>
      <c r="QDV1683" s="14"/>
      <c r="QDW1683" s="14"/>
      <c r="QDX1683" s="14"/>
      <c r="QDY1683" s="14"/>
      <c r="QDZ1683" s="14"/>
      <c r="QEA1683" s="14"/>
      <c r="QEB1683" s="14"/>
      <c r="QEC1683" s="14"/>
      <c r="QED1683" s="14"/>
      <c r="QEE1683" s="14"/>
      <c r="QEF1683" s="14"/>
      <c r="QEG1683" s="14"/>
      <c r="QEH1683" s="14"/>
      <c r="QEI1683" s="14"/>
      <c r="QEJ1683" s="14"/>
      <c r="QEK1683" s="14"/>
      <c r="QEL1683" s="14"/>
      <c r="QEM1683" s="14"/>
      <c r="QEN1683" s="14"/>
      <c r="QEO1683" s="14"/>
      <c r="QEP1683" s="14"/>
      <c r="QEQ1683" s="14"/>
      <c r="QER1683" s="14"/>
      <c r="QES1683" s="14"/>
      <c r="QET1683" s="14"/>
      <c r="QEU1683" s="14"/>
      <c r="QEV1683" s="14"/>
      <c r="QEW1683" s="14"/>
      <c r="QEX1683" s="14"/>
      <c r="QEY1683" s="14"/>
      <c r="QEZ1683" s="14"/>
      <c r="QFA1683" s="14"/>
      <c r="QFB1683" s="14"/>
      <c r="QFC1683" s="14"/>
      <c r="QFD1683" s="14"/>
      <c r="QFE1683" s="14"/>
      <c r="QFF1683" s="14"/>
      <c r="QFG1683" s="14"/>
      <c r="QFH1683" s="14"/>
      <c r="QFI1683" s="14"/>
      <c r="QFJ1683" s="14"/>
      <c r="QFK1683" s="14"/>
      <c r="QFL1683" s="14"/>
      <c r="QFM1683" s="14"/>
      <c r="QFN1683" s="14"/>
      <c r="QFO1683" s="14"/>
      <c r="QFP1683" s="14"/>
      <c r="QFQ1683" s="14"/>
      <c r="QFR1683" s="14"/>
      <c r="QFS1683" s="14"/>
      <c r="QFT1683" s="14"/>
      <c r="QFU1683" s="14"/>
      <c r="QFV1683" s="14"/>
      <c r="QFW1683" s="14"/>
      <c r="QFX1683" s="14"/>
      <c r="QFY1683" s="14"/>
      <c r="QFZ1683" s="14"/>
      <c r="QGA1683" s="14"/>
      <c r="QGB1683" s="14"/>
      <c r="QGC1683" s="14"/>
      <c r="QGD1683" s="14"/>
      <c r="QGE1683" s="14"/>
      <c r="QGF1683" s="14"/>
      <c r="QGG1683" s="14"/>
      <c r="QGH1683" s="14"/>
      <c r="QGI1683" s="14"/>
      <c r="QGJ1683" s="14"/>
      <c r="QGK1683" s="14"/>
      <c r="QGL1683" s="14"/>
      <c r="QGM1683" s="14"/>
      <c r="QGN1683" s="14"/>
      <c r="QGO1683" s="14"/>
      <c r="QGP1683" s="14"/>
      <c r="QGQ1683" s="14"/>
      <c r="QGR1683" s="14"/>
      <c r="QGS1683" s="14"/>
      <c r="QGT1683" s="14"/>
      <c r="QGU1683" s="14"/>
      <c r="QGV1683" s="14"/>
      <c r="QGW1683" s="14"/>
      <c r="QGX1683" s="14"/>
      <c r="QGY1683" s="14"/>
      <c r="QGZ1683" s="14"/>
      <c r="QHA1683" s="14"/>
      <c r="QHB1683" s="14"/>
      <c r="QHC1683" s="14"/>
      <c r="QHD1683" s="14"/>
      <c r="QHE1683" s="14"/>
      <c r="QHF1683" s="14"/>
      <c r="QHG1683" s="14"/>
      <c r="QHH1683" s="14"/>
      <c r="QHI1683" s="14"/>
      <c r="QHJ1683" s="14"/>
      <c r="QHK1683" s="14"/>
      <c r="QHL1683" s="14"/>
      <c r="QHM1683" s="14"/>
      <c r="QHN1683" s="14"/>
      <c r="QHO1683" s="14"/>
      <c r="QHP1683" s="14"/>
      <c r="QHQ1683" s="14"/>
      <c r="QHR1683" s="14"/>
      <c r="QHS1683" s="14"/>
      <c r="QHT1683" s="14"/>
      <c r="QHU1683" s="14"/>
      <c r="QHV1683" s="14"/>
      <c r="QHW1683" s="14"/>
      <c r="QHX1683" s="14"/>
      <c r="QHY1683" s="14"/>
      <c r="QHZ1683" s="14"/>
      <c r="QIA1683" s="14"/>
      <c r="QIB1683" s="14"/>
      <c r="QIC1683" s="14"/>
      <c r="QID1683" s="14"/>
      <c r="QIE1683" s="14"/>
      <c r="QIF1683" s="14"/>
      <c r="QIG1683" s="14"/>
      <c r="QIH1683" s="14"/>
      <c r="QII1683" s="14"/>
      <c r="QIJ1683" s="14"/>
      <c r="QIK1683" s="14"/>
      <c r="QIL1683" s="14"/>
      <c r="QIM1683" s="14"/>
      <c r="QIN1683" s="14"/>
      <c r="QIO1683" s="14"/>
      <c r="QIP1683" s="14"/>
      <c r="QIQ1683" s="14"/>
      <c r="QIR1683" s="14"/>
      <c r="QIS1683" s="14"/>
      <c r="QIT1683" s="14"/>
      <c r="QIU1683" s="14"/>
      <c r="QIV1683" s="14"/>
      <c r="QIW1683" s="14"/>
      <c r="QIX1683" s="14"/>
      <c r="QIY1683" s="14"/>
      <c r="QIZ1683" s="14"/>
      <c r="QJA1683" s="14"/>
      <c r="QJB1683" s="14"/>
      <c r="QJC1683" s="14"/>
      <c r="QJD1683" s="14"/>
      <c r="QJE1683" s="14"/>
      <c r="QJF1683" s="14"/>
      <c r="QJG1683" s="14"/>
      <c r="QJH1683" s="14"/>
      <c r="QJI1683" s="14"/>
      <c r="QJJ1683" s="14"/>
      <c r="QJK1683" s="14"/>
      <c r="QJL1683" s="14"/>
      <c r="QJM1683" s="14"/>
      <c r="QJN1683" s="14"/>
      <c r="QJO1683" s="14"/>
      <c r="QJP1683" s="14"/>
      <c r="QJQ1683" s="14"/>
      <c r="QJR1683" s="14"/>
      <c r="QJS1683" s="14"/>
      <c r="QJT1683" s="14"/>
      <c r="QJU1683" s="14"/>
      <c r="QJV1683" s="14"/>
      <c r="QJW1683" s="14"/>
      <c r="QJX1683" s="14"/>
      <c r="QJY1683" s="14"/>
      <c r="QJZ1683" s="14"/>
      <c r="QKA1683" s="14"/>
      <c r="QKB1683" s="14"/>
      <c r="QKC1683" s="14"/>
      <c r="QKD1683" s="14"/>
      <c r="QKE1683" s="14"/>
      <c r="QKF1683" s="14"/>
      <c r="QKG1683" s="14"/>
      <c r="QKH1683" s="14"/>
      <c r="QKI1683" s="14"/>
      <c r="QKJ1683" s="14"/>
      <c r="QKK1683" s="14"/>
      <c r="QKL1683" s="14"/>
      <c r="QKM1683" s="14"/>
      <c r="QKN1683" s="14"/>
      <c r="QKO1683" s="14"/>
      <c r="QKP1683" s="14"/>
      <c r="QKQ1683" s="14"/>
      <c r="QKR1683" s="14"/>
      <c r="QKS1683" s="14"/>
      <c r="QKT1683" s="14"/>
      <c r="QKU1683" s="14"/>
      <c r="QKV1683" s="14"/>
      <c r="QKW1683" s="14"/>
      <c r="QKX1683" s="14"/>
      <c r="QKY1683" s="14"/>
      <c r="QKZ1683" s="14"/>
      <c r="QLA1683" s="14"/>
      <c r="QLB1683" s="14"/>
      <c r="QLC1683" s="14"/>
      <c r="QLD1683" s="14"/>
      <c r="QLE1683" s="14"/>
      <c r="QLF1683" s="14"/>
      <c r="QLG1683" s="14"/>
      <c r="QLH1683" s="14"/>
      <c r="QLI1683" s="14"/>
      <c r="QLJ1683" s="14"/>
      <c r="QLK1683" s="14"/>
      <c r="QLL1683" s="14"/>
      <c r="QLM1683" s="14"/>
      <c r="QLN1683" s="14"/>
      <c r="QLO1683" s="14"/>
      <c r="QLP1683" s="14"/>
      <c r="QLQ1683" s="14"/>
      <c r="QLR1683" s="14"/>
      <c r="QLS1683" s="14"/>
      <c r="QLT1683" s="14"/>
      <c r="QLU1683" s="14"/>
      <c r="QLV1683" s="14"/>
      <c r="QLW1683" s="14"/>
      <c r="QLX1683" s="14"/>
      <c r="QLY1683" s="14"/>
      <c r="QLZ1683" s="14"/>
      <c r="QMA1683" s="14"/>
      <c r="QMB1683" s="14"/>
      <c r="QMC1683" s="14"/>
      <c r="QMD1683" s="14"/>
      <c r="QME1683" s="14"/>
      <c r="QMF1683" s="14"/>
      <c r="QMG1683" s="14"/>
      <c r="QMH1683" s="14"/>
      <c r="QMI1683" s="14"/>
      <c r="QMJ1683" s="14"/>
      <c r="QMK1683" s="14"/>
      <c r="QML1683" s="14"/>
      <c r="QMM1683" s="14"/>
      <c r="QMN1683" s="14"/>
      <c r="QMO1683" s="14"/>
      <c r="QMP1683" s="14"/>
      <c r="QMQ1683" s="14"/>
      <c r="QMR1683" s="14"/>
      <c r="QMS1683" s="14"/>
      <c r="QMT1683" s="14"/>
      <c r="QMU1683" s="14"/>
      <c r="QMV1683" s="14"/>
      <c r="QMW1683" s="14"/>
      <c r="QMX1683" s="14"/>
      <c r="QMY1683" s="14"/>
      <c r="QMZ1683" s="14"/>
      <c r="QNA1683" s="14"/>
      <c r="QNB1683" s="14"/>
      <c r="QNC1683" s="14"/>
      <c r="QND1683" s="14"/>
      <c r="QNE1683" s="14"/>
      <c r="QNF1683" s="14"/>
      <c r="QNG1683" s="14"/>
      <c r="QNH1683" s="14"/>
      <c r="QNI1683" s="14"/>
      <c r="QNJ1683" s="14"/>
      <c r="QNK1683" s="14"/>
      <c r="QNL1683" s="14"/>
      <c r="QNM1683" s="14"/>
      <c r="QNN1683" s="14"/>
      <c r="QNO1683" s="14"/>
      <c r="QNP1683" s="14"/>
      <c r="QNQ1683" s="14"/>
      <c r="QNR1683" s="14"/>
      <c r="QNS1683" s="14"/>
      <c r="QNT1683" s="14"/>
      <c r="QNU1683" s="14"/>
      <c r="QNV1683" s="14"/>
      <c r="QNW1683" s="14"/>
      <c r="QNX1683" s="14"/>
      <c r="QNY1683" s="14"/>
      <c r="QNZ1683" s="14"/>
      <c r="QOA1683" s="14"/>
      <c r="QOB1683" s="14"/>
      <c r="QOC1683" s="14"/>
      <c r="QOD1683" s="14"/>
      <c r="QOE1683" s="14"/>
      <c r="QOF1683" s="14"/>
      <c r="QOG1683" s="14"/>
      <c r="QOH1683" s="14"/>
      <c r="QOI1683" s="14"/>
      <c r="QOJ1683" s="14"/>
      <c r="QOK1683" s="14"/>
      <c r="QOL1683" s="14"/>
      <c r="QOM1683" s="14"/>
      <c r="QON1683" s="14"/>
      <c r="QOO1683" s="14"/>
      <c r="QOP1683" s="14"/>
      <c r="QOQ1683" s="14"/>
      <c r="QOR1683" s="14"/>
      <c r="QOS1683" s="14"/>
      <c r="QOT1683" s="14"/>
      <c r="QOU1683" s="14"/>
      <c r="QOV1683" s="14"/>
      <c r="QOW1683" s="14"/>
      <c r="QOX1683" s="14"/>
      <c r="QOY1683" s="14"/>
      <c r="QOZ1683" s="14"/>
      <c r="QPA1683" s="14"/>
      <c r="QPB1683" s="14"/>
      <c r="QPC1683" s="14"/>
      <c r="QPD1683" s="14"/>
      <c r="QPE1683" s="14"/>
      <c r="QPF1683" s="14"/>
      <c r="QPG1683" s="14"/>
      <c r="QPH1683" s="14"/>
      <c r="QPI1683" s="14"/>
      <c r="QPJ1683" s="14"/>
      <c r="QPK1683" s="14"/>
      <c r="QPL1683" s="14"/>
      <c r="QPM1683" s="14"/>
      <c r="QPN1683" s="14"/>
      <c r="QPO1683" s="14"/>
      <c r="QPP1683" s="14"/>
      <c r="QPQ1683" s="14"/>
      <c r="QPR1683" s="14"/>
      <c r="QPS1683" s="14"/>
      <c r="QPT1683" s="14"/>
      <c r="QPU1683" s="14"/>
      <c r="QPV1683" s="14"/>
      <c r="QPW1683" s="14"/>
      <c r="QPX1683" s="14"/>
      <c r="QPY1683" s="14"/>
      <c r="QPZ1683" s="14"/>
      <c r="QQA1683" s="14"/>
      <c r="QQB1683" s="14"/>
      <c r="QQC1683" s="14"/>
      <c r="QQD1683" s="14"/>
      <c r="QQE1683" s="14"/>
      <c r="QQF1683" s="14"/>
      <c r="QQG1683" s="14"/>
      <c r="QQH1683" s="14"/>
      <c r="QQI1683" s="14"/>
      <c r="QQJ1683" s="14"/>
      <c r="QQK1683" s="14"/>
      <c r="QQL1683" s="14"/>
      <c r="QQM1683" s="14"/>
      <c r="QQN1683" s="14"/>
      <c r="QQO1683" s="14"/>
      <c r="QQP1683" s="14"/>
      <c r="QQQ1683" s="14"/>
      <c r="QQR1683" s="14"/>
      <c r="QQS1683" s="14"/>
      <c r="QQT1683" s="14"/>
      <c r="QQU1683" s="14"/>
      <c r="QQV1683" s="14"/>
      <c r="QQW1683" s="14"/>
      <c r="QQX1683" s="14"/>
      <c r="QQY1683" s="14"/>
      <c r="QQZ1683" s="14"/>
      <c r="QRA1683" s="14"/>
      <c r="QRB1683" s="14"/>
      <c r="QRC1683" s="14"/>
      <c r="QRD1683" s="14"/>
      <c r="QRE1683" s="14"/>
      <c r="QRF1683" s="14"/>
      <c r="QRG1683" s="14"/>
      <c r="QRH1683" s="14"/>
      <c r="QRI1683" s="14"/>
      <c r="QRJ1683" s="14"/>
      <c r="QRK1683" s="14"/>
      <c r="QRL1683" s="14"/>
      <c r="QRM1683" s="14"/>
      <c r="QRN1683" s="14"/>
      <c r="QRO1683" s="14"/>
      <c r="QRP1683" s="14"/>
      <c r="QRQ1683" s="14"/>
      <c r="QRR1683" s="14"/>
      <c r="QRS1683" s="14"/>
      <c r="QRT1683" s="14"/>
      <c r="QRU1683" s="14"/>
      <c r="QRV1683" s="14"/>
      <c r="QRW1683" s="14"/>
      <c r="QRX1683" s="14"/>
      <c r="QRY1683" s="14"/>
      <c r="QRZ1683" s="14"/>
      <c r="QSA1683" s="14"/>
      <c r="QSB1683" s="14"/>
      <c r="QSC1683" s="14"/>
      <c r="QSD1683" s="14"/>
      <c r="QSE1683" s="14"/>
      <c r="QSF1683" s="14"/>
      <c r="QSG1683" s="14"/>
      <c r="QSH1683" s="14"/>
      <c r="QSI1683" s="14"/>
      <c r="QSJ1683" s="14"/>
      <c r="QSK1683" s="14"/>
      <c r="QSL1683" s="14"/>
      <c r="QSM1683" s="14"/>
      <c r="QSN1683" s="14"/>
      <c r="QSO1683" s="14"/>
      <c r="QSP1683" s="14"/>
      <c r="QSQ1683" s="14"/>
      <c r="QSR1683" s="14"/>
      <c r="QSS1683" s="14"/>
      <c r="QST1683" s="14"/>
      <c r="QSU1683" s="14"/>
      <c r="QSV1683" s="14"/>
      <c r="QSW1683" s="14"/>
      <c r="QSX1683" s="14"/>
      <c r="QSY1683" s="14"/>
      <c r="QSZ1683" s="14"/>
      <c r="QTA1683" s="14"/>
      <c r="QTB1683" s="14"/>
      <c r="QTC1683" s="14"/>
      <c r="QTD1683" s="14"/>
      <c r="QTE1683" s="14"/>
      <c r="QTF1683" s="14"/>
      <c r="QTG1683" s="14"/>
      <c r="QTH1683" s="14"/>
      <c r="QTI1683" s="14"/>
      <c r="QTJ1683" s="14"/>
      <c r="QTK1683" s="14"/>
      <c r="QTL1683" s="14"/>
      <c r="QTM1683" s="14"/>
      <c r="QTN1683" s="14"/>
      <c r="QTO1683" s="14"/>
      <c r="QTP1683" s="14"/>
      <c r="QTQ1683" s="14"/>
      <c r="QTR1683" s="14"/>
      <c r="QTS1683" s="14"/>
      <c r="QTT1683" s="14"/>
      <c r="QTU1683" s="14"/>
      <c r="QTV1683" s="14"/>
      <c r="QTW1683" s="14"/>
      <c r="QTX1683" s="14"/>
      <c r="QTY1683" s="14"/>
      <c r="QTZ1683" s="14"/>
      <c r="QUA1683" s="14"/>
      <c r="QUB1683" s="14"/>
      <c r="QUC1683" s="14"/>
      <c r="QUD1683" s="14"/>
      <c r="QUE1683" s="14"/>
      <c r="QUF1683" s="14"/>
      <c r="QUG1683" s="14"/>
      <c r="QUH1683" s="14"/>
      <c r="QUI1683" s="14"/>
      <c r="QUJ1683" s="14"/>
      <c r="QUK1683" s="14"/>
      <c r="QUL1683" s="14"/>
      <c r="QUM1683" s="14"/>
      <c r="QUN1683" s="14"/>
      <c r="QUO1683" s="14"/>
      <c r="QUP1683" s="14"/>
      <c r="QUQ1683" s="14"/>
      <c r="QUR1683" s="14"/>
      <c r="QUS1683" s="14"/>
      <c r="QUT1683" s="14"/>
      <c r="QUU1683" s="14"/>
      <c r="QUV1683" s="14"/>
      <c r="QUW1683" s="14"/>
      <c r="QUX1683" s="14"/>
      <c r="QUY1683" s="14"/>
      <c r="QUZ1683" s="14"/>
      <c r="QVA1683" s="14"/>
      <c r="QVB1683" s="14"/>
      <c r="QVC1683" s="14"/>
      <c r="QVD1683" s="14"/>
      <c r="QVE1683" s="14"/>
      <c r="QVF1683" s="14"/>
      <c r="QVG1683" s="14"/>
      <c r="QVH1683" s="14"/>
      <c r="QVI1683" s="14"/>
      <c r="QVJ1683" s="14"/>
      <c r="QVK1683" s="14"/>
      <c r="QVL1683" s="14"/>
      <c r="QVM1683" s="14"/>
      <c r="QVN1683" s="14"/>
      <c r="QVO1683" s="14"/>
      <c r="QVP1683" s="14"/>
      <c r="QVQ1683" s="14"/>
      <c r="QVR1683" s="14"/>
      <c r="QVS1683" s="14"/>
      <c r="QVT1683" s="14"/>
      <c r="QVU1683" s="14"/>
      <c r="QVV1683" s="14"/>
      <c r="QVW1683" s="14"/>
      <c r="QVX1683" s="14"/>
      <c r="QVY1683" s="14"/>
      <c r="QVZ1683" s="14"/>
      <c r="QWA1683" s="14"/>
      <c r="QWB1683" s="14"/>
      <c r="QWC1683" s="14"/>
      <c r="QWD1683" s="14"/>
      <c r="QWE1683" s="14"/>
      <c r="QWF1683" s="14"/>
      <c r="QWG1683" s="14"/>
      <c r="QWH1683" s="14"/>
      <c r="QWI1683" s="14"/>
      <c r="QWJ1683" s="14"/>
      <c r="QWK1683" s="14"/>
      <c r="QWL1683" s="14"/>
      <c r="QWM1683" s="14"/>
      <c r="QWN1683" s="14"/>
      <c r="QWO1683" s="14"/>
      <c r="QWP1683" s="14"/>
      <c r="QWQ1683" s="14"/>
      <c r="QWR1683" s="14"/>
      <c r="QWS1683" s="14"/>
      <c r="QWT1683" s="14"/>
      <c r="QWU1683" s="14"/>
      <c r="QWV1683" s="14"/>
      <c r="QWW1683" s="14"/>
      <c r="QWX1683" s="14"/>
      <c r="QWY1683" s="14"/>
      <c r="QWZ1683" s="14"/>
      <c r="QXA1683" s="14"/>
      <c r="QXB1683" s="14"/>
      <c r="QXC1683" s="14"/>
      <c r="QXD1683" s="14"/>
      <c r="QXE1683" s="14"/>
      <c r="QXF1683" s="14"/>
      <c r="QXG1683" s="14"/>
      <c r="QXH1683" s="14"/>
      <c r="QXI1683" s="14"/>
      <c r="QXJ1683" s="14"/>
      <c r="QXK1683" s="14"/>
      <c r="QXL1683" s="14"/>
      <c r="QXM1683" s="14"/>
      <c r="QXN1683" s="14"/>
      <c r="QXO1683" s="14"/>
      <c r="QXP1683" s="14"/>
      <c r="QXQ1683" s="14"/>
      <c r="QXR1683" s="14"/>
      <c r="QXS1683" s="14"/>
      <c r="QXT1683" s="14"/>
      <c r="QXU1683" s="14"/>
      <c r="QXV1683" s="14"/>
      <c r="QXW1683" s="14"/>
      <c r="QXX1683" s="14"/>
      <c r="QXY1683" s="14"/>
      <c r="QXZ1683" s="14"/>
      <c r="QYA1683" s="14"/>
      <c r="QYB1683" s="14"/>
      <c r="QYC1683" s="14"/>
      <c r="QYD1683" s="14"/>
      <c r="QYE1683" s="14"/>
      <c r="QYF1683" s="14"/>
      <c r="QYG1683" s="14"/>
      <c r="QYH1683" s="14"/>
      <c r="QYI1683" s="14"/>
      <c r="QYJ1683" s="14"/>
      <c r="QYK1683" s="14"/>
      <c r="QYL1683" s="14"/>
      <c r="QYM1683" s="14"/>
      <c r="QYN1683" s="14"/>
      <c r="QYO1683" s="14"/>
      <c r="QYP1683" s="14"/>
      <c r="QYQ1683" s="14"/>
      <c r="QYR1683" s="14"/>
      <c r="QYS1683" s="14"/>
      <c r="QYT1683" s="14"/>
      <c r="QYU1683" s="14"/>
      <c r="QYV1683" s="14"/>
      <c r="QYW1683" s="14"/>
      <c r="QYX1683" s="14"/>
      <c r="QYY1683" s="14"/>
      <c r="QYZ1683" s="14"/>
      <c r="QZA1683" s="14"/>
      <c r="QZB1683" s="14"/>
      <c r="QZC1683" s="14"/>
      <c r="QZD1683" s="14"/>
      <c r="QZE1683" s="14"/>
      <c r="QZF1683" s="14"/>
      <c r="QZG1683" s="14"/>
      <c r="QZH1683" s="14"/>
      <c r="QZI1683" s="14"/>
      <c r="QZJ1683" s="14"/>
      <c r="QZK1683" s="14"/>
      <c r="QZL1683" s="14"/>
      <c r="QZM1683" s="14"/>
      <c r="QZN1683" s="14"/>
      <c r="QZO1683" s="14"/>
      <c r="QZP1683" s="14"/>
      <c r="QZQ1683" s="14"/>
      <c r="QZR1683" s="14"/>
      <c r="QZS1683" s="14"/>
      <c r="QZT1683" s="14"/>
      <c r="QZU1683" s="14"/>
      <c r="QZV1683" s="14"/>
      <c r="QZW1683" s="14"/>
      <c r="QZX1683" s="14"/>
      <c r="QZY1683" s="14"/>
      <c r="QZZ1683" s="14"/>
      <c r="RAA1683" s="14"/>
      <c r="RAB1683" s="14"/>
      <c r="RAC1683" s="14"/>
      <c r="RAD1683" s="14"/>
      <c r="RAE1683" s="14"/>
      <c r="RAF1683" s="14"/>
      <c r="RAG1683" s="14"/>
      <c r="RAH1683" s="14"/>
      <c r="RAI1683" s="14"/>
      <c r="RAJ1683" s="14"/>
      <c r="RAK1683" s="14"/>
      <c r="RAL1683" s="14"/>
      <c r="RAM1683" s="14"/>
      <c r="RAN1683" s="14"/>
      <c r="RAO1683" s="14"/>
      <c r="RAP1683" s="14"/>
      <c r="RAQ1683" s="14"/>
      <c r="RAR1683" s="14"/>
      <c r="RAS1683" s="14"/>
      <c r="RAT1683" s="14"/>
      <c r="RAU1683" s="14"/>
      <c r="RAV1683" s="14"/>
      <c r="RAW1683" s="14"/>
      <c r="RAX1683" s="14"/>
      <c r="RAY1683" s="14"/>
      <c r="RAZ1683" s="14"/>
      <c r="RBA1683" s="14"/>
      <c r="RBB1683" s="14"/>
      <c r="RBC1683" s="14"/>
      <c r="RBD1683" s="14"/>
      <c r="RBE1683" s="14"/>
      <c r="RBF1683" s="14"/>
      <c r="RBG1683" s="14"/>
      <c r="RBH1683" s="14"/>
      <c r="RBI1683" s="14"/>
      <c r="RBJ1683" s="14"/>
      <c r="RBK1683" s="14"/>
      <c r="RBL1683" s="14"/>
      <c r="RBM1683" s="14"/>
      <c r="RBN1683" s="14"/>
      <c r="RBO1683" s="14"/>
      <c r="RBP1683" s="14"/>
      <c r="RBQ1683" s="14"/>
      <c r="RBR1683" s="14"/>
      <c r="RBS1683" s="14"/>
      <c r="RBT1683" s="14"/>
      <c r="RBU1683" s="14"/>
      <c r="RBV1683" s="14"/>
      <c r="RBW1683" s="14"/>
      <c r="RBX1683" s="14"/>
      <c r="RBY1683" s="14"/>
      <c r="RBZ1683" s="14"/>
      <c r="RCA1683" s="14"/>
      <c r="RCB1683" s="14"/>
      <c r="RCC1683" s="14"/>
      <c r="RCD1683" s="14"/>
      <c r="RCE1683" s="14"/>
      <c r="RCF1683" s="14"/>
      <c r="RCG1683" s="14"/>
      <c r="RCH1683" s="14"/>
      <c r="RCI1683" s="14"/>
      <c r="RCJ1683" s="14"/>
      <c r="RCK1683" s="14"/>
      <c r="RCL1683" s="14"/>
      <c r="RCM1683" s="14"/>
      <c r="RCN1683" s="14"/>
      <c r="RCO1683" s="14"/>
      <c r="RCP1683" s="14"/>
      <c r="RCQ1683" s="14"/>
      <c r="RCR1683" s="14"/>
      <c r="RCS1683" s="14"/>
      <c r="RCT1683" s="14"/>
      <c r="RCU1683" s="14"/>
      <c r="RCV1683" s="14"/>
      <c r="RCW1683" s="14"/>
      <c r="RCX1683" s="14"/>
      <c r="RCY1683" s="14"/>
      <c r="RCZ1683" s="14"/>
      <c r="RDA1683" s="14"/>
      <c r="RDB1683" s="14"/>
      <c r="RDC1683" s="14"/>
      <c r="RDD1683" s="14"/>
      <c r="RDE1683" s="14"/>
      <c r="RDF1683" s="14"/>
      <c r="RDG1683" s="14"/>
      <c r="RDH1683" s="14"/>
      <c r="RDI1683" s="14"/>
      <c r="RDJ1683" s="14"/>
      <c r="RDK1683" s="14"/>
      <c r="RDL1683" s="14"/>
      <c r="RDM1683" s="14"/>
      <c r="RDN1683" s="14"/>
      <c r="RDO1683" s="14"/>
      <c r="RDP1683" s="14"/>
      <c r="RDQ1683" s="14"/>
      <c r="RDR1683" s="14"/>
      <c r="RDS1683" s="14"/>
      <c r="RDT1683" s="14"/>
      <c r="RDU1683" s="14"/>
      <c r="RDV1683" s="14"/>
      <c r="RDW1683" s="14"/>
      <c r="RDX1683" s="14"/>
      <c r="RDY1683" s="14"/>
      <c r="RDZ1683" s="14"/>
      <c r="REA1683" s="14"/>
      <c r="REB1683" s="14"/>
      <c r="REC1683" s="14"/>
      <c r="RED1683" s="14"/>
      <c r="REE1683" s="14"/>
      <c r="REF1683" s="14"/>
      <c r="REG1683" s="14"/>
      <c r="REH1683" s="14"/>
      <c r="REI1683" s="14"/>
      <c r="REJ1683" s="14"/>
      <c r="REK1683" s="14"/>
      <c r="REL1683" s="14"/>
      <c r="REM1683" s="14"/>
      <c r="REN1683" s="14"/>
      <c r="REO1683" s="14"/>
      <c r="REP1683" s="14"/>
      <c r="REQ1683" s="14"/>
      <c r="RER1683" s="14"/>
      <c r="RES1683" s="14"/>
      <c r="RET1683" s="14"/>
      <c r="REU1683" s="14"/>
      <c r="REV1683" s="14"/>
      <c r="REW1683" s="14"/>
      <c r="REX1683" s="14"/>
      <c r="REY1683" s="14"/>
      <c r="REZ1683" s="14"/>
      <c r="RFA1683" s="14"/>
      <c r="RFB1683" s="14"/>
      <c r="RFC1683" s="14"/>
      <c r="RFD1683" s="14"/>
      <c r="RFE1683" s="14"/>
      <c r="RFF1683" s="14"/>
      <c r="RFG1683" s="14"/>
      <c r="RFH1683" s="14"/>
      <c r="RFI1683" s="14"/>
      <c r="RFJ1683" s="14"/>
      <c r="RFK1683" s="14"/>
      <c r="RFL1683" s="14"/>
      <c r="RFM1683" s="14"/>
      <c r="RFN1683" s="14"/>
      <c r="RFO1683" s="14"/>
      <c r="RFP1683" s="14"/>
      <c r="RFQ1683" s="14"/>
      <c r="RFR1683" s="14"/>
      <c r="RFS1683" s="14"/>
      <c r="RFT1683" s="14"/>
      <c r="RFU1683" s="14"/>
      <c r="RFV1683" s="14"/>
      <c r="RFW1683" s="14"/>
      <c r="RFX1683" s="14"/>
      <c r="RFY1683" s="14"/>
      <c r="RFZ1683" s="14"/>
      <c r="RGA1683" s="14"/>
      <c r="RGB1683" s="14"/>
      <c r="RGC1683" s="14"/>
      <c r="RGD1683" s="14"/>
      <c r="RGE1683" s="14"/>
      <c r="RGF1683" s="14"/>
      <c r="RGG1683" s="14"/>
      <c r="RGH1683" s="14"/>
      <c r="RGI1683" s="14"/>
      <c r="RGJ1683" s="14"/>
      <c r="RGK1683" s="14"/>
      <c r="RGL1683" s="14"/>
      <c r="RGM1683" s="14"/>
      <c r="RGN1683" s="14"/>
      <c r="RGO1683" s="14"/>
      <c r="RGP1683" s="14"/>
      <c r="RGQ1683" s="14"/>
      <c r="RGR1683" s="14"/>
      <c r="RGS1683" s="14"/>
      <c r="RGT1683" s="14"/>
      <c r="RGU1683" s="14"/>
      <c r="RGV1683" s="14"/>
      <c r="RGW1683" s="14"/>
      <c r="RGX1683" s="14"/>
      <c r="RGY1683" s="14"/>
      <c r="RGZ1683" s="14"/>
      <c r="RHA1683" s="14"/>
      <c r="RHB1683" s="14"/>
      <c r="RHC1683" s="14"/>
      <c r="RHD1683" s="14"/>
      <c r="RHE1683" s="14"/>
      <c r="RHF1683" s="14"/>
      <c r="RHG1683" s="14"/>
      <c r="RHH1683" s="14"/>
      <c r="RHI1683" s="14"/>
      <c r="RHJ1683" s="14"/>
      <c r="RHK1683" s="14"/>
      <c r="RHL1683" s="14"/>
      <c r="RHM1683" s="14"/>
      <c r="RHN1683" s="14"/>
      <c r="RHO1683" s="14"/>
      <c r="RHP1683" s="14"/>
      <c r="RHQ1683" s="14"/>
      <c r="RHR1683" s="14"/>
      <c r="RHS1683" s="14"/>
      <c r="RHT1683" s="14"/>
      <c r="RHU1683" s="14"/>
      <c r="RHV1683" s="14"/>
      <c r="RHW1683" s="14"/>
      <c r="RHX1683" s="14"/>
      <c r="RHY1683" s="14"/>
      <c r="RHZ1683" s="14"/>
      <c r="RIA1683" s="14"/>
      <c r="RIB1683" s="14"/>
      <c r="RIC1683" s="14"/>
      <c r="RID1683" s="14"/>
      <c r="RIE1683" s="14"/>
      <c r="RIF1683" s="14"/>
      <c r="RIG1683" s="14"/>
      <c r="RIH1683" s="14"/>
      <c r="RII1683" s="14"/>
      <c r="RIJ1683" s="14"/>
      <c r="RIK1683" s="14"/>
      <c r="RIL1683" s="14"/>
      <c r="RIM1683" s="14"/>
      <c r="RIN1683" s="14"/>
      <c r="RIO1683" s="14"/>
      <c r="RIP1683" s="14"/>
      <c r="RIQ1683" s="14"/>
      <c r="RIR1683" s="14"/>
      <c r="RIS1683" s="14"/>
      <c r="RIT1683" s="14"/>
      <c r="RIU1683" s="14"/>
      <c r="RIV1683" s="14"/>
      <c r="RIW1683" s="14"/>
      <c r="RIX1683" s="14"/>
      <c r="RIY1683" s="14"/>
      <c r="RIZ1683" s="14"/>
      <c r="RJA1683" s="14"/>
      <c r="RJB1683" s="14"/>
      <c r="RJC1683" s="14"/>
      <c r="RJD1683" s="14"/>
      <c r="RJE1683" s="14"/>
      <c r="RJF1683" s="14"/>
      <c r="RJG1683" s="14"/>
      <c r="RJH1683" s="14"/>
      <c r="RJI1683" s="14"/>
      <c r="RJJ1683" s="14"/>
      <c r="RJK1683" s="14"/>
      <c r="RJL1683" s="14"/>
      <c r="RJM1683" s="14"/>
      <c r="RJN1683" s="14"/>
      <c r="RJO1683" s="14"/>
      <c r="RJP1683" s="14"/>
      <c r="RJQ1683" s="14"/>
      <c r="RJR1683" s="14"/>
      <c r="RJS1683" s="14"/>
      <c r="RJT1683" s="14"/>
      <c r="RJU1683" s="14"/>
      <c r="RJV1683" s="14"/>
      <c r="RJW1683" s="14"/>
      <c r="RJX1683" s="14"/>
      <c r="RJY1683" s="14"/>
      <c r="RJZ1683" s="14"/>
      <c r="RKA1683" s="14"/>
      <c r="RKB1683" s="14"/>
      <c r="RKC1683" s="14"/>
      <c r="RKD1683" s="14"/>
      <c r="RKE1683" s="14"/>
      <c r="RKF1683" s="14"/>
      <c r="RKG1683" s="14"/>
      <c r="RKH1683" s="14"/>
      <c r="RKI1683" s="14"/>
      <c r="RKJ1683" s="14"/>
      <c r="RKK1683" s="14"/>
      <c r="RKL1683" s="14"/>
      <c r="RKM1683" s="14"/>
      <c r="RKN1683" s="14"/>
      <c r="RKO1683" s="14"/>
      <c r="RKP1683" s="14"/>
      <c r="RKQ1683" s="14"/>
      <c r="RKR1683" s="14"/>
      <c r="RKS1683" s="14"/>
      <c r="RKT1683" s="14"/>
      <c r="RKU1683" s="14"/>
      <c r="RKV1683" s="14"/>
      <c r="RKW1683" s="14"/>
      <c r="RKX1683" s="14"/>
      <c r="RKY1683" s="14"/>
      <c r="RKZ1683" s="14"/>
      <c r="RLA1683" s="14"/>
      <c r="RLB1683" s="14"/>
      <c r="RLC1683" s="14"/>
      <c r="RLD1683" s="14"/>
      <c r="RLE1683" s="14"/>
      <c r="RLF1683" s="14"/>
      <c r="RLG1683" s="14"/>
      <c r="RLH1683" s="14"/>
      <c r="RLI1683" s="14"/>
      <c r="RLJ1683" s="14"/>
      <c r="RLK1683" s="14"/>
      <c r="RLL1683" s="14"/>
      <c r="RLM1683" s="14"/>
      <c r="RLN1683" s="14"/>
      <c r="RLO1683" s="14"/>
      <c r="RLP1683" s="14"/>
      <c r="RLQ1683" s="14"/>
      <c r="RLR1683" s="14"/>
      <c r="RLS1683" s="14"/>
      <c r="RLT1683" s="14"/>
      <c r="RLU1683" s="14"/>
      <c r="RLV1683" s="14"/>
      <c r="RLW1683" s="14"/>
      <c r="RLX1683" s="14"/>
      <c r="RLY1683" s="14"/>
      <c r="RLZ1683" s="14"/>
      <c r="RMA1683" s="14"/>
      <c r="RMB1683" s="14"/>
      <c r="RMC1683" s="14"/>
      <c r="RMD1683" s="14"/>
      <c r="RME1683" s="14"/>
      <c r="RMF1683" s="14"/>
      <c r="RMG1683" s="14"/>
      <c r="RMH1683" s="14"/>
      <c r="RMI1683" s="14"/>
      <c r="RMJ1683" s="14"/>
      <c r="RMK1683" s="14"/>
      <c r="RML1683" s="14"/>
      <c r="RMM1683" s="14"/>
      <c r="RMN1683" s="14"/>
      <c r="RMO1683" s="14"/>
      <c r="RMP1683" s="14"/>
      <c r="RMQ1683" s="14"/>
      <c r="RMR1683" s="14"/>
      <c r="RMS1683" s="14"/>
      <c r="RMT1683" s="14"/>
      <c r="RMU1683" s="14"/>
      <c r="RMV1683" s="14"/>
      <c r="RMW1683" s="14"/>
      <c r="RMX1683" s="14"/>
      <c r="RMY1683" s="14"/>
      <c r="RMZ1683" s="14"/>
      <c r="RNA1683" s="14"/>
      <c r="RNB1683" s="14"/>
      <c r="RNC1683" s="14"/>
      <c r="RND1683" s="14"/>
      <c r="RNE1683" s="14"/>
      <c r="RNF1683" s="14"/>
      <c r="RNG1683" s="14"/>
      <c r="RNH1683" s="14"/>
      <c r="RNI1683" s="14"/>
      <c r="RNJ1683" s="14"/>
      <c r="RNK1683" s="14"/>
      <c r="RNL1683" s="14"/>
      <c r="RNM1683" s="14"/>
      <c r="RNN1683" s="14"/>
      <c r="RNO1683" s="14"/>
      <c r="RNP1683" s="14"/>
      <c r="RNQ1683" s="14"/>
      <c r="RNR1683" s="14"/>
      <c r="RNS1683" s="14"/>
      <c r="RNT1683" s="14"/>
      <c r="RNU1683" s="14"/>
      <c r="RNV1683" s="14"/>
      <c r="RNW1683" s="14"/>
      <c r="RNX1683" s="14"/>
      <c r="RNY1683" s="14"/>
      <c r="RNZ1683" s="14"/>
      <c r="ROA1683" s="14"/>
      <c r="ROB1683" s="14"/>
      <c r="ROC1683" s="14"/>
      <c r="ROD1683" s="14"/>
      <c r="ROE1683" s="14"/>
      <c r="ROF1683" s="14"/>
      <c r="ROG1683" s="14"/>
      <c r="ROH1683" s="14"/>
      <c r="ROI1683" s="14"/>
      <c r="ROJ1683" s="14"/>
      <c r="ROK1683" s="14"/>
      <c r="ROL1683" s="14"/>
      <c r="ROM1683" s="14"/>
      <c r="RON1683" s="14"/>
      <c r="ROO1683" s="14"/>
      <c r="ROP1683" s="14"/>
      <c r="ROQ1683" s="14"/>
      <c r="ROR1683" s="14"/>
      <c r="ROS1683" s="14"/>
      <c r="ROT1683" s="14"/>
      <c r="ROU1683" s="14"/>
      <c r="ROV1683" s="14"/>
      <c r="ROW1683" s="14"/>
      <c r="ROX1683" s="14"/>
      <c r="ROY1683" s="14"/>
      <c r="ROZ1683" s="14"/>
      <c r="RPA1683" s="14"/>
      <c r="RPB1683" s="14"/>
      <c r="RPC1683" s="14"/>
      <c r="RPD1683" s="14"/>
      <c r="RPE1683" s="14"/>
      <c r="RPF1683" s="14"/>
      <c r="RPG1683" s="14"/>
      <c r="RPH1683" s="14"/>
      <c r="RPI1683" s="14"/>
      <c r="RPJ1683" s="14"/>
      <c r="RPK1683" s="14"/>
      <c r="RPL1683" s="14"/>
      <c r="RPM1683" s="14"/>
      <c r="RPN1683" s="14"/>
      <c r="RPO1683" s="14"/>
      <c r="RPP1683" s="14"/>
      <c r="RPQ1683" s="14"/>
      <c r="RPR1683" s="14"/>
      <c r="RPS1683" s="14"/>
      <c r="RPT1683" s="14"/>
      <c r="RPU1683" s="14"/>
      <c r="RPV1683" s="14"/>
      <c r="RPW1683" s="14"/>
      <c r="RPX1683" s="14"/>
      <c r="RPY1683" s="14"/>
      <c r="RPZ1683" s="14"/>
      <c r="RQA1683" s="14"/>
      <c r="RQB1683" s="14"/>
      <c r="RQC1683" s="14"/>
      <c r="RQD1683" s="14"/>
      <c r="RQE1683" s="14"/>
      <c r="RQF1683" s="14"/>
      <c r="RQG1683" s="14"/>
      <c r="RQH1683" s="14"/>
      <c r="RQI1683" s="14"/>
      <c r="RQJ1683" s="14"/>
      <c r="RQK1683" s="14"/>
      <c r="RQL1683" s="14"/>
      <c r="RQM1683" s="14"/>
      <c r="RQN1683" s="14"/>
      <c r="RQO1683" s="14"/>
      <c r="RQP1683" s="14"/>
      <c r="RQQ1683" s="14"/>
      <c r="RQR1683" s="14"/>
      <c r="RQS1683" s="14"/>
      <c r="RQT1683" s="14"/>
      <c r="RQU1683" s="14"/>
      <c r="RQV1683" s="14"/>
      <c r="RQW1683" s="14"/>
      <c r="RQX1683" s="14"/>
      <c r="RQY1683" s="14"/>
      <c r="RQZ1683" s="14"/>
      <c r="RRA1683" s="14"/>
      <c r="RRB1683" s="14"/>
      <c r="RRC1683" s="14"/>
      <c r="RRD1683" s="14"/>
      <c r="RRE1683" s="14"/>
      <c r="RRF1683" s="14"/>
      <c r="RRG1683" s="14"/>
      <c r="RRH1683" s="14"/>
      <c r="RRI1683" s="14"/>
      <c r="RRJ1683" s="14"/>
      <c r="RRK1683" s="14"/>
      <c r="RRL1683" s="14"/>
      <c r="RRM1683" s="14"/>
      <c r="RRN1683" s="14"/>
      <c r="RRO1683" s="14"/>
      <c r="RRP1683" s="14"/>
      <c r="RRQ1683" s="14"/>
      <c r="RRR1683" s="14"/>
      <c r="RRS1683" s="14"/>
      <c r="RRT1683" s="14"/>
      <c r="RRU1683" s="14"/>
      <c r="RRV1683" s="14"/>
      <c r="RRW1683" s="14"/>
      <c r="RRX1683" s="14"/>
      <c r="RRY1683" s="14"/>
      <c r="RRZ1683" s="14"/>
      <c r="RSA1683" s="14"/>
      <c r="RSB1683" s="14"/>
      <c r="RSC1683" s="14"/>
      <c r="RSD1683" s="14"/>
      <c r="RSE1683" s="14"/>
      <c r="RSF1683" s="14"/>
      <c r="RSG1683" s="14"/>
      <c r="RSH1683" s="14"/>
      <c r="RSI1683" s="14"/>
      <c r="RSJ1683" s="14"/>
      <c r="RSK1683" s="14"/>
      <c r="RSL1683" s="14"/>
      <c r="RSM1683" s="14"/>
      <c r="RSN1683" s="14"/>
      <c r="RSO1683" s="14"/>
      <c r="RSP1683" s="14"/>
      <c r="RSQ1683" s="14"/>
      <c r="RSR1683" s="14"/>
      <c r="RSS1683" s="14"/>
      <c r="RST1683" s="14"/>
      <c r="RSU1683" s="14"/>
      <c r="RSV1683" s="14"/>
      <c r="RSW1683" s="14"/>
      <c r="RSX1683" s="14"/>
      <c r="RSY1683" s="14"/>
      <c r="RSZ1683" s="14"/>
      <c r="RTA1683" s="14"/>
      <c r="RTB1683" s="14"/>
      <c r="RTC1683" s="14"/>
      <c r="RTD1683" s="14"/>
      <c r="RTE1683" s="14"/>
      <c r="RTF1683" s="14"/>
      <c r="RTG1683" s="14"/>
      <c r="RTH1683" s="14"/>
      <c r="RTI1683" s="14"/>
      <c r="RTJ1683" s="14"/>
      <c r="RTK1683" s="14"/>
      <c r="RTL1683" s="14"/>
      <c r="RTM1683" s="14"/>
      <c r="RTN1683" s="14"/>
      <c r="RTO1683" s="14"/>
      <c r="RTP1683" s="14"/>
      <c r="RTQ1683" s="14"/>
      <c r="RTR1683" s="14"/>
      <c r="RTS1683" s="14"/>
      <c r="RTT1683" s="14"/>
      <c r="RTU1683" s="14"/>
      <c r="RTV1683" s="14"/>
      <c r="RTW1683" s="14"/>
      <c r="RTX1683" s="14"/>
      <c r="RTY1683" s="14"/>
      <c r="RTZ1683" s="14"/>
      <c r="RUA1683" s="14"/>
      <c r="RUB1683" s="14"/>
      <c r="RUC1683" s="14"/>
      <c r="RUD1683" s="14"/>
      <c r="RUE1683" s="14"/>
      <c r="RUF1683" s="14"/>
      <c r="RUG1683" s="14"/>
      <c r="RUH1683" s="14"/>
      <c r="RUI1683" s="14"/>
      <c r="RUJ1683" s="14"/>
      <c r="RUK1683" s="14"/>
      <c r="RUL1683" s="14"/>
      <c r="RUM1683" s="14"/>
      <c r="RUN1683" s="14"/>
      <c r="RUO1683" s="14"/>
      <c r="RUP1683" s="14"/>
      <c r="RUQ1683" s="14"/>
      <c r="RUR1683" s="14"/>
      <c r="RUS1683" s="14"/>
      <c r="RUT1683" s="14"/>
      <c r="RUU1683" s="14"/>
      <c r="RUV1683" s="14"/>
      <c r="RUW1683" s="14"/>
      <c r="RUX1683" s="14"/>
      <c r="RUY1683" s="14"/>
      <c r="RUZ1683" s="14"/>
      <c r="RVA1683" s="14"/>
      <c r="RVB1683" s="14"/>
      <c r="RVC1683" s="14"/>
      <c r="RVD1683" s="14"/>
      <c r="RVE1683" s="14"/>
      <c r="RVF1683" s="14"/>
      <c r="RVG1683" s="14"/>
      <c r="RVH1683" s="14"/>
      <c r="RVI1683" s="14"/>
      <c r="RVJ1683" s="14"/>
      <c r="RVK1683" s="14"/>
      <c r="RVL1683" s="14"/>
      <c r="RVM1683" s="14"/>
      <c r="RVN1683" s="14"/>
      <c r="RVO1683" s="14"/>
      <c r="RVP1683" s="14"/>
      <c r="RVQ1683" s="14"/>
      <c r="RVR1683" s="14"/>
      <c r="RVS1683" s="14"/>
      <c r="RVT1683" s="14"/>
      <c r="RVU1683" s="14"/>
      <c r="RVV1683" s="14"/>
      <c r="RVW1683" s="14"/>
      <c r="RVX1683" s="14"/>
      <c r="RVY1683" s="14"/>
      <c r="RVZ1683" s="14"/>
      <c r="RWA1683" s="14"/>
      <c r="RWB1683" s="14"/>
      <c r="RWC1683" s="14"/>
      <c r="RWD1683" s="14"/>
      <c r="RWE1683" s="14"/>
      <c r="RWF1683" s="14"/>
      <c r="RWG1683" s="14"/>
      <c r="RWH1683" s="14"/>
      <c r="RWI1683" s="14"/>
      <c r="RWJ1683" s="14"/>
      <c r="RWK1683" s="14"/>
      <c r="RWL1683" s="14"/>
      <c r="RWM1683" s="14"/>
      <c r="RWN1683" s="14"/>
      <c r="RWO1683" s="14"/>
      <c r="RWP1683" s="14"/>
      <c r="RWQ1683" s="14"/>
      <c r="RWR1683" s="14"/>
      <c r="RWS1683" s="14"/>
      <c r="RWT1683" s="14"/>
      <c r="RWU1683" s="14"/>
      <c r="RWV1683" s="14"/>
      <c r="RWW1683" s="14"/>
      <c r="RWX1683" s="14"/>
      <c r="RWY1683" s="14"/>
      <c r="RWZ1683" s="14"/>
      <c r="RXA1683" s="14"/>
      <c r="RXB1683" s="14"/>
      <c r="RXC1683" s="14"/>
      <c r="RXD1683" s="14"/>
      <c r="RXE1683" s="14"/>
      <c r="RXF1683" s="14"/>
      <c r="RXG1683" s="14"/>
      <c r="RXH1683" s="14"/>
      <c r="RXI1683" s="14"/>
      <c r="RXJ1683" s="14"/>
      <c r="RXK1683" s="14"/>
      <c r="RXL1683" s="14"/>
      <c r="RXM1683" s="14"/>
      <c r="RXN1683" s="14"/>
      <c r="RXO1683" s="14"/>
      <c r="RXP1683" s="14"/>
      <c r="RXQ1683" s="14"/>
      <c r="RXR1683" s="14"/>
      <c r="RXS1683" s="14"/>
      <c r="RXT1683" s="14"/>
      <c r="RXU1683" s="14"/>
      <c r="RXV1683" s="14"/>
      <c r="RXW1683" s="14"/>
      <c r="RXX1683" s="14"/>
      <c r="RXY1683" s="14"/>
      <c r="RXZ1683" s="14"/>
      <c r="RYA1683" s="14"/>
      <c r="RYB1683" s="14"/>
      <c r="RYC1683" s="14"/>
      <c r="RYD1683" s="14"/>
      <c r="RYE1683" s="14"/>
      <c r="RYF1683" s="14"/>
      <c r="RYG1683" s="14"/>
      <c r="RYH1683" s="14"/>
      <c r="RYI1683" s="14"/>
      <c r="RYJ1683" s="14"/>
      <c r="RYK1683" s="14"/>
      <c r="RYL1683" s="14"/>
      <c r="RYM1683" s="14"/>
      <c r="RYN1683" s="14"/>
      <c r="RYO1683" s="14"/>
      <c r="RYP1683" s="14"/>
      <c r="RYQ1683" s="14"/>
      <c r="RYR1683" s="14"/>
      <c r="RYS1683" s="14"/>
      <c r="RYT1683" s="14"/>
      <c r="RYU1683" s="14"/>
      <c r="RYV1683" s="14"/>
      <c r="RYW1683" s="14"/>
      <c r="RYX1683" s="14"/>
      <c r="RYY1683" s="14"/>
      <c r="RYZ1683" s="14"/>
      <c r="RZA1683" s="14"/>
      <c r="RZB1683" s="14"/>
      <c r="RZC1683" s="14"/>
      <c r="RZD1683" s="14"/>
      <c r="RZE1683" s="14"/>
      <c r="RZF1683" s="14"/>
      <c r="RZG1683" s="14"/>
      <c r="RZH1683" s="14"/>
      <c r="RZI1683" s="14"/>
      <c r="RZJ1683" s="14"/>
      <c r="RZK1683" s="14"/>
      <c r="RZL1683" s="14"/>
      <c r="RZM1683" s="14"/>
      <c r="RZN1683" s="14"/>
      <c r="RZO1683" s="14"/>
      <c r="RZP1683" s="14"/>
      <c r="RZQ1683" s="14"/>
      <c r="RZR1683" s="14"/>
      <c r="RZS1683" s="14"/>
      <c r="RZT1683" s="14"/>
      <c r="RZU1683" s="14"/>
      <c r="RZV1683" s="14"/>
      <c r="RZW1683" s="14"/>
      <c r="RZX1683" s="14"/>
      <c r="RZY1683" s="14"/>
      <c r="RZZ1683" s="14"/>
      <c r="SAA1683" s="14"/>
      <c r="SAB1683" s="14"/>
      <c r="SAC1683" s="14"/>
      <c r="SAD1683" s="14"/>
      <c r="SAE1683" s="14"/>
      <c r="SAF1683" s="14"/>
      <c r="SAG1683" s="14"/>
      <c r="SAH1683" s="14"/>
      <c r="SAI1683" s="14"/>
      <c r="SAJ1683" s="14"/>
      <c r="SAK1683" s="14"/>
      <c r="SAL1683" s="14"/>
      <c r="SAM1683" s="14"/>
      <c r="SAN1683" s="14"/>
      <c r="SAO1683" s="14"/>
      <c r="SAP1683" s="14"/>
      <c r="SAQ1683" s="14"/>
      <c r="SAR1683" s="14"/>
      <c r="SAS1683" s="14"/>
      <c r="SAT1683" s="14"/>
      <c r="SAU1683" s="14"/>
      <c r="SAV1683" s="14"/>
      <c r="SAW1683" s="14"/>
      <c r="SAX1683" s="14"/>
      <c r="SAY1683" s="14"/>
      <c r="SAZ1683" s="14"/>
      <c r="SBA1683" s="14"/>
      <c r="SBB1683" s="14"/>
      <c r="SBC1683" s="14"/>
      <c r="SBD1683" s="14"/>
      <c r="SBE1683" s="14"/>
      <c r="SBF1683" s="14"/>
      <c r="SBG1683" s="14"/>
      <c r="SBH1683" s="14"/>
      <c r="SBI1683" s="14"/>
      <c r="SBJ1683" s="14"/>
      <c r="SBK1683" s="14"/>
      <c r="SBL1683" s="14"/>
      <c r="SBM1683" s="14"/>
      <c r="SBN1683" s="14"/>
      <c r="SBO1683" s="14"/>
      <c r="SBP1683" s="14"/>
      <c r="SBQ1683" s="14"/>
      <c r="SBR1683" s="14"/>
      <c r="SBS1683" s="14"/>
      <c r="SBT1683" s="14"/>
      <c r="SBU1683" s="14"/>
      <c r="SBV1683" s="14"/>
      <c r="SBW1683" s="14"/>
      <c r="SBX1683" s="14"/>
      <c r="SBY1683" s="14"/>
      <c r="SBZ1683" s="14"/>
      <c r="SCA1683" s="14"/>
      <c r="SCB1683" s="14"/>
      <c r="SCC1683" s="14"/>
      <c r="SCD1683" s="14"/>
      <c r="SCE1683" s="14"/>
      <c r="SCF1683" s="14"/>
      <c r="SCG1683" s="14"/>
      <c r="SCH1683" s="14"/>
      <c r="SCI1683" s="14"/>
      <c r="SCJ1683" s="14"/>
      <c r="SCK1683" s="14"/>
      <c r="SCL1683" s="14"/>
      <c r="SCM1683" s="14"/>
      <c r="SCN1683" s="14"/>
      <c r="SCO1683" s="14"/>
      <c r="SCP1683" s="14"/>
      <c r="SCQ1683" s="14"/>
      <c r="SCR1683" s="14"/>
      <c r="SCS1683" s="14"/>
      <c r="SCT1683" s="14"/>
      <c r="SCU1683" s="14"/>
      <c r="SCV1683" s="14"/>
      <c r="SCW1683" s="14"/>
      <c r="SCX1683" s="14"/>
      <c r="SCY1683" s="14"/>
      <c r="SCZ1683" s="14"/>
      <c r="SDA1683" s="14"/>
      <c r="SDB1683" s="14"/>
      <c r="SDC1683" s="14"/>
      <c r="SDD1683" s="14"/>
      <c r="SDE1683" s="14"/>
      <c r="SDF1683" s="14"/>
      <c r="SDG1683" s="14"/>
      <c r="SDH1683" s="14"/>
      <c r="SDI1683" s="14"/>
      <c r="SDJ1683" s="14"/>
      <c r="SDK1683" s="14"/>
      <c r="SDL1683" s="14"/>
      <c r="SDM1683" s="14"/>
      <c r="SDN1683" s="14"/>
      <c r="SDO1683" s="14"/>
      <c r="SDP1683" s="14"/>
      <c r="SDQ1683" s="14"/>
      <c r="SDR1683" s="14"/>
      <c r="SDS1683" s="14"/>
      <c r="SDT1683" s="14"/>
      <c r="SDU1683" s="14"/>
      <c r="SDV1683" s="14"/>
      <c r="SDW1683" s="14"/>
      <c r="SDX1683" s="14"/>
      <c r="SDY1683" s="14"/>
      <c r="SDZ1683" s="14"/>
      <c r="SEA1683" s="14"/>
      <c r="SEB1683" s="14"/>
      <c r="SEC1683" s="14"/>
      <c r="SED1683" s="14"/>
      <c r="SEE1683" s="14"/>
      <c r="SEF1683" s="14"/>
      <c r="SEG1683" s="14"/>
      <c r="SEH1683" s="14"/>
      <c r="SEI1683" s="14"/>
      <c r="SEJ1683" s="14"/>
      <c r="SEK1683" s="14"/>
      <c r="SEL1683" s="14"/>
      <c r="SEM1683" s="14"/>
      <c r="SEN1683" s="14"/>
      <c r="SEO1683" s="14"/>
      <c r="SEP1683" s="14"/>
      <c r="SEQ1683" s="14"/>
      <c r="SER1683" s="14"/>
      <c r="SES1683" s="14"/>
      <c r="SET1683" s="14"/>
      <c r="SEU1683" s="14"/>
      <c r="SEV1683" s="14"/>
      <c r="SEW1683" s="14"/>
      <c r="SEX1683" s="14"/>
      <c r="SEY1683" s="14"/>
      <c r="SEZ1683" s="14"/>
      <c r="SFA1683" s="14"/>
      <c r="SFB1683" s="14"/>
      <c r="SFC1683" s="14"/>
      <c r="SFD1683" s="14"/>
      <c r="SFE1683" s="14"/>
      <c r="SFF1683" s="14"/>
      <c r="SFG1683" s="14"/>
      <c r="SFH1683" s="14"/>
      <c r="SFI1683" s="14"/>
      <c r="SFJ1683" s="14"/>
      <c r="SFK1683" s="14"/>
      <c r="SFL1683" s="14"/>
      <c r="SFM1683" s="14"/>
      <c r="SFN1683" s="14"/>
      <c r="SFO1683" s="14"/>
      <c r="SFP1683" s="14"/>
      <c r="SFQ1683" s="14"/>
      <c r="SFR1683" s="14"/>
      <c r="SFS1683" s="14"/>
      <c r="SFT1683" s="14"/>
      <c r="SFU1683" s="14"/>
      <c r="SFV1683" s="14"/>
      <c r="SFW1683" s="14"/>
      <c r="SFX1683" s="14"/>
      <c r="SFY1683" s="14"/>
      <c r="SFZ1683" s="14"/>
      <c r="SGA1683" s="14"/>
      <c r="SGB1683" s="14"/>
      <c r="SGC1683" s="14"/>
      <c r="SGD1683" s="14"/>
      <c r="SGE1683" s="14"/>
      <c r="SGF1683" s="14"/>
      <c r="SGG1683" s="14"/>
      <c r="SGH1683" s="14"/>
      <c r="SGI1683" s="14"/>
      <c r="SGJ1683" s="14"/>
      <c r="SGK1683" s="14"/>
      <c r="SGL1683" s="14"/>
      <c r="SGM1683" s="14"/>
      <c r="SGN1683" s="14"/>
      <c r="SGO1683" s="14"/>
      <c r="SGP1683" s="14"/>
      <c r="SGQ1683" s="14"/>
      <c r="SGR1683" s="14"/>
      <c r="SGS1683" s="14"/>
      <c r="SGT1683" s="14"/>
      <c r="SGU1683" s="14"/>
      <c r="SGV1683" s="14"/>
      <c r="SGW1683" s="14"/>
      <c r="SGX1683" s="14"/>
      <c r="SGY1683" s="14"/>
      <c r="SGZ1683" s="14"/>
      <c r="SHA1683" s="14"/>
      <c r="SHB1683" s="14"/>
      <c r="SHC1683" s="14"/>
      <c r="SHD1683" s="14"/>
      <c r="SHE1683" s="14"/>
      <c r="SHF1683" s="14"/>
      <c r="SHG1683" s="14"/>
      <c r="SHH1683" s="14"/>
      <c r="SHI1683" s="14"/>
      <c r="SHJ1683" s="14"/>
      <c r="SHK1683" s="14"/>
      <c r="SHL1683" s="14"/>
      <c r="SHM1683" s="14"/>
      <c r="SHN1683" s="14"/>
      <c r="SHO1683" s="14"/>
      <c r="SHP1683" s="14"/>
      <c r="SHQ1683" s="14"/>
      <c r="SHR1683" s="14"/>
      <c r="SHS1683" s="14"/>
      <c r="SHT1683" s="14"/>
      <c r="SHU1683" s="14"/>
      <c r="SHV1683" s="14"/>
      <c r="SHW1683" s="14"/>
      <c r="SHX1683" s="14"/>
      <c r="SHY1683" s="14"/>
      <c r="SHZ1683" s="14"/>
      <c r="SIA1683" s="14"/>
      <c r="SIB1683" s="14"/>
      <c r="SIC1683" s="14"/>
      <c r="SID1683" s="14"/>
      <c r="SIE1683" s="14"/>
      <c r="SIF1683" s="14"/>
      <c r="SIG1683" s="14"/>
      <c r="SIH1683" s="14"/>
      <c r="SII1683" s="14"/>
      <c r="SIJ1683" s="14"/>
      <c r="SIK1683" s="14"/>
      <c r="SIL1683" s="14"/>
      <c r="SIM1683" s="14"/>
      <c r="SIN1683" s="14"/>
      <c r="SIO1683" s="14"/>
      <c r="SIP1683" s="14"/>
      <c r="SIQ1683" s="14"/>
      <c r="SIR1683" s="14"/>
      <c r="SIS1683" s="14"/>
      <c r="SIT1683" s="14"/>
      <c r="SIU1683" s="14"/>
      <c r="SIV1683" s="14"/>
      <c r="SIW1683" s="14"/>
      <c r="SIX1683" s="14"/>
      <c r="SIY1683" s="14"/>
      <c r="SIZ1683" s="14"/>
      <c r="SJA1683" s="14"/>
      <c r="SJB1683" s="14"/>
      <c r="SJC1683" s="14"/>
      <c r="SJD1683" s="14"/>
      <c r="SJE1683" s="14"/>
      <c r="SJF1683" s="14"/>
      <c r="SJG1683" s="14"/>
      <c r="SJH1683" s="14"/>
      <c r="SJI1683" s="14"/>
      <c r="SJJ1683" s="14"/>
      <c r="SJK1683" s="14"/>
      <c r="SJL1683" s="14"/>
      <c r="SJM1683" s="14"/>
      <c r="SJN1683" s="14"/>
      <c r="SJO1683" s="14"/>
      <c r="SJP1683" s="14"/>
      <c r="SJQ1683" s="14"/>
      <c r="SJR1683" s="14"/>
      <c r="SJS1683" s="14"/>
      <c r="SJT1683" s="14"/>
      <c r="SJU1683" s="14"/>
      <c r="SJV1683" s="14"/>
      <c r="SJW1683" s="14"/>
      <c r="SJX1683" s="14"/>
      <c r="SJY1683" s="14"/>
      <c r="SJZ1683" s="14"/>
      <c r="SKA1683" s="14"/>
      <c r="SKB1683" s="14"/>
      <c r="SKC1683" s="14"/>
      <c r="SKD1683" s="14"/>
      <c r="SKE1683" s="14"/>
      <c r="SKF1683" s="14"/>
      <c r="SKG1683" s="14"/>
      <c r="SKH1683" s="14"/>
      <c r="SKI1683" s="14"/>
      <c r="SKJ1683" s="14"/>
      <c r="SKK1683" s="14"/>
      <c r="SKL1683" s="14"/>
      <c r="SKM1683" s="14"/>
      <c r="SKN1683" s="14"/>
      <c r="SKO1683" s="14"/>
      <c r="SKP1683" s="14"/>
      <c r="SKQ1683" s="14"/>
      <c r="SKR1683" s="14"/>
      <c r="SKS1683" s="14"/>
      <c r="SKT1683" s="14"/>
      <c r="SKU1683" s="14"/>
      <c r="SKV1683" s="14"/>
      <c r="SKW1683" s="14"/>
      <c r="SKX1683" s="14"/>
      <c r="SKY1683" s="14"/>
      <c r="SKZ1683" s="14"/>
      <c r="SLA1683" s="14"/>
      <c r="SLB1683" s="14"/>
      <c r="SLC1683" s="14"/>
      <c r="SLD1683" s="14"/>
      <c r="SLE1683" s="14"/>
      <c r="SLF1683" s="14"/>
      <c r="SLG1683" s="14"/>
      <c r="SLH1683" s="14"/>
      <c r="SLI1683" s="14"/>
      <c r="SLJ1683" s="14"/>
      <c r="SLK1683" s="14"/>
      <c r="SLL1683" s="14"/>
      <c r="SLM1683" s="14"/>
      <c r="SLN1683" s="14"/>
      <c r="SLO1683" s="14"/>
      <c r="SLP1683" s="14"/>
      <c r="SLQ1683" s="14"/>
      <c r="SLR1683" s="14"/>
      <c r="SLS1683" s="14"/>
      <c r="SLT1683" s="14"/>
      <c r="SLU1683" s="14"/>
      <c r="SLV1683" s="14"/>
      <c r="SLW1683" s="14"/>
      <c r="SLX1683" s="14"/>
      <c r="SLY1683" s="14"/>
      <c r="SLZ1683" s="14"/>
      <c r="SMA1683" s="14"/>
      <c r="SMB1683" s="14"/>
      <c r="SMC1683" s="14"/>
      <c r="SMD1683" s="14"/>
      <c r="SME1683" s="14"/>
      <c r="SMF1683" s="14"/>
      <c r="SMG1683" s="14"/>
      <c r="SMH1683" s="14"/>
      <c r="SMI1683" s="14"/>
      <c r="SMJ1683" s="14"/>
      <c r="SMK1683" s="14"/>
      <c r="SML1683" s="14"/>
      <c r="SMM1683" s="14"/>
      <c r="SMN1683" s="14"/>
      <c r="SMO1683" s="14"/>
      <c r="SMP1683" s="14"/>
      <c r="SMQ1683" s="14"/>
      <c r="SMR1683" s="14"/>
      <c r="SMS1683" s="14"/>
      <c r="SMT1683" s="14"/>
      <c r="SMU1683" s="14"/>
      <c r="SMV1683" s="14"/>
      <c r="SMW1683" s="14"/>
      <c r="SMX1683" s="14"/>
      <c r="SMY1683" s="14"/>
      <c r="SMZ1683" s="14"/>
      <c r="SNA1683" s="14"/>
      <c r="SNB1683" s="14"/>
      <c r="SNC1683" s="14"/>
      <c r="SND1683" s="14"/>
      <c r="SNE1683" s="14"/>
      <c r="SNF1683" s="14"/>
      <c r="SNG1683" s="14"/>
      <c r="SNH1683" s="14"/>
      <c r="SNI1683" s="14"/>
      <c r="SNJ1683" s="14"/>
      <c r="SNK1683" s="14"/>
      <c r="SNL1683" s="14"/>
      <c r="SNM1683" s="14"/>
      <c r="SNN1683" s="14"/>
      <c r="SNO1683" s="14"/>
      <c r="SNP1683" s="14"/>
      <c r="SNQ1683" s="14"/>
      <c r="SNR1683" s="14"/>
      <c r="SNS1683" s="14"/>
      <c r="SNT1683" s="14"/>
      <c r="SNU1683" s="14"/>
      <c r="SNV1683" s="14"/>
      <c r="SNW1683" s="14"/>
      <c r="SNX1683" s="14"/>
      <c r="SNY1683" s="14"/>
      <c r="SNZ1683" s="14"/>
      <c r="SOA1683" s="14"/>
      <c r="SOB1683" s="14"/>
      <c r="SOC1683" s="14"/>
      <c r="SOD1683" s="14"/>
      <c r="SOE1683" s="14"/>
      <c r="SOF1683" s="14"/>
      <c r="SOG1683" s="14"/>
      <c r="SOH1683" s="14"/>
      <c r="SOI1683" s="14"/>
      <c r="SOJ1683" s="14"/>
      <c r="SOK1683" s="14"/>
      <c r="SOL1683" s="14"/>
      <c r="SOM1683" s="14"/>
      <c r="SON1683" s="14"/>
      <c r="SOO1683" s="14"/>
      <c r="SOP1683" s="14"/>
      <c r="SOQ1683" s="14"/>
      <c r="SOR1683" s="14"/>
      <c r="SOS1683" s="14"/>
      <c r="SOT1683" s="14"/>
      <c r="SOU1683" s="14"/>
      <c r="SOV1683" s="14"/>
      <c r="SOW1683" s="14"/>
      <c r="SOX1683" s="14"/>
      <c r="SOY1683" s="14"/>
      <c r="SOZ1683" s="14"/>
      <c r="SPA1683" s="14"/>
      <c r="SPB1683" s="14"/>
      <c r="SPC1683" s="14"/>
      <c r="SPD1683" s="14"/>
      <c r="SPE1683" s="14"/>
      <c r="SPF1683" s="14"/>
      <c r="SPG1683" s="14"/>
      <c r="SPH1683" s="14"/>
      <c r="SPI1683" s="14"/>
      <c r="SPJ1683" s="14"/>
      <c r="SPK1683" s="14"/>
      <c r="SPL1683" s="14"/>
      <c r="SPM1683" s="14"/>
      <c r="SPN1683" s="14"/>
      <c r="SPO1683" s="14"/>
      <c r="SPP1683" s="14"/>
      <c r="SPQ1683" s="14"/>
      <c r="SPR1683" s="14"/>
      <c r="SPS1683" s="14"/>
      <c r="SPT1683" s="14"/>
      <c r="SPU1683" s="14"/>
      <c r="SPV1683" s="14"/>
      <c r="SPW1683" s="14"/>
      <c r="SPX1683" s="14"/>
      <c r="SPY1683" s="14"/>
      <c r="SPZ1683" s="14"/>
      <c r="SQA1683" s="14"/>
      <c r="SQB1683" s="14"/>
      <c r="SQC1683" s="14"/>
      <c r="SQD1683" s="14"/>
      <c r="SQE1683" s="14"/>
      <c r="SQF1683" s="14"/>
      <c r="SQG1683" s="14"/>
      <c r="SQH1683" s="14"/>
      <c r="SQI1683" s="14"/>
      <c r="SQJ1683" s="14"/>
      <c r="SQK1683" s="14"/>
      <c r="SQL1683" s="14"/>
      <c r="SQM1683" s="14"/>
      <c r="SQN1683" s="14"/>
      <c r="SQO1683" s="14"/>
      <c r="SQP1683" s="14"/>
      <c r="SQQ1683" s="14"/>
      <c r="SQR1683" s="14"/>
      <c r="SQS1683" s="14"/>
      <c r="SQT1683" s="14"/>
      <c r="SQU1683" s="14"/>
      <c r="SQV1683" s="14"/>
      <c r="SQW1683" s="14"/>
      <c r="SQX1683" s="14"/>
      <c r="SQY1683" s="14"/>
      <c r="SQZ1683" s="14"/>
      <c r="SRA1683" s="14"/>
      <c r="SRB1683" s="14"/>
      <c r="SRC1683" s="14"/>
      <c r="SRD1683" s="14"/>
      <c r="SRE1683" s="14"/>
      <c r="SRF1683" s="14"/>
      <c r="SRG1683" s="14"/>
      <c r="SRH1683" s="14"/>
      <c r="SRI1683" s="14"/>
      <c r="SRJ1683" s="14"/>
      <c r="SRK1683" s="14"/>
      <c r="SRL1683" s="14"/>
      <c r="SRM1683" s="14"/>
      <c r="SRN1683" s="14"/>
      <c r="SRO1683" s="14"/>
      <c r="SRP1683" s="14"/>
      <c r="SRQ1683" s="14"/>
      <c r="SRR1683" s="14"/>
      <c r="SRS1683" s="14"/>
      <c r="SRT1683" s="14"/>
      <c r="SRU1683" s="14"/>
      <c r="SRV1683" s="14"/>
      <c r="SRW1683" s="14"/>
      <c r="SRX1683" s="14"/>
      <c r="SRY1683" s="14"/>
      <c r="SRZ1683" s="14"/>
      <c r="SSA1683" s="14"/>
      <c r="SSB1683" s="14"/>
      <c r="SSC1683" s="14"/>
      <c r="SSD1683" s="14"/>
      <c r="SSE1683" s="14"/>
      <c r="SSF1683" s="14"/>
      <c r="SSG1683" s="14"/>
      <c r="SSH1683" s="14"/>
      <c r="SSI1683" s="14"/>
      <c r="SSJ1683" s="14"/>
      <c r="SSK1683" s="14"/>
      <c r="SSL1683" s="14"/>
      <c r="SSM1683" s="14"/>
      <c r="SSN1683" s="14"/>
      <c r="SSO1683" s="14"/>
      <c r="SSP1683" s="14"/>
      <c r="SSQ1683" s="14"/>
      <c r="SSR1683" s="14"/>
      <c r="SSS1683" s="14"/>
      <c r="SST1683" s="14"/>
      <c r="SSU1683" s="14"/>
      <c r="SSV1683" s="14"/>
      <c r="SSW1683" s="14"/>
      <c r="SSX1683" s="14"/>
      <c r="SSY1683" s="14"/>
      <c r="SSZ1683" s="14"/>
      <c r="STA1683" s="14"/>
      <c r="STB1683" s="14"/>
      <c r="STC1683" s="14"/>
      <c r="STD1683" s="14"/>
      <c r="STE1683" s="14"/>
      <c r="STF1683" s="14"/>
      <c r="STG1683" s="14"/>
      <c r="STH1683" s="14"/>
      <c r="STI1683" s="14"/>
      <c r="STJ1683" s="14"/>
      <c r="STK1683" s="14"/>
      <c r="STL1683" s="14"/>
      <c r="STM1683" s="14"/>
      <c r="STN1683" s="14"/>
      <c r="STO1683" s="14"/>
      <c r="STP1683" s="14"/>
      <c r="STQ1683" s="14"/>
      <c r="STR1683" s="14"/>
      <c r="STS1683" s="14"/>
      <c r="STT1683" s="14"/>
      <c r="STU1683" s="14"/>
      <c r="STV1683" s="14"/>
      <c r="STW1683" s="14"/>
      <c r="STX1683" s="14"/>
      <c r="STY1683" s="14"/>
      <c r="STZ1683" s="14"/>
      <c r="SUA1683" s="14"/>
      <c r="SUB1683" s="14"/>
      <c r="SUC1683" s="14"/>
      <c r="SUD1683" s="14"/>
      <c r="SUE1683" s="14"/>
      <c r="SUF1683" s="14"/>
      <c r="SUG1683" s="14"/>
      <c r="SUH1683" s="14"/>
      <c r="SUI1683" s="14"/>
      <c r="SUJ1683" s="14"/>
      <c r="SUK1683" s="14"/>
      <c r="SUL1683" s="14"/>
      <c r="SUM1683" s="14"/>
      <c r="SUN1683" s="14"/>
      <c r="SUO1683" s="14"/>
      <c r="SUP1683" s="14"/>
      <c r="SUQ1683" s="14"/>
      <c r="SUR1683" s="14"/>
      <c r="SUS1683" s="14"/>
      <c r="SUT1683" s="14"/>
      <c r="SUU1683" s="14"/>
      <c r="SUV1683" s="14"/>
      <c r="SUW1683" s="14"/>
      <c r="SUX1683" s="14"/>
      <c r="SUY1683" s="14"/>
      <c r="SUZ1683" s="14"/>
      <c r="SVA1683" s="14"/>
      <c r="SVB1683" s="14"/>
      <c r="SVC1683" s="14"/>
      <c r="SVD1683" s="14"/>
      <c r="SVE1683" s="14"/>
      <c r="SVF1683" s="14"/>
      <c r="SVG1683" s="14"/>
      <c r="SVH1683" s="14"/>
      <c r="SVI1683" s="14"/>
      <c r="SVJ1683" s="14"/>
      <c r="SVK1683" s="14"/>
      <c r="SVL1683" s="14"/>
      <c r="SVM1683" s="14"/>
      <c r="SVN1683" s="14"/>
      <c r="SVO1683" s="14"/>
      <c r="SVP1683" s="14"/>
      <c r="SVQ1683" s="14"/>
      <c r="SVR1683" s="14"/>
      <c r="SVS1683" s="14"/>
      <c r="SVT1683" s="14"/>
      <c r="SVU1683" s="14"/>
      <c r="SVV1683" s="14"/>
      <c r="SVW1683" s="14"/>
      <c r="SVX1683" s="14"/>
      <c r="SVY1683" s="14"/>
      <c r="SVZ1683" s="14"/>
      <c r="SWA1683" s="14"/>
      <c r="SWB1683" s="14"/>
      <c r="SWC1683" s="14"/>
      <c r="SWD1683" s="14"/>
      <c r="SWE1683" s="14"/>
      <c r="SWF1683" s="14"/>
      <c r="SWG1683" s="14"/>
      <c r="SWH1683" s="14"/>
      <c r="SWI1683" s="14"/>
      <c r="SWJ1683" s="14"/>
      <c r="SWK1683" s="14"/>
      <c r="SWL1683" s="14"/>
      <c r="SWM1683" s="14"/>
      <c r="SWN1683" s="14"/>
      <c r="SWO1683" s="14"/>
      <c r="SWP1683" s="14"/>
      <c r="SWQ1683" s="14"/>
      <c r="SWR1683" s="14"/>
      <c r="SWS1683" s="14"/>
      <c r="SWT1683" s="14"/>
      <c r="SWU1683" s="14"/>
      <c r="SWV1683" s="14"/>
      <c r="SWW1683" s="14"/>
      <c r="SWX1683" s="14"/>
      <c r="SWY1683" s="14"/>
      <c r="SWZ1683" s="14"/>
      <c r="SXA1683" s="14"/>
      <c r="SXB1683" s="14"/>
      <c r="SXC1683" s="14"/>
      <c r="SXD1683" s="14"/>
      <c r="SXE1683" s="14"/>
      <c r="SXF1683" s="14"/>
      <c r="SXG1683" s="14"/>
      <c r="SXH1683" s="14"/>
      <c r="SXI1683" s="14"/>
      <c r="SXJ1683" s="14"/>
      <c r="SXK1683" s="14"/>
      <c r="SXL1683" s="14"/>
      <c r="SXM1683" s="14"/>
      <c r="SXN1683" s="14"/>
      <c r="SXO1683" s="14"/>
      <c r="SXP1683" s="14"/>
      <c r="SXQ1683" s="14"/>
      <c r="SXR1683" s="14"/>
      <c r="SXS1683" s="14"/>
      <c r="SXT1683" s="14"/>
      <c r="SXU1683" s="14"/>
      <c r="SXV1683" s="14"/>
      <c r="SXW1683" s="14"/>
      <c r="SXX1683" s="14"/>
      <c r="SXY1683" s="14"/>
      <c r="SXZ1683" s="14"/>
      <c r="SYA1683" s="14"/>
      <c r="SYB1683" s="14"/>
      <c r="SYC1683" s="14"/>
      <c r="SYD1683" s="14"/>
      <c r="SYE1683" s="14"/>
      <c r="SYF1683" s="14"/>
      <c r="SYG1683" s="14"/>
      <c r="SYH1683" s="14"/>
      <c r="SYI1683" s="14"/>
      <c r="SYJ1683" s="14"/>
      <c r="SYK1683" s="14"/>
      <c r="SYL1683" s="14"/>
      <c r="SYM1683" s="14"/>
      <c r="SYN1683" s="14"/>
      <c r="SYO1683" s="14"/>
      <c r="SYP1683" s="14"/>
      <c r="SYQ1683" s="14"/>
      <c r="SYR1683" s="14"/>
      <c r="SYS1683" s="14"/>
      <c r="SYT1683" s="14"/>
      <c r="SYU1683" s="14"/>
      <c r="SYV1683" s="14"/>
      <c r="SYW1683" s="14"/>
      <c r="SYX1683" s="14"/>
      <c r="SYY1683" s="14"/>
      <c r="SYZ1683" s="14"/>
      <c r="SZA1683" s="14"/>
      <c r="SZB1683" s="14"/>
      <c r="SZC1683" s="14"/>
      <c r="SZD1683" s="14"/>
      <c r="SZE1683" s="14"/>
      <c r="SZF1683" s="14"/>
      <c r="SZG1683" s="14"/>
      <c r="SZH1683" s="14"/>
      <c r="SZI1683" s="14"/>
      <c r="SZJ1683" s="14"/>
      <c r="SZK1683" s="14"/>
      <c r="SZL1683" s="14"/>
      <c r="SZM1683" s="14"/>
      <c r="SZN1683" s="14"/>
      <c r="SZO1683" s="14"/>
      <c r="SZP1683" s="14"/>
      <c r="SZQ1683" s="14"/>
      <c r="SZR1683" s="14"/>
      <c r="SZS1683" s="14"/>
      <c r="SZT1683" s="14"/>
      <c r="SZU1683" s="14"/>
      <c r="SZV1683" s="14"/>
      <c r="SZW1683" s="14"/>
      <c r="SZX1683" s="14"/>
      <c r="SZY1683" s="14"/>
      <c r="SZZ1683" s="14"/>
      <c r="TAA1683" s="14"/>
      <c r="TAB1683" s="14"/>
      <c r="TAC1683" s="14"/>
      <c r="TAD1683" s="14"/>
      <c r="TAE1683" s="14"/>
      <c r="TAF1683" s="14"/>
      <c r="TAG1683" s="14"/>
      <c r="TAH1683" s="14"/>
      <c r="TAI1683" s="14"/>
      <c r="TAJ1683" s="14"/>
      <c r="TAK1683" s="14"/>
      <c r="TAL1683" s="14"/>
      <c r="TAM1683" s="14"/>
      <c r="TAN1683" s="14"/>
      <c r="TAO1683" s="14"/>
      <c r="TAP1683" s="14"/>
      <c r="TAQ1683" s="14"/>
      <c r="TAR1683" s="14"/>
      <c r="TAS1683" s="14"/>
      <c r="TAT1683" s="14"/>
      <c r="TAU1683" s="14"/>
      <c r="TAV1683" s="14"/>
      <c r="TAW1683" s="14"/>
      <c r="TAX1683" s="14"/>
      <c r="TAY1683" s="14"/>
      <c r="TAZ1683" s="14"/>
      <c r="TBA1683" s="14"/>
      <c r="TBB1683" s="14"/>
      <c r="TBC1683" s="14"/>
      <c r="TBD1683" s="14"/>
      <c r="TBE1683" s="14"/>
      <c r="TBF1683" s="14"/>
      <c r="TBG1683" s="14"/>
      <c r="TBH1683" s="14"/>
      <c r="TBI1683" s="14"/>
      <c r="TBJ1683" s="14"/>
      <c r="TBK1683" s="14"/>
      <c r="TBL1683" s="14"/>
      <c r="TBM1683" s="14"/>
      <c r="TBN1683" s="14"/>
      <c r="TBO1683" s="14"/>
      <c r="TBP1683" s="14"/>
      <c r="TBQ1683" s="14"/>
      <c r="TBR1683" s="14"/>
      <c r="TBS1683" s="14"/>
      <c r="TBT1683" s="14"/>
      <c r="TBU1683" s="14"/>
      <c r="TBV1683" s="14"/>
      <c r="TBW1683" s="14"/>
      <c r="TBX1683" s="14"/>
      <c r="TBY1683" s="14"/>
      <c r="TBZ1683" s="14"/>
      <c r="TCA1683" s="14"/>
      <c r="TCB1683" s="14"/>
      <c r="TCC1683" s="14"/>
      <c r="TCD1683" s="14"/>
      <c r="TCE1683" s="14"/>
      <c r="TCF1683" s="14"/>
      <c r="TCG1683" s="14"/>
      <c r="TCH1683" s="14"/>
      <c r="TCI1683" s="14"/>
      <c r="TCJ1683" s="14"/>
      <c r="TCK1683" s="14"/>
      <c r="TCL1683" s="14"/>
      <c r="TCM1683" s="14"/>
      <c r="TCN1683" s="14"/>
      <c r="TCO1683" s="14"/>
      <c r="TCP1683" s="14"/>
      <c r="TCQ1683" s="14"/>
      <c r="TCR1683" s="14"/>
      <c r="TCS1683" s="14"/>
      <c r="TCT1683" s="14"/>
      <c r="TCU1683" s="14"/>
      <c r="TCV1683" s="14"/>
      <c r="TCW1683" s="14"/>
      <c r="TCX1683" s="14"/>
      <c r="TCY1683" s="14"/>
      <c r="TCZ1683" s="14"/>
      <c r="TDA1683" s="14"/>
      <c r="TDB1683" s="14"/>
      <c r="TDC1683" s="14"/>
      <c r="TDD1683" s="14"/>
      <c r="TDE1683" s="14"/>
      <c r="TDF1683" s="14"/>
      <c r="TDG1683" s="14"/>
      <c r="TDH1683" s="14"/>
      <c r="TDI1683" s="14"/>
      <c r="TDJ1683" s="14"/>
      <c r="TDK1683" s="14"/>
      <c r="TDL1683" s="14"/>
      <c r="TDM1683" s="14"/>
      <c r="TDN1683" s="14"/>
      <c r="TDO1683" s="14"/>
      <c r="TDP1683" s="14"/>
      <c r="TDQ1683" s="14"/>
      <c r="TDR1683" s="14"/>
      <c r="TDS1683" s="14"/>
      <c r="TDT1683" s="14"/>
      <c r="TDU1683" s="14"/>
      <c r="TDV1683" s="14"/>
      <c r="TDW1683" s="14"/>
      <c r="TDX1683" s="14"/>
      <c r="TDY1683" s="14"/>
      <c r="TDZ1683" s="14"/>
      <c r="TEA1683" s="14"/>
      <c r="TEB1683" s="14"/>
      <c r="TEC1683" s="14"/>
      <c r="TED1683" s="14"/>
      <c r="TEE1683" s="14"/>
      <c r="TEF1683" s="14"/>
      <c r="TEG1683" s="14"/>
      <c r="TEH1683" s="14"/>
      <c r="TEI1683" s="14"/>
      <c r="TEJ1683" s="14"/>
      <c r="TEK1683" s="14"/>
      <c r="TEL1683" s="14"/>
      <c r="TEM1683" s="14"/>
      <c r="TEN1683" s="14"/>
      <c r="TEO1683" s="14"/>
      <c r="TEP1683" s="14"/>
      <c r="TEQ1683" s="14"/>
      <c r="TER1683" s="14"/>
      <c r="TES1683" s="14"/>
      <c r="TET1683" s="14"/>
      <c r="TEU1683" s="14"/>
      <c r="TEV1683" s="14"/>
      <c r="TEW1683" s="14"/>
      <c r="TEX1683" s="14"/>
      <c r="TEY1683" s="14"/>
      <c r="TEZ1683" s="14"/>
      <c r="TFA1683" s="14"/>
      <c r="TFB1683" s="14"/>
      <c r="TFC1683" s="14"/>
      <c r="TFD1683" s="14"/>
      <c r="TFE1683" s="14"/>
      <c r="TFF1683" s="14"/>
      <c r="TFG1683" s="14"/>
      <c r="TFH1683" s="14"/>
      <c r="TFI1683" s="14"/>
      <c r="TFJ1683" s="14"/>
      <c r="TFK1683" s="14"/>
      <c r="TFL1683" s="14"/>
      <c r="TFM1683" s="14"/>
      <c r="TFN1683" s="14"/>
      <c r="TFO1683" s="14"/>
      <c r="TFP1683" s="14"/>
      <c r="TFQ1683" s="14"/>
      <c r="TFR1683" s="14"/>
      <c r="TFS1683" s="14"/>
      <c r="TFT1683" s="14"/>
      <c r="TFU1683" s="14"/>
      <c r="TFV1683" s="14"/>
      <c r="TFW1683" s="14"/>
      <c r="TFX1683" s="14"/>
      <c r="TFY1683" s="14"/>
      <c r="TFZ1683" s="14"/>
      <c r="TGA1683" s="14"/>
      <c r="TGB1683" s="14"/>
      <c r="TGC1683" s="14"/>
      <c r="TGD1683" s="14"/>
      <c r="TGE1683" s="14"/>
      <c r="TGF1683" s="14"/>
      <c r="TGG1683" s="14"/>
      <c r="TGH1683" s="14"/>
      <c r="TGI1683" s="14"/>
      <c r="TGJ1683" s="14"/>
      <c r="TGK1683" s="14"/>
      <c r="TGL1683" s="14"/>
      <c r="TGM1683" s="14"/>
      <c r="TGN1683" s="14"/>
      <c r="TGO1683" s="14"/>
      <c r="TGP1683" s="14"/>
      <c r="TGQ1683" s="14"/>
      <c r="TGR1683" s="14"/>
      <c r="TGS1683" s="14"/>
      <c r="TGT1683" s="14"/>
      <c r="TGU1683" s="14"/>
      <c r="TGV1683" s="14"/>
      <c r="TGW1683" s="14"/>
      <c r="TGX1683" s="14"/>
      <c r="TGY1683" s="14"/>
      <c r="TGZ1683" s="14"/>
      <c r="THA1683" s="14"/>
      <c r="THB1683" s="14"/>
      <c r="THC1683" s="14"/>
      <c r="THD1683" s="14"/>
      <c r="THE1683" s="14"/>
      <c r="THF1683" s="14"/>
      <c r="THG1683" s="14"/>
      <c r="THH1683" s="14"/>
      <c r="THI1683" s="14"/>
      <c r="THJ1683" s="14"/>
      <c r="THK1683" s="14"/>
      <c r="THL1683" s="14"/>
      <c r="THM1683" s="14"/>
      <c r="THN1683" s="14"/>
      <c r="THO1683" s="14"/>
      <c r="THP1683" s="14"/>
      <c r="THQ1683" s="14"/>
      <c r="THR1683" s="14"/>
      <c r="THS1683" s="14"/>
      <c r="THT1683" s="14"/>
      <c r="THU1683" s="14"/>
      <c r="THV1683" s="14"/>
      <c r="THW1683" s="14"/>
      <c r="THX1683" s="14"/>
      <c r="THY1683" s="14"/>
      <c r="THZ1683" s="14"/>
      <c r="TIA1683" s="14"/>
      <c r="TIB1683" s="14"/>
      <c r="TIC1683" s="14"/>
      <c r="TID1683" s="14"/>
      <c r="TIE1683" s="14"/>
      <c r="TIF1683" s="14"/>
      <c r="TIG1683" s="14"/>
      <c r="TIH1683" s="14"/>
      <c r="TII1683" s="14"/>
      <c r="TIJ1683" s="14"/>
      <c r="TIK1683" s="14"/>
      <c r="TIL1683" s="14"/>
      <c r="TIM1683" s="14"/>
      <c r="TIN1683" s="14"/>
      <c r="TIO1683" s="14"/>
      <c r="TIP1683" s="14"/>
      <c r="TIQ1683" s="14"/>
      <c r="TIR1683" s="14"/>
      <c r="TIS1683" s="14"/>
      <c r="TIT1683" s="14"/>
      <c r="TIU1683" s="14"/>
      <c r="TIV1683" s="14"/>
      <c r="TIW1683" s="14"/>
      <c r="TIX1683" s="14"/>
      <c r="TIY1683" s="14"/>
      <c r="TIZ1683" s="14"/>
      <c r="TJA1683" s="14"/>
      <c r="TJB1683" s="14"/>
      <c r="TJC1683" s="14"/>
      <c r="TJD1683" s="14"/>
      <c r="TJE1683" s="14"/>
      <c r="TJF1683" s="14"/>
      <c r="TJG1683" s="14"/>
      <c r="TJH1683" s="14"/>
      <c r="TJI1683" s="14"/>
      <c r="TJJ1683" s="14"/>
      <c r="TJK1683" s="14"/>
      <c r="TJL1683" s="14"/>
      <c r="TJM1683" s="14"/>
      <c r="TJN1683" s="14"/>
      <c r="TJO1683" s="14"/>
      <c r="TJP1683" s="14"/>
      <c r="TJQ1683" s="14"/>
      <c r="TJR1683" s="14"/>
      <c r="TJS1683" s="14"/>
      <c r="TJT1683" s="14"/>
      <c r="TJU1683" s="14"/>
      <c r="TJV1683" s="14"/>
      <c r="TJW1683" s="14"/>
      <c r="TJX1683" s="14"/>
      <c r="TJY1683" s="14"/>
      <c r="TJZ1683" s="14"/>
      <c r="TKA1683" s="14"/>
      <c r="TKB1683" s="14"/>
      <c r="TKC1683" s="14"/>
      <c r="TKD1683" s="14"/>
      <c r="TKE1683" s="14"/>
      <c r="TKF1683" s="14"/>
      <c r="TKG1683" s="14"/>
      <c r="TKH1683" s="14"/>
      <c r="TKI1683" s="14"/>
      <c r="TKJ1683" s="14"/>
      <c r="TKK1683" s="14"/>
      <c r="TKL1683" s="14"/>
      <c r="TKM1683" s="14"/>
      <c r="TKN1683" s="14"/>
      <c r="TKO1683" s="14"/>
      <c r="TKP1683" s="14"/>
      <c r="TKQ1683" s="14"/>
      <c r="TKR1683" s="14"/>
      <c r="TKS1683" s="14"/>
      <c r="TKT1683" s="14"/>
      <c r="TKU1683" s="14"/>
      <c r="TKV1683" s="14"/>
      <c r="TKW1683" s="14"/>
      <c r="TKX1683" s="14"/>
      <c r="TKY1683" s="14"/>
      <c r="TKZ1683" s="14"/>
      <c r="TLA1683" s="14"/>
      <c r="TLB1683" s="14"/>
      <c r="TLC1683" s="14"/>
      <c r="TLD1683" s="14"/>
      <c r="TLE1683" s="14"/>
      <c r="TLF1683" s="14"/>
      <c r="TLG1683" s="14"/>
      <c r="TLH1683" s="14"/>
      <c r="TLI1683" s="14"/>
      <c r="TLJ1683" s="14"/>
      <c r="TLK1683" s="14"/>
      <c r="TLL1683" s="14"/>
      <c r="TLM1683" s="14"/>
      <c r="TLN1683" s="14"/>
      <c r="TLO1683" s="14"/>
      <c r="TLP1683" s="14"/>
      <c r="TLQ1683" s="14"/>
      <c r="TLR1683" s="14"/>
      <c r="TLS1683" s="14"/>
      <c r="TLT1683" s="14"/>
      <c r="TLU1683" s="14"/>
      <c r="TLV1683" s="14"/>
      <c r="TLW1683" s="14"/>
      <c r="TLX1683" s="14"/>
      <c r="TLY1683" s="14"/>
      <c r="TLZ1683" s="14"/>
      <c r="TMA1683" s="14"/>
      <c r="TMB1683" s="14"/>
      <c r="TMC1683" s="14"/>
      <c r="TMD1683" s="14"/>
      <c r="TME1683" s="14"/>
      <c r="TMF1683" s="14"/>
      <c r="TMG1683" s="14"/>
      <c r="TMH1683" s="14"/>
      <c r="TMI1683" s="14"/>
      <c r="TMJ1683" s="14"/>
      <c r="TMK1683" s="14"/>
      <c r="TML1683" s="14"/>
      <c r="TMM1683" s="14"/>
      <c r="TMN1683" s="14"/>
      <c r="TMO1683" s="14"/>
      <c r="TMP1683" s="14"/>
      <c r="TMQ1683" s="14"/>
      <c r="TMR1683" s="14"/>
      <c r="TMS1683" s="14"/>
      <c r="TMT1683" s="14"/>
      <c r="TMU1683" s="14"/>
      <c r="TMV1683" s="14"/>
      <c r="TMW1683" s="14"/>
      <c r="TMX1683" s="14"/>
      <c r="TMY1683" s="14"/>
      <c r="TMZ1683" s="14"/>
      <c r="TNA1683" s="14"/>
      <c r="TNB1683" s="14"/>
      <c r="TNC1683" s="14"/>
      <c r="TND1683" s="14"/>
      <c r="TNE1683" s="14"/>
      <c r="TNF1683" s="14"/>
      <c r="TNG1683" s="14"/>
      <c r="TNH1683" s="14"/>
      <c r="TNI1683" s="14"/>
      <c r="TNJ1683" s="14"/>
      <c r="TNK1683" s="14"/>
      <c r="TNL1683" s="14"/>
      <c r="TNM1683" s="14"/>
      <c r="TNN1683" s="14"/>
      <c r="TNO1683" s="14"/>
      <c r="TNP1683" s="14"/>
      <c r="TNQ1683" s="14"/>
      <c r="TNR1683" s="14"/>
      <c r="TNS1683" s="14"/>
      <c r="TNT1683" s="14"/>
      <c r="TNU1683" s="14"/>
      <c r="TNV1683" s="14"/>
      <c r="TNW1683" s="14"/>
      <c r="TNX1683" s="14"/>
      <c r="TNY1683" s="14"/>
      <c r="TNZ1683" s="14"/>
      <c r="TOA1683" s="14"/>
      <c r="TOB1683" s="14"/>
      <c r="TOC1683" s="14"/>
      <c r="TOD1683" s="14"/>
      <c r="TOE1683" s="14"/>
      <c r="TOF1683" s="14"/>
      <c r="TOG1683" s="14"/>
      <c r="TOH1683" s="14"/>
      <c r="TOI1683" s="14"/>
      <c r="TOJ1683" s="14"/>
      <c r="TOK1683" s="14"/>
      <c r="TOL1683" s="14"/>
      <c r="TOM1683" s="14"/>
      <c r="TON1683" s="14"/>
      <c r="TOO1683" s="14"/>
      <c r="TOP1683" s="14"/>
      <c r="TOQ1683" s="14"/>
      <c r="TOR1683" s="14"/>
      <c r="TOS1683" s="14"/>
      <c r="TOT1683" s="14"/>
      <c r="TOU1683" s="14"/>
      <c r="TOV1683" s="14"/>
      <c r="TOW1683" s="14"/>
      <c r="TOX1683" s="14"/>
      <c r="TOY1683" s="14"/>
      <c r="TOZ1683" s="14"/>
      <c r="TPA1683" s="14"/>
      <c r="TPB1683" s="14"/>
      <c r="TPC1683" s="14"/>
      <c r="TPD1683" s="14"/>
      <c r="TPE1683" s="14"/>
      <c r="TPF1683" s="14"/>
      <c r="TPG1683" s="14"/>
      <c r="TPH1683" s="14"/>
      <c r="TPI1683" s="14"/>
      <c r="TPJ1683" s="14"/>
      <c r="TPK1683" s="14"/>
      <c r="TPL1683" s="14"/>
      <c r="TPM1683" s="14"/>
      <c r="TPN1683" s="14"/>
      <c r="TPO1683" s="14"/>
      <c r="TPP1683" s="14"/>
      <c r="TPQ1683" s="14"/>
      <c r="TPR1683" s="14"/>
      <c r="TPS1683" s="14"/>
      <c r="TPT1683" s="14"/>
      <c r="TPU1683" s="14"/>
      <c r="TPV1683" s="14"/>
      <c r="TPW1683" s="14"/>
      <c r="TPX1683" s="14"/>
      <c r="TPY1683" s="14"/>
      <c r="TPZ1683" s="14"/>
      <c r="TQA1683" s="14"/>
      <c r="TQB1683" s="14"/>
      <c r="TQC1683" s="14"/>
      <c r="TQD1683" s="14"/>
      <c r="TQE1683" s="14"/>
      <c r="TQF1683" s="14"/>
      <c r="TQG1683" s="14"/>
      <c r="TQH1683" s="14"/>
      <c r="TQI1683" s="14"/>
      <c r="TQJ1683" s="14"/>
      <c r="TQK1683" s="14"/>
      <c r="TQL1683" s="14"/>
      <c r="TQM1683" s="14"/>
      <c r="TQN1683" s="14"/>
      <c r="TQO1683" s="14"/>
      <c r="TQP1683" s="14"/>
      <c r="TQQ1683" s="14"/>
      <c r="TQR1683" s="14"/>
      <c r="TQS1683" s="14"/>
      <c r="TQT1683" s="14"/>
      <c r="TQU1683" s="14"/>
      <c r="TQV1683" s="14"/>
      <c r="TQW1683" s="14"/>
      <c r="TQX1683" s="14"/>
      <c r="TQY1683" s="14"/>
      <c r="TQZ1683" s="14"/>
      <c r="TRA1683" s="14"/>
      <c r="TRB1683" s="14"/>
      <c r="TRC1683" s="14"/>
      <c r="TRD1683" s="14"/>
      <c r="TRE1683" s="14"/>
      <c r="TRF1683" s="14"/>
      <c r="TRG1683" s="14"/>
      <c r="TRH1683" s="14"/>
      <c r="TRI1683" s="14"/>
      <c r="TRJ1683" s="14"/>
      <c r="TRK1683" s="14"/>
      <c r="TRL1683" s="14"/>
      <c r="TRM1683" s="14"/>
      <c r="TRN1683" s="14"/>
      <c r="TRO1683" s="14"/>
      <c r="TRP1683" s="14"/>
      <c r="TRQ1683" s="14"/>
      <c r="TRR1683" s="14"/>
      <c r="TRS1683" s="14"/>
      <c r="TRT1683" s="14"/>
      <c r="TRU1683" s="14"/>
      <c r="TRV1683" s="14"/>
      <c r="TRW1683" s="14"/>
      <c r="TRX1683" s="14"/>
      <c r="TRY1683" s="14"/>
      <c r="TRZ1683" s="14"/>
      <c r="TSA1683" s="14"/>
      <c r="TSB1683" s="14"/>
      <c r="TSC1683" s="14"/>
      <c r="TSD1683" s="14"/>
      <c r="TSE1683" s="14"/>
      <c r="TSF1683" s="14"/>
      <c r="TSG1683" s="14"/>
      <c r="TSH1683" s="14"/>
      <c r="TSI1683" s="14"/>
      <c r="TSJ1683" s="14"/>
      <c r="TSK1683" s="14"/>
      <c r="TSL1683" s="14"/>
      <c r="TSM1683" s="14"/>
      <c r="TSN1683" s="14"/>
      <c r="TSO1683" s="14"/>
      <c r="TSP1683" s="14"/>
      <c r="TSQ1683" s="14"/>
      <c r="TSR1683" s="14"/>
      <c r="TSS1683" s="14"/>
      <c r="TST1683" s="14"/>
      <c r="TSU1683" s="14"/>
      <c r="TSV1683" s="14"/>
      <c r="TSW1683" s="14"/>
      <c r="TSX1683" s="14"/>
      <c r="TSY1683" s="14"/>
      <c r="TSZ1683" s="14"/>
      <c r="TTA1683" s="14"/>
      <c r="TTB1683" s="14"/>
      <c r="TTC1683" s="14"/>
      <c r="TTD1683" s="14"/>
      <c r="TTE1683" s="14"/>
      <c r="TTF1683" s="14"/>
      <c r="TTG1683" s="14"/>
      <c r="TTH1683" s="14"/>
      <c r="TTI1683" s="14"/>
      <c r="TTJ1683" s="14"/>
      <c r="TTK1683" s="14"/>
      <c r="TTL1683" s="14"/>
      <c r="TTM1683" s="14"/>
      <c r="TTN1683" s="14"/>
      <c r="TTO1683" s="14"/>
      <c r="TTP1683" s="14"/>
      <c r="TTQ1683" s="14"/>
      <c r="TTR1683" s="14"/>
      <c r="TTS1683" s="14"/>
      <c r="TTT1683" s="14"/>
      <c r="TTU1683" s="14"/>
      <c r="TTV1683" s="14"/>
      <c r="TTW1683" s="14"/>
      <c r="TTX1683" s="14"/>
      <c r="TTY1683" s="14"/>
      <c r="TTZ1683" s="14"/>
      <c r="TUA1683" s="14"/>
      <c r="TUB1683" s="14"/>
      <c r="TUC1683" s="14"/>
      <c r="TUD1683" s="14"/>
      <c r="TUE1683" s="14"/>
      <c r="TUF1683" s="14"/>
      <c r="TUG1683" s="14"/>
      <c r="TUH1683" s="14"/>
      <c r="TUI1683" s="14"/>
      <c r="TUJ1683" s="14"/>
      <c r="TUK1683" s="14"/>
      <c r="TUL1683" s="14"/>
      <c r="TUM1683" s="14"/>
      <c r="TUN1683" s="14"/>
      <c r="TUO1683" s="14"/>
      <c r="TUP1683" s="14"/>
      <c r="TUQ1683" s="14"/>
      <c r="TUR1683" s="14"/>
      <c r="TUS1683" s="14"/>
      <c r="TUT1683" s="14"/>
      <c r="TUU1683" s="14"/>
      <c r="TUV1683" s="14"/>
      <c r="TUW1683" s="14"/>
      <c r="TUX1683" s="14"/>
      <c r="TUY1683" s="14"/>
      <c r="TUZ1683" s="14"/>
      <c r="TVA1683" s="14"/>
      <c r="TVB1683" s="14"/>
      <c r="TVC1683" s="14"/>
      <c r="TVD1683" s="14"/>
      <c r="TVE1683" s="14"/>
      <c r="TVF1683" s="14"/>
      <c r="TVG1683" s="14"/>
      <c r="TVH1683" s="14"/>
      <c r="TVI1683" s="14"/>
      <c r="TVJ1683" s="14"/>
      <c r="TVK1683" s="14"/>
      <c r="TVL1683" s="14"/>
      <c r="TVM1683" s="14"/>
      <c r="TVN1683" s="14"/>
      <c r="TVO1683" s="14"/>
      <c r="TVP1683" s="14"/>
      <c r="TVQ1683" s="14"/>
      <c r="TVR1683" s="14"/>
      <c r="TVS1683" s="14"/>
      <c r="TVT1683" s="14"/>
      <c r="TVU1683" s="14"/>
      <c r="TVV1683" s="14"/>
      <c r="TVW1683" s="14"/>
      <c r="TVX1683" s="14"/>
      <c r="TVY1683" s="14"/>
      <c r="TVZ1683" s="14"/>
      <c r="TWA1683" s="14"/>
      <c r="TWB1683" s="14"/>
      <c r="TWC1683" s="14"/>
      <c r="TWD1683" s="14"/>
      <c r="TWE1683" s="14"/>
      <c r="TWF1683" s="14"/>
      <c r="TWG1683" s="14"/>
      <c r="TWH1683" s="14"/>
      <c r="TWI1683" s="14"/>
      <c r="TWJ1683" s="14"/>
      <c r="TWK1683" s="14"/>
      <c r="TWL1683" s="14"/>
      <c r="TWM1683" s="14"/>
      <c r="TWN1683" s="14"/>
      <c r="TWO1683" s="14"/>
      <c r="TWP1683" s="14"/>
      <c r="TWQ1683" s="14"/>
      <c r="TWR1683" s="14"/>
      <c r="TWS1683" s="14"/>
      <c r="TWT1683" s="14"/>
      <c r="TWU1683" s="14"/>
      <c r="TWV1683" s="14"/>
      <c r="TWW1683" s="14"/>
      <c r="TWX1683" s="14"/>
      <c r="TWY1683" s="14"/>
      <c r="TWZ1683" s="14"/>
      <c r="TXA1683" s="14"/>
      <c r="TXB1683" s="14"/>
      <c r="TXC1683" s="14"/>
      <c r="TXD1683" s="14"/>
      <c r="TXE1683" s="14"/>
      <c r="TXF1683" s="14"/>
      <c r="TXG1683" s="14"/>
      <c r="TXH1683" s="14"/>
      <c r="TXI1683" s="14"/>
      <c r="TXJ1683" s="14"/>
      <c r="TXK1683" s="14"/>
      <c r="TXL1683" s="14"/>
      <c r="TXM1683" s="14"/>
      <c r="TXN1683" s="14"/>
      <c r="TXO1683" s="14"/>
      <c r="TXP1683" s="14"/>
      <c r="TXQ1683" s="14"/>
      <c r="TXR1683" s="14"/>
      <c r="TXS1683" s="14"/>
      <c r="TXT1683" s="14"/>
      <c r="TXU1683" s="14"/>
      <c r="TXV1683" s="14"/>
      <c r="TXW1683" s="14"/>
      <c r="TXX1683" s="14"/>
      <c r="TXY1683" s="14"/>
      <c r="TXZ1683" s="14"/>
      <c r="TYA1683" s="14"/>
      <c r="TYB1683" s="14"/>
      <c r="TYC1683" s="14"/>
      <c r="TYD1683" s="14"/>
      <c r="TYE1683" s="14"/>
      <c r="TYF1683" s="14"/>
      <c r="TYG1683" s="14"/>
      <c r="TYH1683" s="14"/>
      <c r="TYI1683" s="14"/>
      <c r="TYJ1683" s="14"/>
      <c r="TYK1683" s="14"/>
      <c r="TYL1683" s="14"/>
      <c r="TYM1683" s="14"/>
      <c r="TYN1683" s="14"/>
      <c r="TYO1683" s="14"/>
      <c r="TYP1683" s="14"/>
      <c r="TYQ1683" s="14"/>
      <c r="TYR1683" s="14"/>
      <c r="TYS1683" s="14"/>
      <c r="TYT1683" s="14"/>
      <c r="TYU1683" s="14"/>
      <c r="TYV1683" s="14"/>
      <c r="TYW1683" s="14"/>
      <c r="TYX1683" s="14"/>
      <c r="TYY1683" s="14"/>
      <c r="TYZ1683" s="14"/>
      <c r="TZA1683" s="14"/>
      <c r="TZB1683" s="14"/>
      <c r="TZC1683" s="14"/>
      <c r="TZD1683" s="14"/>
      <c r="TZE1683" s="14"/>
      <c r="TZF1683" s="14"/>
      <c r="TZG1683" s="14"/>
      <c r="TZH1683" s="14"/>
      <c r="TZI1683" s="14"/>
      <c r="TZJ1683" s="14"/>
      <c r="TZK1683" s="14"/>
      <c r="TZL1683" s="14"/>
      <c r="TZM1683" s="14"/>
      <c r="TZN1683" s="14"/>
      <c r="TZO1683" s="14"/>
      <c r="TZP1683" s="14"/>
      <c r="TZQ1683" s="14"/>
      <c r="TZR1683" s="14"/>
      <c r="TZS1683" s="14"/>
      <c r="TZT1683" s="14"/>
      <c r="TZU1683" s="14"/>
      <c r="TZV1683" s="14"/>
      <c r="TZW1683" s="14"/>
      <c r="TZX1683" s="14"/>
      <c r="TZY1683" s="14"/>
      <c r="TZZ1683" s="14"/>
      <c r="UAA1683" s="14"/>
      <c r="UAB1683" s="14"/>
      <c r="UAC1683" s="14"/>
      <c r="UAD1683" s="14"/>
      <c r="UAE1683" s="14"/>
      <c r="UAF1683" s="14"/>
      <c r="UAG1683" s="14"/>
      <c r="UAH1683" s="14"/>
      <c r="UAI1683" s="14"/>
      <c r="UAJ1683" s="14"/>
      <c r="UAK1683" s="14"/>
      <c r="UAL1683" s="14"/>
      <c r="UAM1683" s="14"/>
      <c r="UAN1683" s="14"/>
      <c r="UAO1683" s="14"/>
      <c r="UAP1683" s="14"/>
      <c r="UAQ1683" s="14"/>
      <c r="UAR1683" s="14"/>
      <c r="UAS1683" s="14"/>
      <c r="UAT1683" s="14"/>
      <c r="UAU1683" s="14"/>
      <c r="UAV1683" s="14"/>
      <c r="UAW1683" s="14"/>
      <c r="UAX1683" s="14"/>
      <c r="UAY1683" s="14"/>
      <c r="UAZ1683" s="14"/>
      <c r="UBA1683" s="14"/>
      <c r="UBB1683" s="14"/>
      <c r="UBC1683" s="14"/>
      <c r="UBD1683" s="14"/>
      <c r="UBE1683" s="14"/>
      <c r="UBF1683" s="14"/>
      <c r="UBG1683" s="14"/>
      <c r="UBH1683" s="14"/>
      <c r="UBI1683" s="14"/>
      <c r="UBJ1683" s="14"/>
      <c r="UBK1683" s="14"/>
      <c r="UBL1683" s="14"/>
      <c r="UBM1683" s="14"/>
      <c r="UBN1683" s="14"/>
      <c r="UBO1683" s="14"/>
      <c r="UBP1683" s="14"/>
      <c r="UBQ1683" s="14"/>
      <c r="UBR1683" s="14"/>
      <c r="UBS1683" s="14"/>
      <c r="UBT1683" s="14"/>
      <c r="UBU1683" s="14"/>
      <c r="UBV1683" s="14"/>
      <c r="UBW1683" s="14"/>
      <c r="UBX1683" s="14"/>
      <c r="UBY1683" s="14"/>
      <c r="UBZ1683" s="14"/>
      <c r="UCA1683" s="14"/>
      <c r="UCB1683" s="14"/>
      <c r="UCC1683" s="14"/>
      <c r="UCD1683" s="14"/>
      <c r="UCE1683" s="14"/>
      <c r="UCF1683" s="14"/>
      <c r="UCG1683" s="14"/>
      <c r="UCH1683" s="14"/>
      <c r="UCI1683" s="14"/>
      <c r="UCJ1683" s="14"/>
      <c r="UCK1683" s="14"/>
      <c r="UCL1683" s="14"/>
      <c r="UCM1683" s="14"/>
      <c r="UCN1683" s="14"/>
      <c r="UCO1683" s="14"/>
      <c r="UCP1683" s="14"/>
      <c r="UCQ1683" s="14"/>
      <c r="UCR1683" s="14"/>
      <c r="UCS1683" s="14"/>
      <c r="UCT1683" s="14"/>
      <c r="UCU1683" s="14"/>
      <c r="UCV1683" s="14"/>
      <c r="UCW1683" s="14"/>
      <c r="UCX1683" s="14"/>
      <c r="UCY1683" s="14"/>
      <c r="UCZ1683" s="14"/>
      <c r="UDA1683" s="14"/>
      <c r="UDB1683" s="14"/>
      <c r="UDC1683" s="14"/>
      <c r="UDD1683" s="14"/>
      <c r="UDE1683" s="14"/>
      <c r="UDF1683" s="14"/>
      <c r="UDG1683" s="14"/>
      <c r="UDH1683" s="14"/>
      <c r="UDI1683" s="14"/>
      <c r="UDJ1683" s="14"/>
      <c r="UDK1683" s="14"/>
      <c r="UDL1683" s="14"/>
      <c r="UDM1683" s="14"/>
      <c r="UDN1683" s="14"/>
      <c r="UDO1683" s="14"/>
      <c r="UDP1683" s="14"/>
      <c r="UDQ1683" s="14"/>
      <c r="UDR1683" s="14"/>
      <c r="UDS1683" s="14"/>
      <c r="UDT1683" s="14"/>
      <c r="UDU1683" s="14"/>
      <c r="UDV1683" s="14"/>
      <c r="UDW1683" s="14"/>
      <c r="UDX1683" s="14"/>
      <c r="UDY1683" s="14"/>
      <c r="UDZ1683" s="14"/>
      <c r="UEA1683" s="14"/>
      <c r="UEB1683" s="14"/>
      <c r="UEC1683" s="14"/>
      <c r="UED1683" s="14"/>
      <c r="UEE1683" s="14"/>
      <c r="UEF1683" s="14"/>
      <c r="UEG1683" s="14"/>
      <c r="UEH1683" s="14"/>
      <c r="UEI1683" s="14"/>
      <c r="UEJ1683" s="14"/>
      <c r="UEK1683" s="14"/>
      <c r="UEL1683" s="14"/>
      <c r="UEM1683" s="14"/>
      <c r="UEN1683" s="14"/>
      <c r="UEO1683" s="14"/>
      <c r="UEP1683" s="14"/>
      <c r="UEQ1683" s="14"/>
      <c r="UER1683" s="14"/>
      <c r="UES1683" s="14"/>
      <c r="UET1683" s="14"/>
      <c r="UEU1683" s="14"/>
      <c r="UEV1683" s="14"/>
      <c r="UEW1683" s="14"/>
      <c r="UEX1683" s="14"/>
      <c r="UEY1683" s="14"/>
      <c r="UEZ1683" s="14"/>
      <c r="UFA1683" s="14"/>
      <c r="UFB1683" s="14"/>
      <c r="UFC1683" s="14"/>
      <c r="UFD1683" s="14"/>
      <c r="UFE1683" s="14"/>
      <c r="UFF1683" s="14"/>
      <c r="UFG1683" s="14"/>
      <c r="UFH1683" s="14"/>
      <c r="UFI1683" s="14"/>
      <c r="UFJ1683" s="14"/>
      <c r="UFK1683" s="14"/>
      <c r="UFL1683" s="14"/>
      <c r="UFM1683" s="14"/>
      <c r="UFN1683" s="14"/>
      <c r="UFO1683" s="14"/>
      <c r="UFP1683" s="14"/>
      <c r="UFQ1683" s="14"/>
      <c r="UFR1683" s="14"/>
      <c r="UFS1683" s="14"/>
      <c r="UFT1683" s="14"/>
      <c r="UFU1683" s="14"/>
      <c r="UFV1683" s="14"/>
      <c r="UFW1683" s="14"/>
      <c r="UFX1683" s="14"/>
      <c r="UFY1683" s="14"/>
      <c r="UFZ1683" s="14"/>
      <c r="UGA1683" s="14"/>
      <c r="UGB1683" s="14"/>
      <c r="UGC1683" s="14"/>
      <c r="UGD1683" s="14"/>
      <c r="UGE1683" s="14"/>
      <c r="UGF1683" s="14"/>
      <c r="UGG1683" s="14"/>
      <c r="UGH1683" s="14"/>
      <c r="UGI1683" s="14"/>
      <c r="UGJ1683" s="14"/>
      <c r="UGK1683" s="14"/>
      <c r="UGL1683" s="14"/>
      <c r="UGM1683" s="14"/>
      <c r="UGN1683" s="14"/>
      <c r="UGO1683" s="14"/>
      <c r="UGP1683" s="14"/>
      <c r="UGQ1683" s="14"/>
      <c r="UGR1683" s="14"/>
      <c r="UGS1683" s="14"/>
      <c r="UGT1683" s="14"/>
      <c r="UGU1683" s="14"/>
      <c r="UGV1683" s="14"/>
      <c r="UGW1683" s="14"/>
      <c r="UGX1683" s="14"/>
      <c r="UGY1683" s="14"/>
      <c r="UGZ1683" s="14"/>
      <c r="UHA1683" s="14"/>
      <c r="UHB1683" s="14"/>
      <c r="UHC1683" s="14"/>
      <c r="UHD1683" s="14"/>
      <c r="UHE1683" s="14"/>
      <c r="UHF1683" s="14"/>
      <c r="UHG1683" s="14"/>
      <c r="UHH1683" s="14"/>
      <c r="UHI1683" s="14"/>
      <c r="UHJ1683" s="14"/>
      <c r="UHK1683" s="14"/>
      <c r="UHL1683" s="14"/>
      <c r="UHM1683" s="14"/>
      <c r="UHN1683" s="14"/>
      <c r="UHO1683" s="14"/>
      <c r="UHP1683" s="14"/>
      <c r="UHQ1683" s="14"/>
      <c r="UHR1683" s="14"/>
      <c r="UHS1683" s="14"/>
      <c r="UHT1683" s="14"/>
      <c r="UHU1683" s="14"/>
      <c r="UHV1683" s="14"/>
      <c r="UHW1683" s="14"/>
      <c r="UHX1683" s="14"/>
      <c r="UHY1683" s="14"/>
      <c r="UHZ1683" s="14"/>
      <c r="UIA1683" s="14"/>
      <c r="UIB1683" s="14"/>
      <c r="UIC1683" s="14"/>
      <c r="UID1683" s="14"/>
      <c r="UIE1683" s="14"/>
      <c r="UIF1683" s="14"/>
      <c r="UIG1683" s="14"/>
      <c r="UIH1683" s="14"/>
      <c r="UII1683" s="14"/>
      <c r="UIJ1683" s="14"/>
      <c r="UIK1683" s="14"/>
      <c r="UIL1683" s="14"/>
      <c r="UIM1683" s="14"/>
      <c r="UIN1683" s="14"/>
      <c r="UIO1683" s="14"/>
      <c r="UIP1683" s="14"/>
      <c r="UIQ1683" s="14"/>
      <c r="UIR1683" s="14"/>
      <c r="UIS1683" s="14"/>
      <c r="UIT1683" s="14"/>
      <c r="UIU1683" s="14"/>
      <c r="UIV1683" s="14"/>
      <c r="UIW1683" s="14"/>
      <c r="UIX1683" s="14"/>
      <c r="UIY1683" s="14"/>
      <c r="UIZ1683" s="14"/>
      <c r="UJA1683" s="14"/>
      <c r="UJB1683" s="14"/>
      <c r="UJC1683" s="14"/>
      <c r="UJD1683" s="14"/>
      <c r="UJE1683" s="14"/>
      <c r="UJF1683" s="14"/>
      <c r="UJG1683" s="14"/>
      <c r="UJH1683" s="14"/>
      <c r="UJI1683" s="14"/>
      <c r="UJJ1683" s="14"/>
      <c r="UJK1683" s="14"/>
      <c r="UJL1683" s="14"/>
      <c r="UJM1683" s="14"/>
      <c r="UJN1683" s="14"/>
      <c r="UJO1683" s="14"/>
      <c r="UJP1683" s="14"/>
      <c r="UJQ1683" s="14"/>
      <c r="UJR1683" s="14"/>
      <c r="UJS1683" s="14"/>
      <c r="UJT1683" s="14"/>
      <c r="UJU1683" s="14"/>
      <c r="UJV1683" s="14"/>
      <c r="UJW1683" s="14"/>
      <c r="UJX1683" s="14"/>
      <c r="UJY1683" s="14"/>
      <c r="UJZ1683" s="14"/>
      <c r="UKA1683" s="14"/>
      <c r="UKB1683" s="14"/>
      <c r="UKC1683" s="14"/>
      <c r="UKD1683" s="14"/>
      <c r="UKE1683" s="14"/>
      <c r="UKF1683" s="14"/>
      <c r="UKG1683" s="14"/>
      <c r="UKH1683" s="14"/>
      <c r="UKI1683" s="14"/>
      <c r="UKJ1683" s="14"/>
      <c r="UKK1683" s="14"/>
      <c r="UKL1683" s="14"/>
      <c r="UKM1683" s="14"/>
      <c r="UKN1683" s="14"/>
      <c r="UKO1683" s="14"/>
      <c r="UKP1683" s="14"/>
      <c r="UKQ1683" s="14"/>
      <c r="UKR1683" s="14"/>
      <c r="UKS1683" s="14"/>
      <c r="UKT1683" s="14"/>
      <c r="UKU1683" s="14"/>
      <c r="UKV1683" s="14"/>
      <c r="UKW1683" s="14"/>
      <c r="UKX1683" s="14"/>
      <c r="UKY1683" s="14"/>
      <c r="UKZ1683" s="14"/>
      <c r="ULA1683" s="14"/>
      <c r="ULB1683" s="14"/>
      <c r="ULC1683" s="14"/>
      <c r="ULD1683" s="14"/>
      <c r="ULE1683" s="14"/>
      <c r="ULF1683" s="14"/>
      <c r="ULG1683" s="14"/>
      <c r="ULH1683" s="14"/>
      <c r="ULI1683" s="14"/>
      <c r="ULJ1683" s="14"/>
      <c r="ULK1683" s="14"/>
      <c r="ULL1683" s="14"/>
      <c r="ULM1683" s="14"/>
      <c r="ULN1683" s="14"/>
      <c r="ULO1683" s="14"/>
      <c r="ULP1683" s="14"/>
      <c r="ULQ1683" s="14"/>
      <c r="ULR1683" s="14"/>
      <c r="ULS1683" s="14"/>
      <c r="ULT1683" s="14"/>
      <c r="ULU1683" s="14"/>
      <c r="ULV1683" s="14"/>
      <c r="ULW1683" s="14"/>
      <c r="ULX1683" s="14"/>
      <c r="ULY1683" s="14"/>
      <c r="ULZ1683" s="14"/>
      <c r="UMA1683" s="14"/>
      <c r="UMB1683" s="14"/>
      <c r="UMC1683" s="14"/>
      <c r="UMD1683" s="14"/>
      <c r="UME1683" s="14"/>
      <c r="UMF1683" s="14"/>
      <c r="UMG1683" s="14"/>
      <c r="UMH1683" s="14"/>
      <c r="UMI1683" s="14"/>
      <c r="UMJ1683" s="14"/>
      <c r="UMK1683" s="14"/>
      <c r="UML1683" s="14"/>
      <c r="UMM1683" s="14"/>
      <c r="UMN1683" s="14"/>
      <c r="UMO1683" s="14"/>
      <c r="UMP1683" s="14"/>
      <c r="UMQ1683" s="14"/>
      <c r="UMR1683" s="14"/>
      <c r="UMS1683" s="14"/>
      <c r="UMT1683" s="14"/>
      <c r="UMU1683" s="14"/>
      <c r="UMV1683" s="14"/>
      <c r="UMW1683" s="14"/>
      <c r="UMX1683" s="14"/>
      <c r="UMY1683" s="14"/>
      <c r="UMZ1683" s="14"/>
      <c r="UNA1683" s="14"/>
      <c r="UNB1683" s="14"/>
      <c r="UNC1683" s="14"/>
      <c r="UND1683" s="14"/>
      <c r="UNE1683" s="14"/>
      <c r="UNF1683" s="14"/>
      <c r="UNG1683" s="14"/>
      <c r="UNH1683" s="14"/>
      <c r="UNI1683" s="14"/>
      <c r="UNJ1683" s="14"/>
      <c r="UNK1683" s="14"/>
      <c r="UNL1683" s="14"/>
      <c r="UNM1683" s="14"/>
      <c r="UNN1683" s="14"/>
      <c r="UNO1683" s="14"/>
      <c r="UNP1683" s="14"/>
      <c r="UNQ1683" s="14"/>
      <c r="UNR1683" s="14"/>
      <c r="UNS1683" s="14"/>
      <c r="UNT1683" s="14"/>
      <c r="UNU1683" s="14"/>
      <c r="UNV1683" s="14"/>
      <c r="UNW1683" s="14"/>
      <c r="UNX1683" s="14"/>
      <c r="UNY1683" s="14"/>
      <c r="UNZ1683" s="14"/>
      <c r="UOA1683" s="14"/>
      <c r="UOB1683" s="14"/>
      <c r="UOC1683" s="14"/>
      <c r="UOD1683" s="14"/>
      <c r="UOE1683" s="14"/>
      <c r="UOF1683" s="14"/>
      <c r="UOG1683" s="14"/>
      <c r="UOH1683" s="14"/>
      <c r="UOI1683" s="14"/>
      <c r="UOJ1683" s="14"/>
      <c r="UOK1683" s="14"/>
      <c r="UOL1683" s="14"/>
      <c r="UOM1683" s="14"/>
      <c r="UON1683" s="14"/>
      <c r="UOO1683" s="14"/>
      <c r="UOP1683" s="14"/>
      <c r="UOQ1683" s="14"/>
      <c r="UOR1683" s="14"/>
      <c r="UOS1683" s="14"/>
      <c r="UOT1683" s="14"/>
      <c r="UOU1683" s="14"/>
      <c r="UOV1683" s="14"/>
      <c r="UOW1683" s="14"/>
      <c r="UOX1683" s="14"/>
      <c r="UOY1683" s="14"/>
      <c r="UOZ1683" s="14"/>
      <c r="UPA1683" s="14"/>
      <c r="UPB1683" s="14"/>
      <c r="UPC1683" s="14"/>
      <c r="UPD1683" s="14"/>
      <c r="UPE1683" s="14"/>
      <c r="UPF1683" s="14"/>
      <c r="UPG1683" s="14"/>
      <c r="UPH1683" s="14"/>
      <c r="UPI1683" s="14"/>
      <c r="UPJ1683" s="14"/>
      <c r="UPK1683" s="14"/>
      <c r="UPL1683" s="14"/>
      <c r="UPM1683" s="14"/>
      <c r="UPN1683" s="14"/>
      <c r="UPO1683" s="14"/>
      <c r="UPP1683" s="14"/>
      <c r="UPQ1683" s="14"/>
      <c r="UPR1683" s="14"/>
      <c r="UPS1683" s="14"/>
      <c r="UPT1683" s="14"/>
      <c r="UPU1683" s="14"/>
      <c r="UPV1683" s="14"/>
      <c r="UPW1683" s="14"/>
      <c r="UPX1683" s="14"/>
      <c r="UPY1683" s="14"/>
      <c r="UPZ1683" s="14"/>
      <c r="UQA1683" s="14"/>
      <c r="UQB1683" s="14"/>
      <c r="UQC1683" s="14"/>
      <c r="UQD1683" s="14"/>
      <c r="UQE1683" s="14"/>
      <c r="UQF1683" s="14"/>
      <c r="UQG1683" s="14"/>
      <c r="UQH1683" s="14"/>
      <c r="UQI1683" s="14"/>
      <c r="UQJ1683" s="14"/>
      <c r="UQK1683" s="14"/>
      <c r="UQL1683" s="14"/>
      <c r="UQM1683" s="14"/>
      <c r="UQN1683" s="14"/>
      <c r="UQO1683" s="14"/>
      <c r="UQP1683" s="14"/>
      <c r="UQQ1683" s="14"/>
      <c r="UQR1683" s="14"/>
      <c r="UQS1683" s="14"/>
      <c r="UQT1683" s="14"/>
      <c r="UQU1683" s="14"/>
      <c r="UQV1683" s="14"/>
      <c r="UQW1683" s="14"/>
      <c r="UQX1683" s="14"/>
      <c r="UQY1683" s="14"/>
      <c r="UQZ1683" s="14"/>
      <c r="URA1683" s="14"/>
      <c r="URB1683" s="14"/>
      <c r="URC1683" s="14"/>
      <c r="URD1683" s="14"/>
      <c r="URE1683" s="14"/>
      <c r="URF1683" s="14"/>
      <c r="URG1683" s="14"/>
      <c r="URH1683" s="14"/>
      <c r="URI1683" s="14"/>
      <c r="URJ1683" s="14"/>
      <c r="URK1683" s="14"/>
      <c r="URL1683" s="14"/>
      <c r="URM1683" s="14"/>
      <c r="URN1683" s="14"/>
      <c r="URO1683" s="14"/>
      <c r="URP1683" s="14"/>
      <c r="URQ1683" s="14"/>
      <c r="URR1683" s="14"/>
      <c r="URS1683" s="14"/>
      <c r="URT1683" s="14"/>
      <c r="URU1683" s="14"/>
      <c r="URV1683" s="14"/>
      <c r="URW1683" s="14"/>
      <c r="URX1683" s="14"/>
      <c r="URY1683" s="14"/>
      <c r="URZ1683" s="14"/>
      <c r="USA1683" s="14"/>
      <c r="USB1683" s="14"/>
      <c r="USC1683" s="14"/>
      <c r="USD1683" s="14"/>
      <c r="USE1683" s="14"/>
      <c r="USF1683" s="14"/>
      <c r="USG1683" s="14"/>
      <c r="USH1683" s="14"/>
      <c r="USI1683" s="14"/>
      <c r="USJ1683" s="14"/>
      <c r="USK1683" s="14"/>
      <c r="USL1683" s="14"/>
      <c r="USM1683" s="14"/>
      <c r="USN1683" s="14"/>
      <c r="USO1683" s="14"/>
      <c r="USP1683" s="14"/>
      <c r="USQ1683" s="14"/>
      <c r="USR1683" s="14"/>
      <c r="USS1683" s="14"/>
      <c r="UST1683" s="14"/>
      <c r="USU1683" s="14"/>
      <c r="USV1683" s="14"/>
      <c r="USW1683" s="14"/>
      <c r="USX1683" s="14"/>
      <c r="USY1683" s="14"/>
      <c r="USZ1683" s="14"/>
      <c r="UTA1683" s="14"/>
      <c r="UTB1683" s="14"/>
      <c r="UTC1683" s="14"/>
      <c r="UTD1683" s="14"/>
      <c r="UTE1683" s="14"/>
      <c r="UTF1683" s="14"/>
      <c r="UTG1683" s="14"/>
      <c r="UTH1683" s="14"/>
      <c r="UTI1683" s="14"/>
      <c r="UTJ1683" s="14"/>
      <c r="UTK1683" s="14"/>
      <c r="UTL1683" s="14"/>
      <c r="UTM1683" s="14"/>
      <c r="UTN1683" s="14"/>
      <c r="UTO1683" s="14"/>
      <c r="UTP1683" s="14"/>
      <c r="UTQ1683" s="14"/>
      <c r="UTR1683" s="14"/>
      <c r="UTS1683" s="14"/>
      <c r="UTT1683" s="14"/>
      <c r="UTU1683" s="14"/>
      <c r="UTV1683" s="14"/>
      <c r="UTW1683" s="14"/>
      <c r="UTX1683" s="14"/>
      <c r="UTY1683" s="14"/>
      <c r="UTZ1683" s="14"/>
      <c r="UUA1683" s="14"/>
      <c r="UUB1683" s="14"/>
      <c r="UUC1683" s="14"/>
      <c r="UUD1683" s="14"/>
      <c r="UUE1683" s="14"/>
      <c r="UUF1683" s="14"/>
      <c r="UUG1683" s="14"/>
      <c r="UUH1683" s="14"/>
      <c r="UUI1683" s="14"/>
      <c r="UUJ1683" s="14"/>
      <c r="UUK1683" s="14"/>
      <c r="UUL1683" s="14"/>
      <c r="UUM1683" s="14"/>
      <c r="UUN1683" s="14"/>
      <c r="UUO1683" s="14"/>
      <c r="UUP1683" s="14"/>
      <c r="UUQ1683" s="14"/>
      <c r="UUR1683" s="14"/>
      <c r="UUS1683" s="14"/>
      <c r="UUT1683" s="14"/>
      <c r="UUU1683" s="14"/>
      <c r="UUV1683" s="14"/>
      <c r="UUW1683" s="14"/>
      <c r="UUX1683" s="14"/>
      <c r="UUY1683" s="14"/>
      <c r="UUZ1683" s="14"/>
      <c r="UVA1683" s="14"/>
      <c r="UVB1683" s="14"/>
      <c r="UVC1683" s="14"/>
      <c r="UVD1683" s="14"/>
      <c r="UVE1683" s="14"/>
      <c r="UVF1683" s="14"/>
      <c r="UVG1683" s="14"/>
      <c r="UVH1683" s="14"/>
      <c r="UVI1683" s="14"/>
      <c r="UVJ1683" s="14"/>
      <c r="UVK1683" s="14"/>
      <c r="UVL1683" s="14"/>
      <c r="UVM1683" s="14"/>
      <c r="UVN1683" s="14"/>
      <c r="UVO1683" s="14"/>
      <c r="UVP1683" s="14"/>
      <c r="UVQ1683" s="14"/>
      <c r="UVR1683" s="14"/>
      <c r="UVS1683" s="14"/>
      <c r="UVT1683" s="14"/>
      <c r="UVU1683" s="14"/>
      <c r="UVV1683" s="14"/>
      <c r="UVW1683" s="14"/>
      <c r="UVX1683" s="14"/>
      <c r="UVY1683" s="14"/>
      <c r="UVZ1683" s="14"/>
      <c r="UWA1683" s="14"/>
      <c r="UWB1683" s="14"/>
      <c r="UWC1683" s="14"/>
      <c r="UWD1683" s="14"/>
      <c r="UWE1683" s="14"/>
      <c r="UWF1683" s="14"/>
      <c r="UWG1683" s="14"/>
      <c r="UWH1683" s="14"/>
      <c r="UWI1683" s="14"/>
      <c r="UWJ1683" s="14"/>
      <c r="UWK1683" s="14"/>
      <c r="UWL1683" s="14"/>
      <c r="UWM1683" s="14"/>
      <c r="UWN1683" s="14"/>
      <c r="UWO1683" s="14"/>
      <c r="UWP1683" s="14"/>
      <c r="UWQ1683" s="14"/>
      <c r="UWR1683" s="14"/>
      <c r="UWS1683" s="14"/>
      <c r="UWT1683" s="14"/>
      <c r="UWU1683" s="14"/>
      <c r="UWV1683" s="14"/>
      <c r="UWW1683" s="14"/>
      <c r="UWX1683" s="14"/>
      <c r="UWY1683" s="14"/>
      <c r="UWZ1683" s="14"/>
      <c r="UXA1683" s="14"/>
      <c r="UXB1683" s="14"/>
      <c r="UXC1683" s="14"/>
      <c r="UXD1683" s="14"/>
      <c r="UXE1683" s="14"/>
      <c r="UXF1683" s="14"/>
      <c r="UXG1683" s="14"/>
      <c r="UXH1683" s="14"/>
      <c r="UXI1683" s="14"/>
      <c r="UXJ1683" s="14"/>
      <c r="UXK1683" s="14"/>
      <c r="UXL1683" s="14"/>
      <c r="UXM1683" s="14"/>
      <c r="UXN1683" s="14"/>
      <c r="UXO1683" s="14"/>
      <c r="UXP1683" s="14"/>
      <c r="UXQ1683" s="14"/>
      <c r="UXR1683" s="14"/>
      <c r="UXS1683" s="14"/>
      <c r="UXT1683" s="14"/>
      <c r="UXU1683" s="14"/>
      <c r="UXV1683" s="14"/>
      <c r="UXW1683" s="14"/>
      <c r="UXX1683" s="14"/>
      <c r="UXY1683" s="14"/>
      <c r="UXZ1683" s="14"/>
      <c r="UYA1683" s="14"/>
      <c r="UYB1683" s="14"/>
      <c r="UYC1683" s="14"/>
      <c r="UYD1683" s="14"/>
      <c r="UYE1683" s="14"/>
      <c r="UYF1683" s="14"/>
      <c r="UYG1683" s="14"/>
      <c r="UYH1683" s="14"/>
      <c r="UYI1683" s="14"/>
      <c r="UYJ1683" s="14"/>
      <c r="UYK1683" s="14"/>
      <c r="UYL1683" s="14"/>
      <c r="UYM1683" s="14"/>
      <c r="UYN1683" s="14"/>
      <c r="UYO1683" s="14"/>
      <c r="UYP1683" s="14"/>
      <c r="UYQ1683" s="14"/>
      <c r="UYR1683" s="14"/>
      <c r="UYS1683" s="14"/>
      <c r="UYT1683" s="14"/>
      <c r="UYU1683" s="14"/>
      <c r="UYV1683" s="14"/>
      <c r="UYW1683" s="14"/>
      <c r="UYX1683" s="14"/>
      <c r="UYY1683" s="14"/>
      <c r="UYZ1683" s="14"/>
      <c r="UZA1683" s="14"/>
      <c r="UZB1683" s="14"/>
      <c r="UZC1683" s="14"/>
      <c r="UZD1683" s="14"/>
      <c r="UZE1683" s="14"/>
      <c r="UZF1683" s="14"/>
      <c r="UZG1683" s="14"/>
      <c r="UZH1683" s="14"/>
      <c r="UZI1683" s="14"/>
      <c r="UZJ1683" s="14"/>
      <c r="UZK1683" s="14"/>
      <c r="UZL1683" s="14"/>
      <c r="UZM1683" s="14"/>
      <c r="UZN1683" s="14"/>
      <c r="UZO1683" s="14"/>
      <c r="UZP1683" s="14"/>
      <c r="UZQ1683" s="14"/>
      <c r="UZR1683" s="14"/>
      <c r="UZS1683" s="14"/>
      <c r="UZT1683" s="14"/>
      <c r="UZU1683" s="14"/>
      <c r="UZV1683" s="14"/>
      <c r="UZW1683" s="14"/>
      <c r="UZX1683" s="14"/>
      <c r="UZY1683" s="14"/>
      <c r="UZZ1683" s="14"/>
      <c r="VAA1683" s="14"/>
      <c r="VAB1683" s="14"/>
      <c r="VAC1683" s="14"/>
      <c r="VAD1683" s="14"/>
      <c r="VAE1683" s="14"/>
      <c r="VAF1683" s="14"/>
      <c r="VAG1683" s="14"/>
      <c r="VAH1683" s="14"/>
      <c r="VAI1683" s="14"/>
      <c r="VAJ1683" s="14"/>
      <c r="VAK1683" s="14"/>
      <c r="VAL1683" s="14"/>
      <c r="VAM1683" s="14"/>
      <c r="VAN1683" s="14"/>
      <c r="VAO1683" s="14"/>
      <c r="VAP1683" s="14"/>
      <c r="VAQ1683" s="14"/>
      <c r="VAR1683" s="14"/>
      <c r="VAS1683" s="14"/>
      <c r="VAT1683" s="14"/>
      <c r="VAU1683" s="14"/>
      <c r="VAV1683" s="14"/>
      <c r="VAW1683" s="14"/>
      <c r="VAX1683" s="14"/>
      <c r="VAY1683" s="14"/>
      <c r="VAZ1683" s="14"/>
      <c r="VBA1683" s="14"/>
      <c r="VBB1683" s="14"/>
      <c r="VBC1683" s="14"/>
      <c r="VBD1683" s="14"/>
      <c r="VBE1683" s="14"/>
      <c r="VBF1683" s="14"/>
      <c r="VBG1683" s="14"/>
      <c r="VBH1683" s="14"/>
      <c r="VBI1683" s="14"/>
      <c r="VBJ1683" s="14"/>
      <c r="VBK1683" s="14"/>
      <c r="VBL1683" s="14"/>
      <c r="VBM1683" s="14"/>
      <c r="VBN1683" s="14"/>
      <c r="VBO1683" s="14"/>
      <c r="VBP1683" s="14"/>
      <c r="VBQ1683" s="14"/>
      <c r="VBR1683" s="14"/>
      <c r="VBS1683" s="14"/>
      <c r="VBT1683" s="14"/>
      <c r="VBU1683" s="14"/>
      <c r="VBV1683" s="14"/>
      <c r="VBW1683" s="14"/>
      <c r="VBX1683" s="14"/>
      <c r="VBY1683" s="14"/>
      <c r="VBZ1683" s="14"/>
      <c r="VCA1683" s="14"/>
      <c r="VCB1683" s="14"/>
      <c r="VCC1683" s="14"/>
      <c r="VCD1683" s="14"/>
      <c r="VCE1683" s="14"/>
      <c r="VCF1683" s="14"/>
      <c r="VCG1683" s="14"/>
      <c r="VCH1683" s="14"/>
      <c r="VCI1683" s="14"/>
      <c r="VCJ1683" s="14"/>
      <c r="VCK1683" s="14"/>
      <c r="VCL1683" s="14"/>
      <c r="VCM1683" s="14"/>
      <c r="VCN1683" s="14"/>
      <c r="VCO1683" s="14"/>
      <c r="VCP1683" s="14"/>
      <c r="VCQ1683" s="14"/>
      <c r="VCR1683" s="14"/>
      <c r="VCS1683" s="14"/>
      <c r="VCT1683" s="14"/>
      <c r="VCU1683" s="14"/>
      <c r="VCV1683" s="14"/>
      <c r="VCW1683" s="14"/>
      <c r="VCX1683" s="14"/>
      <c r="VCY1683" s="14"/>
      <c r="VCZ1683" s="14"/>
      <c r="VDA1683" s="14"/>
      <c r="VDB1683" s="14"/>
      <c r="VDC1683" s="14"/>
      <c r="VDD1683" s="14"/>
      <c r="VDE1683" s="14"/>
      <c r="VDF1683" s="14"/>
      <c r="VDG1683" s="14"/>
      <c r="VDH1683" s="14"/>
      <c r="VDI1683" s="14"/>
      <c r="VDJ1683" s="14"/>
      <c r="VDK1683" s="14"/>
      <c r="VDL1683" s="14"/>
      <c r="VDM1683" s="14"/>
      <c r="VDN1683" s="14"/>
      <c r="VDO1683" s="14"/>
      <c r="VDP1683" s="14"/>
      <c r="VDQ1683" s="14"/>
      <c r="VDR1683" s="14"/>
      <c r="VDS1683" s="14"/>
      <c r="VDT1683" s="14"/>
      <c r="VDU1683" s="14"/>
      <c r="VDV1683" s="14"/>
      <c r="VDW1683" s="14"/>
      <c r="VDX1683" s="14"/>
      <c r="VDY1683" s="14"/>
      <c r="VDZ1683" s="14"/>
      <c r="VEA1683" s="14"/>
      <c r="VEB1683" s="14"/>
      <c r="VEC1683" s="14"/>
      <c r="VED1683" s="14"/>
      <c r="VEE1683" s="14"/>
      <c r="VEF1683" s="14"/>
      <c r="VEG1683" s="14"/>
      <c r="VEH1683" s="14"/>
      <c r="VEI1683" s="14"/>
      <c r="VEJ1683" s="14"/>
      <c r="VEK1683" s="14"/>
      <c r="VEL1683" s="14"/>
      <c r="VEM1683" s="14"/>
      <c r="VEN1683" s="14"/>
      <c r="VEO1683" s="14"/>
      <c r="VEP1683" s="14"/>
      <c r="VEQ1683" s="14"/>
      <c r="VER1683" s="14"/>
      <c r="VES1683" s="14"/>
      <c r="VET1683" s="14"/>
      <c r="VEU1683" s="14"/>
      <c r="VEV1683" s="14"/>
      <c r="VEW1683" s="14"/>
      <c r="VEX1683" s="14"/>
      <c r="VEY1683" s="14"/>
      <c r="VEZ1683" s="14"/>
      <c r="VFA1683" s="14"/>
      <c r="VFB1683" s="14"/>
      <c r="VFC1683" s="14"/>
      <c r="VFD1683" s="14"/>
      <c r="VFE1683" s="14"/>
      <c r="VFF1683" s="14"/>
      <c r="VFG1683" s="14"/>
      <c r="VFH1683" s="14"/>
      <c r="VFI1683" s="14"/>
      <c r="VFJ1683" s="14"/>
      <c r="VFK1683" s="14"/>
      <c r="VFL1683" s="14"/>
      <c r="VFM1683" s="14"/>
      <c r="VFN1683" s="14"/>
      <c r="VFO1683" s="14"/>
      <c r="VFP1683" s="14"/>
      <c r="VFQ1683" s="14"/>
      <c r="VFR1683" s="14"/>
      <c r="VFS1683" s="14"/>
      <c r="VFT1683" s="14"/>
      <c r="VFU1683" s="14"/>
      <c r="VFV1683" s="14"/>
      <c r="VFW1683" s="14"/>
      <c r="VFX1683" s="14"/>
      <c r="VFY1683" s="14"/>
      <c r="VFZ1683" s="14"/>
      <c r="VGA1683" s="14"/>
      <c r="VGB1683" s="14"/>
      <c r="VGC1683" s="14"/>
      <c r="VGD1683" s="14"/>
      <c r="VGE1683" s="14"/>
      <c r="VGF1683" s="14"/>
      <c r="VGG1683" s="14"/>
      <c r="VGH1683" s="14"/>
      <c r="VGI1683" s="14"/>
      <c r="VGJ1683" s="14"/>
      <c r="VGK1683" s="14"/>
      <c r="VGL1683" s="14"/>
      <c r="VGM1683" s="14"/>
      <c r="VGN1683" s="14"/>
      <c r="VGO1683" s="14"/>
      <c r="VGP1683" s="14"/>
      <c r="VGQ1683" s="14"/>
      <c r="VGR1683" s="14"/>
      <c r="VGS1683" s="14"/>
      <c r="VGT1683" s="14"/>
      <c r="VGU1683" s="14"/>
      <c r="VGV1683" s="14"/>
      <c r="VGW1683" s="14"/>
      <c r="VGX1683" s="14"/>
      <c r="VGY1683" s="14"/>
      <c r="VGZ1683" s="14"/>
      <c r="VHA1683" s="14"/>
      <c r="VHB1683" s="14"/>
      <c r="VHC1683" s="14"/>
      <c r="VHD1683" s="14"/>
      <c r="VHE1683" s="14"/>
      <c r="VHF1683" s="14"/>
      <c r="VHG1683" s="14"/>
      <c r="VHH1683" s="14"/>
      <c r="VHI1683" s="14"/>
      <c r="VHJ1683" s="14"/>
      <c r="VHK1683" s="14"/>
      <c r="VHL1683" s="14"/>
      <c r="VHM1683" s="14"/>
      <c r="VHN1683" s="14"/>
      <c r="VHO1683" s="14"/>
      <c r="VHP1683" s="14"/>
      <c r="VHQ1683" s="14"/>
      <c r="VHR1683" s="14"/>
      <c r="VHS1683" s="14"/>
      <c r="VHT1683" s="14"/>
      <c r="VHU1683" s="14"/>
      <c r="VHV1683" s="14"/>
      <c r="VHW1683" s="14"/>
      <c r="VHX1683" s="14"/>
      <c r="VHY1683" s="14"/>
      <c r="VHZ1683" s="14"/>
      <c r="VIA1683" s="14"/>
      <c r="VIB1683" s="14"/>
      <c r="VIC1683" s="14"/>
      <c r="VID1683" s="14"/>
      <c r="VIE1683" s="14"/>
      <c r="VIF1683" s="14"/>
      <c r="VIG1683" s="14"/>
      <c r="VIH1683" s="14"/>
      <c r="VII1683" s="14"/>
      <c r="VIJ1683" s="14"/>
      <c r="VIK1683" s="14"/>
      <c r="VIL1683" s="14"/>
      <c r="VIM1683" s="14"/>
      <c r="VIN1683" s="14"/>
      <c r="VIO1683" s="14"/>
      <c r="VIP1683" s="14"/>
      <c r="VIQ1683" s="14"/>
      <c r="VIR1683" s="14"/>
      <c r="VIS1683" s="14"/>
      <c r="VIT1683" s="14"/>
      <c r="VIU1683" s="14"/>
      <c r="VIV1683" s="14"/>
      <c r="VIW1683" s="14"/>
      <c r="VIX1683" s="14"/>
      <c r="VIY1683" s="14"/>
      <c r="VIZ1683" s="14"/>
      <c r="VJA1683" s="14"/>
      <c r="VJB1683" s="14"/>
      <c r="VJC1683" s="14"/>
      <c r="VJD1683" s="14"/>
      <c r="VJE1683" s="14"/>
      <c r="VJF1683" s="14"/>
      <c r="VJG1683" s="14"/>
      <c r="VJH1683" s="14"/>
      <c r="VJI1683" s="14"/>
      <c r="VJJ1683" s="14"/>
      <c r="VJK1683" s="14"/>
      <c r="VJL1683" s="14"/>
      <c r="VJM1683" s="14"/>
      <c r="VJN1683" s="14"/>
      <c r="VJO1683" s="14"/>
      <c r="VJP1683" s="14"/>
      <c r="VJQ1683" s="14"/>
      <c r="VJR1683" s="14"/>
      <c r="VJS1683" s="14"/>
      <c r="VJT1683" s="14"/>
      <c r="VJU1683" s="14"/>
      <c r="VJV1683" s="14"/>
      <c r="VJW1683" s="14"/>
      <c r="VJX1683" s="14"/>
      <c r="VJY1683" s="14"/>
      <c r="VJZ1683" s="14"/>
      <c r="VKA1683" s="14"/>
      <c r="VKB1683" s="14"/>
      <c r="VKC1683" s="14"/>
      <c r="VKD1683" s="14"/>
      <c r="VKE1683" s="14"/>
      <c r="VKF1683" s="14"/>
      <c r="VKG1683" s="14"/>
      <c r="VKH1683" s="14"/>
      <c r="VKI1683" s="14"/>
      <c r="VKJ1683" s="14"/>
      <c r="VKK1683" s="14"/>
      <c r="VKL1683" s="14"/>
      <c r="VKM1683" s="14"/>
      <c r="VKN1683" s="14"/>
      <c r="VKO1683" s="14"/>
      <c r="VKP1683" s="14"/>
      <c r="VKQ1683" s="14"/>
      <c r="VKR1683" s="14"/>
      <c r="VKS1683" s="14"/>
      <c r="VKT1683" s="14"/>
      <c r="VKU1683" s="14"/>
      <c r="VKV1683" s="14"/>
      <c r="VKW1683" s="14"/>
      <c r="VKX1683" s="14"/>
      <c r="VKY1683" s="14"/>
      <c r="VKZ1683" s="14"/>
      <c r="VLA1683" s="14"/>
      <c r="VLB1683" s="14"/>
      <c r="VLC1683" s="14"/>
      <c r="VLD1683" s="14"/>
      <c r="VLE1683" s="14"/>
      <c r="VLF1683" s="14"/>
      <c r="VLG1683" s="14"/>
      <c r="VLH1683" s="14"/>
      <c r="VLI1683" s="14"/>
      <c r="VLJ1683" s="14"/>
      <c r="VLK1683" s="14"/>
      <c r="VLL1683" s="14"/>
      <c r="VLM1683" s="14"/>
      <c r="VLN1683" s="14"/>
      <c r="VLO1683" s="14"/>
      <c r="VLP1683" s="14"/>
      <c r="VLQ1683" s="14"/>
      <c r="VLR1683" s="14"/>
      <c r="VLS1683" s="14"/>
      <c r="VLT1683" s="14"/>
      <c r="VLU1683" s="14"/>
      <c r="VLV1683" s="14"/>
      <c r="VLW1683" s="14"/>
      <c r="VLX1683" s="14"/>
      <c r="VLY1683" s="14"/>
      <c r="VLZ1683" s="14"/>
      <c r="VMA1683" s="14"/>
      <c r="VMB1683" s="14"/>
      <c r="VMC1683" s="14"/>
      <c r="VMD1683" s="14"/>
      <c r="VME1683" s="14"/>
      <c r="VMF1683" s="14"/>
      <c r="VMG1683" s="14"/>
      <c r="VMH1683" s="14"/>
      <c r="VMI1683" s="14"/>
      <c r="VMJ1683" s="14"/>
      <c r="VMK1683" s="14"/>
      <c r="VML1683" s="14"/>
      <c r="VMM1683" s="14"/>
      <c r="VMN1683" s="14"/>
      <c r="VMO1683" s="14"/>
      <c r="VMP1683" s="14"/>
      <c r="VMQ1683" s="14"/>
      <c r="VMR1683" s="14"/>
      <c r="VMS1683" s="14"/>
      <c r="VMT1683" s="14"/>
      <c r="VMU1683" s="14"/>
      <c r="VMV1683" s="14"/>
      <c r="VMW1683" s="14"/>
      <c r="VMX1683" s="14"/>
      <c r="VMY1683" s="14"/>
      <c r="VMZ1683" s="14"/>
      <c r="VNA1683" s="14"/>
      <c r="VNB1683" s="14"/>
      <c r="VNC1683" s="14"/>
      <c r="VND1683" s="14"/>
      <c r="VNE1683" s="14"/>
      <c r="VNF1683" s="14"/>
      <c r="VNG1683" s="14"/>
      <c r="VNH1683" s="14"/>
      <c r="VNI1683" s="14"/>
      <c r="VNJ1683" s="14"/>
      <c r="VNK1683" s="14"/>
      <c r="VNL1683" s="14"/>
      <c r="VNM1683" s="14"/>
      <c r="VNN1683" s="14"/>
      <c r="VNO1683" s="14"/>
      <c r="VNP1683" s="14"/>
      <c r="VNQ1683" s="14"/>
      <c r="VNR1683" s="14"/>
      <c r="VNS1683" s="14"/>
      <c r="VNT1683" s="14"/>
      <c r="VNU1683" s="14"/>
      <c r="VNV1683" s="14"/>
      <c r="VNW1683" s="14"/>
      <c r="VNX1683" s="14"/>
      <c r="VNY1683" s="14"/>
      <c r="VNZ1683" s="14"/>
      <c r="VOA1683" s="14"/>
      <c r="VOB1683" s="14"/>
      <c r="VOC1683" s="14"/>
      <c r="VOD1683" s="14"/>
      <c r="VOE1683" s="14"/>
      <c r="VOF1683" s="14"/>
      <c r="VOG1683" s="14"/>
      <c r="VOH1683" s="14"/>
      <c r="VOI1683" s="14"/>
      <c r="VOJ1683" s="14"/>
      <c r="VOK1683" s="14"/>
      <c r="VOL1683" s="14"/>
      <c r="VOM1683" s="14"/>
      <c r="VON1683" s="14"/>
      <c r="VOO1683" s="14"/>
      <c r="VOP1683" s="14"/>
      <c r="VOQ1683" s="14"/>
      <c r="VOR1683" s="14"/>
      <c r="VOS1683" s="14"/>
      <c r="VOT1683" s="14"/>
      <c r="VOU1683" s="14"/>
      <c r="VOV1683" s="14"/>
      <c r="VOW1683" s="14"/>
      <c r="VOX1683" s="14"/>
      <c r="VOY1683" s="14"/>
      <c r="VOZ1683" s="14"/>
      <c r="VPA1683" s="14"/>
      <c r="VPB1683" s="14"/>
      <c r="VPC1683" s="14"/>
      <c r="VPD1683" s="14"/>
      <c r="VPE1683" s="14"/>
      <c r="VPF1683" s="14"/>
      <c r="VPG1683" s="14"/>
      <c r="VPH1683" s="14"/>
      <c r="VPI1683" s="14"/>
      <c r="VPJ1683" s="14"/>
      <c r="VPK1683" s="14"/>
      <c r="VPL1683" s="14"/>
      <c r="VPM1683" s="14"/>
      <c r="VPN1683" s="14"/>
      <c r="VPO1683" s="14"/>
      <c r="VPP1683" s="14"/>
      <c r="VPQ1683" s="14"/>
      <c r="VPR1683" s="14"/>
      <c r="VPS1683" s="14"/>
      <c r="VPT1683" s="14"/>
      <c r="VPU1683" s="14"/>
      <c r="VPV1683" s="14"/>
      <c r="VPW1683" s="14"/>
      <c r="VPX1683" s="14"/>
      <c r="VPY1683" s="14"/>
      <c r="VPZ1683" s="14"/>
      <c r="VQA1683" s="14"/>
      <c r="VQB1683" s="14"/>
      <c r="VQC1683" s="14"/>
      <c r="VQD1683" s="14"/>
      <c r="VQE1683" s="14"/>
      <c r="VQF1683" s="14"/>
      <c r="VQG1683" s="14"/>
      <c r="VQH1683" s="14"/>
      <c r="VQI1683" s="14"/>
      <c r="VQJ1683" s="14"/>
      <c r="VQK1683" s="14"/>
      <c r="VQL1683" s="14"/>
      <c r="VQM1683" s="14"/>
      <c r="VQN1683" s="14"/>
      <c r="VQO1683" s="14"/>
      <c r="VQP1683" s="14"/>
      <c r="VQQ1683" s="14"/>
      <c r="VQR1683" s="14"/>
      <c r="VQS1683" s="14"/>
      <c r="VQT1683" s="14"/>
      <c r="VQU1683" s="14"/>
      <c r="VQV1683" s="14"/>
      <c r="VQW1683" s="14"/>
      <c r="VQX1683" s="14"/>
      <c r="VQY1683" s="14"/>
      <c r="VQZ1683" s="14"/>
      <c r="VRA1683" s="14"/>
      <c r="VRB1683" s="14"/>
      <c r="VRC1683" s="14"/>
      <c r="VRD1683" s="14"/>
      <c r="VRE1683" s="14"/>
      <c r="VRF1683" s="14"/>
      <c r="VRG1683" s="14"/>
      <c r="VRH1683" s="14"/>
      <c r="VRI1683" s="14"/>
      <c r="VRJ1683" s="14"/>
      <c r="VRK1683" s="14"/>
      <c r="VRL1683" s="14"/>
      <c r="VRM1683" s="14"/>
      <c r="VRN1683" s="14"/>
      <c r="VRO1683" s="14"/>
      <c r="VRP1683" s="14"/>
      <c r="VRQ1683" s="14"/>
      <c r="VRR1683" s="14"/>
      <c r="VRS1683" s="14"/>
      <c r="VRT1683" s="14"/>
      <c r="VRU1683" s="14"/>
      <c r="VRV1683" s="14"/>
      <c r="VRW1683" s="14"/>
      <c r="VRX1683" s="14"/>
      <c r="VRY1683" s="14"/>
      <c r="VRZ1683" s="14"/>
      <c r="VSA1683" s="14"/>
      <c r="VSB1683" s="14"/>
      <c r="VSC1683" s="14"/>
      <c r="VSD1683" s="14"/>
      <c r="VSE1683" s="14"/>
      <c r="VSF1683" s="14"/>
      <c r="VSG1683" s="14"/>
      <c r="VSH1683" s="14"/>
      <c r="VSI1683" s="14"/>
      <c r="VSJ1683" s="14"/>
      <c r="VSK1683" s="14"/>
      <c r="VSL1683" s="14"/>
      <c r="VSM1683" s="14"/>
      <c r="VSN1683" s="14"/>
      <c r="VSO1683" s="14"/>
      <c r="VSP1683" s="14"/>
      <c r="VSQ1683" s="14"/>
      <c r="VSR1683" s="14"/>
      <c r="VSS1683" s="14"/>
      <c r="VST1683" s="14"/>
      <c r="VSU1683" s="14"/>
      <c r="VSV1683" s="14"/>
      <c r="VSW1683" s="14"/>
      <c r="VSX1683" s="14"/>
      <c r="VSY1683" s="14"/>
      <c r="VSZ1683" s="14"/>
      <c r="VTA1683" s="14"/>
      <c r="VTB1683" s="14"/>
      <c r="VTC1683" s="14"/>
      <c r="VTD1683" s="14"/>
      <c r="VTE1683" s="14"/>
      <c r="VTF1683" s="14"/>
      <c r="VTG1683" s="14"/>
      <c r="VTH1683" s="14"/>
      <c r="VTI1683" s="14"/>
      <c r="VTJ1683" s="14"/>
      <c r="VTK1683" s="14"/>
      <c r="VTL1683" s="14"/>
      <c r="VTM1683" s="14"/>
      <c r="VTN1683" s="14"/>
      <c r="VTO1683" s="14"/>
      <c r="VTP1683" s="14"/>
      <c r="VTQ1683" s="14"/>
      <c r="VTR1683" s="14"/>
      <c r="VTS1683" s="14"/>
      <c r="VTT1683" s="14"/>
      <c r="VTU1683" s="14"/>
      <c r="VTV1683" s="14"/>
      <c r="VTW1683" s="14"/>
      <c r="VTX1683" s="14"/>
      <c r="VTY1683" s="14"/>
      <c r="VTZ1683" s="14"/>
      <c r="VUA1683" s="14"/>
      <c r="VUB1683" s="14"/>
      <c r="VUC1683" s="14"/>
      <c r="VUD1683" s="14"/>
      <c r="VUE1683" s="14"/>
      <c r="VUF1683" s="14"/>
      <c r="VUG1683" s="14"/>
      <c r="VUH1683" s="14"/>
      <c r="VUI1683" s="14"/>
      <c r="VUJ1683" s="14"/>
      <c r="VUK1683" s="14"/>
      <c r="VUL1683" s="14"/>
      <c r="VUM1683" s="14"/>
      <c r="VUN1683" s="14"/>
      <c r="VUO1683" s="14"/>
      <c r="VUP1683" s="14"/>
      <c r="VUQ1683" s="14"/>
      <c r="VUR1683" s="14"/>
      <c r="VUS1683" s="14"/>
      <c r="VUT1683" s="14"/>
      <c r="VUU1683" s="14"/>
      <c r="VUV1683" s="14"/>
      <c r="VUW1683" s="14"/>
      <c r="VUX1683" s="14"/>
      <c r="VUY1683" s="14"/>
      <c r="VUZ1683" s="14"/>
      <c r="VVA1683" s="14"/>
      <c r="VVB1683" s="14"/>
      <c r="VVC1683" s="14"/>
      <c r="VVD1683" s="14"/>
      <c r="VVE1683" s="14"/>
      <c r="VVF1683" s="14"/>
      <c r="VVG1683" s="14"/>
      <c r="VVH1683" s="14"/>
      <c r="VVI1683" s="14"/>
      <c r="VVJ1683" s="14"/>
      <c r="VVK1683" s="14"/>
      <c r="VVL1683" s="14"/>
      <c r="VVM1683" s="14"/>
      <c r="VVN1683" s="14"/>
      <c r="VVO1683" s="14"/>
      <c r="VVP1683" s="14"/>
      <c r="VVQ1683" s="14"/>
      <c r="VVR1683" s="14"/>
      <c r="VVS1683" s="14"/>
      <c r="VVT1683" s="14"/>
      <c r="VVU1683" s="14"/>
      <c r="VVV1683" s="14"/>
      <c r="VVW1683" s="14"/>
      <c r="VVX1683" s="14"/>
      <c r="VVY1683" s="14"/>
      <c r="VVZ1683" s="14"/>
      <c r="VWA1683" s="14"/>
      <c r="VWB1683" s="14"/>
      <c r="VWC1683" s="14"/>
      <c r="VWD1683" s="14"/>
      <c r="VWE1683" s="14"/>
      <c r="VWF1683" s="14"/>
      <c r="VWG1683" s="14"/>
      <c r="VWH1683" s="14"/>
      <c r="VWI1683" s="14"/>
      <c r="VWJ1683" s="14"/>
      <c r="VWK1683" s="14"/>
      <c r="VWL1683" s="14"/>
      <c r="VWM1683" s="14"/>
      <c r="VWN1683" s="14"/>
      <c r="VWO1683" s="14"/>
      <c r="VWP1683" s="14"/>
      <c r="VWQ1683" s="14"/>
      <c r="VWR1683" s="14"/>
      <c r="VWS1683" s="14"/>
      <c r="VWT1683" s="14"/>
      <c r="VWU1683" s="14"/>
      <c r="VWV1683" s="14"/>
      <c r="VWW1683" s="14"/>
      <c r="VWX1683" s="14"/>
      <c r="VWY1683" s="14"/>
      <c r="VWZ1683" s="14"/>
      <c r="VXA1683" s="14"/>
      <c r="VXB1683" s="14"/>
      <c r="VXC1683" s="14"/>
      <c r="VXD1683" s="14"/>
      <c r="VXE1683" s="14"/>
      <c r="VXF1683" s="14"/>
      <c r="VXG1683" s="14"/>
      <c r="VXH1683" s="14"/>
      <c r="VXI1683" s="14"/>
      <c r="VXJ1683" s="14"/>
      <c r="VXK1683" s="14"/>
      <c r="VXL1683" s="14"/>
      <c r="VXM1683" s="14"/>
      <c r="VXN1683" s="14"/>
      <c r="VXO1683" s="14"/>
      <c r="VXP1683" s="14"/>
      <c r="VXQ1683" s="14"/>
      <c r="VXR1683" s="14"/>
      <c r="VXS1683" s="14"/>
      <c r="VXT1683" s="14"/>
      <c r="VXU1683" s="14"/>
      <c r="VXV1683" s="14"/>
      <c r="VXW1683" s="14"/>
      <c r="VXX1683" s="14"/>
      <c r="VXY1683" s="14"/>
      <c r="VXZ1683" s="14"/>
      <c r="VYA1683" s="14"/>
      <c r="VYB1683" s="14"/>
      <c r="VYC1683" s="14"/>
      <c r="VYD1683" s="14"/>
      <c r="VYE1683" s="14"/>
      <c r="VYF1683" s="14"/>
      <c r="VYG1683" s="14"/>
      <c r="VYH1683" s="14"/>
      <c r="VYI1683" s="14"/>
      <c r="VYJ1683" s="14"/>
      <c r="VYK1683" s="14"/>
      <c r="VYL1683" s="14"/>
      <c r="VYM1683" s="14"/>
      <c r="VYN1683" s="14"/>
      <c r="VYO1683" s="14"/>
      <c r="VYP1683" s="14"/>
      <c r="VYQ1683" s="14"/>
      <c r="VYR1683" s="14"/>
      <c r="VYS1683" s="14"/>
      <c r="VYT1683" s="14"/>
      <c r="VYU1683" s="14"/>
      <c r="VYV1683" s="14"/>
      <c r="VYW1683" s="14"/>
      <c r="VYX1683" s="14"/>
      <c r="VYY1683" s="14"/>
      <c r="VYZ1683" s="14"/>
      <c r="VZA1683" s="14"/>
      <c r="VZB1683" s="14"/>
      <c r="VZC1683" s="14"/>
      <c r="VZD1683" s="14"/>
      <c r="VZE1683" s="14"/>
      <c r="VZF1683" s="14"/>
      <c r="VZG1683" s="14"/>
      <c r="VZH1683" s="14"/>
      <c r="VZI1683" s="14"/>
      <c r="VZJ1683" s="14"/>
      <c r="VZK1683" s="14"/>
      <c r="VZL1683" s="14"/>
      <c r="VZM1683" s="14"/>
      <c r="VZN1683" s="14"/>
      <c r="VZO1683" s="14"/>
      <c r="VZP1683" s="14"/>
      <c r="VZQ1683" s="14"/>
      <c r="VZR1683" s="14"/>
      <c r="VZS1683" s="14"/>
      <c r="VZT1683" s="14"/>
      <c r="VZU1683" s="14"/>
      <c r="VZV1683" s="14"/>
      <c r="VZW1683" s="14"/>
      <c r="VZX1683" s="14"/>
      <c r="VZY1683" s="14"/>
      <c r="VZZ1683" s="14"/>
      <c r="WAA1683" s="14"/>
      <c r="WAB1683" s="14"/>
      <c r="WAC1683" s="14"/>
      <c r="WAD1683" s="14"/>
      <c r="WAE1683" s="14"/>
      <c r="WAF1683" s="14"/>
      <c r="WAG1683" s="14"/>
      <c r="WAH1683" s="14"/>
      <c r="WAI1683" s="14"/>
      <c r="WAJ1683" s="14"/>
      <c r="WAK1683" s="14"/>
      <c r="WAL1683" s="14"/>
      <c r="WAM1683" s="14"/>
      <c r="WAN1683" s="14"/>
      <c r="WAO1683" s="14"/>
      <c r="WAP1683" s="14"/>
      <c r="WAQ1683" s="14"/>
      <c r="WAR1683" s="14"/>
      <c r="WAS1683" s="14"/>
      <c r="WAT1683" s="14"/>
      <c r="WAU1683" s="14"/>
      <c r="WAV1683" s="14"/>
      <c r="WAW1683" s="14"/>
      <c r="WAX1683" s="14"/>
      <c r="WAY1683" s="14"/>
      <c r="WAZ1683" s="14"/>
      <c r="WBA1683" s="14"/>
      <c r="WBB1683" s="14"/>
      <c r="WBC1683" s="14"/>
      <c r="WBD1683" s="14"/>
      <c r="WBE1683" s="14"/>
      <c r="WBF1683" s="14"/>
      <c r="WBG1683" s="14"/>
      <c r="WBH1683" s="14"/>
      <c r="WBI1683" s="14"/>
      <c r="WBJ1683" s="14"/>
      <c r="WBK1683" s="14"/>
      <c r="WBL1683" s="14"/>
      <c r="WBM1683" s="14"/>
      <c r="WBN1683" s="14"/>
      <c r="WBO1683" s="14"/>
      <c r="WBP1683" s="14"/>
      <c r="WBQ1683" s="14"/>
      <c r="WBR1683" s="14"/>
      <c r="WBS1683" s="14"/>
      <c r="WBT1683" s="14"/>
      <c r="WBU1683" s="14"/>
      <c r="WBV1683" s="14"/>
      <c r="WBW1683" s="14"/>
      <c r="WBX1683" s="14"/>
      <c r="WBY1683" s="14"/>
      <c r="WBZ1683" s="14"/>
      <c r="WCA1683" s="14"/>
      <c r="WCB1683" s="14"/>
      <c r="WCC1683" s="14"/>
      <c r="WCD1683" s="14"/>
      <c r="WCE1683" s="14"/>
      <c r="WCF1683" s="14"/>
      <c r="WCG1683" s="14"/>
      <c r="WCH1683" s="14"/>
      <c r="WCI1683" s="14"/>
      <c r="WCJ1683" s="14"/>
      <c r="WCK1683" s="14"/>
      <c r="WCL1683" s="14"/>
      <c r="WCM1683" s="14"/>
      <c r="WCN1683" s="14"/>
      <c r="WCO1683" s="14"/>
      <c r="WCP1683" s="14"/>
      <c r="WCQ1683" s="14"/>
      <c r="WCR1683" s="14"/>
      <c r="WCS1683" s="14"/>
      <c r="WCT1683" s="14"/>
      <c r="WCU1683" s="14"/>
      <c r="WCV1683" s="14"/>
      <c r="WCW1683" s="14"/>
      <c r="WCX1683" s="14"/>
      <c r="WCY1683" s="14"/>
      <c r="WCZ1683" s="14"/>
      <c r="WDA1683" s="14"/>
      <c r="WDB1683" s="14"/>
      <c r="WDC1683" s="14"/>
      <c r="WDD1683" s="14"/>
      <c r="WDE1683" s="14"/>
      <c r="WDF1683" s="14"/>
      <c r="WDG1683" s="14"/>
      <c r="WDH1683" s="14"/>
      <c r="WDI1683" s="14"/>
      <c r="WDJ1683" s="14"/>
      <c r="WDK1683" s="14"/>
      <c r="WDL1683" s="14"/>
      <c r="WDM1683" s="14"/>
      <c r="WDN1683" s="14"/>
      <c r="WDO1683" s="14"/>
      <c r="WDP1683" s="14"/>
      <c r="WDQ1683" s="14"/>
      <c r="WDR1683" s="14"/>
      <c r="WDS1683" s="14"/>
      <c r="WDT1683" s="14"/>
      <c r="WDU1683" s="14"/>
      <c r="WDV1683" s="14"/>
      <c r="WDW1683" s="14"/>
      <c r="WDX1683" s="14"/>
      <c r="WDY1683" s="14"/>
      <c r="WDZ1683" s="14"/>
      <c r="WEA1683" s="14"/>
      <c r="WEB1683" s="14"/>
      <c r="WEC1683" s="14"/>
      <c r="WED1683" s="14"/>
      <c r="WEE1683" s="14"/>
      <c r="WEF1683" s="14"/>
      <c r="WEG1683" s="14"/>
      <c r="WEH1683" s="14"/>
      <c r="WEI1683" s="14"/>
      <c r="WEJ1683" s="14"/>
      <c r="WEK1683" s="14"/>
      <c r="WEL1683" s="14"/>
      <c r="WEM1683" s="14"/>
      <c r="WEN1683" s="14"/>
      <c r="WEO1683" s="14"/>
      <c r="WEP1683" s="14"/>
      <c r="WEQ1683" s="14"/>
      <c r="WER1683" s="14"/>
      <c r="WES1683" s="14"/>
      <c r="WET1683" s="14"/>
      <c r="WEU1683" s="14"/>
      <c r="WEV1683" s="14"/>
      <c r="WEW1683" s="14"/>
      <c r="WEX1683" s="14"/>
      <c r="WEY1683" s="14"/>
      <c r="WEZ1683" s="14"/>
      <c r="WFA1683" s="14"/>
      <c r="WFB1683" s="14"/>
      <c r="WFC1683" s="14"/>
      <c r="WFD1683" s="14"/>
      <c r="WFE1683" s="14"/>
      <c r="WFF1683" s="14"/>
      <c r="WFG1683" s="14"/>
      <c r="WFH1683" s="14"/>
      <c r="WFI1683" s="14"/>
      <c r="WFJ1683" s="14"/>
      <c r="WFK1683" s="14"/>
      <c r="WFL1683" s="14"/>
      <c r="WFM1683" s="14"/>
      <c r="WFN1683" s="14"/>
      <c r="WFO1683" s="14"/>
      <c r="WFP1683" s="14"/>
      <c r="WFQ1683" s="14"/>
      <c r="WFR1683" s="14"/>
      <c r="WFS1683" s="14"/>
      <c r="WFT1683" s="14"/>
      <c r="WFU1683" s="14"/>
      <c r="WFV1683" s="14"/>
      <c r="WFW1683" s="14"/>
      <c r="WFX1683" s="14"/>
      <c r="WFY1683" s="14"/>
      <c r="WFZ1683" s="14"/>
      <c r="WGA1683" s="14"/>
      <c r="WGB1683" s="14"/>
      <c r="WGC1683" s="14"/>
      <c r="WGD1683" s="14"/>
      <c r="WGE1683" s="14"/>
      <c r="WGF1683" s="14"/>
      <c r="WGG1683" s="14"/>
      <c r="WGH1683" s="14"/>
      <c r="WGI1683" s="14"/>
      <c r="WGJ1683" s="14"/>
      <c r="WGK1683" s="14"/>
      <c r="WGL1683" s="14"/>
      <c r="WGM1683" s="14"/>
      <c r="WGN1683" s="14"/>
      <c r="WGO1683" s="14"/>
      <c r="WGP1683" s="14"/>
      <c r="WGQ1683" s="14"/>
      <c r="WGR1683" s="14"/>
      <c r="WGS1683" s="14"/>
      <c r="WGT1683" s="14"/>
      <c r="WGU1683" s="14"/>
      <c r="WGV1683" s="14"/>
      <c r="WGW1683" s="14"/>
      <c r="WGX1683" s="14"/>
      <c r="WGY1683" s="14"/>
      <c r="WGZ1683" s="14"/>
      <c r="WHA1683" s="14"/>
      <c r="WHB1683" s="14"/>
      <c r="WHC1683" s="14"/>
      <c r="WHD1683" s="14"/>
      <c r="WHE1683" s="14"/>
      <c r="WHF1683" s="14"/>
      <c r="WHG1683" s="14"/>
      <c r="WHH1683" s="14"/>
      <c r="WHI1683" s="14"/>
      <c r="WHJ1683" s="14"/>
      <c r="WHK1683" s="14"/>
      <c r="WHL1683" s="14"/>
      <c r="WHM1683" s="14"/>
      <c r="WHN1683" s="14"/>
      <c r="WHO1683" s="14"/>
      <c r="WHP1683" s="14"/>
      <c r="WHQ1683" s="14"/>
      <c r="WHR1683" s="14"/>
      <c r="WHS1683" s="14"/>
      <c r="WHT1683" s="14"/>
      <c r="WHU1683" s="14"/>
      <c r="WHV1683" s="14"/>
      <c r="WHW1683" s="14"/>
      <c r="WHX1683" s="14"/>
      <c r="WHY1683" s="14"/>
      <c r="WHZ1683" s="14"/>
      <c r="WIA1683" s="14"/>
      <c r="WIB1683" s="14"/>
      <c r="WIC1683" s="14"/>
      <c r="WID1683" s="14"/>
      <c r="WIE1683" s="14"/>
      <c r="WIF1683" s="14"/>
      <c r="WIG1683" s="14"/>
      <c r="WIH1683" s="14"/>
      <c r="WII1683" s="14"/>
      <c r="WIJ1683" s="14"/>
      <c r="WIK1683" s="14"/>
      <c r="WIL1683" s="14"/>
      <c r="WIM1683" s="14"/>
      <c r="WIN1683" s="14"/>
      <c r="WIO1683" s="14"/>
      <c r="WIP1683" s="14"/>
      <c r="WIQ1683" s="14"/>
      <c r="WIR1683" s="14"/>
      <c r="WIS1683" s="14"/>
      <c r="WIT1683" s="14"/>
      <c r="WIU1683" s="14"/>
      <c r="WIV1683" s="14"/>
      <c r="WIW1683" s="14"/>
      <c r="WIX1683" s="14"/>
      <c r="WIY1683" s="14"/>
      <c r="WIZ1683" s="14"/>
      <c r="WJA1683" s="14"/>
      <c r="WJB1683" s="14"/>
      <c r="WJC1683" s="14"/>
      <c r="WJD1683" s="14"/>
      <c r="WJE1683" s="14"/>
      <c r="WJF1683" s="14"/>
      <c r="WJG1683" s="14"/>
      <c r="WJH1683" s="14"/>
      <c r="WJI1683" s="14"/>
      <c r="WJJ1683" s="14"/>
      <c r="WJK1683" s="14"/>
      <c r="WJL1683" s="14"/>
      <c r="WJM1683" s="14"/>
      <c r="WJN1683" s="14"/>
      <c r="WJO1683" s="14"/>
      <c r="WJP1683" s="14"/>
      <c r="WJQ1683" s="14"/>
      <c r="WJR1683" s="14"/>
      <c r="WJS1683" s="14"/>
      <c r="WJT1683" s="14"/>
      <c r="WJU1683" s="14"/>
      <c r="WJV1683" s="14"/>
      <c r="WJW1683" s="14"/>
      <c r="WJX1683" s="14"/>
      <c r="WJY1683" s="14"/>
      <c r="WJZ1683" s="14"/>
      <c r="WKA1683" s="14"/>
      <c r="WKB1683" s="14"/>
      <c r="WKC1683" s="14"/>
      <c r="WKD1683" s="14"/>
      <c r="WKE1683" s="14"/>
      <c r="WKF1683" s="14"/>
      <c r="WKG1683" s="14"/>
      <c r="WKH1683" s="14"/>
      <c r="WKI1683" s="14"/>
      <c r="WKJ1683" s="14"/>
      <c r="WKK1683" s="14"/>
      <c r="WKL1683" s="14"/>
      <c r="WKM1683" s="14"/>
      <c r="WKN1683" s="14"/>
      <c r="WKO1683" s="14"/>
      <c r="WKP1683" s="14"/>
      <c r="WKQ1683" s="14"/>
      <c r="WKR1683" s="14"/>
      <c r="WKS1683" s="14"/>
      <c r="WKT1683" s="14"/>
      <c r="WKU1683" s="14"/>
      <c r="WKV1683" s="14"/>
      <c r="WKW1683" s="14"/>
      <c r="WKX1683" s="14"/>
      <c r="WKY1683" s="14"/>
      <c r="WKZ1683" s="14"/>
      <c r="WLA1683" s="14"/>
      <c r="WLB1683" s="14"/>
      <c r="WLC1683" s="14"/>
      <c r="WLD1683" s="14"/>
      <c r="WLE1683" s="14"/>
      <c r="WLF1683" s="14"/>
      <c r="WLG1683" s="14"/>
      <c r="WLH1683" s="14"/>
      <c r="WLI1683" s="14"/>
      <c r="WLJ1683" s="14"/>
      <c r="WLK1683" s="14"/>
      <c r="WLL1683" s="14"/>
      <c r="WLM1683" s="14"/>
      <c r="WLN1683" s="14"/>
      <c r="WLO1683" s="14"/>
      <c r="WLP1683" s="14"/>
      <c r="WLQ1683" s="14"/>
      <c r="WLR1683" s="14"/>
      <c r="WLS1683" s="14"/>
      <c r="WLT1683" s="14"/>
      <c r="WLU1683" s="14"/>
      <c r="WLV1683" s="14"/>
      <c r="WLW1683" s="14"/>
      <c r="WLX1683" s="14"/>
      <c r="WLY1683" s="14"/>
      <c r="WLZ1683" s="14"/>
      <c r="WMA1683" s="14"/>
      <c r="WMB1683" s="14"/>
      <c r="WMC1683" s="14"/>
      <c r="WMD1683" s="14"/>
      <c r="WME1683" s="14"/>
      <c r="WMF1683" s="14"/>
      <c r="WMG1683" s="14"/>
      <c r="WMH1683" s="14"/>
      <c r="WMI1683" s="14"/>
      <c r="WMJ1683" s="14"/>
      <c r="WMK1683" s="14"/>
      <c r="WML1683" s="14"/>
      <c r="WMM1683" s="14"/>
      <c r="WMN1683" s="14"/>
      <c r="WMO1683" s="14"/>
      <c r="WMP1683" s="14"/>
      <c r="WMQ1683" s="14"/>
      <c r="WMR1683" s="14"/>
      <c r="WMS1683" s="14"/>
      <c r="WMT1683" s="14"/>
      <c r="WMU1683" s="14"/>
      <c r="WMV1683" s="14"/>
      <c r="WMW1683" s="14"/>
      <c r="WMX1683" s="14"/>
      <c r="WMY1683" s="14"/>
      <c r="WMZ1683" s="14"/>
      <c r="WNA1683" s="14"/>
      <c r="WNB1683" s="14"/>
      <c r="WNC1683" s="14"/>
      <c r="WND1683" s="14"/>
      <c r="WNE1683" s="14"/>
      <c r="WNF1683" s="14"/>
      <c r="WNG1683" s="14"/>
      <c r="WNH1683" s="14"/>
      <c r="WNI1683" s="14"/>
      <c r="WNJ1683" s="14"/>
      <c r="WNK1683" s="14"/>
      <c r="WNL1683" s="14"/>
      <c r="WNM1683" s="14"/>
      <c r="WNN1683" s="14"/>
      <c r="WNO1683" s="14"/>
      <c r="WNP1683" s="14"/>
      <c r="WNQ1683" s="14"/>
      <c r="WNR1683" s="14"/>
      <c r="WNS1683" s="14"/>
      <c r="WNT1683" s="14"/>
      <c r="WNU1683" s="14"/>
      <c r="WNV1683" s="14"/>
      <c r="WNW1683" s="14"/>
      <c r="WNX1683" s="14"/>
      <c r="WNY1683" s="14"/>
      <c r="WNZ1683" s="14"/>
      <c r="WOA1683" s="14"/>
      <c r="WOB1683" s="14"/>
      <c r="WOC1683" s="14"/>
      <c r="WOD1683" s="14"/>
      <c r="WOE1683" s="14"/>
      <c r="WOF1683" s="14"/>
      <c r="WOG1683" s="14"/>
      <c r="WOH1683" s="14"/>
      <c r="WOI1683" s="14"/>
      <c r="WOJ1683" s="14"/>
      <c r="WOK1683" s="14"/>
      <c r="WOL1683" s="14"/>
      <c r="WOM1683" s="14"/>
      <c r="WON1683" s="14"/>
      <c r="WOO1683" s="14"/>
      <c r="WOP1683" s="14"/>
      <c r="WOQ1683" s="14"/>
      <c r="WOR1683" s="14"/>
      <c r="WOS1683" s="14"/>
      <c r="WOT1683" s="14"/>
      <c r="WOU1683" s="14"/>
      <c r="WOV1683" s="14"/>
      <c r="WOW1683" s="14"/>
      <c r="WOX1683" s="14"/>
      <c r="WOY1683" s="14"/>
      <c r="WOZ1683" s="14"/>
      <c r="WPA1683" s="14"/>
      <c r="WPB1683" s="14"/>
      <c r="WPC1683" s="14"/>
      <c r="WPD1683" s="14"/>
      <c r="WPE1683" s="14"/>
      <c r="WPF1683" s="14"/>
      <c r="WPG1683" s="14"/>
      <c r="WPH1683" s="14"/>
      <c r="WPI1683" s="14"/>
      <c r="WPJ1683" s="14"/>
      <c r="WPK1683" s="14"/>
      <c r="WPL1683" s="14"/>
      <c r="WPM1683" s="14"/>
      <c r="WPN1683" s="14"/>
      <c r="WPO1683" s="14"/>
      <c r="WPP1683" s="14"/>
      <c r="WPQ1683" s="14"/>
      <c r="WPR1683" s="14"/>
      <c r="WPS1683" s="14"/>
      <c r="WPT1683" s="14"/>
      <c r="WPU1683" s="14"/>
      <c r="WPV1683" s="14"/>
      <c r="WPW1683" s="14"/>
      <c r="WPX1683" s="14"/>
      <c r="WPY1683" s="14"/>
      <c r="WPZ1683" s="14"/>
      <c r="WQA1683" s="14"/>
      <c r="WQB1683" s="14"/>
      <c r="WQC1683" s="14"/>
      <c r="WQD1683" s="14"/>
      <c r="WQE1683" s="14"/>
      <c r="WQF1683" s="14"/>
      <c r="WQG1683" s="14"/>
      <c r="WQH1683" s="14"/>
      <c r="WQI1683" s="14"/>
      <c r="WQJ1683" s="14"/>
      <c r="WQK1683" s="14"/>
      <c r="WQL1683" s="14"/>
      <c r="WQM1683" s="14"/>
      <c r="WQN1683" s="14"/>
      <c r="WQO1683" s="14"/>
      <c r="WQP1683" s="14"/>
      <c r="WQQ1683" s="14"/>
      <c r="WQR1683" s="14"/>
      <c r="WQS1683" s="14"/>
      <c r="WQT1683" s="14"/>
      <c r="WQU1683" s="14"/>
      <c r="WQV1683" s="14"/>
      <c r="WQW1683" s="14"/>
      <c r="WQX1683" s="14"/>
      <c r="WQY1683" s="14"/>
      <c r="WQZ1683" s="14"/>
      <c r="WRA1683" s="14"/>
      <c r="WRB1683" s="14"/>
      <c r="WRC1683" s="14"/>
      <c r="WRD1683" s="14"/>
      <c r="WRE1683" s="14"/>
      <c r="WRF1683" s="14"/>
      <c r="WRG1683" s="14"/>
      <c r="WRH1683" s="14"/>
      <c r="WRI1683" s="14"/>
      <c r="WRJ1683" s="14"/>
      <c r="WRK1683" s="14"/>
      <c r="WRL1683" s="14"/>
      <c r="WRM1683" s="14"/>
      <c r="WRN1683" s="14"/>
      <c r="WRO1683" s="14"/>
      <c r="WRP1683" s="14"/>
      <c r="WRQ1683" s="14"/>
      <c r="WRR1683" s="14"/>
      <c r="WRS1683" s="14"/>
      <c r="WRT1683" s="14"/>
      <c r="WRU1683" s="14"/>
      <c r="WRV1683" s="14"/>
      <c r="WRW1683" s="14"/>
      <c r="WRX1683" s="14"/>
      <c r="WRY1683" s="14"/>
      <c r="WRZ1683" s="14"/>
      <c r="WSA1683" s="14"/>
      <c r="WSB1683" s="14"/>
      <c r="WSC1683" s="14"/>
      <c r="WSD1683" s="14"/>
      <c r="WSE1683" s="14"/>
      <c r="WSF1683" s="14"/>
      <c r="WSG1683" s="14"/>
      <c r="WSH1683" s="14"/>
      <c r="WSI1683" s="14"/>
      <c r="WSJ1683" s="14"/>
      <c r="WSK1683" s="14"/>
      <c r="WSL1683" s="14"/>
      <c r="WSM1683" s="14"/>
      <c r="WSN1683" s="14"/>
      <c r="WSO1683" s="14"/>
      <c r="WSP1683" s="14"/>
      <c r="WSQ1683" s="14"/>
      <c r="WSR1683" s="14"/>
      <c r="WSS1683" s="14"/>
      <c r="WST1683" s="14"/>
      <c r="WSU1683" s="14"/>
      <c r="WSV1683" s="14"/>
      <c r="WSW1683" s="14"/>
      <c r="WSX1683" s="14"/>
      <c r="WSY1683" s="14"/>
      <c r="WSZ1683" s="14"/>
      <c r="WTA1683" s="14"/>
      <c r="WTB1683" s="14"/>
      <c r="WTC1683" s="14"/>
      <c r="WTD1683" s="14"/>
      <c r="WTE1683" s="14"/>
      <c r="WTF1683" s="14"/>
      <c r="WTG1683" s="14"/>
      <c r="WTH1683" s="14"/>
      <c r="WTI1683" s="14"/>
      <c r="WTJ1683" s="14"/>
      <c r="WTK1683" s="14"/>
      <c r="WTL1683" s="14"/>
      <c r="WTM1683" s="14"/>
      <c r="WTN1683" s="14"/>
      <c r="WTO1683" s="14"/>
      <c r="WTP1683" s="14"/>
      <c r="WTQ1683" s="14"/>
      <c r="WTR1683" s="14"/>
      <c r="WTS1683" s="14"/>
      <c r="WTT1683" s="14"/>
      <c r="WTU1683" s="14"/>
      <c r="WTV1683" s="14"/>
      <c r="WTW1683" s="14"/>
      <c r="WTX1683" s="14"/>
      <c r="WTY1683" s="14"/>
      <c r="WTZ1683" s="14"/>
      <c r="WUA1683" s="14"/>
      <c r="WUB1683" s="14"/>
      <c r="WUC1683" s="14"/>
      <c r="WUD1683" s="14"/>
      <c r="WUE1683" s="14"/>
      <c r="WUF1683" s="14"/>
      <c r="WUG1683" s="14"/>
      <c r="WUH1683" s="14"/>
      <c r="WUI1683" s="14"/>
      <c r="WUJ1683" s="14"/>
      <c r="WUK1683" s="14"/>
      <c r="WUL1683" s="14"/>
      <c r="WUM1683" s="14"/>
      <c r="WUN1683" s="14"/>
      <c r="WUO1683" s="14"/>
      <c r="WUP1683" s="14"/>
      <c r="WUQ1683" s="14"/>
      <c r="WUR1683" s="14"/>
      <c r="WUS1683" s="14"/>
      <c r="WUT1683" s="14"/>
      <c r="WUU1683" s="14"/>
      <c r="WUV1683" s="14"/>
      <c r="WUW1683" s="14"/>
      <c r="WUX1683" s="14"/>
      <c r="WUY1683" s="14"/>
      <c r="WUZ1683" s="14"/>
      <c r="WVA1683" s="14"/>
      <c r="WVB1683" s="14"/>
      <c r="WVC1683" s="14"/>
      <c r="WVD1683" s="14"/>
      <c r="WVE1683" s="14"/>
      <c r="WVF1683" s="14"/>
      <c r="WVG1683" s="14"/>
      <c r="WVH1683" s="14"/>
      <c r="WVI1683" s="14"/>
      <c r="WVJ1683" s="14"/>
      <c r="WVK1683" s="14"/>
      <c r="WVL1683" s="14"/>
      <c r="WVM1683" s="14"/>
      <c r="WVN1683" s="14"/>
      <c r="WVO1683" s="14"/>
      <c r="WVP1683" s="14"/>
      <c r="WVQ1683" s="14"/>
      <c r="WVR1683" s="14"/>
      <c r="WVS1683" s="14"/>
      <c r="WVT1683" s="14"/>
      <c r="WVU1683" s="14"/>
      <c r="WVV1683" s="14"/>
      <c r="WVW1683" s="14"/>
      <c r="WVX1683" s="14"/>
      <c r="WVY1683" s="14"/>
      <c r="WVZ1683" s="14"/>
      <c r="WWA1683" s="14"/>
      <c r="WWB1683" s="14"/>
      <c r="WWC1683" s="14"/>
      <c r="WWD1683" s="14"/>
      <c r="WWE1683" s="14"/>
      <c r="WWF1683" s="14"/>
      <c r="WWG1683" s="14"/>
      <c r="WWH1683" s="14"/>
      <c r="WWI1683" s="14"/>
      <c r="WWJ1683" s="14"/>
      <c r="WWK1683" s="14"/>
      <c r="WWL1683" s="14"/>
      <c r="WWM1683" s="14"/>
      <c r="WWN1683" s="14"/>
      <c r="WWO1683" s="14"/>
      <c r="WWP1683" s="14"/>
      <c r="WWQ1683" s="14"/>
      <c r="WWR1683" s="14"/>
      <c r="WWS1683" s="14"/>
      <c r="WWT1683" s="14"/>
      <c r="WWU1683" s="14"/>
      <c r="WWV1683" s="14"/>
      <c r="WWW1683" s="14"/>
      <c r="WWX1683" s="14"/>
      <c r="WWY1683" s="14"/>
      <c r="WWZ1683" s="14"/>
      <c r="WXA1683" s="14"/>
      <c r="WXB1683" s="14"/>
      <c r="WXC1683" s="14"/>
      <c r="WXD1683" s="14"/>
      <c r="WXE1683" s="14"/>
      <c r="WXF1683" s="14"/>
      <c r="WXG1683" s="14"/>
      <c r="WXH1683" s="14"/>
      <c r="WXI1683" s="14"/>
      <c r="WXJ1683" s="14"/>
      <c r="WXK1683" s="14"/>
      <c r="WXL1683" s="14"/>
      <c r="WXM1683" s="14"/>
      <c r="WXN1683" s="14"/>
      <c r="WXO1683" s="14"/>
      <c r="WXP1683" s="14"/>
      <c r="WXQ1683" s="14"/>
      <c r="WXR1683" s="14"/>
      <c r="WXS1683" s="14"/>
      <c r="WXT1683" s="14"/>
      <c r="WXU1683" s="14"/>
      <c r="WXV1683" s="14"/>
      <c r="WXW1683" s="14"/>
      <c r="WXX1683" s="14"/>
      <c r="WXY1683" s="14"/>
      <c r="WXZ1683" s="14"/>
      <c r="WYA1683" s="14"/>
      <c r="WYB1683" s="14"/>
      <c r="WYC1683" s="14"/>
      <c r="WYD1683" s="14"/>
      <c r="WYE1683" s="14"/>
      <c r="WYF1683" s="14"/>
      <c r="WYG1683" s="14"/>
      <c r="WYH1683" s="14"/>
      <c r="WYI1683" s="14"/>
      <c r="WYJ1683" s="14"/>
      <c r="WYK1683" s="14"/>
      <c r="WYL1683" s="14"/>
      <c r="WYM1683" s="14"/>
      <c r="WYN1683" s="14"/>
      <c r="WYO1683" s="14"/>
      <c r="WYP1683" s="14"/>
      <c r="WYQ1683" s="14"/>
      <c r="WYR1683" s="14"/>
      <c r="WYS1683" s="14"/>
      <c r="WYT1683" s="14"/>
      <c r="WYU1683" s="14"/>
      <c r="WYV1683" s="14"/>
      <c r="WYW1683" s="14"/>
      <c r="WYX1683" s="14"/>
      <c r="WYY1683" s="14"/>
      <c r="WYZ1683" s="14"/>
      <c r="WZA1683" s="14"/>
      <c r="WZB1683" s="14"/>
      <c r="WZC1683" s="14"/>
      <c r="WZD1683" s="14"/>
      <c r="WZE1683" s="14"/>
      <c r="WZF1683" s="14"/>
      <c r="WZG1683" s="14"/>
      <c r="WZH1683" s="14"/>
      <c r="WZI1683" s="14"/>
      <c r="WZJ1683" s="14"/>
      <c r="WZK1683" s="14"/>
      <c r="WZL1683" s="14"/>
      <c r="WZM1683" s="14"/>
      <c r="WZN1683" s="14"/>
      <c r="WZO1683" s="14"/>
      <c r="WZP1683" s="14"/>
      <c r="WZQ1683" s="14"/>
      <c r="WZR1683" s="14"/>
      <c r="WZS1683" s="14"/>
      <c r="WZT1683" s="14"/>
      <c r="WZU1683" s="14"/>
      <c r="WZV1683" s="14"/>
      <c r="WZW1683" s="14"/>
      <c r="WZX1683" s="14"/>
      <c r="WZY1683" s="14"/>
      <c r="WZZ1683" s="14"/>
      <c r="XAA1683" s="14"/>
      <c r="XAB1683" s="14"/>
      <c r="XAC1683" s="14"/>
      <c r="XAD1683" s="14"/>
      <c r="XAE1683" s="14"/>
      <c r="XAF1683" s="14"/>
      <c r="XAG1683" s="14"/>
      <c r="XAH1683" s="14"/>
      <c r="XAI1683" s="14"/>
      <c r="XAJ1683" s="14"/>
      <c r="XAK1683" s="14"/>
      <c r="XAL1683" s="14"/>
      <c r="XAM1683" s="14"/>
      <c r="XAN1683" s="14"/>
      <c r="XAO1683" s="14"/>
      <c r="XAP1683" s="14"/>
      <c r="XAQ1683" s="14"/>
      <c r="XAR1683" s="14"/>
      <c r="XAS1683" s="14"/>
      <c r="XAT1683" s="14"/>
      <c r="XAU1683" s="14"/>
      <c r="XAV1683" s="14"/>
      <c r="XAW1683" s="14"/>
      <c r="XAX1683" s="14"/>
      <c r="XAY1683" s="14"/>
      <c r="XAZ1683" s="14"/>
      <c r="XBA1683" s="14"/>
      <c r="XBB1683" s="14"/>
      <c r="XBC1683" s="14"/>
      <c r="XBD1683" s="14"/>
      <c r="XBE1683" s="14"/>
      <c r="XBF1683" s="14"/>
      <c r="XBG1683" s="14"/>
      <c r="XBH1683" s="14"/>
      <c r="XBI1683" s="14"/>
      <c r="XBJ1683" s="14"/>
      <c r="XBK1683" s="14"/>
      <c r="XBL1683" s="14"/>
      <c r="XBM1683" s="14"/>
      <c r="XBN1683" s="14"/>
      <c r="XBO1683" s="14"/>
      <c r="XBP1683" s="14"/>
      <c r="XBQ1683" s="14"/>
      <c r="XBR1683" s="14"/>
      <c r="XBS1683" s="14"/>
      <c r="XBT1683" s="14"/>
      <c r="XBU1683" s="14"/>
      <c r="XBV1683" s="14"/>
      <c r="XBW1683" s="14"/>
      <c r="XBX1683" s="14"/>
      <c r="XBY1683" s="14"/>
      <c r="XBZ1683" s="14"/>
      <c r="XCA1683" s="14"/>
      <c r="XCB1683" s="14"/>
      <c r="XCC1683" s="14"/>
      <c r="XCD1683" s="14"/>
      <c r="XCE1683" s="14"/>
      <c r="XCF1683" s="14"/>
      <c r="XCG1683" s="14"/>
      <c r="XCH1683" s="14"/>
      <c r="XCI1683" s="14"/>
      <c r="XCJ1683" s="14"/>
      <c r="XCK1683" s="14"/>
      <c r="XCL1683" s="14"/>
      <c r="XCM1683" s="14"/>
      <c r="XCN1683" s="14"/>
      <c r="XCO1683" s="14"/>
      <c r="XCP1683" s="14"/>
      <c r="XCQ1683" s="14"/>
      <c r="XCR1683" s="14"/>
      <c r="XCS1683" s="14"/>
      <c r="XCT1683" s="14"/>
      <c r="XCU1683" s="14"/>
      <c r="XCV1683" s="14"/>
      <c r="XCW1683" s="14"/>
      <c r="XCX1683" s="14"/>
      <c r="XCY1683" s="14"/>
      <c r="XCZ1683" s="14"/>
      <c r="XDA1683" s="14"/>
      <c r="XDB1683" s="14"/>
      <c r="XDC1683" s="14"/>
      <c r="XDD1683" s="14"/>
      <c r="XDE1683" s="14"/>
      <c r="XDF1683" s="14"/>
      <c r="XDG1683" s="14"/>
      <c r="XDH1683" s="14"/>
      <c r="XDI1683" s="14"/>
      <c r="XDJ1683" s="14"/>
      <c r="XDK1683" s="14"/>
      <c r="XDL1683" s="14"/>
      <c r="XDM1683" s="14"/>
      <c r="XDN1683" s="14"/>
      <c r="XDO1683" s="14"/>
      <c r="XDP1683" s="14"/>
      <c r="XDQ1683" s="14"/>
      <c r="XDR1683" s="14"/>
      <c r="XDS1683" s="14"/>
      <c r="XDT1683" s="14"/>
      <c r="XDU1683" s="14"/>
      <c r="XDV1683" s="14"/>
      <c r="XDW1683" s="14"/>
      <c r="XDX1683" s="14"/>
      <c r="XDY1683" s="14"/>
      <c r="XDZ1683" s="14"/>
      <c r="XEA1683" s="14"/>
      <c r="XEB1683" s="14"/>
      <c r="XEC1683" s="14"/>
      <c r="XED1683" s="14"/>
      <c r="XEE1683" s="14"/>
      <c r="XEF1683" s="14"/>
      <c r="XEG1683" s="14"/>
      <c r="XEH1683" s="14"/>
      <c r="XEI1683" s="14"/>
      <c r="XEJ1683" s="14"/>
      <c r="XEK1683" s="14"/>
      <c r="XEL1683" s="14"/>
      <c r="XEM1683" s="14"/>
      <c r="XEN1683" s="14"/>
      <c r="XEO1683" s="15"/>
      <c r="XEP1683" s="15"/>
      <c r="XES1683" s="14"/>
      <c r="XET1683" s="14"/>
    </row>
    <row r="1684" spans="1:16374" ht="15.75" x14ac:dyDescent="0.25">
      <c r="A1684" s="55" t="s">
        <v>25</v>
      </c>
      <c r="B1684" s="227" t="s">
        <v>77</v>
      </c>
      <c r="C1684" s="227" t="s">
        <v>63</v>
      </c>
      <c r="D1684" s="37" t="s">
        <v>686</v>
      </c>
      <c r="E1684" s="186" t="s">
        <v>26</v>
      </c>
      <c r="F1684" s="42">
        <f>F1685</f>
        <v>70</v>
      </c>
    </row>
    <row r="1685" spans="1:16374" ht="15.75" x14ac:dyDescent="0.25">
      <c r="A1685" s="55" t="s">
        <v>152</v>
      </c>
      <c r="B1685" s="227" t="s">
        <v>77</v>
      </c>
      <c r="C1685" s="227" t="s">
        <v>63</v>
      </c>
      <c r="D1685" s="37" t="s">
        <v>686</v>
      </c>
      <c r="E1685" s="186" t="s">
        <v>159</v>
      </c>
      <c r="F1685" s="42">
        <v>70</v>
      </c>
    </row>
    <row r="1686" spans="1:16374" ht="18.75" x14ac:dyDescent="0.3">
      <c r="A1686" s="10" t="s">
        <v>120</v>
      </c>
      <c r="B1686" s="11">
        <v>12</v>
      </c>
      <c r="C1686" s="11"/>
      <c r="D1686" s="11"/>
      <c r="E1686" s="11"/>
      <c r="F1686" s="12">
        <f>F1687+F1706+F1717</f>
        <v>25091</v>
      </c>
    </row>
    <row r="1687" spans="1:16374" ht="15.75" x14ac:dyDescent="0.25">
      <c r="A1687" s="173" t="s">
        <v>121</v>
      </c>
      <c r="B1687" s="20">
        <v>12</v>
      </c>
      <c r="C1687" s="20" t="s">
        <v>70</v>
      </c>
      <c r="D1687" s="151"/>
      <c r="E1687" s="32"/>
      <c r="F1687" s="63">
        <f t="shared" ref="F1687:F1692" si="21">F1688</f>
        <v>13961</v>
      </c>
    </row>
    <row r="1688" spans="1:16374" ht="63" x14ac:dyDescent="0.25">
      <c r="A1688" s="19" t="s">
        <v>632</v>
      </c>
      <c r="B1688" s="20">
        <v>12</v>
      </c>
      <c r="C1688" s="152" t="s">
        <v>70</v>
      </c>
      <c r="D1688" s="21" t="s">
        <v>438</v>
      </c>
      <c r="E1688" s="109"/>
      <c r="F1688" s="22">
        <f t="shared" si="21"/>
        <v>13961</v>
      </c>
    </row>
    <row r="1689" spans="1:16374" ht="63" x14ac:dyDescent="0.25">
      <c r="A1689" s="60" t="s">
        <v>633</v>
      </c>
      <c r="B1689" s="20" t="s">
        <v>86</v>
      </c>
      <c r="C1689" s="20" t="s">
        <v>70</v>
      </c>
      <c r="D1689" s="26" t="s">
        <v>437</v>
      </c>
      <c r="E1689" s="61"/>
      <c r="F1689" s="63">
        <f>F1690+F1694+F1698+F1702</f>
        <v>13961</v>
      </c>
    </row>
    <row r="1690" spans="1:16374" ht="31.5" x14ac:dyDescent="0.25">
      <c r="A1690" s="70" t="s">
        <v>190</v>
      </c>
      <c r="B1690" s="40">
        <v>12</v>
      </c>
      <c r="C1690" s="40" t="s">
        <v>70</v>
      </c>
      <c r="D1690" s="233" t="s">
        <v>439</v>
      </c>
      <c r="E1690" s="46"/>
      <c r="F1690" s="35">
        <f>F1691</f>
        <v>5445</v>
      </c>
    </row>
    <row r="1691" spans="1:16374" ht="15.75" x14ac:dyDescent="0.25">
      <c r="A1691" s="229" t="s">
        <v>22</v>
      </c>
      <c r="B1691" s="227" t="s">
        <v>86</v>
      </c>
      <c r="C1691" s="227" t="s">
        <v>70</v>
      </c>
      <c r="D1691" s="232" t="s">
        <v>439</v>
      </c>
      <c r="E1691" s="232" t="s">
        <v>15</v>
      </c>
      <c r="F1691" s="35">
        <f t="shared" si="21"/>
        <v>5445</v>
      </c>
    </row>
    <row r="1692" spans="1:16374" ht="31.5" x14ac:dyDescent="0.25">
      <c r="A1692" s="229" t="s">
        <v>17</v>
      </c>
      <c r="B1692" s="227" t="s">
        <v>86</v>
      </c>
      <c r="C1692" s="227" t="s">
        <v>70</v>
      </c>
      <c r="D1692" s="232" t="s">
        <v>439</v>
      </c>
      <c r="E1692" s="232" t="s">
        <v>16</v>
      </c>
      <c r="F1692" s="30">
        <f t="shared" si="21"/>
        <v>5445</v>
      </c>
    </row>
    <row r="1693" spans="1:16374" ht="31.5" x14ac:dyDescent="0.25">
      <c r="A1693" s="228" t="s">
        <v>140</v>
      </c>
      <c r="B1693" s="227">
        <v>12</v>
      </c>
      <c r="C1693" s="227" t="s">
        <v>70</v>
      </c>
      <c r="D1693" s="232" t="s">
        <v>439</v>
      </c>
      <c r="E1693" s="232" t="s">
        <v>141</v>
      </c>
      <c r="F1693" s="30">
        <f>6000+3000-3555</f>
        <v>5445</v>
      </c>
    </row>
    <row r="1694" spans="1:16374" ht="31.5" x14ac:dyDescent="0.25">
      <c r="A1694" s="228" t="s">
        <v>845</v>
      </c>
      <c r="B1694" s="227" t="s">
        <v>86</v>
      </c>
      <c r="C1694" s="227" t="s">
        <v>70</v>
      </c>
      <c r="D1694" s="232" t="s">
        <v>844</v>
      </c>
      <c r="E1694" s="232"/>
      <c r="F1694" s="30">
        <f>F1695</f>
        <v>60</v>
      </c>
    </row>
    <row r="1695" spans="1:16374" ht="31.5" x14ac:dyDescent="0.25">
      <c r="A1695" s="55" t="s">
        <v>18</v>
      </c>
      <c r="B1695" s="227" t="s">
        <v>86</v>
      </c>
      <c r="C1695" s="227" t="s">
        <v>70</v>
      </c>
      <c r="D1695" s="227" t="s">
        <v>844</v>
      </c>
      <c r="E1695" s="232" t="s">
        <v>20</v>
      </c>
      <c r="F1695" s="30">
        <f>F1696</f>
        <v>60</v>
      </c>
    </row>
    <row r="1696" spans="1:16374" ht="15.75" x14ac:dyDescent="0.25">
      <c r="A1696" s="44" t="s">
        <v>25</v>
      </c>
      <c r="B1696" s="227" t="s">
        <v>86</v>
      </c>
      <c r="C1696" s="227" t="s">
        <v>70</v>
      </c>
      <c r="D1696" s="227" t="s">
        <v>844</v>
      </c>
      <c r="E1696" s="232" t="s">
        <v>26</v>
      </c>
      <c r="F1696" s="30">
        <f>F1697</f>
        <v>60</v>
      </c>
    </row>
    <row r="1697" spans="1:6" ht="15.75" x14ac:dyDescent="0.25">
      <c r="A1697" s="44" t="s">
        <v>152</v>
      </c>
      <c r="B1697" s="227" t="s">
        <v>86</v>
      </c>
      <c r="C1697" s="227" t="s">
        <v>70</v>
      </c>
      <c r="D1697" s="227" t="s">
        <v>844</v>
      </c>
      <c r="E1697" s="232" t="s">
        <v>159</v>
      </c>
      <c r="F1697" s="30">
        <v>60</v>
      </c>
    </row>
    <row r="1698" spans="1:6" ht="31.5" x14ac:dyDescent="0.25">
      <c r="A1698" s="93" t="s">
        <v>896</v>
      </c>
      <c r="B1698" s="40" t="s">
        <v>86</v>
      </c>
      <c r="C1698" s="40" t="s">
        <v>70</v>
      </c>
      <c r="D1698" s="40" t="s">
        <v>893</v>
      </c>
      <c r="E1698" s="233"/>
      <c r="F1698" s="35">
        <f>F1699</f>
        <v>140</v>
      </c>
    </row>
    <row r="1699" spans="1:6" ht="31.5" x14ac:dyDescent="0.25">
      <c r="A1699" s="55" t="s">
        <v>18</v>
      </c>
      <c r="B1699" s="227" t="s">
        <v>86</v>
      </c>
      <c r="C1699" s="227" t="s">
        <v>70</v>
      </c>
      <c r="D1699" s="227" t="s">
        <v>893</v>
      </c>
      <c r="E1699" s="232" t="s">
        <v>20</v>
      </c>
      <c r="F1699" s="30">
        <f>F1700</f>
        <v>140</v>
      </c>
    </row>
    <row r="1700" spans="1:6" ht="15.75" x14ac:dyDescent="0.25">
      <c r="A1700" s="44" t="s">
        <v>25</v>
      </c>
      <c r="B1700" s="227" t="s">
        <v>86</v>
      </c>
      <c r="C1700" s="227" t="s">
        <v>70</v>
      </c>
      <c r="D1700" s="227" t="s">
        <v>893</v>
      </c>
      <c r="E1700" s="232" t="s">
        <v>26</v>
      </c>
      <c r="F1700" s="30">
        <f>F1701</f>
        <v>140</v>
      </c>
    </row>
    <row r="1701" spans="1:6" ht="15.75" x14ac:dyDescent="0.25">
      <c r="A1701" s="44" t="s">
        <v>152</v>
      </c>
      <c r="B1701" s="227" t="s">
        <v>86</v>
      </c>
      <c r="C1701" s="227" t="s">
        <v>70</v>
      </c>
      <c r="D1701" s="227" t="s">
        <v>893</v>
      </c>
      <c r="E1701" s="232" t="s">
        <v>159</v>
      </c>
      <c r="F1701" s="30">
        <v>140</v>
      </c>
    </row>
    <row r="1702" spans="1:6" ht="15.75" x14ac:dyDescent="0.25">
      <c r="A1702" s="93" t="s">
        <v>846</v>
      </c>
      <c r="B1702" s="40" t="s">
        <v>86</v>
      </c>
      <c r="C1702" s="40" t="s">
        <v>70</v>
      </c>
      <c r="D1702" s="40" t="s">
        <v>847</v>
      </c>
      <c r="E1702" s="233"/>
      <c r="F1702" s="35">
        <f>F1703</f>
        <v>8316</v>
      </c>
    </row>
    <row r="1703" spans="1:6" ht="31.5" x14ac:dyDescent="0.25">
      <c r="A1703" s="55" t="s">
        <v>18</v>
      </c>
      <c r="B1703" s="227" t="s">
        <v>86</v>
      </c>
      <c r="C1703" s="227" t="s">
        <v>70</v>
      </c>
      <c r="D1703" s="227" t="s">
        <v>847</v>
      </c>
      <c r="E1703" s="232" t="s">
        <v>20</v>
      </c>
      <c r="F1703" s="30">
        <f>F1704</f>
        <v>8316</v>
      </c>
    </row>
    <row r="1704" spans="1:6" ht="15.75" x14ac:dyDescent="0.25">
      <c r="A1704" s="44" t="s">
        <v>25</v>
      </c>
      <c r="B1704" s="227" t="s">
        <v>86</v>
      </c>
      <c r="C1704" s="227" t="s">
        <v>70</v>
      </c>
      <c r="D1704" s="227" t="s">
        <v>847</v>
      </c>
      <c r="E1704" s="232" t="s">
        <v>26</v>
      </c>
      <c r="F1704" s="30">
        <f>F1705</f>
        <v>8316</v>
      </c>
    </row>
    <row r="1705" spans="1:6" ht="47.25" x14ac:dyDescent="0.25">
      <c r="A1705" s="44" t="s">
        <v>158</v>
      </c>
      <c r="B1705" s="227" t="s">
        <v>86</v>
      </c>
      <c r="C1705" s="227" t="s">
        <v>70</v>
      </c>
      <c r="D1705" s="227" t="s">
        <v>847</v>
      </c>
      <c r="E1705" s="232" t="s">
        <v>161</v>
      </c>
      <c r="F1705" s="30">
        <v>8316</v>
      </c>
    </row>
    <row r="1706" spans="1:6" ht="15.75" x14ac:dyDescent="0.25">
      <c r="A1706" s="60" t="s">
        <v>122</v>
      </c>
      <c r="B1706" s="20" t="s">
        <v>86</v>
      </c>
      <c r="C1706" s="20" t="s">
        <v>60</v>
      </c>
      <c r="D1706" s="21"/>
      <c r="E1706" s="21"/>
      <c r="F1706" s="22">
        <f t="shared" ref="F1706:F1711" si="22">F1707</f>
        <v>9860</v>
      </c>
    </row>
    <row r="1707" spans="1:6" ht="63" x14ac:dyDescent="0.25">
      <c r="A1707" s="19" t="s">
        <v>632</v>
      </c>
      <c r="B1707" s="20">
        <v>12</v>
      </c>
      <c r="C1707" s="20" t="s">
        <v>60</v>
      </c>
      <c r="D1707" s="21" t="s">
        <v>438</v>
      </c>
      <c r="E1707" s="109"/>
      <c r="F1707" s="22">
        <f>F1709+F1713</f>
        <v>9860</v>
      </c>
    </row>
    <row r="1708" spans="1:6" ht="63" x14ac:dyDescent="0.25">
      <c r="A1708" s="60" t="s">
        <v>633</v>
      </c>
      <c r="B1708" s="20" t="s">
        <v>86</v>
      </c>
      <c r="C1708" s="20" t="s">
        <v>60</v>
      </c>
      <c r="D1708" s="26" t="s">
        <v>437</v>
      </c>
      <c r="E1708" s="61"/>
      <c r="F1708" s="63">
        <f t="shared" ref="F1708:F1709" si="23">F1709</f>
        <v>9600</v>
      </c>
    </row>
    <row r="1709" spans="1:6" ht="31.5" x14ac:dyDescent="0.25">
      <c r="A1709" s="70" t="s">
        <v>190</v>
      </c>
      <c r="B1709" s="40">
        <v>12</v>
      </c>
      <c r="C1709" s="40" t="s">
        <v>60</v>
      </c>
      <c r="D1709" s="233" t="s">
        <v>439</v>
      </c>
      <c r="E1709" s="232"/>
      <c r="F1709" s="35">
        <f t="shared" si="23"/>
        <v>9600</v>
      </c>
    </row>
    <row r="1710" spans="1:6" ht="15.75" x14ac:dyDescent="0.25">
      <c r="A1710" s="51" t="s">
        <v>22</v>
      </c>
      <c r="B1710" s="20" t="s">
        <v>86</v>
      </c>
      <c r="C1710" s="20" t="s">
        <v>60</v>
      </c>
      <c r="D1710" s="227" t="s">
        <v>439</v>
      </c>
      <c r="E1710" s="232" t="s">
        <v>15</v>
      </c>
      <c r="F1710" s="30">
        <f t="shared" si="22"/>
        <v>9600</v>
      </c>
    </row>
    <row r="1711" spans="1:6" ht="31.5" x14ac:dyDescent="0.25">
      <c r="A1711" s="51" t="s">
        <v>17</v>
      </c>
      <c r="B1711" s="20" t="s">
        <v>86</v>
      </c>
      <c r="C1711" s="20" t="s">
        <v>60</v>
      </c>
      <c r="D1711" s="227" t="s">
        <v>439</v>
      </c>
      <c r="E1711" s="232" t="s">
        <v>16</v>
      </c>
      <c r="F1711" s="30">
        <f t="shared" si="22"/>
        <v>9600</v>
      </c>
    </row>
    <row r="1712" spans="1:6" ht="31.5" x14ac:dyDescent="0.25">
      <c r="A1712" s="206" t="s">
        <v>162</v>
      </c>
      <c r="B1712" s="227" t="s">
        <v>86</v>
      </c>
      <c r="C1712" s="227" t="s">
        <v>60</v>
      </c>
      <c r="D1712" s="227" t="s">
        <v>439</v>
      </c>
      <c r="E1712" s="227" t="s">
        <v>141</v>
      </c>
      <c r="F1712" s="115">
        <f>3300+6300</f>
        <v>9600</v>
      </c>
    </row>
    <row r="1713" spans="1:6" ht="15.75" x14ac:dyDescent="0.25">
      <c r="A1713" s="207" t="s">
        <v>731</v>
      </c>
      <c r="B1713" s="40" t="s">
        <v>86</v>
      </c>
      <c r="C1713" s="40" t="s">
        <v>60</v>
      </c>
      <c r="D1713" s="40" t="s">
        <v>732</v>
      </c>
      <c r="E1713" s="40"/>
      <c r="F1713" s="114">
        <f t="shared" ref="F1713:F1715" si="24">F1714</f>
        <v>260</v>
      </c>
    </row>
    <row r="1714" spans="1:6" ht="15.75" x14ac:dyDescent="0.25">
      <c r="A1714" s="51" t="s">
        <v>22</v>
      </c>
      <c r="B1714" s="227" t="s">
        <v>86</v>
      </c>
      <c r="C1714" s="227" t="s">
        <v>60</v>
      </c>
      <c r="D1714" s="227" t="s">
        <v>732</v>
      </c>
      <c r="E1714" s="227" t="s">
        <v>15</v>
      </c>
      <c r="F1714" s="115">
        <f t="shared" si="24"/>
        <v>260</v>
      </c>
    </row>
    <row r="1715" spans="1:6" ht="31.5" x14ac:dyDescent="0.25">
      <c r="A1715" s="51" t="s">
        <v>17</v>
      </c>
      <c r="B1715" s="227" t="s">
        <v>86</v>
      </c>
      <c r="C1715" s="227" t="s">
        <v>60</v>
      </c>
      <c r="D1715" s="227" t="s">
        <v>732</v>
      </c>
      <c r="E1715" s="227" t="s">
        <v>16</v>
      </c>
      <c r="F1715" s="115">
        <f t="shared" si="24"/>
        <v>260</v>
      </c>
    </row>
    <row r="1716" spans="1:6" ht="31.5" x14ac:dyDescent="0.25">
      <c r="A1716" s="206" t="s">
        <v>162</v>
      </c>
      <c r="B1716" s="227" t="s">
        <v>86</v>
      </c>
      <c r="C1716" s="227" t="s">
        <v>60</v>
      </c>
      <c r="D1716" s="227" t="s">
        <v>732</v>
      </c>
      <c r="E1716" s="227" t="s">
        <v>141</v>
      </c>
      <c r="F1716" s="115">
        <f>500-240</f>
        <v>260</v>
      </c>
    </row>
    <row r="1717" spans="1:6" ht="15.75" x14ac:dyDescent="0.25">
      <c r="A1717" s="173" t="s">
        <v>123</v>
      </c>
      <c r="B1717" s="20">
        <v>12</v>
      </c>
      <c r="C1717" s="20" t="s">
        <v>64</v>
      </c>
      <c r="D1717" s="151"/>
      <c r="E1717" s="32"/>
      <c r="F1717" s="63">
        <f>F1718</f>
        <v>1270</v>
      </c>
    </row>
    <row r="1718" spans="1:6" ht="63" x14ac:dyDescent="0.25">
      <c r="A1718" s="49" t="s">
        <v>733</v>
      </c>
      <c r="B1718" s="20">
        <v>12</v>
      </c>
      <c r="C1718" s="152" t="s">
        <v>64</v>
      </c>
      <c r="D1718" s="20" t="s">
        <v>438</v>
      </c>
      <c r="E1718" s="20"/>
      <c r="F1718" s="63">
        <f>F1719+F1728</f>
        <v>1270</v>
      </c>
    </row>
    <row r="1719" spans="1:6" ht="47.25" x14ac:dyDescent="0.25">
      <c r="A1719" s="49" t="s">
        <v>436</v>
      </c>
      <c r="B1719" s="20" t="s">
        <v>86</v>
      </c>
      <c r="C1719" s="20" t="s">
        <v>64</v>
      </c>
      <c r="D1719" s="26" t="s">
        <v>437</v>
      </c>
      <c r="E1719" s="119"/>
      <c r="F1719" s="63">
        <f>F1720+F1724</f>
        <v>920</v>
      </c>
    </row>
    <row r="1720" spans="1:6" ht="31.5" x14ac:dyDescent="0.25">
      <c r="A1720" s="111" t="s">
        <v>190</v>
      </c>
      <c r="B1720" s="40" t="s">
        <v>86</v>
      </c>
      <c r="C1720" s="40" t="s">
        <v>64</v>
      </c>
      <c r="D1720" s="40" t="s">
        <v>439</v>
      </c>
      <c r="E1720" s="40"/>
      <c r="F1720" s="114">
        <f t="shared" ref="F1720:F1722" si="25">F1721</f>
        <v>820</v>
      </c>
    </row>
    <row r="1721" spans="1:6" ht="15.75" x14ac:dyDescent="0.25">
      <c r="A1721" s="51" t="s">
        <v>22</v>
      </c>
      <c r="B1721" s="227" t="s">
        <v>86</v>
      </c>
      <c r="C1721" s="227" t="s">
        <v>64</v>
      </c>
      <c r="D1721" s="227" t="s">
        <v>439</v>
      </c>
      <c r="E1721" s="227">
        <v>200</v>
      </c>
      <c r="F1721" s="115">
        <f t="shared" si="25"/>
        <v>820</v>
      </c>
    </row>
    <row r="1722" spans="1:6" ht="31.5" x14ac:dyDescent="0.25">
      <c r="A1722" s="51" t="s">
        <v>17</v>
      </c>
      <c r="B1722" s="227" t="s">
        <v>86</v>
      </c>
      <c r="C1722" s="227" t="s">
        <v>64</v>
      </c>
      <c r="D1722" s="227" t="s">
        <v>439</v>
      </c>
      <c r="E1722" s="227">
        <v>240</v>
      </c>
      <c r="F1722" s="115">
        <f t="shared" si="25"/>
        <v>820</v>
      </c>
    </row>
    <row r="1723" spans="1:6" ht="31.5" x14ac:dyDescent="0.25">
      <c r="A1723" s="206" t="s">
        <v>162</v>
      </c>
      <c r="B1723" s="227" t="s">
        <v>86</v>
      </c>
      <c r="C1723" s="227" t="s">
        <v>64</v>
      </c>
      <c r="D1723" s="227" t="s">
        <v>439</v>
      </c>
      <c r="E1723" s="227" t="s">
        <v>141</v>
      </c>
      <c r="F1723" s="115">
        <f>820</f>
        <v>820</v>
      </c>
    </row>
    <row r="1724" spans="1:6" ht="31.5" x14ac:dyDescent="0.25">
      <c r="A1724" s="207" t="s">
        <v>905</v>
      </c>
      <c r="B1724" s="40" t="s">
        <v>86</v>
      </c>
      <c r="C1724" s="40" t="s">
        <v>64</v>
      </c>
      <c r="D1724" s="40" t="s">
        <v>894</v>
      </c>
      <c r="E1724" s="40"/>
      <c r="F1724" s="114">
        <f>F1725</f>
        <v>100</v>
      </c>
    </row>
    <row r="1725" spans="1:6" ht="15.75" x14ac:dyDescent="0.25">
      <c r="A1725" s="51" t="s">
        <v>22</v>
      </c>
      <c r="B1725" s="227" t="s">
        <v>86</v>
      </c>
      <c r="C1725" s="227" t="s">
        <v>64</v>
      </c>
      <c r="D1725" s="227" t="s">
        <v>894</v>
      </c>
      <c r="E1725" s="227" t="s">
        <v>15</v>
      </c>
      <c r="F1725" s="115">
        <f>F1726</f>
        <v>100</v>
      </c>
    </row>
    <row r="1726" spans="1:6" ht="31.5" x14ac:dyDescent="0.25">
      <c r="A1726" s="51" t="s">
        <v>17</v>
      </c>
      <c r="B1726" s="227" t="s">
        <v>86</v>
      </c>
      <c r="C1726" s="227" t="s">
        <v>64</v>
      </c>
      <c r="D1726" s="227" t="s">
        <v>894</v>
      </c>
      <c r="E1726" s="227" t="s">
        <v>16</v>
      </c>
      <c r="F1726" s="115">
        <f>F1727</f>
        <v>100</v>
      </c>
    </row>
    <row r="1727" spans="1:6" ht="31.5" x14ac:dyDescent="0.25">
      <c r="A1727" s="206" t="s">
        <v>162</v>
      </c>
      <c r="B1727" s="227" t="s">
        <v>895</v>
      </c>
      <c r="C1727" s="227" t="s">
        <v>64</v>
      </c>
      <c r="D1727" s="227" t="s">
        <v>894</v>
      </c>
      <c r="E1727" s="227" t="s">
        <v>141</v>
      </c>
      <c r="F1727" s="115">
        <v>100</v>
      </c>
    </row>
    <row r="1728" spans="1:6" ht="31.5" x14ac:dyDescent="0.25">
      <c r="A1728" s="49" t="s">
        <v>471</v>
      </c>
      <c r="B1728" s="20" t="s">
        <v>86</v>
      </c>
      <c r="C1728" s="20" t="s">
        <v>64</v>
      </c>
      <c r="D1728" s="26" t="s">
        <v>441</v>
      </c>
      <c r="E1728" s="119"/>
      <c r="F1728" s="63">
        <f t="shared" ref="F1728:F1731" si="26">F1729</f>
        <v>350</v>
      </c>
    </row>
    <row r="1729" spans="1:16374" ht="15.75" x14ac:dyDescent="0.25">
      <c r="A1729" s="111" t="s">
        <v>189</v>
      </c>
      <c r="B1729" s="40" t="s">
        <v>86</v>
      </c>
      <c r="C1729" s="40" t="s">
        <v>64</v>
      </c>
      <c r="D1729" s="40" t="s">
        <v>440</v>
      </c>
      <c r="E1729" s="227"/>
      <c r="F1729" s="114">
        <f t="shared" si="26"/>
        <v>350</v>
      </c>
    </row>
    <row r="1730" spans="1:16374" ht="15.75" x14ac:dyDescent="0.25">
      <c r="A1730" s="51" t="s">
        <v>22</v>
      </c>
      <c r="B1730" s="227" t="s">
        <v>86</v>
      </c>
      <c r="C1730" s="227" t="s">
        <v>64</v>
      </c>
      <c r="D1730" s="227" t="s">
        <v>440</v>
      </c>
      <c r="E1730" s="227">
        <v>200</v>
      </c>
      <c r="F1730" s="115">
        <f t="shared" si="26"/>
        <v>350</v>
      </c>
      <c r="G1730" s="14"/>
      <c r="H1730" s="14"/>
      <c r="I1730" s="14"/>
      <c r="J1730" s="14"/>
      <c r="K1730" s="14"/>
      <c r="L1730" s="14"/>
      <c r="M1730" s="14"/>
      <c r="N1730" s="14"/>
      <c r="O1730" s="14"/>
      <c r="P1730" s="14"/>
      <c r="Q1730" s="14"/>
      <c r="R1730" s="14"/>
      <c r="S1730" s="14"/>
      <c r="T1730" s="14"/>
      <c r="U1730" s="14"/>
      <c r="V1730" s="14"/>
      <c r="W1730" s="14"/>
      <c r="X1730" s="14"/>
      <c r="Y1730" s="14"/>
      <c r="Z1730" s="14"/>
      <c r="AA1730" s="14"/>
      <c r="AB1730" s="14"/>
      <c r="AC1730" s="14"/>
      <c r="AD1730" s="14"/>
      <c r="AE1730" s="14"/>
      <c r="AF1730" s="14"/>
      <c r="AG1730" s="14"/>
      <c r="AH1730" s="14"/>
      <c r="AI1730" s="14"/>
      <c r="AJ1730" s="14"/>
      <c r="AK1730" s="14"/>
      <c r="AL1730" s="14"/>
      <c r="AM1730" s="14"/>
      <c r="AN1730" s="14"/>
      <c r="AO1730" s="14"/>
      <c r="AP1730" s="14"/>
      <c r="AQ1730" s="14"/>
      <c r="AR1730" s="14"/>
      <c r="AS1730" s="14"/>
      <c r="AT1730" s="14"/>
      <c r="AU1730" s="14"/>
      <c r="AV1730" s="14"/>
      <c r="AW1730" s="14"/>
      <c r="AX1730" s="14"/>
      <c r="AY1730" s="14"/>
      <c r="AZ1730" s="14"/>
      <c r="BA1730" s="14"/>
      <c r="BB1730" s="14"/>
      <c r="BC1730" s="14"/>
      <c r="BD1730" s="14"/>
      <c r="BE1730" s="14"/>
      <c r="BF1730" s="14"/>
      <c r="BG1730" s="14"/>
      <c r="BH1730" s="14"/>
      <c r="BI1730" s="14"/>
      <c r="BJ1730" s="14"/>
      <c r="BK1730" s="14"/>
      <c r="BL1730" s="14"/>
      <c r="BM1730" s="14"/>
      <c r="BN1730" s="14"/>
      <c r="BO1730" s="14"/>
      <c r="BP1730" s="14"/>
      <c r="BQ1730" s="14"/>
      <c r="BR1730" s="14"/>
      <c r="BS1730" s="14"/>
      <c r="BT1730" s="14"/>
      <c r="BU1730" s="14"/>
      <c r="BV1730" s="14"/>
      <c r="BW1730" s="14"/>
      <c r="BX1730" s="14"/>
      <c r="BY1730" s="14"/>
      <c r="BZ1730" s="14"/>
      <c r="CA1730" s="14"/>
      <c r="CB1730" s="14"/>
      <c r="CC1730" s="14"/>
      <c r="CD1730" s="14"/>
      <c r="CE1730" s="14"/>
      <c r="CF1730" s="14"/>
      <c r="CG1730" s="14"/>
      <c r="CH1730" s="14"/>
      <c r="CI1730" s="14"/>
      <c r="CJ1730" s="14"/>
      <c r="CK1730" s="14"/>
      <c r="CL1730" s="14"/>
      <c r="CM1730" s="14"/>
      <c r="CN1730" s="14"/>
      <c r="CO1730" s="14"/>
      <c r="CP1730" s="14"/>
      <c r="CQ1730" s="14"/>
      <c r="CR1730" s="14"/>
      <c r="CS1730" s="14"/>
      <c r="CT1730" s="14"/>
      <c r="CU1730" s="14"/>
      <c r="CV1730" s="14"/>
      <c r="CW1730" s="14"/>
      <c r="CX1730" s="14"/>
      <c r="CY1730" s="14"/>
      <c r="CZ1730" s="14"/>
      <c r="DA1730" s="14"/>
      <c r="DB1730" s="14"/>
      <c r="DC1730" s="14"/>
      <c r="DD1730" s="14"/>
      <c r="DE1730" s="14"/>
      <c r="DF1730" s="14"/>
      <c r="DG1730" s="14"/>
      <c r="DH1730" s="14"/>
      <c r="DI1730" s="14"/>
      <c r="DJ1730" s="14"/>
      <c r="DK1730" s="14"/>
      <c r="DL1730" s="14"/>
      <c r="DM1730" s="14"/>
      <c r="DN1730" s="14"/>
      <c r="DO1730" s="14"/>
      <c r="DP1730" s="14"/>
      <c r="DQ1730" s="14"/>
      <c r="DR1730" s="14"/>
      <c r="DS1730" s="14"/>
      <c r="DT1730" s="14"/>
      <c r="DU1730" s="14"/>
      <c r="DV1730" s="14"/>
      <c r="DW1730" s="14"/>
      <c r="DX1730" s="14"/>
      <c r="DY1730" s="14"/>
      <c r="DZ1730" s="14"/>
      <c r="EA1730" s="14"/>
      <c r="EB1730" s="14"/>
      <c r="EC1730" s="14"/>
      <c r="ED1730" s="14"/>
      <c r="EE1730" s="14"/>
      <c r="EF1730" s="14"/>
      <c r="EG1730" s="14"/>
      <c r="EH1730" s="14"/>
      <c r="EI1730" s="14"/>
      <c r="EJ1730" s="14"/>
      <c r="EK1730" s="14"/>
      <c r="EL1730" s="14"/>
      <c r="EM1730" s="14"/>
      <c r="EN1730" s="14"/>
      <c r="EO1730" s="14"/>
      <c r="EP1730" s="14"/>
      <c r="EQ1730" s="14"/>
      <c r="ER1730" s="14"/>
      <c r="ES1730" s="14"/>
      <c r="ET1730" s="14"/>
      <c r="EU1730" s="14"/>
      <c r="EV1730" s="14"/>
      <c r="EW1730" s="14"/>
      <c r="EX1730" s="14"/>
      <c r="EY1730" s="14"/>
      <c r="EZ1730" s="14"/>
      <c r="FA1730" s="14"/>
      <c r="FB1730" s="14"/>
      <c r="FC1730" s="14"/>
      <c r="FD1730" s="14"/>
      <c r="FE1730" s="14"/>
      <c r="FF1730" s="14"/>
      <c r="FG1730" s="14"/>
      <c r="FH1730" s="14"/>
      <c r="FI1730" s="14"/>
      <c r="FJ1730" s="14"/>
      <c r="FK1730" s="14"/>
      <c r="FL1730" s="14"/>
      <c r="FM1730" s="14"/>
      <c r="FN1730" s="14"/>
      <c r="FO1730" s="14"/>
      <c r="FP1730" s="14"/>
      <c r="FQ1730" s="14"/>
      <c r="FR1730" s="14"/>
      <c r="FS1730" s="14"/>
      <c r="FT1730" s="14"/>
      <c r="FU1730" s="14"/>
      <c r="FV1730" s="14"/>
      <c r="FW1730" s="14"/>
      <c r="FX1730" s="14"/>
      <c r="FY1730" s="14"/>
      <c r="FZ1730" s="14"/>
      <c r="GA1730" s="14"/>
      <c r="GB1730" s="14"/>
      <c r="GC1730" s="14"/>
      <c r="GD1730" s="14"/>
      <c r="GE1730" s="14"/>
      <c r="GF1730" s="14"/>
      <c r="GG1730" s="14"/>
      <c r="GH1730" s="14"/>
      <c r="GI1730" s="14"/>
      <c r="GJ1730" s="14"/>
      <c r="GK1730" s="14"/>
      <c r="GL1730" s="14"/>
      <c r="GM1730" s="14"/>
      <c r="GN1730" s="14"/>
      <c r="GO1730" s="14"/>
      <c r="GP1730" s="14"/>
      <c r="GQ1730" s="14"/>
      <c r="GR1730" s="14"/>
      <c r="GS1730" s="14"/>
      <c r="GT1730" s="14"/>
      <c r="GU1730" s="14"/>
      <c r="GV1730" s="14"/>
      <c r="GW1730" s="14"/>
      <c r="GX1730" s="14"/>
      <c r="GY1730" s="14"/>
      <c r="GZ1730" s="14"/>
      <c r="HA1730" s="14"/>
      <c r="HB1730" s="14"/>
      <c r="HC1730" s="14"/>
      <c r="HD1730" s="14"/>
      <c r="HE1730" s="14"/>
      <c r="HF1730" s="14"/>
      <c r="HG1730" s="14"/>
      <c r="HH1730" s="14"/>
      <c r="HI1730" s="14"/>
      <c r="HJ1730" s="14"/>
      <c r="HK1730" s="14"/>
      <c r="HL1730" s="14"/>
      <c r="HM1730" s="14"/>
      <c r="HN1730" s="14"/>
      <c r="HO1730" s="14"/>
      <c r="HP1730" s="14"/>
      <c r="HQ1730" s="14"/>
      <c r="HR1730" s="14"/>
      <c r="HS1730" s="14"/>
      <c r="HT1730" s="14"/>
      <c r="HU1730" s="14"/>
      <c r="HV1730" s="14"/>
      <c r="HW1730" s="14"/>
      <c r="HX1730" s="14"/>
      <c r="HY1730" s="14"/>
      <c r="HZ1730" s="14"/>
      <c r="IA1730" s="14"/>
      <c r="IB1730" s="14"/>
      <c r="IC1730" s="14"/>
      <c r="ID1730" s="14"/>
      <c r="IE1730" s="14"/>
      <c r="IF1730" s="14"/>
      <c r="IG1730" s="14"/>
      <c r="IH1730" s="14"/>
      <c r="II1730" s="14"/>
      <c r="IJ1730" s="14"/>
      <c r="IK1730" s="14"/>
      <c r="IL1730" s="14"/>
      <c r="IM1730" s="14"/>
      <c r="IN1730" s="14"/>
      <c r="IO1730" s="14"/>
      <c r="IP1730" s="14"/>
      <c r="IQ1730" s="14"/>
      <c r="IR1730" s="14"/>
      <c r="IS1730" s="14"/>
      <c r="IT1730" s="14"/>
      <c r="IU1730" s="14"/>
      <c r="IV1730" s="14"/>
      <c r="IW1730" s="14"/>
      <c r="IX1730" s="14"/>
      <c r="IY1730" s="14"/>
      <c r="IZ1730" s="14"/>
      <c r="JA1730" s="14"/>
      <c r="JB1730" s="14"/>
      <c r="JC1730" s="14"/>
      <c r="JD1730" s="14"/>
      <c r="JE1730" s="14"/>
      <c r="JF1730" s="14"/>
      <c r="JG1730" s="14"/>
      <c r="JH1730" s="14"/>
      <c r="JI1730" s="14"/>
      <c r="JJ1730" s="14"/>
      <c r="JK1730" s="14"/>
      <c r="JL1730" s="14"/>
      <c r="JM1730" s="14"/>
      <c r="JN1730" s="14"/>
      <c r="JO1730" s="14"/>
      <c r="JP1730" s="14"/>
      <c r="JQ1730" s="14"/>
      <c r="JR1730" s="14"/>
      <c r="JS1730" s="14"/>
      <c r="JT1730" s="14"/>
      <c r="JU1730" s="14"/>
      <c r="JV1730" s="14"/>
      <c r="JW1730" s="14"/>
      <c r="JX1730" s="14"/>
      <c r="JY1730" s="14"/>
      <c r="JZ1730" s="14"/>
      <c r="KA1730" s="14"/>
      <c r="KB1730" s="14"/>
      <c r="KC1730" s="14"/>
      <c r="KD1730" s="14"/>
      <c r="KE1730" s="14"/>
      <c r="KF1730" s="14"/>
      <c r="KG1730" s="14"/>
      <c r="KH1730" s="14"/>
      <c r="KI1730" s="14"/>
      <c r="KJ1730" s="14"/>
      <c r="KK1730" s="14"/>
      <c r="KL1730" s="14"/>
      <c r="KM1730" s="14"/>
      <c r="KN1730" s="14"/>
      <c r="KO1730" s="14"/>
      <c r="KP1730" s="14"/>
      <c r="KQ1730" s="14"/>
      <c r="KR1730" s="14"/>
      <c r="KS1730" s="14"/>
      <c r="KT1730" s="14"/>
      <c r="KU1730" s="14"/>
      <c r="KV1730" s="14"/>
      <c r="KW1730" s="14"/>
      <c r="KX1730" s="14"/>
      <c r="KY1730" s="14"/>
      <c r="KZ1730" s="14"/>
      <c r="LA1730" s="14"/>
      <c r="LB1730" s="14"/>
      <c r="LC1730" s="14"/>
      <c r="LD1730" s="14"/>
      <c r="LE1730" s="14"/>
      <c r="LF1730" s="14"/>
      <c r="LG1730" s="14"/>
      <c r="LH1730" s="14"/>
      <c r="LI1730" s="14"/>
      <c r="LJ1730" s="14"/>
      <c r="LK1730" s="14"/>
      <c r="LL1730" s="14"/>
      <c r="LM1730" s="14"/>
      <c r="LN1730" s="14"/>
      <c r="LO1730" s="14"/>
      <c r="LP1730" s="14"/>
      <c r="LQ1730" s="14"/>
      <c r="LR1730" s="14"/>
      <c r="LS1730" s="14"/>
      <c r="LT1730" s="14"/>
      <c r="LU1730" s="14"/>
      <c r="LV1730" s="14"/>
      <c r="LW1730" s="14"/>
      <c r="LX1730" s="14"/>
      <c r="LY1730" s="14"/>
      <c r="LZ1730" s="14"/>
      <c r="MA1730" s="14"/>
      <c r="MB1730" s="14"/>
      <c r="MC1730" s="14"/>
      <c r="MD1730" s="14"/>
      <c r="ME1730" s="14"/>
      <c r="MF1730" s="14"/>
      <c r="MG1730" s="14"/>
      <c r="MH1730" s="14"/>
      <c r="MI1730" s="14"/>
      <c r="MJ1730" s="14"/>
      <c r="MK1730" s="14"/>
      <c r="ML1730" s="14"/>
      <c r="MM1730" s="14"/>
      <c r="MN1730" s="14"/>
      <c r="MO1730" s="14"/>
      <c r="MP1730" s="14"/>
      <c r="MQ1730" s="14"/>
      <c r="MR1730" s="14"/>
      <c r="MS1730" s="14"/>
      <c r="MT1730" s="14"/>
      <c r="MU1730" s="14"/>
      <c r="MV1730" s="14"/>
      <c r="MW1730" s="14"/>
      <c r="MX1730" s="14"/>
      <c r="MY1730" s="14"/>
      <c r="MZ1730" s="14"/>
      <c r="NA1730" s="14"/>
      <c r="NB1730" s="14"/>
      <c r="NC1730" s="14"/>
      <c r="ND1730" s="14"/>
      <c r="NE1730" s="14"/>
      <c r="NF1730" s="14"/>
      <c r="NG1730" s="14"/>
      <c r="NH1730" s="14"/>
      <c r="NI1730" s="14"/>
      <c r="NJ1730" s="14"/>
      <c r="NK1730" s="14"/>
      <c r="NL1730" s="14"/>
      <c r="NM1730" s="14"/>
      <c r="NN1730" s="14"/>
      <c r="NO1730" s="14"/>
      <c r="NP1730" s="14"/>
      <c r="NQ1730" s="14"/>
      <c r="NR1730" s="14"/>
      <c r="NS1730" s="14"/>
      <c r="NT1730" s="14"/>
      <c r="NU1730" s="14"/>
      <c r="NV1730" s="14"/>
      <c r="NW1730" s="14"/>
      <c r="NX1730" s="14"/>
      <c r="NY1730" s="14"/>
      <c r="NZ1730" s="14"/>
      <c r="OA1730" s="14"/>
      <c r="OB1730" s="14"/>
      <c r="OC1730" s="14"/>
      <c r="OD1730" s="14"/>
      <c r="OE1730" s="14"/>
      <c r="OF1730" s="14"/>
      <c r="OG1730" s="14"/>
      <c r="OH1730" s="14"/>
      <c r="OI1730" s="14"/>
      <c r="OJ1730" s="14"/>
      <c r="OK1730" s="14"/>
      <c r="OL1730" s="14"/>
      <c r="OM1730" s="14"/>
      <c r="ON1730" s="14"/>
      <c r="OO1730" s="14"/>
      <c r="OP1730" s="14"/>
      <c r="OQ1730" s="14"/>
      <c r="OR1730" s="14"/>
      <c r="OS1730" s="14"/>
      <c r="OT1730" s="14"/>
      <c r="OU1730" s="14"/>
      <c r="OV1730" s="14"/>
      <c r="OW1730" s="14"/>
      <c r="OX1730" s="14"/>
      <c r="OY1730" s="14"/>
      <c r="OZ1730" s="14"/>
      <c r="PA1730" s="14"/>
      <c r="PB1730" s="14"/>
      <c r="PC1730" s="14"/>
      <c r="PD1730" s="14"/>
      <c r="PE1730" s="14"/>
      <c r="PF1730" s="14"/>
      <c r="PG1730" s="14"/>
      <c r="PH1730" s="14"/>
      <c r="PI1730" s="14"/>
      <c r="PJ1730" s="14"/>
      <c r="PK1730" s="14"/>
      <c r="PL1730" s="14"/>
      <c r="PM1730" s="14"/>
      <c r="PN1730" s="14"/>
      <c r="PO1730" s="14"/>
      <c r="PP1730" s="14"/>
      <c r="PQ1730" s="14"/>
      <c r="PR1730" s="14"/>
      <c r="PS1730" s="14"/>
      <c r="PT1730" s="14"/>
      <c r="PU1730" s="14"/>
      <c r="PV1730" s="14"/>
      <c r="PW1730" s="14"/>
      <c r="PX1730" s="14"/>
      <c r="PY1730" s="14"/>
      <c r="PZ1730" s="14"/>
      <c r="QA1730" s="14"/>
      <c r="QB1730" s="14"/>
      <c r="QC1730" s="14"/>
      <c r="QD1730" s="14"/>
      <c r="QE1730" s="14"/>
      <c r="QF1730" s="14"/>
      <c r="QG1730" s="14"/>
      <c r="QH1730" s="14"/>
      <c r="QI1730" s="14"/>
      <c r="QJ1730" s="14"/>
      <c r="QK1730" s="14"/>
      <c r="QL1730" s="14"/>
      <c r="QM1730" s="14"/>
      <c r="QN1730" s="14"/>
      <c r="QO1730" s="14"/>
      <c r="QP1730" s="14"/>
      <c r="QQ1730" s="14"/>
      <c r="QR1730" s="14"/>
      <c r="QS1730" s="14"/>
      <c r="QT1730" s="14"/>
      <c r="QU1730" s="14"/>
      <c r="QV1730" s="14"/>
      <c r="QW1730" s="14"/>
      <c r="QX1730" s="14"/>
      <c r="QY1730" s="14"/>
      <c r="QZ1730" s="14"/>
      <c r="RA1730" s="14"/>
      <c r="RB1730" s="14"/>
      <c r="RC1730" s="14"/>
      <c r="RD1730" s="14"/>
      <c r="RE1730" s="14"/>
      <c r="RF1730" s="14"/>
      <c r="RG1730" s="14"/>
      <c r="RH1730" s="14"/>
      <c r="RI1730" s="14"/>
      <c r="RJ1730" s="14"/>
      <c r="RK1730" s="14"/>
      <c r="RL1730" s="14"/>
      <c r="RM1730" s="14"/>
      <c r="RN1730" s="14"/>
      <c r="RO1730" s="14"/>
      <c r="RP1730" s="14"/>
      <c r="RQ1730" s="14"/>
      <c r="RR1730" s="14"/>
      <c r="RS1730" s="14"/>
      <c r="RT1730" s="14"/>
      <c r="RU1730" s="14"/>
      <c r="RV1730" s="14"/>
      <c r="RW1730" s="14"/>
      <c r="RX1730" s="14"/>
      <c r="RY1730" s="14"/>
      <c r="RZ1730" s="14"/>
      <c r="SA1730" s="14"/>
      <c r="SB1730" s="14"/>
      <c r="SC1730" s="14"/>
      <c r="SD1730" s="14"/>
      <c r="SE1730" s="14"/>
      <c r="SF1730" s="14"/>
      <c r="SG1730" s="14"/>
      <c r="SH1730" s="14"/>
      <c r="SI1730" s="14"/>
      <c r="SJ1730" s="14"/>
      <c r="SK1730" s="14"/>
      <c r="SL1730" s="14"/>
      <c r="SM1730" s="14"/>
      <c r="SN1730" s="14"/>
      <c r="SO1730" s="14"/>
      <c r="SP1730" s="14"/>
      <c r="SQ1730" s="14"/>
      <c r="SR1730" s="14"/>
      <c r="SS1730" s="14"/>
      <c r="ST1730" s="14"/>
      <c r="SU1730" s="14"/>
      <c r="SV1730" s="14"/>
      <c r="SW1730" s="14"/>
      <c r="SX1730" s="14"/>
      <c r="SY1730" s="14"/>
      <c r="SZ1730" s="14"/>
      <c r="TA1730" s="14"/>
      <c r="TB1730" s="14"/>
      <c r="TC1730" s="14"/>
      <c r="TD1730" s="14"/>
      <c r="TE1730" s="14"/>
      <c r="TF1730" s="14"/>
      <c r="TG1730" s="14"/>
      <c r="TH1730" s="14"/>
      <c r="TI1730" s="14"/>
      <c r="TJ1730" s="14"/>
      <c r="TK1730" s="14"/>
      <c r="TL1730" s="14"/>
      <c r="TM1730" s="14"/>
      <c r="TN1730" s="14"/>
      <c r="TO1730" s="14"/>
      <c r="TP1730" s="14"/>
      <c r="TQ1730" s="14"/>
      <c r="TR1730" s="14"/>
      <c r="TS1730" s="14"/>
      <c r="TT1730" s="14"/>
      <c r="TU1730" s="14"/>
      <c r="TV1730" s="14"/>
      <c r="TW1730" s="14"/>
      <c r="TX1730" s="14"/>
      <c r="TY1730" s="14"/>
      <c r="TZ1730" s="14"/>
      <c r="UA1730" s="14"/>
      <c r="UB1730" s="14"/>
      <c r="UC1730" s="14"/>
      <c r="UD1730" s="14"/>
      <c r="UE1730" s="14"/>
      <c r="UF1730" s="14"/>
      <c r="UG1730" s="14"/>
      <c r="UH1730" s="14"/>
      <c r="UI1730" s="14"/>
      <c r="UJ1730" s="14"/>
      <c r="UK1730" s="14"/>
      <c r="UL1730" s="14"/>
      <c r="UM1730" s="14"/>
      <c r="UN1730" s="14"/>
      <c r="UO1730" s="14"/>
      <c r="UP1730" s="14"/>
      <c r="UQ1730" s="14"/>
      <c r="UR1730" s="14"/>
      <c r="US1730" s="14"/>
      <c r="UT1730" s="14"/>
      <c r="UU1730" s="14"/>
      <c r="UV1730" s="14"/>
      <c r="UW1730" s="14"/>
      <c r="UX1730" s="14"/>
      <c r="UY1730" s="14"/>
      <c r="UZ1730" s="14"/>
      <c r="VA1730" s="14"/>
      <c r="VB1730" s="14"/>
      <c r="VC1730" s="14"/>
      <c r="VD1730" s="14"/>
      <c r="VE1730" s="14"/>
      <c r="VF1730" s="14"/>
      <c r="VG1730" s="14"/>
      <c r="VH1730" s="14"/>
      <c r="VI1730" s="14"/>
      <c r="VJ1730" s="14"/>
      <c r="VK1730" s="14"/>
      <c r="VL1730" s="14"/>
      <c r="VM1730" s="14"/>
      <c r="VN1730" s="14"/>
      <c r="VO1730" s="14"/>
      <c r="VP1730" s="14"/>
      <c r="VQ1730" s="14"/>
      <c r="VR1730" s="14"/>
      <c r="VS1730" s="14"/>
      <c r="VT1730" s="14"/>
      <c r="VU1730" s="14"/>
      <c r="VV1730" s="14"/>
      <c r="VW1730" s="14"/>
      <c r="VX1730" s="14"/>
      <c r="VY1730" s="14"/>
      <c r="VZ1730" s="14"/>
      <c r="WA1730" s="14"/>
      <c r="WB1730" s="14"/>
      <c r="WC1730" s="14"/>
      <c r="WD1730" s="14"/>
      <c r="WE1730" s="14"/>
      <c r="WF1730" s="14"/>
      <c r="WG1730" s="14"/>
      <c r="WH1730" s="14"/>
      <c r="WI1730" s="14"/>
      <c r="WJ1730" s="14"/>
      <c r="WK1730" s="14"/>
      <c r="WL1730" s="14"/>
      <c r="WM1730" s="14"/>
      <c r="WN1730" s="14"/>
      <c r="WO1730" s="14"/>
      <c r="WP1730" s="14"/>
      <c r="WQ1730" s="14"/>
      <c r="WR1730" s="14"/>
      <c r="WS1730" s="14"/>
      <c r="WT1730" s="14"/>
      <c r="WU1730" s="14"/>
      <c r="WV1730" s="14"/>
      <c r="WW1730" s="14"/>
      <c r="WX1730" s="14"/>
      <c r="WY1730" s="14"/>
      <c r="WZ1730" s="14"/>
      <c r="XA1730" s="14"/>
      <c r="XB1730" s="14"/>
      <c r="XC1730" s="14"/>
      <c r="XD1730" s="14"/>
      <c r="XE1730" s="14"/>
      <c r="XF1730" s="14"/>
      <c r="XG1730" s="14"/>
      <c r="XH1730" s="14"/>
      <c r="XI1730" s="14"/>
      <c r="XJ1730" s="14"/>
      <c r="XK1730" s="14"/>
      <c r="XL1730" s="14"/>
      <c r="XM1730" s="14"/>
      <c r="XN1730" s="14"/>
      <c r="XO1730" s="14"/>
      <c r="XP1730" s="14"/>
      <c r="XQ1730" s="14"/>
      <c r="XR1730" s="14"/>
      <c r="XS1730" s="14"/>
      <c r="XT1730" s="14"/>
      <c r="XU1730" s="14"/>
      <c r="XV1730" s="14"/>
      <c r="XW1730" s="14"/>
      <c r="XX1730" s="14"/>
      <c r="XY1730" s="14"/>
      <c r="XZ1730" s="14"/>
      <c r="YA1730" s="14"/>
      <c r="YB1730" s="14"/>
      <c r="YC1730" s="14"/>
      <c r="YD1730" s="14"/>
      <c r="YE1730" s="14"/>
      <c r="YF1730" s="14"/>
      <c r="YG1730" s="14"/>
      <c r="YH1730" s="14"/>
      <c r="YI1730" s="14"/>
      <c r="YJ1730" s="14"/>
      <c r="YK1730" s="14"/>
      <c r="YL1730" s="14"/>
      <c r="YM1730" s="14"/>
      <c r="YN1730" s="14"/>
      <c r="YO1730" s="14"/>
      <c r="YP1730" s="14"/>
      <c r="YQ1730" s="14"/>
      <c r="YR1730" s="14"/>
      <c r="YS1730" s="14"/>
      <c r="YT1730" s="14"/>
      <c r="YU1730" s="14"/>
      <c r="YV1730" s="14"/>
      <c r="YW1730" s="14"/>
      <c r="YX1730" s="14"/>
      <c r="YY1730" s="14"/>
      <c r="YZ1730" s="14"/>
      <c r="ZA1730" s="14"/>
      <c r="ZB1730" s="14"/>
      <c r="ZC1730" s="14"/>
      <c r="ZD1730" s="14"/>
      <c r="ZE1730" s="14"/>
      <c r="ZF1730" s="14"/>
      <c r="ZG1730" s="14"/>
      <c r="ZH1730" s="14"/>
      <c r="ZI1730" s="14"/>
      <c r="ZJ1730" s="14"/>
      <c r="ZK1730" s="14"/>
      <c r="ZL1730" s="14"/>
      <c r="ZM1730" s="14"/>
      <c r="ZN1730" s="14"/>
      <c r="ZO1730" s="14"/>
      <c r="ZP1730" s="14"/>
      <c r="ZQ1730" s="14"/>
      <c r="ZR1730" s="14"/>
      <c r="ZS1730" s="14"/>
      <c r="ZT1730" s="14"/>
      <c r="ZU1730" s="14"/>
      <c r="ZV1730" s="14"/>
      <c r="ZW1730" s="14"/>
      <c r="ZX1730" s="14"/>
      <c r="ZY1730" s="14"/>
      <c r="ZZ1730" s="14"/>
      <c r="AAA1730" s="14"/>
      <c r="AAB1730" s="14"/>
      <c r="AAC1730" s="14"/>
      <c r="AAD1730" s="14"/>
      <c r="AAE1730" s="14"/>
      <c r="AAF1730" s="14"/>
      <c r="AAG1730" s="14"/>
      <c r="AAH1730" s="14"/>
      <c r="AAI1730" s="14"/>
      <c r="AAJ1730" s="14"/>
      <c r="AAK1730" s="14"/>
      <c r="AAL1730" s="14"/>
      <c r="AAM1730" s="14"/>
      <c r="AAN1730" s="14"/>
      <c r="AAO1730" s="14"/>
      <c r="AAP1730" s="14"/>
      <c r="AAQ1730" s="14"/>
      <c r="AAR1730" s="14"/>
      <c r="AAS1730" s="14"/>
      <c r="AAT1730" s="14"/>
      <c r="AAU1730" s="14"/>
      <c r="AAV1730" s="14"/>
      <c r="AAW1730" s="14"/>
      <c r="AAX1730" s="14"/>
      <c r="AAY1730" s="14"/>
      <c r="AAZ1730" s="14"/>
      <c r="ABA1730" s="14"/>
      <c r="ABB1730" s="14"/>
      <c r="ABC1730" s="14"/>
      <c r="ABD1730" s="14"/>
      <c r="ABE1730" s="14"/>
      <c r="ABF1730" s="14"/>
      <c r="ABG1730" s="14"/>
      <c r="ABH1730" s="14"/>
      <c r="ABI1730" s="14"/>
      <c r="ABJ1730" s="14"/>
      <c r="ABK1730" s="14"/>
      <c r="ABL1730" s="14"/>
      <c r="ABM1730" s="14"/>
      <c r="ABN1730" s="14"/>
      <c r="ABO1730" s="14"/>
      <c r="ABP1730" s="14"/>
      <c r="ABQ1730" s="14"/>
      <c r="ABR1730" s="14"/>
      <c r="ABS1730" s="14"/>
      <c r="ABT1730" s="14"/>
      <c r="ABU1730" s="14"/>
      <c r="ABV1730" s="14"/>
      <c r="ABW1730" s="14"/>
      <c r="ABX1730" s="14"/>
      <c r="ABY1730" s="14"/>
      <c r="ABZ1730" s="14"/>
      <c r="ACA1730" s="14"/>
      <c r="ACB1730" s="14"/>
      <c r="ACC1730" s="14"/>
      <c r="ACD1730" s="14"/>
      <c r="ACE1730" s="14"/>
      <c r="ACF1730" s="14"/>
      <c r="ACG1730" s="14"/>
      <c r="ACH1730" s="14"/>
      <c r="ACI1730" s="14"/>
      <c r="ACJ1730" s="14"/>
      <c r="ACK1730" s="14"/>
      <c r="ACL1730" s="14"/>
      <c r="ACM1730" s="14"/>
      <c r="ACN1730" s="14"/>
      <c r="ACO1730" s="14"/>
      <c r="ACP1730" s="14"/>
      <c r="ACQ1730" s="14"/>
      <c r="ACR1730" s="14"/>
      <c r="ACS1730" s="14"/>
      <c r="ACT1730" s="14"/>
      <c r="ACU1730" s="14"/>
      <c r="ACV1730" s="14"/>
      <c r="ACW1730" s="14"/>
      <c r="ACX1730" s="14"/>
      <c r="ACY1730" s="14"/>
      <c r="ACZ1730" s="14"/>
      <c r="ADA1730" s="14"/>
      <c r="ADB1730" s="14"/>
      <c r="ADC1730" s="14"/>
      <c r="ADD1730" s="14"/>
      <c r="ADE1730" s="14"/>
      <c r="ADF1730" s="14"/>
      <c r="ADG1730" s="14"/>
      <c r="ADH1730" s="14"/>
      <c r="ADI1730" s="14"/>
      <c r="ADJ1730" s="14"/>
      <c r="ADK1730" s="14"/>
      <c r="ADL1730" s="14"/>
      <c r="ADM1730" s="14"/>
      <c r="ADN1730" s="14"/>
      <c r="ADO1730" s="14"/>
      <c r="ADP1730" s="14"/>
      <c r="ADQ1730" s="14"/>
      <c r="ADR1730" s="14"/>
      <c r="ADS1730" s="14"/>
      <c r="ADT1730" s="14"/>
      <c r="ADU1730" s="14"/>
      <c r="ADV1730" s="14"/>
      <c r="ADW1730" s="14"/>
      <c r="ADX1730" s="14"/>
      <c r="ADY1730" s="14"/>
      <c r="ADZ1730" s="14"/>
      <c r="AEA1730" s="14"/>
      <c r="AEB1730" s="14"/>
      <c r="AEC1730" s="14"/>
      <c r="AED1730" s="14"/>
      <c r="AEE1730" s="14"/>
      <c r="AEF1730" s="14"/>
      <c r="AEG1730" s="14"/>
      <c r="AEH1730" s="14"/>
      <c r="AEI1730" s="14"/>
      <c r="AEJ1730" s="14"/>
      <c r="AEK1730" s="14"/>
      <c r="AEL1730" s="14"/>
      <c r="AEM1730" s="14"/>
      <c r="AEN1730" s="14"/>
      <c r="AEO1730" s="14"/>
      <c r="AEP1730" s="14"/>
      <c r="AEQ1730" s="14"/>
      <c r="AER1730" s="14"/>
      <c r="AES1730" s="14"/>
      <c r="AET1730" s="14"/>
      <c r="AEU1730" s="14"/>
      <c r="AEV1730" s="14"/>
      <c r="AEW1730" s="14"/>
      <c r="AEX1730" s="14"/>
      <c r="AEY1730" s="14"/>
      <c r="AEZ1730" s="14"/>
      <c r="AFA1730" s="14"/>
      <c r="AFB1730" s="14"/>
      <c r="AFC1730" s="14"/>
      <c r="AFD1730" s="14"/>
      <c r="AFE1730" s="14"/>
      <c r="AFF1730" s="14"/>
      <c r="AFG1730" s="14"/>
      <c r="AFH1730" s="14"/>
      <c r="AFI1730" s="14"/>
      <c r="AFJ1730" s="14"/>
      <c r="AFK1730" s="14"/>
      <c r="AFL1730" s="14"/>
      <c r="AFM1730" s="14"/>
      <c r="AFN1730" s="14"/>
      <c r="AFO1730" s="14"/>
      <c r="AFP1730" s="14"/>
      <c r="AFQ1730" s="14"/>
      <c r="AFR1730" s="14"/>
      <c r="AFS1730" s="14"/>
      <c r="AFT1730" s="14"/>
      <c r="AFU1730" s="14"/>
      <c r="AFV1730" s="14"/>
      <c r="AFW1730" s="14"/>
      <c r="AFX1730" s="14"/>
      <c r="AFY1730" s="14"/>
      <c r="AFZ1730" s="14"/>
      <c r="AGA1730" s="14"/>
      <c r="AGB1730" s="14"/>
      <c r="AGC1730" s="14"/>
      <c r="AGD1730" s="14"/>
      <c r="AGE1730" s="14"/>
      <c r="AGF1730" s="14"/>
      <c r="AGG1730" s="14"/>
      <c r="AGH1730" s="14"/>
      <c r="AGI1730" s="14"/>
      <c r="AGJ1730" s="14"/>
      <c r="AGK1730" s="14"/>
      <c r="AGL1730" s="14"/>
      <c r="AGM1730" s="14"/>
      <c r="AGN1730" s="14"/>
      <c r="AGO1730" s="14"/>
      <c r="AGP1730" s="14"/>
      <c r="AGQ1730" s="14"/>
      <c r="AGR1730" s="14"/>
      <c r="AGS1730" s="14"/>
      <c r="AGT1730" s="14"/>
      <c r="AGU1730" s="14"/>
      <c r="AGV1730" s="14"/>
      <c r="AGW1730" s="14"/>
      <c r="AGX1730" s="14"/>
      <c r="AGY1730" s="14"/>
      <c r="AGZ1730" s="14"/>
      <c r="AHA1730" s="14"/>
      <c r="AHB1730" s="14"/>
      <c r="AHC1730" s="14"/>
      <c r="AHD1730" s="14"/>
      <c r="AHE1730" s="14"/>
      <c r="AHF1730" s="14"/>
      <c r="AHG1730" s="14"/>
      <c r="AHH1730" s="14"/>
      <c r="AHI1730" s="14"/>
      <c r="AHJ1730" s="14"/>
      <c r="AHK1730" s="14"/>
      <c r="AHL1730" s="14"/>
      <c r="AHM1730" s="14"/>
      <c r="AHN1730" s="14"/>
      <c r="AHO1730" s="14"/>
      <c r="AHP1730" s="14"/>
      <c r="AHQ1730" s="14"/>
      <c r="AHR1730" s="14"/>
      <c r="AHS1730" s="14"/>
      <c r="AHT1730" s="14"/>
      <c r="AHU1730" s="14"/>
      <c r="AHV1730" s="14"/>
      <c r="AHW1730" s="14"/>
      <c r="AHX1730" s="14"/>
      <c r="AHY1730" s="14"/>
      <c r="AHZ1730" s="14"/>
      <c r="AIA1730" s="14"/>
      <c r="AIB1730" s="14"/>
      <c r="AIC1730" s="14"/>
      <c r="AID1730" s="14"/>
      <c r="AIE1730" s="14"/>
      <c r="AIF1730" s="14"/>
      <c r="AIG1730" s="14"/>
      <c r="AIH1730" s="14"/>
      <c r="AII1730" s="14"/>
      <c r="AIJ1730" s="14"/>
      <c r="AIK1730" s="14"/>
      <c r="AIL1730" s="14"/>
      <c r="AIM1730" s="14"/>
      <c r="AIN1730" s="14"/>
      <c r="AIO1730" s="14"/>
      <c r="AIP1730" s="14"/>
      <c r="AIQ1730" s="14"/>
      <c r="AIR1730" s="14"/>
      <c r="AIS1730" s="14"/>
      <c r="AIT1730" s="14"/>
      <c r="AIU1730" s="14"/>
      <c r="AIV1730" s="14"/>
      <c r="AIW1730" s="14"/>
      <c r="AIX1730" s="14"/>
      <c r="AIY1730" s="14"/>
      <c r="AIZ1730" s="14"/>
      <c r="AJA1730" s="14"/>
      <c r="AJB1730" s="14"/>
      <c r="AJC1730" s="14"/>
      <c r="AJD1730" s="14"/>
      <c r="AJE1730" s="14"/>
      <c r="AJF1730" s="14"/>
      <c r="AJG1730" s="14"/>
      <c r="AJH1730" s="14"/>
      <c r="AJI1730" s="14"/>
      <c r="AJJ1730" s="14"/>
      <c r="AJK1730" s="14"/>
      <c r="AJL1730" s="14"/>
      <c r="AJM1730" s="14"/>
      <c r="AJN1730" s="14"/>
      <c r="AJO1730" s="14"/>
      <c r="AJP1730" s="14"/>
      <c r="AJQ1730" s="14"/>
      <c r="AJR1730" s="14"/>
      <c r="AJS1730" s="14"/>
      <c r="AJT1730" s="14"/>
      <c r="AJU1730" s="14"/>
      <c r="AJV1730" s="14"/>
      <c r="AJW1730" s="14"/>
      <c r="AJX1730" s="14"/>
      <c r="AJY1730" s="14"/>
      <c r="AJZ1730" s="14"/>
      <c r="AKA1730" s="14"/>
      <c r="AKB1730" s="14"/>
      <c r="AKC1730" s="14"/>
      <c r="AKD1730" s="14"/>
      <c r="AKE1730" s="14"/>
      <c r="AKF1730" s="14"/>
      <c r="AKG1730" s="14"/>
      <c r="AKH1730" s="14"/>
      <c r="AKI1730" s="14"/>
      <c r="AKJ1730" s="14"/>
      <c r="AKK1730" s="14"/>
      <c r="AKL1730" s="14"/>
      <c r="AKM1730" s="14"/>
      <c r="AKN1730" s="14"/>
      <c r="AKO1730" s="14"/>
      <c r="AKP1730" s="14"/>
      <c r="AKQ1730" s="14"/>
      <c r="AKR1730" s="14"/>
      <c r="AKS1730" s="14"/>
      <c r="AKT1730" s="14"/>
      <c r="AKU1730" s="14"/>
      <c r="AKV1730" s="14"/>
      <c r="AKW1730" s="14"/>
      <c r="AKX1730" s="14"/>
      <c r="AKY1730" s="14"/>
      <c r="AKZ1730" s="14"/>
      <c r="ALA1730" s="14"/>
      <c r="ALB1730" s="14"/>
      <c r="ALC1730" s="14"/>
      <c r="ALD1730" s="14"/>
      <c r="ALE1730" s="14"/>
      <c r="ALF1730" s="14"/>
      <c r="ALG1730" s="14"/>
      <c r="ALH1730" s="14"/>
      <c r="ALI1730" s="14"/>
      <c r="ALJ1730" s="14"/>
      <c r="ALK1730" s="14"/>
      <c r="ALL1730" s="14"/>
      <c r="ALM1730" s="14"/>
      <c r="ALN1730" s="14"/>
      <c r="ALO1730" s="14"/>
      <c r="ALP1730" s="14"/>
      <c r="ALQ1730" s="14"/>
      <c r="ALR1730" s="14"/>
      <c r="ALS1730" s="14"/>
      <c r="ALT1730" s="14"/>
      <c r="ALU1730" s="14"/>
      <c r="ALV1730" s="14"/>
      <c r="ALW1730" s="14"/>
      <c r="ALX1730" s="14"/>
      <c r="ALY1730" s="14"/>
      <c r="ALZ1730" s="14"/>
      <c r="AMA1730" s="14"/>
      <c r="AMB1730" s="14"/>
      <c r="AMC1730" s="14"/>
      <c r="AMD1730" s="14"/>
      <c r="AME1730" s="14"/>
      <c r="AMF1730" s="14"/>
      <c r="AMG1730" s="14"/>
      <c r="AMH1730" s="14"/>
      <c r="AMI1730" s="14"/>
      <c r="AMJ1730" s="14"/>
      <c r="AMK1730" s="14"/>
      <c r="AML1730" s="14"/>
      <c r="AMM1730" s="14"/>
      <c r="AMN1730" s="14"/>
      <c r="AMO1730" s="14"/>
      <c r="AMP1730" s="14"/>
      <c r="AMQ1730" s="14"/>
      <c r="AMR1730" s="14"/>
      <c r="AMS1730" s="14"/>
      <c r="AMT1730" s="14"/>
      <c r="AMU1730" s="14"/>
      <c r="AMV1730" s="14"/>
      <c r="AMW1730" s="14"/>
      <c r="AMX1730" s="14"/>
      <c r="AMY1730" s="14"/>
      <c r="AMZ1730" s="14"/>
      <c r="ANA1730" s="14"/>
      <c r="ANB1730" s="14"/>
      <c r="ANC1730" s="14"/>
      <c r="AND1730" s="14"/>
      <c r="ANE1730" s="14"/>
      <c r="ANF1730" s="14"/>
      <c r="ANG1730" s="14"/>
      <c r="ANH1730" s="14"/>
      <c r="ANI1730" s="14"/>
      <c r="ANJ1730" s="14"/>
      <c r="ANK1730" s="14"/>
      <c r="ANL1730" s="14"/>
      <c r="ANM1730" s="14"/>
      <c r="ANN1730" s="14"/>
      <c r="ANO1730" s="14"/>
      <c r="ANP1730" s="14"/>
      <c r="ANQ1730" s="14"/>
      <c r="ANR1730" s="14"/>
      <c r="ANS1730" s="14"/>
      <c r="ANT1730" s="14"/>
      <c r="ANU1730" s="14"/>
      <c r="ANV1730" s="14"/>
      <c r="ANW1730" s="14"/>
      <c r="ANX1730" s="14"/>
      <c r="ANY1730" s="14"/>
      <c r="ANZ1730" s="14"/>
      <c r="AOA1730" s="14"/>
      <c r="AOB1730" s="14"/>
      <c r="AOC1730" s="14"/>
      <c r="AOD1730" s="14"/>
      <c r="AOE1730" s="14"/>
      <c r="AOF1730" s="14"/>
      <c r="AOG1730" s="14"/>
      <c r="AOH1730" s="14"/>
      <c r="AOI1730" s="14"/>
      <c r="AOJ1730" s="14"/>
      <c r="AOK1730" s="14"/>
      <c r="AOL1730" s="14"/>
      <c r="AOM1730" s="14"/>
      <c r="AON1730" s="14"/>
      <c r="AOO1730" s="14"/>
      <c r="AOP1730" s="14"/>
      <c r="AOQ1730" s="14"/>
      <c r="AOR1730" s="14"/>
      <c r="AOS1730" s="14"/>
      <c r="AOT1730" s="14"/>
      <c r="AOU1730" s="14"/>
      <c r="AOV1730" s="14"/>
      <c r="AOW1730" s="14"/>
      <c r="AOX1730" s="14"/>
      <c r="AOY1730" s="14"/>
      <c r="AOZ1730" s="14"/>
      <c r="APA1730" s="14"/>
      <c r="APB1730" s="14"/>
      <c r="APC1730" s="14"/>
      <c r="APD1730" s="14"/>
      <c r="APE1730" s="14"/>
      <c r="APF1730" s="14"/>
      <c r="APG1730" s="14"/>
      <c r="APH1730" s="14"/>
      <c r="API1730" s="14"/>
      <c r="APJ1730" s="14"/>
      <c r="APK1730" s="14"/>
      <c r="APL1730" s="14"/>
      <c r="APM1730" s="14"/>
      <c r="APN1730" s="14"/>
      <c r="APO1730" s="14"/>
      <c r="APP1730" s="14"/>
      <c r="APQ1730" s="14"/>
      <c r="APR1730" s="14"/>
      <c r="APS1730" s="14"/>
      <c r="APT1730" s="14"/>
      <c r="APU1730" s="14"/>
      <c r="APV1730" s="14"/>
      <c r="APW1730" s="14"/>
      <c r="APX1730" s="14"/>
      <c r="APY1730" s="14"/>
      <c r="APZ1730" s="14"/>
      <c r="AQA1730" s="14"/>
      <c r="AQB1730" s="14"/>
      <c r="AQC1730" s="14"/>
      <c r="AQD1730" s="14"/>
      <c r="AQE1730" s="14"/>
      <c r="AQF1730" s="14"/>
      <c r="AQG1730" s="14"/>
      <c r="AQH1730" s="14"/>
      <c r="AQI1730" s="14"/>
      <c r="AQJ1730" s="14"/>
      <c r="AQK1730" s="14"/>
      <c r="AQL1730" s="14"/>
      <c r="AQM1730" s="14"/>
      <c r="AQN1730" s="14"/>
      <c r="AQO1730" s="14"/>
      <c r="AQP1730" s="14"/>
      <c r="AQQ1730" s="14"/>
      <c r="AQR1730" s="14"/>
      <c r="AQS1730" s="14"/>
      <c r="AQT1730" s="14"/>
      <c r="AQU1730" s="14"/>
      <c r="AQV1730" s="14"/>
      <c r="AQW1730" s="14"/>
      <c r="AQX1730" s="14"/>
      <c r="AQY1730" s="14"/>
      <c r="AQZ1730" s="14"/>
      <c r="ARA1730" s="14"/>
      <c r="ARB1730" s="14"/>
      <c r="ARC1730" s="14"/>
      <c r="ARD1730" s="14"/>
      <c r="ARE1730" s="14"/>
      <c r="ARF1730" s="14"/>
      <c r="ARG1730" s="14"/>
      <c r="ARH1730" s="14"/>
      <c r="ARI1730" s="14"/>
      <c r="ARJ1730" s="14"/>
      <c r="ARK1730" s="14"/>
      <c r="ARL1730" s="14"/>
      <c r="ARM1730" s="14"/>
      <c r="ARN1730" s="14"/>
      <c r="ARO1730" s="14"/>
      <c r="ARP1730" s="14"/>
      <c r="ARQ1730" s="14"/>
      <c r="ARR1730" s="14"/>
      <c r="ARS1730" s="14"/>
      <c r="ART1730" s="14"/>
      <c r="ARU1730" s="14"/>
      <c r="ARV1730" s="14"/>
      <c r="ARW1730" s="14"/>
      <c r="ARX1730" s="14"/>
      <c r="ARY1730" s="14"/>
      <c r="ARZ1730" s="14"/>
      <c r="ASA1730" s="14"/>
      <c r="ASB1730" s="14"/>
      <c r="ASC1730" s="14"/>
      <c r="ASD1730" s="14"/>
      <c r="ASE1730" s="14"/>
      <c r="ASF1730" s="14"/>
      <c r="ASG1730" s="14"/>
      <c r="ASH1730" s="14"/>
      <c r="ASI1730" s="14"/>
      <c r="ASJ1730" s="14"/>
      <c r="ASK1730" s="14"/>
      <c r="ASL1730" s="14"/>
      <c r="ASM1730" s="14"/>
      <c r="ASN1730" s="14"/>
      <c r="ASO1730" s="14"/>
      <c r="ASP1730" s="14"/>
      <c r="ASQ1730" s="14"/>
      <c r="ASR1730" s="14"/>
      <c r="ASS1730" s="14"/>
      <c r="AST1730" s="14"/>
      <c r="ASU1730" s="14"/>
      <c r="ASV1730" s="14"/>
      <c r="ASW1730" s="14"/>
      <c r="ASX1730" s="14"/>
      <c r="ASY1730" s="14"/>
      <c r="ASZ1730" s="14"/>
      <c r="ATA1730" s="14"/>
      <c r="ATB1730" s="14"/>
      <c r="ATC1730" s="14"/>
      <c r="ATD1730" s="14"/>
      <c r="ATE1730" s="14"/>
      <c r="ATF1730" s="14"/>
      <c r="ATG1730" s="14"/>
      <c r="ATH1730" s="14"/>
      <c r="ATI1730" s="14"/>
      <c r="ATJ1730" s="14"/>
      <c r="ATK1730" s="14"/>
      <c r="ATL1730" s="14"/>
      <c r="ATM1730" s="14"/>
      <c r="ATN1730" s="14"/>
      <c r="ATO1730" s="14"/>
      <c r="ATP1730" s="14"/>
      <c r="ATQ1730" s="14"/>
      <c r="ATR1730" s="14"/>
      <c r="ATS1730" s="14"/>
      <c r="ATT1730" s="14"/>
      <c r="ATU1730" s="14"/>
      <c r="ATV1730" s="14"/>
      <c r="ATW1730" s="14"/>
      <c r="ATX1730" s="14"/>
      <c r="ATY1730" s="14"/>
      <c r="ATZ1730" s="14"/>
      <c r="AUA1730" s="14"/>
      <c r="AUB1730" s="14"/>
      <c r="AUC1730" s="14"/>
      <c r="AUD1730" s="14"/>
      <c r="AUE1730" s="14"/>
      <c r="AUF1730" s="14"/>
      <c r="AUG1730" s="14"/>
      <c r="AUH1730" s="14"/>
      <c r="AUI1730" s="14"/>
      <c r="AUJ1730" s="14"/>
      <c r="AUK1730" s="14"/>
      <c r="AUL1730" s="14"/>
      <c r="AUM1730" s="14"/>
      <c r="AUN1730" s="14"/>
      <c r="AUO1730" s="14"/>
      <c r="AUP1730" s="14"/>
      <c r="AUQ1730" s="14"/>
      <c r="AUR1730" s="14"/>
      <c r="AUS1730" s="14"/>
      <c r="AUT1730" s="14"/>
      <c r="AUU1730" s="14"/>
      <c r="AUV1730" s="14"/>
      <c r="AUW1730" s="14"/>
      <c r="AUX1730" s="14"/>
      <c r="AUY1730" s="14"/>
      <c r="AUZ1730" s="14"/>
      <c r="AVA1730" s="14"/>
      <c r="AVB1730" s="14"/>
      <c r="AVC1730" s="14"/>
      <c r="AVD1730" s="14"/>
      <c r="AVE1730" s="14"/>
      <c r="AVF1730" s="14"/>
      <c r="AVG1730" s="14"/>
      <c r="AVH1730" s="14"/>
      <c r="AVI1730" s="14"/>
      <c r="AVJ1730" s="14"/>
      <c r="AVK1730" s="14"/>
      <c r="AVL1730" s="14"/>
      <c r="AVM1730" s="14"/>
      <c r="AVN1730" s="14"/>
      <c r="AVO1730" s="14"/>
      <c r="AVP1730" s="14"/>
      <c r="AVQ1730" s="14"/>
      <c r="AVR1730" s="14"/>
      <c r="AVS1730" s="14"/>
      <c r="AVT1730" s="14"/>
      <c r="AVU1730" s="14"/>
      <c r="AVV1730" s="14"/>
      <c r="AVW1730" s="14"/>
      <c r="AVX1730" s="14"/>
      <c r="AVY1730" s="14"/>
      <c r="AVZ1730" s="14"/>
      <c r="AWA1730" s="14"/>
      <c r="AWB1730" s="14"/>
      <c r="AWC1730" s="14"/>
      <c r="AWD1730" s="14"/>
      <c r="AWE1730" s="14"/>
      <c r="AWF1730" s="14"/>
      <c r="AWG1730" s="14"/>
      <c r="AWH1730" s="14"/>
      <c r="AWI1730" s="14"/>
      <c r="AWJ1730" s="14"/>
      <c r="AWK1730" s="14"/>
      <c r="AWL1730" s="14"/>
      <c r="AWM1730" s="14"/>
      <c r="AWN1730" s="14"/>
      <c r="AWO1730" s="14"/>
      <c r="AWP1730" s="14"/>
      <c r="AWQ1730" s="14"/>
      <c r="AWR1730" s="14"/>
      <c r="AWS1730" s="14"/>
      <c r="AWT1730" s="14"/>
      <c r="AWU1730" s="14"/>
      <c r="AWV1730" s="14"/>
      <c r="AWW1730" s="14"/>
      <c r="AWX1730" s="14"/>
      <c r="AWY1730" s="14"/>
      <c r="AWZ1730" s="14"/>
      <c r="AXA1730" s="14"/>
      <c r="AXB1730" s="14"/>
      <c r="AXC1730" s="14"/>
      <c r="AXD1730" s="14"/>
      <c r="AXE1730" s="14"/>
      <c r="AXF1730" s="14"/>
      <c r="AXG1730" s="14"/>
      <c r="AXH1730" s="14"/>
      <c r="AXI1730" s="14"/>
      <c r="AXJ1730" s="14"/>
      <c r="AXK1730" s="14"/>
      <c r="AXL1730" s="14"/>
      <c r="AXM1730" s="14"/>
      <c r="AXN1730" s="14"/>
      <c r="AXO1730" s="14"/>
      <c r="AXP1730" s="14"/>
      <c r="AXQ1730" s="14"/>
      <c r="AXR1730" s="14"/>
      <c r="AXS1730" s="14"/>
      <c r="AXT1730" s="14"/>
      <c r="AXU1730" s="14"/>
      <c r="AXV1730" s="14"/>
      <c r="AXW1730" s="14"/>
      <c r="AXX1730" s="14"/>
      <c r="AXY1730" s="14"/>
      <c r="AXZ1730" s="14"/>
      <c r="AYA1730" s="14"/>
      <c r="AYB1730" s="14"/>
      <c r="AYC1730" s="14"/>
      <c r="AYD1730" s="14"/>
      <c r="AYE1730" s="14"/>
      <c r="AYF1730" s="14"/>
      <c r="AYG1730" s="14"/>
      <c r="AYH1730" s="14"/>
      <c r="AYI1730" s="14"/>
      <c r="AYJ1730" s="14"/>
      <c r="AYK1730" s="14"/>
      <c r="AYL1730" s="14"/>
      <c r="AYM1730" s="14"/>
      <c r="AYN1730" s="14"/>
      <c r="AYO1730" s="14"/>
      <c r="AYP1730" s="14"/>
      <c r="AYQ1730" s="14"/>
      <c r="AYR1730" s="14"/>
      <c r="AYS1730" s="14"/>
      <c r="AYT1730" s="14"/>
      <c r="AYU1730" s="14"/>
      <c r="AYV1730" s="14"/>
      <c r="AYW1730" s="14"/>
      <c r="AYX1730" s="14"/>
      <c r="AYY1730" s="14"/>
      <c r="AYZ1730" s="14"/>
      <c r="AZA1730" s="14"/>
      <c r="AZB1730" s="14"/>
      <c r="AZC1730" s="14"/>
      <c r="AZD1730" s="14"/>
      <c r="AZE1730" s="14"/>
      <c r="AZF1730" s="14"/>
      <c r="AZG1730" s="14"/>
      <c r="AZH1730" s="14"/>
      <c r="AZI1730" s="14"/>
      <c r="AZJ1730" s="14"/>
      <c r="AZK1730" s="14"/>
      <c r="AZL1730" s="14"/>
      <c r="AZM1730" s="14"/>
      <c r="AZN1730" s="14"/>
      <c r="AZO1730" s="14"/>
      <c r="AZP1730" s="14"/>
      <c r="AZQ1730" s="14"/>
      <c r="AZR1730" s="14"/>
      <c r="AZS1730" s="14"/>
      <c r="AZT1730" s="14"/>
      <c r="AZU1730" s="14"/>
      <c r="AZV1730" s="14"/>
      <c r="AZW1730" s="14"/>
      <c r="AZX1730" s="14"/>
      <c r="AZY1730" s="14"/>
      <c r="AZZ1730" s="14"/>
      <c r="BAA1730" s="14"/>
      <c r="BAB1730" s="14"/>
      <c r="BAC1730" s="14"/>
      <c r="BAD1730" s="14"/>
      <c r="BAE1730" s="14"/>
      <c r="BAF1730" s="14"/>
      <c r="BAG1730" s="14"/>
      <c r="BAH1730" s="14"/>
      <c r="BAI1730" s="14"/>
      <c r="BAJ1730" s="14"/>
      <c r="BAK1730" s="14"/>
      <c r="BAL1730" s="14"/>
      <c r="BAM1730" s="14"/>
      <c r="BAN1730" s="14"/>
      <c r="BAO1730" s="14"/>
      <c r="BAP1730" s="14"/>
      <c r="BAQ1730" s="14"/>
      <c r="BAR1730" s="14"/>
      <c r="BAS1730" s="14"/>
      <c r="BAT1730" s="14"/>
      <c r="BAU1730" s="14"/>
      <c r="BAV1730" s="14"/>
      <c r="BAW1730" s="14"/>
      <c r="BAX1730" s="14"/>
      <c r="BAY1730" s="14"/>
      <c r="BAZ1730" s="14"/>
      <c r="BBA1730" s="14"/>
      <c r="BBB1730" s="14"/>
      <c r="BBC1730" s="14"/>
      <c r="BBD1730" s="14"/>
      <c r="BBE1730" s="14"/>
      <c r="BBF1730" s="14"/>
      <c r="BBG1730" s="14"/>
      <c r="BBH1730" s="14"/>
      <c r="BBI1730" s="14"/>
      <c r="BBJ1730" s="14"/>
      <c r="BBK1730" s="14"/>
      <c r="BBL1730" s="14"/>
      <c r="BBM1730" s="14"/>
      <c r="BBN1730" s="14"/>
      <c r="BBO1730" s="14"/>
      <c r="BBP1730" s="14"/>
      <c r="BBQ1730" s="14"/>
      <c r="BBR1730" s="14"/>
      <c r="BBS1730" s="14"/>
      <c r="BBT1730" s="14"/>
      <c r="BBU1730" s="14"/>
      <c r="BBV1730" s="14"/>
      <c r="BBW1730" s="14"/>
      <c r="BBX1730" s="14"/>
      <c r="BBY1730" s="14"/>
      <c r="BBZ1730" s="14"/>
      <c r="BCA1730" s="14"/>
      <c r="BCB1730" s="14"/>
      <c r="BCC1730" s="14"/>
      <c r="BCD1730" s="14"/>
      <c r="BCE1730" s="14"/>
      <c r="BCF1730" s="14"/>
      <c r="BCG1730" s="14"/>
      <c r="BCH1730" s="14"/>
      <c r="BCI1730" s="14"/>
      <c r="BCJ1730" s="14"/>
      <c r="BCK1730" s="14"/>
      <c r="BCL1730" s="14"/>
      <c r="BCM1730" s="14"/>
      <c r="BCN1730" s="14"/>
      <c r="BCO1730" s="14"/>
      <c r="BCP1730" s="14"/>
      <c r="BCQ1730" s="14"/>
      <c r="BCR1730" s="14"/>
      <c r="BCS1730" s="14"/>
      <c r="BCT1730" s="14"/>
      <c r="BCU1730" s="14"/>
      <c r="BCV1730" s="14"/>
      <c r="BCW1730" s="14"/>
      <c r="BCX1730" s="14"/>
      <c r="BCY1730" s="14"/>
      <c r="BCZ1730" s="14"/>
      <c r="BDA1730" s="14"/>
      <c r="BDB1730" s="14"/>
      <c r="BDC1730" s="14"/>
      <c r="BDD1730" s="14"/>
      <c r="BDE1730" s="14"/>
      <c r="BDF1730" s="14"/>
      <c r="BDG1730" s="14"/>
      <c r="BDH1730" s="14"/>
      <c r="BDI1730" s="14"/>
      <c r="BDJ1730" s="14"/>
      <c r="BDK1730" s="14"/>
      <c r="BDL1730" s="14"/>
      <c r="BDM1730" s="14"/>
      <c r="BDN1730" s="14"/>
      <c r="BDO1730" s="14"/>
      <c r="BDP1730" s="14"/>
      <c r="BDQ1730" s="14"/>
      <c r="BDR1730" s="14"/>
      <c r="BDS1730" s="14"/>
      <c r="BDT1730" s="14"/>
      <c r="BDU1730" s="14"/>
      <c r="BDV1730" s="14"/>
      <c r="BDW1730" s="14"/>
      <c r="BDX1730" s="14"/>
      <c r="BDY1730" s="14"/>
      <c r="BDZ1730" s="14"/>
      <c r="BEA1730" s="14"/>
      <c r="BEB1730" s="14"/>
      <c r="BEC1730" s="14"/>
      <c r="BED1730" s="14"/>
      <c r="BEE1730" s="14"/>
      <c r="BEF1730" s="14"/>
      <c r="BEG1730" s="14"/>
      <c r="BEH1730" s="14"/>
      <c r="BEI1730" s="14"/>
      <c r="BEJ1730" s="14"/>
      <c r="BEK1730" s="14"/>
      <c r="BEL1730" s="14"/>
      <c r="BEM1730" s="14"/>
      <c r="BEN1730" s="14"/>
      <c r="BEO1730" s="14"/>
      <c r="BEP1730" s="14"/>
      <c r="BEQ1730" s="14"/>
      <c r="BER1730" s="14"/>
      <c r="BES1730" s="14"/>
      <c r="BET1730" s="14"/>
      <c r="BEU1730" s="14"/>
      <c r="BEV1730" s="14"/>
      <c r="BEW1730" s="14"/>
      <c r="BEX1730" s="14"/>
      <c r="BEY1730" s="14"/>
      <c r="BEZ1730" s="14"/>
      <c r="BFA1730" s="14"/>
      <c r="BFB1730" s="14"/>
      <c r="BFC1730" s="14"/>
      <c r="BFD1730" s="14"/>
      <c r="BFE1730" s="14"/>
      <c r="BFF1730" s="14"/>
      <c r="BFG1730" s="14"/>
      <c r="BFH1730" s="14"/>
      <c r="BFI1730" s="14"/>
      <c r="BFJ1730" s="14"/>
      <c r="BFK1730" s="14"/>
      <c r="BFL1730" s="14"/>
      <c r="BFM1730" s="14"/>
      <c r="BFN1730" s="14"/>
      <c r="BFO1730" s="14"/>
      <c r="BFP1730" s="14"/>
      <c r="BFQ1730" s="14"/>
      <c r="BFR1730" s="14"/>
      <c r="BFS1730" s="14"/>
      <c r="BFT1730" s="14"/>
      <c r="BFU1730" s="14"/>
      <c r="BFV1730" s="14"/>
      <c r="BFW1730" s="14"/>
      <c r="BFX1730" s="14"/>
      <c r="BFY1730" s="14"/>
      <c r="BFZ1730" s="14"/>
      <c r="BGA1730" s="14"/>
      <c r="BGB1730" s="14"/>
      <c r="BGC1730" s="14"/>
      <c r="BGD1730" s="14"/>
      <c r="BGE1730" s="14"/>
      <c r="BGF1730" s="14"/>
      <c r="BGG1730" s="14"/>
      <c r="BGH1730" s="14"/>
      <c r="BGI1730" s="14"/>
      <c r="BGJ1730" s="14"/>
      <c r="BGK1730" s="14"/>
      <c r="BGL1730" s="14"/>
      <c r="BGM1730" s="14"/>
      <c r="BGN1730" s="14"/>
      <c r="BGO1730" s="14"/>
      <c r="BGP1730" s="14"/>
      <c r="BGQ1730" s="14"/>
      <c r="BGR1730" s="14"/>
      <c r="BGS1730" s="14"/>
      <c r="BGT1730" s="14"/>
      <c r="BGU1730" s="14"/>
      <c r="BGV1730" s="14"/>
      <c r="BGW1730" s="14"/>
      <c r="BGX1730" s="14"/>
      <c r="BGY1730" s="14"/>
      <c r="BGZ1730" s="14"/>
      <c r="BHA1730" s="14"/>
      <c r="BHB1730" s="14"/>
      <c r="BHC1730" s="14"/>
      <c r="BHD1730" s="14"/>
      <c r="BHE1730" s="14"/>
      <c r="BHF1730" s="14"/>
      <c r="BHG1730" s="14"/>
      <c r="BHH1730" s="14"/>
      <c r="BHI1730" s="14"/>
      <c r="BHJ1730" s="14"/>
      <c r="BHK1730" s="14"/>
      <c r="BHL1730" s="14"/>
      <c r="BHM1730" s="14"/>
      <c r="BHN1730" s="14"/>
      <c r="BHO1730" s="14"/>
      <c r="BHP1730" s="14"/>
      <c r="BHQ1730" s="14"/>
      <c r="BHR1730" s="14"/>
      <c r="BHS1730" s="14"/>
      <c r="BHT1730" s="14"/>
      <c r="BHU1730" s="14"/>
      <c r="BHV1730" s="14"/>
      <c r="BHW1730" s="14"/>
      <c r="BHX1730" s="14"/>
      <c r="BHY1730" s="14"/>
      <c r="BHZ1730" s="14"/>
      <c r="BIA1730" s="14"/>
      <c r="BIB1730" s="14"/>
      <c r="BIC1730" s="14"/>
      <c r="BID1730" s="14"/>
      <c r="BIE1730" s="14"/>
      <c r="BIF1730" s="14"/>
      <c r="BIG1730" s="14"/>
      <c r="BIH1730" s="14"/>
      <c r="BII1730" s="14"/>
      <c r="BIJ1730" s="14"/>
      <c r="BIK1730" s="14"/>
      <c r="BIL1730" s="14"/>
      <c r="BIM1730" s="14"/>
      <c r="BIN1730" s="14"/>
      <c r="BIO1730" s="14"/>
      <c r="BIP1730" s="14"/>
      <c r="BIQ1730" s="14"/>
      <c r="BIR1730" s="14"/>
      <c r="BIS1730" s="14"/>
      <c r="BIT1730" s="14"/>
      <c r="BIU1730" s="14"/>
      <c r="BIV1730" s="14"/>
      <c r="BIW1730" s="14"/>
      <c r="BIX1730" s="14"/>
      <c r="BIY1730" s="14"/>
      <c r="BIZ1730" s="14"/>
      <c r="BJA1730" s="14"/>
      <c r="BJB1730" s="14"/>
      <c r="BJC1730" s="14"/>
      <c r="BJD1730" s="14"/>
      <c r="BJE1730" s="14"/>
      <c r="BJF1730" s="14"/>
      <c r="BJG1730" s="14"/>
      <c r="BJH1730" s="14"/>
      <c r="BJI1730" s="14"/>
      <c r="BJJ1730" s="14"/>
      <c r="BJK1730" s="14"/>
      <c r="BJL1730" s="14"/>
      <c r="BJM1730" s="14"/>
      <c r="BJN1730" s="14"/>
      <c r="BJO1730" s="14"/>
      <c r="BJP1730" s="14"/>
      <c r="BJQ1730" s="14"/>
      <c r="BJR1730" s="14"/>
      <c r="BJS1730" s="14"/>
      <c r="BJT1730" s="14"/>
      <c r="BJU1730" s="14"/>
      <c r="BJV1730" s="14"/>
      <c r="BJW1730" s="14"/>
      <c r="BJX1730" s="14"/>
      <c r="BJY1730" s="14"/>
      <c r="BJZ1730" s="14"/>
      <c r="BKA1730" s="14"/>
      <c r="BKB1730" s="14"/>
      <c r="BKC1730" s="14"/>
      <c r="BKD1730" s="14"/>
      <c r="BKE1730" s="14"/>
      <c r="BKF1730" s="14"/>
      <c r="BKG1730" s="14"/>
      <c r="BKH1730" s="14"/>
      <c r="BKI1730" s="14"/>
      <c r="BKJ1730" s="14"/>
      <c r="BKK1730" s="14"/>
      <c r="BKL1730" s="14"/>
      <c r="BKM1730" s="14"/>
      <c r="BKN1730" s="14"/>
      <c r="BKO1730" s="14"/>
      <c r="BKP1730" s="14"/>
      <c r="BKQ1730" s="14"/>
      <c r="BKR1730" s="14"/>
      <c r="BKS1730" s="14"/>
      <c r="BKT1730" s="14"/>
      <c r="BKU1730" s="14"/>
      <c r="BKV1730" s="14"/>
      <c r="BKW1730" s="14"/>
      <c r="BKX1730" s="14"/>
      <c r="BKY1730" s="14"/>
      <c r="BKZ1730" s="14"/>
      <c r="BLA1730" s="14"/>
      <c r="BLB1730" s="14"/>
      <c r="BLC1730" s="14"/>
      <c r="BLD1730" s="14"/>
      <c r="BLE1730" s="14"/>
      <c r="BLF1730" s="14"/>
      <c r="BLG1730" s="14"/>
      <c r="BLH1730" s="14"/>
      <c r="BLI1730" s="14"/>
      <c r="BLJ1730" s="14"/>
      <c r="BLK1730" s="14"/>
      <c r="BLL1730" s="14"/>
      <c r="BLM1730" s="14"/>
      <c r="BLN1730" s="14"/>
      <c r="BLO1730" s="14"/>
      <c r="BLP1730" s="14"/>
      <c r="BLQ1730" s="14"/>
      <c r="BLR1730" s="14"/>
      <c r="BLS1730" s="14"/>
      <c r="BLT1730" s="14"/>
      <c r="BLU1730" s="14"/>
      <c r="BLV1730" s="14"/>
      <c r="BLW1730" s="14"/>
      <c r="BLX1730" s="14"/>
      <c r="BLY1730" s="14"/>
      <c r="BLZ1730" s="14"/>
      <c r="BMA1730" s="14"/>
      <c r="BMB1730" s="14"/>
      <c r="BMC1730" s="14"/>
      <c r="BMD1730" s="14"/>
      <c r="BME1730" s="14"/>
      <c r="BMF1730" s="14"/>
      <c r="BMG1730" s="14"/>
      <c r="BMH1730" s="14"/>
      <c r="BMI1730" s="14"/>
      <c r="BMJ1730" s="14"/>
      <c r="BMK1730" s="14"/>
      <c r="BML1730" s="14"/>
      <c r="BMM1730" s="14"/>
      <c r="BMN1730" s="14"/>
      <c r="BMO1730" s="14"/>
      <c r="BMP1730" s="14"/>
      <c r="BMQ1730" s="14"/>
      <c r="BMR1730" s="14"/>
      <c r="BMS1730" s="14"/>
      <c r="BMT1730" s="14"/>
      <c r="BMU1730" s="14"/>
      <c r="BMV1730" s="14"/>
      <c r="BMW1730" s="14"/>
      <c r="BMX1730" s="14"/>
      <c r="BMY1730" s="14"/>
      <c r="BMZ1730" s="14"/>
      <c r="BNA1730" s="14"/>
      <c r="BNB1730" s="14"/>
      <c r="BNC1730" s="14"/>
      <c r="BND1730" s="14"/>
      <c r="BNE1730" s="14"/>
      <c r="BNF1730" s="14"/>
      <c r="BNG1730" s="14"/>
      <c r="BNH1730" s="14"/>
      <c r="BNI1730" s="14"/>
      <c r="BNJ1730" s="14"/>
      <c r="BNK1730" s="14"/>
      <c r="BNL1730" s="14"/>
      <c r="BNM1730" s="14"/>
      <c r="BNN1730" s="14"/>
      <c r="BNO1730" s="14"/>
      <c r="BNP1730" s="14"/>
      <c r="BNQ1730" s="14"/>
      <c r="BNR1730" s="14"/>
      <c r="BNS1730" s="14"/>
      <c r="BNT1730" s="14"/>
      <c r="BNU1730" s="14"/>
      <c r="BNV1730" s="14"/>
      <c r="BNW1730" s="14"/>
      <c r="BNX1730" s="14"/>
      <c r="BNY1730" s="14"/>
      <c r="BNZ1730" s="14"/>
      <c r="BOA1730" s="14"/>
      <c r="BOB1730" s="14"/>
      <c r="BOC1730" s="14"/>
      <c r="BOD1730" s="14"/>
      <c r="BOE1730" s="14"/>
      <c r="BOF1730" s="14"/>
      <c r="BOG1730" s="14"/>
      <c r="BOH1730" s="14"/>
      <c r="BOI1730" s="14"/>
      <c r="BOJ1730" s="14"/>
      <c r="BOK1730" s="14"/>
      <c r="BOL1730" s="14"/>
      <c r="BOM1730" s="14"/>
      <c r="BON1730" s="14"/>
      <c r="BOO1730" s="14"/>
      <c r="BOP1730" s="14"/>
      <c r="BOQ1730" s="14"/>
      <c r="BOR1730" s="14"/>
      <c r="BOS1730" s="14"/>
      <c r="BOT1730" s="14"/>
      <c r="BOU1730" s="14"/>
      <c r="BOV1730" s="14"/>
      <c r="BOW1730" s="14"/>
      <c r="BOX1730" s="14"/>
      <c r="BOY1730" s="14"/>
      <c r="BOZ1730" s="14"/>
      <c r="BPA1730" s="14"/>
      <c r="BPB1730" s="14"/>
      <c r="BPC1730" s="14"/>
      <c r="BPD1730" s="14"/>
      <c r="BPE1730" s="14"/>
      <c r="BPF1730" s="14"/>
      <c r="BPG1730" s="14"/>
      <c r="BPH1730" s="14"/>
      <c r="BPI1730" s="14"/>
      <c r="BPJ1730" s="14"/>
      <c r="BPK1730" s="14"/>
      <c r="BPL1730" s="14"/>
      <c r="BPM1730" s="14"/>
      <c r="BPN1730" s="14"/>
      <c r="BPO1730" s="14"/>
      <c r="BPP1730" s="14"/>
      <c r="BPQ1730" s="14"/>
      <c r="BPR1730" s="14"/>
      <c r="BPS1730" s="14"/>
      <c r="BPT1730" s="14"/>
      <c r="BPU1730" s="14"/>
      <c r="BPV1730" s="14"/>
      <c r="BPW1730" s="14"/>
      <c r="BPX1730" s="14"/>
      <c r="BPY1730" s="14"/>
      <c r="BPZ1730" s="14"/>
      <c r="BQA1730" s="14"/>
      <c r="BQB1730" s="14"/>
      <c r="BQC1730" s="14"/>
      <c r="BQD1730" s="14"/>
      <c r="BQE1730" s="14"/>
      <c r="BQF1730" s="14"/>
      <c r="BQG1730" s="14"/>
      <c r="BQH1730" s="14"/>
      <c r="BQI1730" s="14"/>
      <c r="BQJ1730" s="14"/>
      <c r="BQK1730" s="14"/>
      <c r="BQL1730" s="14"/>
      <c r="BQM1730" s="14"/>
      <c r="BQN1730" s="14"/>
      <c r="BQO1730" s="14"/>
      <c r="BQP1730" s="14"/>
      <c r="BQQ1730" s="14"/>
      <c r="BQR1730" s="14"/>
      <c r="BQS1730" s="14"/>
      <c r="BQT1730" s="14"/>
      <c r="BQU1730" s="14"/>
      <c r="BQV1730" s="14"/>
      <c r="BQW1730" s="14"/>
      <c r="BQX1730" s="14"/>
      <c r="BQY1730" s="14"/>
      <c r="BQZ1730" s="14"/>
      <c r="BRA1730" s="14"/>
      <c r="BRB1730" s="14"/>
      <c r="BRC1730" s="14"/>
      <c r="BRD1730" s="14"/>
      <c r="BRE1730" s="14"/>
      <c r="BRF1730" s="14"/>
      <c r="BRG1730" s="14"/>
      <c r="BRH1730" s="14"/>
      <c r="BRI1730" s="14"/>
      <c r="BRJ1730" s="14"/>
      <c r="BRK1730" s="14"/>
      <c r="BRL1730" s="14"/>
      <c r="BRM1730" s="14"/>
      <c r="BRN1730" s="14"/>
      <c r="BRO1730" s="14"/>
      <c r="BRP1730" s="14"/>
      <c r="BRQ1730" s="14"/>
      <c r="BRR1730" s="14"/>
      <c r="BRS1730" s="14"/>
      <c r="BRT1730" s="14"/>
      <c r="BRU1730" s="14"/>
      <c r="BRV1730" s="14"/>
      <c r="BRW1730" s="14"/>
      <c r="BRX1730" s="14"/>
      <c r="BRY1730" s="14"/>
      <c r="BRZ1730" s="14"/>
      <c r="BSA1730" s="14"/>
      <c r="BSB1730" s="14"/>
      <c r="BSC1730" s="14"/>
      <c r="BSD1730" s="14"/>
      <c r="BSE1730" s="14"/>
      <c r="BSF1730" s="14"/>
      <c r="BSG1730" s="14"/>
      <c r="BSH1730" s="14"/>
      <c r="BSI1730" s="14"/>
      <c r="BSJ1730" s="14"/>
      <c r="BSK1730" s="14"/>
      <c r="BSL1730" s="14"/>
      <c r="BSM1730" s="14"/>
      <c r="BSN1730" s="14"/>
      <c r="BSO1730" s="14"/>
      <c r="BSP1730" s="14"/>
      <c r="BSQ1730" s="14"/>
      <c r="BSR1730" s="14"/>
      <c r="BSS1730" s="14"/>
      <c r="BST1730" s="14"/>
      <c r="BSU1730" s="14"/>
      <c r="BSV1730" s="14"/>
      <c r="BSW1730" s="14"/>
      <c r="BSX1730" s="14"/>
      <c r="BSY1730" s="14"/>
      <c r="BSZ1730" s="14"/>
      <c r="BTA1730" s="14"/>
      <c r="BTB1730" s="14"/>
      <c r="BTC1730" s="14"/>
      <c r="BTD1730" s="14"/>
      <c r="BTE1730" s="14"/>
      <c r="BTF1730" s="14"/>
      <c r="BTG1730" s="14"/>
      <c r="BTH1730" s="14"/>
      <c r="BTI1730" s="14"/>
      <c r="BTJ1730" s="14"/>
      <c r="BTK1730" s="14"/>
      <c r="BTL1730" s="14"/>
      <c r="BTM1730" s="14"/>
      <c r="BTN1730" s="14"/>
      <c r="BTO1730" s="14"/>
      <c r="BTP1730" s="14"/>
      <c r="BTQ1730" s="14"/>
      <c r="BTR1730" s="14"/>
      <c r="BTS1730" s="14"/>
      <c r="BTT1730" s="14"/>
      <c r="BTU1730" s="14"/>
      <c r="BTV1730" s="14"/>
      <c r="BTW1730" s="14"/>
      <c r="BTX1730" s="14"/>
      <c r="BTY1730" s="14"/>
      <c r="BTZ1730" s="14"/>
      <c r="BUA1730" s="14"/>
      <c r="BUB1730" s="14"/>
      <c r="BUC1730" s="14"/>
      <c r="BUD1730" s="14"/>
      <c r="BUE1730" s="14"/>
      <c r="BUF1730" s="14"/>
      <c r="BUG1730" s="14"/>
      <c r="BUH1730" s="14"/>
      <c r="BUI1730" s="14"/>
      <c r="BUJ1730" s="14"/>
      <c r="BUK1730" s="14"/>
      <c r="BUL1730" s="14"/>
      <c r="BUM1730" s="14"/>
      <c r="BUN1730" s="14"/>
      <c r="BUO1730" s="14"/>
      <c r="BUP1730" s="14"/>
      <c r="BUQ1730" s="14"/>
      <c r="BUR1730" s="14"/>
      <c r="BUS1730" s="14"/>
      <c r="BUT1730" s="14"/>
      <c r="BUU1730" s="14"/>
      <c r="BUV1730" s="14"/>
      <c r="BUW1730" s="14"/>
      <c r="BUX1730" s="14"/>
      <c r="BUY1730" s="14"/>
      <c r="BUZ1730" s="14"/>
      <c r="BVA1730" s="14"/>
      <c r="BVB1730" s="14"/>
      <c r="BVC1730" s="14"/>
      <c r="BVD1730" s="14"/>
      <c r="BVE1730" s="14"/>
      <c r="BVF1730" s="14"/>
      <c r="BVG1730" s="14"/>
      <c r="BVH1730" s="14"/>
      <c r="BVI1730" s="14"/>
      <c r="BVJ1730" s="14"/>
      <c r="BVK1730" s="14"/>
      <c r="BVL1730" s="14"/>
      <c r="BVM1730" s="14"/>
      <c r="BVN1730" s="14"/>
      <c r="BVO1730" s="14"/>
      <c r="BVP1730" s="14"/>
      <c r="BVQ1730" s="14"/>
      <c r="BVR1730" s="14"/>
      <c r="BVS1730" s="14"/>
      <c r="BVT1730" s="14"/>
      <c r="BVU1730" s="14"/>
      <c r="BVV1730" s="14"/>
      <c r="BVW1730" s="14"/>
      <c r="BVX1730" s="14"/>
      <c r="BVY1730" s="14"/>
      <c r="BVZ1730" s="14"/>
      <c r="BWA1730" s="14"/>
      <c r="BWB1730" s="14"/>
      <c r="BWC1730" s="14"/>
      <c r="BWD1730" s="14"/>
      <c r="BWE1730" s="14"/>
      <c r="BWF1730" s="14"/>
      <c r="BWG1730" s="14"/>
      <c r="BWH1730" s="14"/>
      <c r="BWI1730" s="14"/>
      <c r="BWJ1730" s="14"/>
      <c r="BWK1730" s="14"/>
      <c r="BWL1730" s="14"/>
      <c r="BWM1730" s="14"/>
      <c r="BWN1730" s="14"/>
      <c r="BWO1730" s="14"/>
      <c r="BWP1730" s="14"/>
      <c r="BWQ1730" s="14"/>
      <c r="BWR1730" s="14"/>
      <c r="BWS1730" s="14"/>
      <c r="BWT1730" s="14"/>
      <c r="BWU1730" s="14"/>
      <c r="BWV1730" s="14"/>
      <c r="BWW1730" s="14"/>
      <c r="BWX1730" s="14"/>
      <c r="BWY1730" s="14"/>
      <c r="BWZ1730" s="14"/>
      <c r="BXA1730" s="14"/>
      <c r="BXB1730" s="14"/>
      <c r="BXC1730" s="14"/>
      <c r="BXD1730" s="14"/>
      <c r="BXE1730" s="14"/>
      <c r="BXF1730" s="14"/>
      <c r="BXG1730" s="14"/>
      <c r="BXH1730" s="14"/>
      <c r="BXI1730" s="14"/>
      <c r="BXJ1730" s="14"/>
      <c r="BXK1730" s="14"/>
      <c r="BXL1730" s="14"/>
      <c r="BXM1730" s="14"/>
      <c r="BXN1730" s="14"/>
      <c r="BXO1730" s="14"/>
      <c r="BXP1730" s="14"/>
      <c r="BXQ1730" s="14"/>
      <c r="BXR1730" s="14"/>
      <c r="BXS1730" s="14"/>
      <c r="BXT1730" s="14"/>
      <c r="BXU1730" s="14"/>
      <c r="BXV1730" s="14"/>
      <c r="BXW1730" s="14"/>
      <c r="BXX1730" s="14"/>
      <c r="BXY1730" s="14"/>
      <c r="BXZ1730" s="14"/>
      <c r="BYA1730" s="14"/>
      <c r="BYB1730" s="14"/>
      <c r="BYC1730" s="14"/>
      <c r="BYD1730" s="14"/>
      <c r="BYE1730" s="14"/>
      <c r="BYF1730" s="14"/>
      <c r="BYG1730" s="14"/>
      <c r="BYH1730" s="14"/>
      <c r="BYI1730" s="14"/>
      <c r="BYJ1730" s="14"/>
      <c r="BYK1730" s="14"/>
      <c r="BYL1730" s="14"/>
      <c r="BYM1730" s="14"/>
      <c r="BYN1730" s="14"/>
      <c r="BYO1730" s="14"/>
      <c r="BYP1730" s="14"/>
      <c r="BYQ1730" s="14"/>
      <c r="BYR1730" s="14"/>
      <c r="BYS1730" s="14"/>
      <c r="BYT1730" s="14"/>
      <c r="BYU1730" s="14"/>
      <c r="BYV1730" s="14"/>
      <c r="BYW1730" s="14"/>
      <c r="BYX1730" s="14"/>
      <c r="BYY1730" s="14"/>
      <c r="BYZ1730" s="14"/>
      <c r="BZA1730" s="14"/>
      <c r="BZB1730" s="14"/>
      <c r="BZC1730" s="14"/>
      <c r="BZD1730" s="14"/>
      <c r="BZE1730" s="14"/>
      <c r="BZF1730" s="14"/>
      <c r="BZG1730" s="14"/>
      <c r="BZH1730" s="14"/>
      <c r="BZI1730" s="14"/>
      <c r="BZJ1730" s="14"/>
      <c r="BZK1730" s="14"/>
      <c r="BZL1730" s="14"/>
      <c r="BZM1730" s="14"/>
      <c r="BZN1730" s="14"/>
      <c r="BZO1730" s="14"/>
      <c r="BZP1730" s="14"/>
      <c r="BZQ1730" s="14"/>
      <c r="BZR1730" s="14"/>
      <c r="BZS1730" s="14"/>
      <c r="BZT1730" s="14"/>
      <c r="BZU1730" s="14"/>
      <c r="BZV1730" s="14"/>
      <c r="BZW1730" s="14"/>
      <c r="BZX1730" s="14"/>
      <c r="BZY1730" s="14"/>
      <c r="BZZ1730" s="14"/>
      <c r="CAA1730" s="14"/>
      <c r="CAB1730" s="14"/>
      <c r="CAC1730" s="14"/>
      <c r="CAD1730" s="14"/>
      <c r="CAE1730" s="14"/>
      <c r="CAF1730" s="14"/>
      <c r="CAG1730" s="14"/>
      <c r="CAH1730" s="14"/>
      <c r="CAI1730" s="14"/>
      <c r="CAJ1730" s="14"/>
      <c r="CAK1730" s="14"/>
      <c r="CAL1730" s="14"/>
      <c r="CAM1730" s="14"/>
      <c r="CAN1730" s="14"/>
      <c r="CAO1730" s="14"/>
      <c r="CAP1730" s="14"/>
      <c r="CAQ1730" s="14"/>
      <c r="CAR1730" s="14"/>
      <c r="CAS1730" s="14"/>
      <c r="CAT1730" s="14"/>
      <c r="CAU1730" s="14"/>
      <c r="CAV1730" s="14"/>
      <c r="CAW1730" s="14"/>
      <c r="CAX1730" s="14"/>
      <c r="CAY1730" s="14"/>
      <c r="CAZ1730" s="14"/>
      <c r="CBA1730" s="14"/>
      <c r="CBB1730" s="14"/>
      <c r="CBC1730" s="14"/>
      <c r="CBD1730" s="14"/>
      <c r="CBE1730" s="14"/>
      <c r="CBF1730" s="14"/>
      <c r="CBG1730" s="14"/>
      <c r="CBH1730" s="14"/>
      <c r="CBI1730" s="14"/>
      <c r="CBJ1730" s="14"/>
      <c r="CBK1730" s="14"/>
      <c r="CBL1730" s="14"/>
      <c r="CBM1730" s="14"/>
      <c r="CBN1730" s="14"/>
      <c r="CBO1730" s="14"/>
      <c r="CBP1730" s="14"/>
      <c r="CBQ1730" s="14"/>
      <c r="CBR1730" s="14"/>
      <c r="CBS1730" s="14"/>
      <c r="CBT1730" s="14"/>
      <c r="CBU1730" s="14"/>
      <c r="CBV1730" s="14"/>
      <c r="CBW1730" s="14"/>
      <c r="CBX1730" s="14"/>
      <c r="CBY1730" s="14"/>
      <c r="CBZ1730" s="14"/>
      <c r="CCA1730" s="14"/>
      <c r="CCB1730" s="14"/>
      <c r="CCC1730" s="14"/>
      <c r="CCD1730" s="14"/>
      <c r="CCE1730" s="14"/>
      <c r="CCF1730" s="14"/>
      <c r="CCG1730" s="14"/>
      <c r="CCH1730" s="14"/>
      <c r="CCI1730" s="14"/>
      <c r="CCJ1730" s="14"/>
      <c r="CCK1730" s="14"/>
      <c r="CCL1730" s="14"/>
      <c r="CCM1730" s="14"/>
      <c r="CCN1730" s="14"/>
      <c r="CCO1730" s="14"/>
      <c r="CCP1730" s="14"/>
      <c r="CCQ1730" s="14"/>
      <c r="CCR1730" s="14"/>
      <c r="CCS1730" s="14"/>
      <c r="CCT1730" s="14"/>
      <c r="CCU1730" s="14"/>
      <c r="CCV1730" s="14"/>
      <c r="CCW1730" s="14"/>
      <c r="CCX1730" s="14"/>
      <c r="CCY1730" s="14"/>
      <c r="CCZ1730" s="14"/>
      <c r="CDA1730" s="14"/>
      <c r="CDB1730" s="14"/>
      <c r="CDC1730" s="14"/>
      <c r="CDD1730" s="14"/>
      <c r="CDE1730" s="14"/>
      <c r="CDF1730" s="14"/>
      <c r="CDG1730" s="14"/>
      <c r="CDH1730" s="14"/>
      <c r="CDI1730" s="14"/>
      <c r="CDJ1730" s="14"/>
      <c r="CDK1730" s="14"/>
      <c r="CDL1730" s="14"/>
      <c r="CDM1730" s="14"/>
      <c r="CDN1730" s="14"/>
      <c r="CDO1730" s="14"/>
      <c r="CDP1730" s="14"/>
      <c r="CDQ1730" s="14"/>
      <c r="CDR1730" s="14"/>
      <c r="CDS1730" s="14"/>
      <c r="CDT1730" s="14"/>
      <c r="CDU1730" s="14"/>
      <c r="CDV1730" s="14"/>
      <c r="CDW1730" s="14"/>
      <c r="CDX1730" s="14"/>
      <c r="CDY1730" s="14"/>
      <c r="CDZ1730" s="14"/>
      <c r="CEA1730" s="14"/>
      <c r="CEB1730" s="14"/>
      <c r="CEC1730" s="14"/>
      <c r="CED1730" s="14"/>
      <c r="CEE1730" s="14"/>
      <c r="CEF1730" s="14"/>
      <c r="CEG1730" s="14"/>
      <c r="CEH1730" s="14"/>
      <c r="CEI1730" s="14"/>
      <c r="CEJ1730" s="14"/>
      <c r="CEK1730" s="14"/>
      <c r="CEL1730" s="14"/>
      <c r="CEM1730" s="14"/>
      <c r="CEN1730" s="14"/>
      <c r="CEO1730" s="14"/>
      <c r="CEP1730" s="14"/>
      <c r="CEQ1730" s="14"/>
      <c r="CER1730" s="14"/>
      <c r="CES1730" s="14"/>
      <c r="CET1730" s="14"/>
      <c r="CEU1730" s="14"/>
      <c r="CEV1730" s="14"/>
      <c r="CEW1730" s="14"/>
      <c r="CEX1730" s="14"/>
      <c r="CEY1730" s="14"/>
      <c r="CEZ1730" s="14"/>
      <c r="CFA1730" s="14"/>
      <c r="CFB1730" s="14"/>
      <c r="CFC1730" s="14"/>
      <c r="CFD1730" s="14"/>
      <c r="CFE1730" s="14"/>
      <c r="CFF1730" s="14"/>
      <c r="CFG1730" s="14"/>
      <c r="CFH1730" s="14"/>
      <c r="CFI1730" s="14"/>
      <c r="CFJ1730" s="14"/>
      <c r="CFK1730" s="14"/>
      <c r="CFL1730" s="14"/>
      <c r="CFM1730" s="14"/>
      <c r="CFN1730" s="14"/>
      <c r="CFO1730" s="14"/>
      <c r="CFP1730" s="14"/>
      <c r="CFQ1730" s="14"/>
      <c r="CFR1730" s="14"/>
      <c r="CFS1730" s="14"/>
      <c r="CFT1730" s="14"/>
      <c r="CFU1730" s="14"/>
      <c r="CFV1730" s="14"/>
      <c r="CFW1730" s="14"/>
      <c r="CFX1730" s="14"/>
      <c r="CFY1730" s="14"/>
      <c r="CFZ1730" s="14"/>
      <c r="CGA1730" s="14"/>
      <c r="CGB1730" s="14"/>
      <c r="CGC1730" s="14"/>
      <c r="CGD1730" s="14"/>
      <c r="CGE1730" s="14"/>
      <c r="CGF1730" s="14"/>
      <c r="CGG1730" s="14"/>
      <c r="CGH1730" s="14"/>
      <c r="CGI1730" s="14"/>
      <c r="CGJ1730" s="14"/>
      <c r="CGK1730" s="14"/>
      <c r="CGL1730" s="14"/>
      <c r="CGM1730" s="14"/>
      <c r="CGN1730" s="14"/>
      <c r="CGO1730" s="14"/>
      <c r="CGP1730" s="14"/>
      <c r="CGQ1730" s="14"/>
      <c r="CGR1730" s="14"/>
      <c r="CGS1730" s="14"/>
      <c r="CGT1730" s="14"/>
      <c r="CGU1730" s="14"/>
      <c r="CGV1730" s="14"/>
      <c r="CGW1730" s="14"/>
      <c r="CGX1730" s="14"/>
      <c r="CGY1730" s="14"/>
      <c r="CGZ1730" s="14"/>
      <c r="CHA1730" s="14"/>
      <c r="CHB1730" s="14"/>
      <c r="CHC1730" s="14"/>
      <c r="CHD1730" s="14"/>
      <c r="CHE1730" s="14"/>
      <c r="CHF1730" s="14"/>
      <c r="CHG1730" s="14"/>
      <c r="CHH1730" s="14"/>
      <c r="CHI1730" s="14"/>
      <c r="CHJ1730" s="14"/>
      <c r="CHK1730" s="14"/>
      <c r="CHL1730" s="14"/>
      <c r="CHM1730" s="14"/>
      <c r="CHN1730" s="14"/>
      <c r="CHO1730" s="14"/>
      <c r="CHP1730" s="14"/>
      <c r="CHQ1730" s="14"/>
      <c r="CHR1730" s="14"/>
      <c r="CHS1730" s="14"/>
      <c r="CHT1730" s="14"/>
      <c r="CHU1730" s="14"/>
      <c r="CHV1730" s="14"/>
      <c r="CHW1730" s="14"/>
      <c r="CHX1730" s="14"/>
      <c r="CHY1730" s="14"/>
      <c r="CHZ1730" s="14"/>
      <c r="CIA1730" s="14"/>
      <c r="CIB1730" s="14"/>
      <c r="CIC1730" s="14"/>
      <c r="CID1730" s="14"/>
      <c r="CIE1730" s="14"/>
      <c r="CIF1730" s="14"/>
      <c r="CIG1730" s="14"/>
      <c r="CIH1730" s="14"/>
      <c r="CII1730" s="14"/>
      <c r="CIJ1730" s="14"/>
      <c r="CIK1730" s="14"/>
      <c r="CIL1730" s="14"/>
      <c r="CIM1730" s="14"/>
      <c r="CIN1730" s="14"/>
      <c r="CIO1730" s="14"/>
      <c r="CIP1730" s="14"/>
      <c r="CIQ1730" s="14"/>
      <c r="CIR1730" s="14"/>
      <c r="CIS1730" s="14"/>
      <c r="CIT1730" s="14"/>
      <c r="CIU1730" s="14"/>
      <c r="CIV1730" s="14"/>
      <c r="CIW1730" s="14"/>
      <c r="CIX1730" s="14"/>
      <c r="CIY1730" s="14"/>
      <c r="CIZ1730" s="14"/>
      <c r="CJA1730" s="14"/>
      <c r="CJB1730" s="14"/>
      <c r="CJC1730" s="14"/>
      <c r="CJD1730" s="14"/>
      <c r="CJE1730" s="14"/>
      <c r="CJF1730" s="14"/>
      <c r="CJG1730" s="14"/>
      <c r="CJH1730" s="14"/>
      <c r="CJI1730" s="14"/>
      <c r="CJJ1730" s="14"/>
      <c r="CJK1730" s="14"/>
      <c r="CJL1730" s="14"/>
      <c r="CJM1730" s="14"/>
      <c r="CJN1730" s="14"/>
      <c r="CJO1730" s="14"/>
      <c r="CJP1730" s="14"/>
      <c r="CJQ1730" s="14"/>
      <c r="CJR1730" s="14"/>
      <c r="CJS1730" s="14"/>
      <c r="CJT1730" s="14"/>
      <c r="CJU1730" s="14"/>
      <c r="CJV1730" s="14"/>
      <c r="CJW1730" s="14"/>
      <c r="CJX1730" s="14"/>
      <c r="CJY1730" s="14"/>
      <c r="CJZ1730" s="14"/>
      <c r="CKA1730" s="14"/>
      <c r="CKB1730" s="14"/>
      <c r="CKC1730" s="14"/>
      <c r="CKD1730" s="14"/>
      <c r="CKE1730" s="14"/>
      <c r="CKF1730" s="14"/>
      <c r="CKG1730" s="14"/>
      <c r="CKH1730" s="14"/>
      <c r="CKI1730" s="14"/>
      <c r="CKJ1730" s="14"/>
      <c r="CKK1730" s="14"/>
      <c r="CKL1730" s="14"/>
      <c r="CKM1730" s="14"/>
      <c r="CKN1730" s="14"/>
      <c r="CKO1730" s="14"/>
      <c r="CKP1730" s="14"/>
      <c r="CKQ1730" s="14"/>
      <c r="CKR1730" s="14"/>
      <c r="CKS1730" s="14"/>
      <c r="CKT1730" s="14"/>
      <c r="CKU1730" s="14"/>
      <c r="CKV1730" s="14"/>
      <c r="CKW1730" s="14"/>
      <c r="CKX1730" s="14"/>
      <c r="CKY1730" s="14"/>
      <c r="CKZ1730" s="14"/>
      <c r="CLA1730" s="14"/>
      <c r="CLB1730" s="14"/>
      <c r="CLC1730" s="14"/>
      <c r="CLD1730" s="14"/>
      <c r="CLE1730" s="14"/>
      <c r="CLF1730" s="14"/>
      <c r="CLG1730" s="14"/>
      <c r="CLH1730" s="14"/>
      <c r="CLI1730" s="14"/>
      <c r="CLJ1730" s="14"/>
      <c r="CLK1730" s="14"/>
      <c r="CLL1730" s="14"/>
      <c r="CLM1730" s="14"/>
      <c r="CLN1730" s="14"/>
      <c r="CLO1730" s="14"/>
      <c r="CLP1730" s="14"/>
      <c r="CLQ1730" s="14"/>
      <c r="CLR1730" s="14"/>
      <c r="CLS1730" s="14"/>
      <c r="CLT1730" s="14"/>
      <c r="CLU1730" s="14"/>
      <c r="CLV1730" s="14"/>
      <c r="CLW1730" s="14"/>
      <c r="CLX1730" s="14"/>
      <c r="CLY1730" s="14"/>
      <c r="CLZ1730" s="14"/>
      <c r="CMA1730" s="14"/>
      <c r="CMB1730" s="14"/>
      <c r="CMC1730" s="14"/>
      <c r="CMD1730" s="14"/>
      <c r="CME1730" s="14"/>
      <c r="CMF1730" s="14"/>
      <c r="CMG1730" s="14"/>
      <c r="CMH1730" s="14"/>
      <c r="CMI1730" s="14"/>
      <c r="CMJ1730" s="14"/>
      <c r="CMK1730" s="14"/>
      <c r="CML1730" s="14"/>
      <c r="CMM1730" s="14"/>
      <c r="CMN1730" s="14"/>
      <c r="CMO1730" s="14"/>
      <c r="CMP1730" s="14"/>
      <c r="CMQ1730" s="14"/>
      <c r="CMR1730" s="14"/>
      <c r="CMS1730" s="14"/>
      <c r="CMT1730" s="14"/>
      <c r="CMU1730" s="14"/>
      <c r="CMV1730" s="14"/>
      <c r="CMW1730" s="14"/>
      <c r="CMX1730" s="14"/>
      <c r="CMY1730" s="14"/>
      <c r="CMZ1730" s="14"/>
      <c r="CNA1730" s="14"/>
      <c r="CNB1730" s="14"/>
      <c r="CNC1730" s="14"/>
      <c r="CND1730" s="14"/>
      <c r="CNE1730" s="14"/>
      <c r="CNF1730" s="14"/>
      <c r="CNG1730" s="14"/>
      <c r="CNH1730" s="14"/>
      <c r="CNI1730" s="14"/>
      <c r="CNJ1730" s="14"/>
      <c r="CNK1730" s="14"/>
      <c r="CNL1730" s="14"/>
      <c r="CNM1730" s="14"/>
      <c r="CNN1730" s="14"/>
      <c r="CNO1730" s="14"/>
      <c r="CNP1730" s="14"/>
      <c r="CNQ1730" s="14"/>
      <c r="CNR1730" s="14"/>
      <c r="CNS1730" s="14"/>
      <c r="CNT1730" s="14"/>
      <c r="CNU1730" s="14"/>
      <c r="CNV1730" s="14"/>
      <c r="CNW1730" s="14"/>
      <c r="CNX1730" s="14"/>
      <c r="CNY1730" s="14"/>
      <c r="CNZ1730" s="14"/>
      <c r="COA1730" s="14"/>
      <c r="COB1730" s="14"/>
      <c r="COC1730" s="14"/>
      <c r="COD1730" s="14"/>
      <c r="COE1730" s="14"/>
      <c r="COF1730" s="14"/>
      <c r="COG1730" s="14"/>
      <c r="COH1730" s="14"/>
      <c r="COI1730" s="14"/>
      <c r="COJ1730" s="14"/>
      <c r="COK1730" s="14"/>
      <c r="COL1730" s="14"/>
      <c r="COM1730" s="14"/>
      <c r="CON1730" s="14"/>
      <c r="COO1730" s="14"/>
      <c r="COP1730" s="14"/>
      <c r="COQ1730" s="14"/>
      <c r="COR1730" s="14"/>
      <c r="COS1730" s="14"/>
      <c r="COT1730" s="14"/>
      <c r="COU1730" s="14"/>
      <c r="COV1730" s="14"/>
      <c r="COW1730" s="14"/>
      <c r="COX1730" s="14"/>
      <c r="COY1730" s="14"/>
      <c r="COZ1730" s="14"/>
      <c r="CPA1730" s="14"/>
      <c r="CPB1730" s="14"/>
      <c r="CPC1730" s="14"/>
      <c r="CPD1730" s="14"/>
      <c r="CPE1730" s="14"/>
      <c r="CPF1730" s="14"/>
      <c r="CPG1730" s="14"/>
      <c r="CPH1730" s="14"/>
      <c r="CPI1730" s="14"/>
      <c r="CPJ1730" s="14"/>
      <c r="CPK1730" s="14"/>
      <c r="CPL1730" s="14"/>
      <c r="CPM1730" s="14"/>
      <c r="CPN1730" s="14"/>
      <c r="CPO1730" s="14"/>
      <c r="CPP1730" s="14"/>
      <c r="CPQ1730" s="14"/>
      <c r="CPR1730" s="14"/>
      <c r="CPS1730" s="14"/>
      <c r="CPT1730" s="14"/>
      <c r="CPU1730" s="14"/>
      <c r="CPV1730" s="14"/>
      <c r="CPW1730" s="14"/>
      <c r="CPX1730" s="14"/>
      <c r="CPY1730" s="14"/>
      <c r="CPZ1730" s="14"/>
      <c r="CQA1730" s="14"/>
      <c r="CQB1730" s="14"/>
      <c r="CQC1730" s="14"/>
      <c r="CQD1730" s="14"/>
      <c r="CQE1730" s="14"/>
      <c r="CQF1730" s="14"/>
      <c r="CQG1730" s="14"/>
      <c r="CQH1730" s="14"/>
      <c r="CQI1730" s="14"/>
      <c r="CQJ1730" s="14"/>
      <c r="CQK1730" s="14"/>
      <c r="CQL1730" s="14"/>
      <c r="CQM1730" s="14"/>
      <c r="CQN1730" s="14"/>
      <c r="CQO1730" s="14"/>
      <c r="CQP1730" s="14"/>
      <c r="CQQ1730" s="14"/>
      <c r="CQR1730" s="14"/>
      <c r="CQS1730" s="14"/>
      <c r="CQT1730" s="14"/>
      <c r="CQU1730" s="14"/>
      <c r="CQV1730" s="14"/>
      <c r="CQW1730" s="14"/>
      <c r="CQX1730" s="14"/>
      <c r="CQY1730" s="14"/>
      <c r="CQZ1730" s="14"/>
      <c r="CRA1730" s="14"/>
      <c r="CRB1730" s="14"/>
      <c r="CRC1730" s="14"/>
      <c r="CRD1730" s="14"/>
      <c r="CRE1730" s="14"/>
      <c r="CRF1730" s="14"/>
      <c r="CRG1730" s="14"/>
      <c r="CRH1730" s="14"/>
      <c r="CRI1730" s="14"/>
      <c r="CRJ1730" s="14"/>
      <c r="CRK1730" s="14"/>
      <c r="CRL1730" s="14"/>
      <c r="CRM1730" s="14"/>
      <c r="CRN1730" s="14"/>
      <c r="CRO1730" s="14"/>
      <c r="CRP1730" s="14"/>
      <c r="CRQ1730" s="14"/>
      <c r="CRR1730" s="14"/>
      <c r="CRS1730" s="14"/>
      <c r="CRT1730" s="14"/>
      <c r="CRU1730" s="14"/>
      <c r="CRV1730" s="14"/>
      <c r="CRW1730" s="14"/>
      <c r="CRX1730" s="14"/>
      <c r="CRY1730" s="14"/>
      <c r="CRZ1730" s="14"/>
      <c r="CSA1730" s="14"/>
      <c r="CSB1730" s="14"/>
      <c r="CSC1730" s="14"/>
      <c r="CSD1730" s="14"/>
      <c r="CSE1730" s="14"/>
      <c r="CSF1730" s="14"/>
      <c r="CSG1730" s="14"/>
      <c r="CSH1730" s="14"/>
      <c r="CSI1730" s="14"/>
      <c r="CSJ1730" s="14"/>
      <c r="CSK1730" s="14"/>
      <c r="CSL1730" s="14"/>
      <c r="CSM1730" s="14"/>
      <c r="CSN1730" s="14"/>
      <c r="CSO1730" s="14"/>
      <c r="CSP1730" s="14"/>
      <c r="CSQ1730" s="14"/>
      <c r="CSR1730" s="14"/>
      <c r="CSS1730" s="14"/>
      <c r="CST1730" s="14"/>
      <c r="CSU1730" s="14"/>
      <c r="CSV1730" s="14"/>
      <c r="CSW1730" s="14"/>
      <c r="CSX1730" s="14"/>
      <c r="CSY1730" s="14"/>
      <c r="CSZ1730" s="14"/>
      <c r="CTA1730" s="14"/>
      <c r="CTB1730" s="14"/>
      <c r="CTC1730" s="14"/>
      <c r="CTD1730" s="14"/>
      <c r="CTE1730" s="14"/>
      <c r="CTF1730" s="14"/>
      <c r="CTG1730" s="14"/>
      <c r="CTH1730" s="14"/>
      <c r="CTI1730" s="14"/>
      <c r="CTJ1730" s="14"/>
      <c r="CTK1730" s="14"/>
      <c r="CTL1730" s="14"/>
      <c r="CTM1730" s="14"/>
      <c r="CTN1730" s="14"/>
      <c r="CTO1730" s="14"/>
      <c r="CTP1730" s="14"/>
      <c r="CTQ1730" s="14"/>
      <c r="CTR1730" s="14"/>
      <c r="CTS1730" s="14"/>
      <c r="CTT1730" s="14"/>
      <c r="CTU1730" s="14"/>
      <c r="CTV1730" s="14"/>
      <c r="CTW1730" s="14"/>
      <c r="CTX1730" s="14"/>
      <c r="CTY1730" s="14"/>
      <c r="CTZ1730" s="14"/>
      <c r="CUA1730" s="14"/>
      <c r="CUB1730" s="14"/>
      <c r="CUC1730" s="14"/>
      <c r="CUD1730" s="14"/>
      <c r="CUE1730" s="14"/>
      <c r="CUF1730" s="14"/>
      <c r="CUG1730" s="14"/>
      <c r="CUH1730" s="14"/>
      <c r="CUI1730" s="14"/>
      <c r="CUJ1730" s="14"/>
      <c r="CUK1730" s="14"/>
      <c r="CUL1730" s="14"/>
      <c r="CUM1730" s="14"/>
      <c r="CUN1730" s="14"/>
      <c r="CUO1730" s="14"/>
      <c r="CUP1730" s="14"/>
      <c r="CUQ1730" s="14"/>
      <c r="CUR1730" s="14"/>
      <c r="CUS1730" s="14"/>
      <c r="CUT1730" s="14"/>
      <c r="CUU1730" s="14"/>
      <c r="CUV1730" s="14"/>
      <c r="CUW1730" s="14"/>
      <c r="CUX1730" s="14"/>
      <c r="CUY1730" s="14"/>
      <c r="CUZ1730" s="14"/>
      <c r="CVA1730" s="14"/>
      <c r="CVB1730" s="14"/>
      <c r="CVC1730" s="14"/>
      <c r="CVD1730" s="14"/>
      <c r="CVE1730" s="14"/>
      <c r="CVF1730" s="14"/>
      <c r="CVG1730" s="14"/>
      <c r="CVH1730" s="14"/>
      <c r="CVI1730" s="14"/>
      <c r="CVJ1730" s="14"/>
      <c r="CVK1730" s="14"/>
      <c r="CVL1730" s="14"/>
      <c r="CVM1730" s="14"/>
      <c r="CVN1730" s="14"/>
      <c r="CVO1730" s="14"/>
      <c r="CVP1730" s="14"/>
      <c r="CVQ1730" s="14"/>
      <c r="CVR1730" s="14"/>
      <c r="CVS1730" s="14"/>
      <c r="CVT1730" s="14"/>
      <c r="CVU1730" s="14"/>
      <c r="CVV1730" s="14"/>
      <c r="CVW1730" s="14"/>
      <c r="CVX1730" s="14"/>
      <c r="CVY1730" s="14"/>
      <c r="CVZ1730" s="14"/>
      <c r="CWA1730" s="14"/>
      <c r="CWB1730" s="14"/>
      <c r="CWC1730" s="14"/>
      <c r="CWD1730" s="14"/>
      <c r="CWE1730" s="14"/>
      <c r="CWF1730" s="14"/>
      <c r="CWG1730" s="14"/>
      <c r="CWH1730" s="14"/>
      <c r="CWI1730" s="14"/>
      <c r="CWJ1730" s="14"/>
      <c r="CWK1730" s="14"/>
      <c r="CWL1730" s="14"/>
      <c r="CWM1730" s="14"/>
      <c r="CWN1730" s="14"/>
      <c r="CWO1730" s="14"/>
      <c r="CWP1730" s="14"/>
      <c r="CWQ1730" s="14"/>
      <c r="CWR1730" s="14"/>
      <c r="CWS1730" s="14"/>
      <c r="CWT1730" s="14"/>
      <c r="CWU1730" s="14"/>
      <c r="CWV1730" s="14"/>
      <c r="CWW1730" s="14"/>
      <c r="CWX1730" s="14"/>
      <c r="CWY1730" s="14"/>
      <c r="CWZ1730" s="14"/>
      <c r="CXA1730" s="14"/>
      <c r="CXB1730" s="14"/>
      <c r="CXC1730" s="14"/>
      <c r="CXD1730" s="14"/>
      <c r="CXE1730" s="14"/>
      <c r="CXF1730" s="14"/>
      <c r="CXG1730" s="14"/>
      <c r="CXH1730" s="14"/>
      <c r="CXI1730" s="14"/>
      <c r="CXJ1730" s="14"/>
      <c r="CXK1730" s="14"/>
      <c r="CXL1730" s="14"/>
      <c r="CXM1730" s="14"/>
      <c r="CXN1730" s="14"/>
      <c r="CXO1730" s="14"/>
      <c r="CXP1730" s="14"/>
      <c r="CXQ1730" s="14"/>
      <c r="CXR1730" s="14"/>
      <c r="CXS1730" s="14"/>
      <c r="CXT1730" s="14"/>
      <c r="CXU1730" s="14"/>
      <c r="CXV1730" s="14"/>
      <c r="CXW1730" s="14"/>
      <c r="CXX1730" s="14"/>
      <c r="CXY1730" s="14"/>
      <c r="CXZ1730" s="14"/>
      <c r="CYA1730" s="14"/>
      <c r="CYB1730" s="14"/>
      <c r="CYC1730" s="14"/>
      <c r="CYD1730" s="14"/>
      <c r="CYE1730" s="14"/>
      <c r="CYF1730" s="14"/>
      <c r="CYG1730" s="14"/>
      <c r="CYH1730" s="14"/>
      <c r="CYI1730" s="14"/>
      <c r="CYJ1730" s="14"/>
      <c r="CYK1730" s="14"/>
      <c r="CYL1730" s="14"/>
      <c r="CYM1730" s="14"/>
      <c r="CYN1730" s="14"/>
      <c r="CYO1730" s="14"/>
      <c r="CYP1730" s="14"/>
      <c r="CYQ1730" s="14"/>
      <c r="CYR1730" s="14"/>
      <c r="CYS1730" s="14"/>
      <c r="CYT1730" s="14"/>
      <c r="CYU1730" s="14"/>
      <c r="CYV1730" s="14"/>
      <c r="CYW1730" s="14"/>
      <c r="CYX1730" s="14"/>
      <c r="CYY1730" s="14"/>
      <c r="CYZ1730" s="14"/>
      <c r="CZA1730" s="14"/>
      <c r="CZB1730" s="14"/>
      <c r="CZC1730" s="14"/>
      <c r="CZD1730" s="14"/>
      <c r="CZE1730" s="14"/>
      <c r="CZF1730" s="14"/>
      <c r="CZG1730" s="14"/>
      <c r="CZH1730" s="14"/>
      <c r="CZI1730" s="14"/>
      <c r="CZJ1730" s="14"/>
      <c r="CZK1730" s="14"/>
      <c r="CZL1730" s="14"/>
      <c r="CZM1730" s="14"/>
      <c r="CZN1730" s="14"/>
      <c r="CZO1730" s="14"/>
      <c r="CZP1730" s="14"/>
      <c r="CZQ1730" s="14"/>
      <c r="CZR1730" s="14"/>
      <c r="CZS1730" s="14"/>
      <c r="CZT1730" s="14"/>
      <c r="CZU1730" s="14"/>
      <c r="CZV1730" s="14"/>
      <c r="CZW1730" s="14"/>
      <c r="CZX1730" s="14"/>
      <c r="CZY1730" s="14"/>
      <c r="CZZ1730" s="14"/>
      <c r="DAA1730" s="14"/>
      <c r="DAB1730" s="14"/>
      <c r="DAC1730" s="14"/>
      <c r="DAD1730" s="14"/>
      <c r="DAE1730" s="14"/>
      <c r="DAF1730" s="14"/>
      <c r="DAG1730" s="14"/>
      <c r="DAH1730" s="14"/>
      <c r="DAI1730" s="14"/>
      <c r="DAJ1730" s="14"/>
      <c r="DAK1730" s="14"/>
      <c r="DAL1730" s="14"/>
      <c r="DAM1730" s="14"/>
      <c r="DAN1730" s="14"/>
      <c r="DAO1730" s="14"/>
      <c r="DAP1730" s="14"/>
      <c r="DAQ1730" s="14"/>
      <c r="DAR1730" s="14"/>
      <c r="DAS1730" s="14"/>
      <c r="DAT1730" s="14"/>
      <c r="DAU1730" s="14"/>
      <c r="DAV1730" s="14"/>
      <c r="DAW1730" s="14"/>
      <c r="DAX1730" s="14"/>
      <c r="DAY1730" s="14"/>
      <c r="DAZ1730" s="14"/>
      <c r="DBA1730" s="14"/>
      <c r="DBB1730" s="14"/>
      <c r="DBC1730" s="14"/>
      <c r="DBD1730" s="14"/>
      <c r="DBE1730" s="14"/>
      <c r="DBF1730" s="14"/>
      <c r="DBG1730" s="14"/>
      <c r="DBH1730" s="14"/>
      <c r="DBI1730" s="14"/>
      <c r="DBJ1730" s="14"/>
      <c r="DBK1730" s="14"/>
      <c r="DBL1730" s="14"/>
      <c r="DBM1730" s="14"/>
      <c r="DBN1730" s="14"/>
      <c r="DBO1730" s="14"/>
      <c r="DBP1730" s="14"/>
      <c r="DBQ1730" s="14"/>
      <c r="DBR1730" s="14"/>
      <c r="DBS1730" s="14"/>
      <c r="DBT1730" s="14"/>
      <c r="DBU1730" s="14"/>
      <c r="DBV1730" s="14"/>
      <c r="DBW1730" s="14"/>
      <c r="DBX1730" s="14"/>
      <c r="DBY1730" s="14"/>
      <c r="DBZ1730" s="14"/>
      <c r="DCA1730" s="14"/>
      <c r="DCB1730" s="14"/>
      <c r="DCC1730" s="14"/>
      <c r="DCD1730" s="14"/>
      <c r="DCE1730" s="14"/>
      <c r="DCF1730" s="14"/>
      <c r="DCG1730" s="14"/>
      <c r="DCH1730" s="14"/>
      <c r="DCI1730" s="14"/>
      <c r="DCJ1730" s="14"/>
      <c r="DCK1730" s="14"/>
      <c r="DCL1730" s="14"/>
      <c r="DCM1730" s="14"/>
      <c r="DCN1730" s="14"/>
      <c r="DCO1730" s="14"/>
      <c r="DCP1730" s="14"/>
      <c r="DCQ1730" s="14"/>
      <c r="DCR1730" s="14"/>
      <c r="DCS1730" s="14"/>
      <c r="DCT1730" s="14"/>
      <c r="DCU1730" s="14"/>
      <c r="DCV1730" s="14"/>
      <c r="DCW1730" s="14"/>
      <c r="DCX1730" s="14"/>
      <c r="DCY1730" s="14"/>
      <c r="DCZ1730" s="14"/>
      <c r="DDA1730" s="14"/>
      <c r="DDB1730" s="14"/>
      <c r="DDC1730" s="14"/>
      <c r="DDD1730" s="14"/>
      <c r="DDE1730" s="14"/>
      <c r="DDF1730" s="14"/>
      <c r="DDG1730" s="14"/>
      <c r="DDH1730" s="14"/>
      <c r="DDI1730" s="14"/>
      <c r="DDJ1730" s="14"/>
      <c r="DDK1730" s="14"/>
      <c r="DDL1730" s="14"/>
      <c r="DDM1730" s="14"/>
      <c r="DDN1730" s="14"/>
      <c r="DDO1730" s="14"/>
      <c r="DDP1730" s="14"/>
      <c r="DDQ1730" s="14"/>
      <c r="DDR1730" s="14"/>
      <c r="DDS1730" s="14"/>
      <c r="DDT1730" s="14"/>
      <c r="DDU1730" s="14"/>
      <c r="DDV1730" s="14"/>
      <c r="DDW1730" s="14"/>
      <c r="DDX1730" s="14"/>
      <c r="DDY1730" s="14"/>
      <c r="DDZ1730" s="14"/>
      <c r="DEA1730" s="14"/>
      <c r="DEB1730" s="14"/>
      <c r="DEC1730" s="14"/>
      <c r="DED1730" s="14"/>
      <c r="DEE1730" s="14"/>
      <c r="DEF1730" s="14"/>
      <c r="DEG1730" s="14"/>
      <c r="DEH1730" s="14"/>
      <c r="DEI1730" s="14"/>
      <c r="DEJ1730" s="14"/>
      <c r="DEK1730" s="14"/>
      <c r="DEL1730" s="14"/>
      <c r="DEM1730" s="14"/>
      <c r="DEN1730" s="14"/>
      <c r="DEO1730" s="14"/>
      <c r="DEP1730" s="14"/>
      <c r="DEQ1730" s="14"/>
      <c r="DER1730" s="14"/>
      <c r="DES1730" s="14"/>
      <c r="DET1730" s="14"/>
      <c r="DEU1730" s="14"/>
      <c r="DEV1730" s="14"/>
      <c r="DEW1730" s="14"/>
      <c r="DEX1730" s="14"/>
      <c r="DEY1730" s="14"/>
      <c r="DEZ1730" s="14"/>
      <c r="DFA1730" s="14"/>
      <c r="DFB1730" s="14"/>
      <c r="DFC1730" s="14"/>
      <c r="DFD1730" s="14"/>
      <c r="DFE1730" s="14"/>
      <c r="DFF1730" s="14"/>
      <c r="DFG1730" s="14"/>
      <c r="DFH1730" s="14"/>
      <c r="DFI1730" s="14"/>
      <c r="DFJ1730" s="14"/>
      <c r="DFK1730" s="14"/>
      <c r="DFL1730" s="14"/>
      <c r="DFM1730" s="14"/>
      <c r="DFN1730" s="14"/>
      <c r="DFO1730" s="14"/>
      <c r="DFP1730" s="14"/>
      <c r="DFQ1730" s="14"/>
      <c r="DFR1730" s="14"/>
      <c r="DFS1730" s="14"/>
      <c r="DFT1730" s="14"/>
      <c r="DFU1730" s="14"/>
      <c r="DFV1730" s="14"/>
      <c r="DFW1730" s="14"/>
      <c r="DFX1730" s="14"/>
      <c r="DFY1730" s="14"/>
      <c r="DFZ1730" s="14"/>
      <c r="DGA1730" s="14"/>
      <c r="DGB1730" s="14"/>
      <c r="DGC1730" s="14"/>
      <c r="DGD1730" s="14"/>
      <c r="DGE1730" s="14"/>
      <c r="DGF1730" s="14"/>
      <c r="DGG1730" s="14"/>
      <c r="DGH1730" s="14"/>
      <c r="DGI1730" s="14"/>
      <c r="DGJ1730" s="14"/>
      <c r="DGK1730" s="14"/>
      <c r="DGL1730" s="14"/>
      <c r="DGM1730" s="14"/>
      <c r="DGN1730" s="14"/>
      <c r="DGO1730" s="14"/>
      <c r="DGP1730" s="14"/>
      <c r="DGQ1730" s="14"/>
      <c r="DGR1730" s="14"/>
      <c r="DGS1730" s="14"/>
      <c r="DGT1730" s="14"/>
      <c r="DGU1730" s="14"/>
      <c r="DGV1730" s="14"/>
      <c r="DGW1730" s="14"/>
      <c r="DGX1730" s="14"/>
      <c r="DGY1730" s="14"/>
      <c r="DGZ1730" s="14"/>
      <c r="DHA1730" s="14"/>
      <c r="DHB1730" s="14"/>
      <c r="DHC1730" s="14"/>
      <c r="DHD1730" s="14"/>
      <c r="DHE1730" s="14"/>
      <c r="DHF1730" s="14"/>
      <c r="DHG1730" s="14"/>
      <c r="DHH1730" s="14"/>
      <c r="DHI1730" s="14"/>
      <c r="DHJ1730" s="14"/>
      <c r="DHK1730" s="14"/>
      <c r="DHL1730" s="14"/>
      <c r="DHM1730" s="14"/>
      <c r="DHN1730" s="14"/>
      <c r="DHO1730" s="14"/>
      <c r="DHP1730" s="14"/>
      <c r="DHQ1730" s="14"/>
      <c r="DHR1730" s="14"/>
      <c r="DHS1730" s="14"/>
      <c r="DHT1730" s="14"/>
      <c r="DHU1730" s="14"/>
      <c r="DHV1730" s="14"/>
      <c r="DHW1730" s="14"/>
      <c r="DHX1730" s="14"/>
      <c r="DHY1730" s="14"/>
      <c r="DHZ1730" s="14"/>
      <c r="DIA1730" s="14"/>
      <c r="DIB1730" s="14"/>
      <c r="DIC1730" s="14"/>
      <c r="DID1730" s="14"/>
      <c r="DIE1730" s="14"/>
      <c r="DIF1730" s="14"/>
      <c r="DIG1730" s="14"/>
      <c r="DIH1730" s="14"/>
      <c r="DII1730" s="14"/>
      <c r="DIJ1730" s="14"/>
      <c r="DIK1730" s="14"/>
      <c r="DIL1730" s="14"/>
      <c r="DIM1730" s="14"/>
      <c r="DIN1730" s="14"/>
      <c r="DIO1730" s="14"/>
      <c r="DIP1730" s="14"/>
      <c r="DIQ1730" s="14"/>
      <c r="DIR1730" s="14"/>
      <c r="DIS1730" s="14"/>
      <c r="DIT1730" s="14"/>
      <c r="DIU1730" s="14"/>
      <c r="DIV1730" s="14"/>
      <c r="DIW1730" s="14"/>
      <c r="DIX1730" s="14"/>
      <c r="DIY1730" s="14"/>
      <c r="DIZ1730" s="14"/>
      <c r="DJA1730" s="14"/>
      <c r="DJB1730" s="14"/>
      <c r="DJC1730" s="14"/>
      <c r="DJD1730" s="14"/>
      <c r="DJE1730" s="14"/>
      <c r="DJF1730" s="14"/>
      <c r="DJG1730" s="14"/>
      <c r="DJH1730" s="14"/>
      <c r="DJI1730" s="14"/>
      <c r="DJJ1730" s="14"/>
      <c r="DJK1730" s="14"/>
      <c r="DJL1730" s="14"/>
      <c r="DJM1730" s="14"/>
      <c r="DJN1730" s="14"/>
      <c r="DJO1730" s="14"/>
      <c r="DJP1730" s="14"/>
      <c r="DJQ1730" s="14"/>
      <c r="DJR1730" s="14"/>
      <c r="DJS1730" s="14"/>
      <c r="DJT1730" s="14"/>
      <c r="DJU1730" s="14"/>
      <c r="DJV1730" s="14"/>
      <c r="DJW1730" s="14"/>
      <c r="DJX1730" s="14"/>
      <c r="DJY1730" s="14"/>
      <c r="DJZ1730" s="14"/>
      <c r="DKA1730" s="14"/>
      <c r="DKB1730" s="14"/>
      <c r="DKC1730" s="14"/>
      <c r="DKD1730" s="14"/>
      <c r="DKE1730" s="14"/>
      <c r="DKF1730" s="14"/>
      <c r="DKG1730" s="14"/>
      <c r="DKH1730" s="14"/>
      <c r="DKI1730" s="14"/>
      <c r="DKJ1730" s="14"/>
      <c r="DKK1730" s="14"/>
      <c r="DKL1730" s="14"/>
      <c r="DKM1730" s="14"/>
      <c r="DKN1730" s="14"/>
      <c r="DKO1730" s="14"/>
      <c r="DKP1730" s="14"/>
      <c r="DKQ1730" s="14"/>
      <c r="DKR1730" s="14"/>
      <c r="DKS1730" s="14"/>
      <c r="DKT1730" s="14"/>
      <c r="DKU1730" s="14"/>
      <c r="DKV1730" s="14"/>
      <c r="DKW1730" s="14"/>
      <c r="DKX1730" s="14"/>
      <c r="DKY1730" s="14"/>
      <c r="DKZ1730" s="14"/>
      <c r="DLA1730" s="14"/>
      <c r="DLB1730" s="14"/>
      <c r="DLC1730" s="14"/>
      <c r="DLD1730" s="14"/>
      <c r="DLE1730" s="14"/>
      <c r="DLF1730" s="14"/>
      <c r="DLG1730" s="14"/>
      <c r="DLH1730" s="14"/>
      <c r="DLI1730" s="14"/>
      <c r="DLJ1730" s="14"/>
      <c r="DLK1730" s="14"/>
      <c r="DLL1730" s="14"/>
      <c r="DLM1730" s="14"/>
      <c r="DLN1730" s="14"/>
      <c r="DLO1730" s="14"/>
      <c r="DLP1730" s="14"/>
      <c r="DLQ1730" s="14"/>
      <c r="DLR1730" s="14"/>
      <c r="DLS1730" s="14"/>
      <c r="DLT1730" s="14"/>
      <c r="DLU1730" s="14"/>
      <c r="DLV1730" s="14"/>
      <c r="DLW1730" s="14"/>
      <c r="DLX1730" s="14"/>
      <c r="DLY1730" s="14"/>
      <c r="DLZ1730" s="14"/>
      <c r="DMA1730" s="14"/>
      <c r="DMB1730" s="14"/>
      <c r="DMC1730" s="14"/>
      <c r="DMD1730" s="14"/>
      <c r="DME1730" s="14"/>
      <c r="DMF1730" s="14"/>
      <c r="DMG1730" s="14"/>
      <c r="DMH1730" s="14"/>
      <c r="DMI1730" s="14"/>
      <c r="DMJ1730" s="14"/>
      <c r="DMK1730" s="14"/>
      <c r="DML1730" s="14"/>
      <c r="DMM1730" s="14"/>
      <c r="DMN1730" s="14"/>
      <c r="DMO1730" s="14"/>
      <c r="DMP1730" s="14"/>
      <c r="DMQ1730" s="14"/>
      <c r="DMR1730" s="14"/>
      <c r="DMS1730" s="14"/>
      <c r="DMT1730" s="14"/>
      <c r="DMU1730" s="14"/>
      <c r="DMV1730" s="14"/>
      <c r="DMW1730" s="14"/>
      <c r="DMX1730" s="14"/>
      <c r="DMY1730" s="14"/>
      <c r="DMZ1730" s="14"/>
      <c r="DNA1730" s="14"/>
      <c r="DNB1730" s="14"/>
      <c r="DNC1730" s="14"/>
      <c r="DND1730" s="14"/>
      <c r="DNE1730" s="14"/>
      <c r="DNF1730" s="14"/>
      <c r="DNG1730" s="14"/>
      <c r="DNH1730" s="14"/>
      <c r="DNI1730" s="14"/>
      <c r="DNJ1730" s="14"/>
      <c r="DNK1730" s="14"/>
      <c r="DNL1730" s="14"/>
      <c r="DNM1730" s="14"/>
      <c r="DNN1730" s="14"/>
      <c r="DNO1730" s="14"/>
      <c r="DNP1730" s="14"/>
      <c r="DNQ1730" s="14"/>
      <c r="DNR1730" s="14"/>
      <c r="DNS1730" s="14"/>
      <c r="DNT1730" s="14"/>
      <c r="DNU1730" s="14"/>
      <c r="DNV1730" s="14"/>
      <c r="DNW1730" s="14"/>
      <c r="DNX1730" s="14"/>
      <c r="DNY1730" s="14"/>
      <c r="DNZ1730" s="14"/>
      <c r="DOA1730" s="14"/>
      <c r="DOB1730" s="14"/>
      <c r="DOC1730" s="14"/>
      <c r="DOD1730" s="14"/>
      <c r="DOE1730" s="14"/>
      <c r="DOF1730" s="14"/>
      <c r="DOG1730" s="14"/>
      <c r="DOH1730" s="14"/>
      <c r="DOI1730" s="14"/>
      <c r="DOJ1730" s="14"/>
      <c r="DOK1730" s="14"/>
      <c r="DOL1730" s="14"/>
      <c r="DOM1730" s="14"/>
      <c r="DON1730" s="14"/>
      <c r="DOO1730" s="14"/>
      <c r="DOP1730" s="14"/>
      <c r="DOQ1730" s="14"/>
      <c r="DOR1730" s="14"/>
      <c r="DOS1730" s="14"/>
      <c r="DOT1730" s="14"/>
      <c r="DOU1730" s="14"/>
      <c r="DOV1730" s="14"/>
      <c r="DOW1730" s="14"/>
      <c r="DOX1730" s="14"/>
      <c r="DOY1730" s="14"/>
      <c r="DOZ1730" s="14"/>
      <c r="DPA1730" s="14"/>
      <c r="DPB1730" s="14"/>
      <c r="DPC1730" s="14"/>
      <c r="DPD1730" s="14"/>
      <c r="DPE1730" s="14"/>
      <c r="DPF1730" s="14"/>
      <c r="DPG1730" s="14"/>
      <c r="DPH1730" s="14"/>
      <c r="DPI1730" s="14"/>
      <c r="DPJ1730" s="14"/>
      <c r="DPK1730" s="14"/>
      <c r="DPL1730" s="14"/>
      <c r="DPM1730" s="14"/>
      <c r="DPN1730" s="14"/>
      <c r="DPO1730" s="14"/>
      <c r="DPP1730" s="14"/>
      <c r="DPQ1730" s="14"/>
      <c r="DPR1730" s="14"/>
      <c r="DPS1730" s="14"/>
      <c r="DPT1730" s="14"/>
      <c r="DPU1730" s="14"/>
      <c r="DPV1730" s="14"/>
      <c r="DPW1730" s="14"/>
      <c r="DPX1730" s="14"/>
      <c r="DPY1730" s="14"/>
      <c r="DPZ1730" s="14"/>
      <c r="DQA1730" s="14"/>
      <c r="DQB1730" s="14"/>
      <c r="DQC1730" s="14"/>
      <c r="DQD1730" s="14"/>
      <c r="DQE1730" s="14"/>
      <c r="DQF1730" s="14"/>
      <c r="DQG1730" s="14"/>
      <c r="DQH1730" s="14"/>
      <c r="DQI1730" s="14"/>
      <c r="DQJ1730" s="14"/>
      <c r="DQK1730" s="14"/>
      <c r="DQL1730" s="14"/>
      <c r="DQM1730" s="14"/>
      <c r="DQN1730" s="14"/>
      <c r="DQO1730" s="14"/>
      <c r="DQP1730" s="14"/>
      <c r="DQQ1730" s="14"/>
      <c r="DQR1730" s="14"/>
      <c r="DQS1730" s="14"/>
      <c r="DQT1730" s="14"/>
      <c r="DQU1730" s="14"/>
      <c r="DQV1730" s="14"/>
      <c r="DQW1730" s="14"/>
      <c r="DQX1730" s="14"/>
      <c r="DQY1730" s="14"/>
      <c r="DQZ1730" s="14"/>
      <c r="DRA1730" s="14"/>
      <c r="DRB1730" s="14"/>
      <c r="DRC1730" s="14"/>
      <c r="DRD1730" s="14"/>
      <c r="DRE1730" s="14"/>
      <c r="DRF1730" s="14"/>
      <c r="DRG1730" s="14"/>
      <c r="DRH1730" s="14"/>
      <c r="DRI1730" s="14"/>
      <c r="DRJ1730" s="14"/>
      <c r="DRK1730" s="14"/>
      <c r="DRL1730" s="14"/>
      <c r="DRM1730" s="14"/>
      <c r="DRN1730" s="14"/>
      <c r="DRO1730" s="14"/>
      <c r="DRP1730" s="14"/>
      <c r="DRQ1730" s="14"/>
      <c r="DRR1730" s="14"/>
      <c r="DRS1730" s="14"/>
      <c r="DRT1730" s="14"/>
      <c r="DRU1730" s="14"/>
      <c r="DRV1730" s="14"/>
      <c r="DRW1730" s="14"/>
      <c r="DRX1730" s="14"/>
      <c r="DRY1730" s="14"/>
      <c r="DRZ1730" s="14"/>
      <c r="DSA1730" s="14"/>
      <c r="DSB1730" s="14"/>
      <c r="DSC1730" s="14"/>
      <c r="DSD1730" s="14"/>
      <c r="DSE1730" s="14"/>
      <c r="DSF1730" s="14"/>
      <c r="DSG1730" s="14"/>
      <c r="DSH1730" s="14"/>
      <c r="DSI1730" s="14"/>
      <c r="DSJ1730" s="14"/>
      <c r="DSK1730" s="14"/>
      <c r="DSL1730" s="14"/>
      <c r="DSM1730" s="14"/>
      <c r="DSN1730" s="14"/>
      <c r="DSO1730" s="14"/>
      <c r="DSP1730" s="14"/>
      <c r="DSQ1730" s="14"/>
      <c r="DSR1730" s="14"/>
      <c r="DSS1730" s="14"/>
      <c r="DST1730" s="14"/>
      <c r="DSU1730" s="14"/>
      <c r="DSV1730" s="14"/>
      <c r="DSW1730" s="14"/>
      <c r="DSX1730" s="14"/>
      <c r="DSY1730" s="14"/>
      <c r="DSZ1730" s="14"/>
      <c r="DTA1730" s="14"/>
      <c r="DTB1730" s="14"/>
      <c r="DTC1730" s="14"/>
      <c r="DTD1730" s="14"/>
      <c r="DTE1730" s="14"/>
      <c r="DTF1730" s="14"/>
      <c r="DTG1730" s="14"/>
      <c r="DTH1730" s="14"/>
      <c r="DTI1730" s="14"/>
      <c r="DTJ1730" s="14"/>
      <c r="DTK1730" s="14"/>
      <c r="DTL1730" s="14"/>
      <c r="DTM1730" s="14"/>
      <c r="DTN1730" s="14"/>
      <c r="DTO1730" s="14"/>
      <c r="DTP1730" s="14"/>
      <c r="DTQ1730" s="14"/>
      <c r="DTR1730" s="14"/>
      <c r="DTS1730" s="14"/>
      <c r="DTT1730" s="14"/>
      <c r="DTU1730" s="14"/>
      <c r="DTV1730" s="14"/>
      <c r="DTW1730" s="14"/>
      <c r="DTX1730" s="14"/>
      <c r="DTY1730" s="14"/>
      <c r="DTZ1730" s="14"/>
      <c r="DUA1730" s="14"/>
      <c r="DUB1730" s="14"/>
      <c r="DUC1730" s="14"/>
      <c r="DUD1730" s="14"/>
      <c r="DUE1730" s="14"/>
      <c r="DUF1730" s="14"/>
      <c r="DUG1730" s="14"/>
      <c r="DUH1730" s="14"/>
      <c r="DUI1730" s="14"/>
      <c r="DUJ1730" s="14"/>
      <c r="DUK1730" s="14"/>
      <c r="DUL1730" s="14"/>
      <c r="DUM1730" s="14"/>
      <c r="DUN1730" s="14"/>
      <c r="DUO1730" s="14"/>
      <c r="DUP1730" s="14"/>
      <c r="DUQ1730" s="14"/>
      <c r="DUR1730" s="14"/>
      <c r="DUS1730" s="14"/>
      <c r="DUT1730" s="14"/>
      <c r="DUU1730" s="14"/>
      <c r="DUV1730" s="14"/>
      <c r="DUW1730" s="14"/>
      <c r="DUX1730" s="14"/>
      <c r="DUY1730" s="14"/>
      <c r="DUZ1730" s="14"/>
      <c r="DVA1730" s="14"/>
      <c r="DVB1730" s="14"/>
      <c r="DVC1730" s="14"/>
      <c r="DVD1730" s="14"/>
      <c r="DVE1730" s="14"/>
      <c r="DVF1730" s="14"/>
      <c r="DVG1730" s="14"/>
      <c r="DVH1730" s="14"/>
      <c r="DVI1730" s="14"/>
      <c r="DVJ1730" s="14"/>
      <c r="DVK1730" s="14"/>
      <c r="DVL1730" s="14"/>
      <c r="DVM1730" s="14"/>
      <c r="DVN1730" s="14"/>
      <c r="DVO1730" s="14"/>
      <c r="DVP1730" s="14"/>
      <c r="DVQ1730" s="14"/>
      <c r="DVR1730" s="14"/>
      <c r="DVS1730" s="14"/>
      <c r="DVT1730" s="14"/>
      <c r="DVU1730" s="14"/>
      <c r="DVV1730" s="14"/>
      <c r="DVW1730" s="14"/>
      <c r="DVX1730" s="14"/>
      <c r="DVY1730" s="14"/>
      <c r="DVZ1730" s="14"/>
      <c r="DWA1730" s="14"/>
      <c r="DWB1730" s="14"/>
      <c r="DWC1730" s="14"/>
      <c r="DWD1730" s="14"/>
      <c r="DWE1730" s="14"/>
      <c r="DWF1730" s="14"/>
      <c r="DWG1730" s="14"/>
      <c r="DWH1730" s="14"/>
      <c r="DWI1730" s="14"/>
      <c r="DWJ1730" s="14"/>
      <c r="DWK1730" s="14"/>
      <c r="DWL1730" s="14"/>
      <c r="DWM1730" s="14"/>
      <c r="DWN1730" s="14"/>
      <c r="DWO1730" s="14"/>
      <c r="DWP1730" s="14"/>
      <c r="DWQ1730" s="14"/>
      <c r="DWR1730" s="14"/>
      <c r="DWS1730" s="14"/>
      <c r="DWT1730" s="14"/>
      <c r="DWU1730" s="14"/>
      <c r="DWV1730" s="14"/>
      <c r="DWW1730" s="14"/>
      <c r="DWX1730" s="14"/>
      <c r="DWY1730" s="14"/>
      <c r="DWZ1730" s="14"/>
      <c r="DXA1730" s="14"/>
      <c r="DXB1730" s="14"/>
      <c r="DXC1730" s="14"/>
      <c r="DXD1730" s="14"/>
      <c r="DXE1730" s="14"/>
      <c r="DXF1730" s="14"/>
      <c r="DXG1730" s="14"/>
      <c r="DXH1730" s="14"/>
      <c r="DXI1730" s="14"/>
      <c r="DXJ1730" s="14"/>
      <c r="DXK1730" s="14"/>
      <c r="DXL1730" s="14"/>
      <c r="DXM1730" s="14"/>
      <c r="DXN1730" s="14"/>
      <c r="DXO1730" s="14"/>
      <c r="DXP1730" s="14"/>
      <c r="DXQ1730" s="14"/>
      <c r="DXR1730" s="14"/>
      <c r="DXS1730" s="14"/>
      <c r="DXT1730" s="14"/>
      <c r="DXU1730" s="14"/>
      <c r="DXV1730" s="14"/>
      <c r="DXW1730" s="14"/>
      <c r="DXX1730" s="14"/>
      <c r="DXY1730" s="14"/>
      <c r="DXZ1730" s="14"/>
      <c r="DYA1730" s="14"/>
      <c r="DYB1730" s="14"/>
      <c r="DYC1730" s="14"/>
      <c r="DYD1730" s="14"/>
      <c r="DYE1730" s="14"/>
      <c r="DYF1730" s="14"/>
      <c r="DYG1730" s="14"/>
      <c r="DYH1730" s="14"/>
      <c r="DYI1730" s="14"/>
      <c r="DYJ1730" s="14"/>
      <c r="DYK1730" s="14"/>
      <c r="DYL1730" s="14"/>
      <c r="DYM1730" s="14"/>
      <c r="DYN1730" s="14"/>
      <c r="DYO1730" s="14"/>
      <c r="DYP1730" s="14"/>
      <c r="DYQ1730" s="14"/>
      <c r="DYR1730" s="14"/>
      <c r="DYS1730" s="14"/>
      <c r="DYT1730" s="14"/>
      <c r="DYU1730" s="14"/>
      <c r="DYV1730" s="14"/>
      <c r="DYW1730" s="14"/>
      <c r="DYX1730" s="14"/>
      <c r="DYY1730" s="14"/>
      <c r="DYZ1730" s="14"/>
      <c r="DZA1730" s="14"/>
      <c r="DZB1730" s="14"/>
      <c r="DZC1730" s="14"/>
      <c r="DZD1730" s="14"/>
      <c r="DZE1730" s="14"/>
      <c r="DZF1730" s="14"/>
      <c r="DZG1730" s="14"/>
      <c r="DZH1730" s="14"/>
      <c r="DZI1730" s="14"/>
      <c r="DZJ1730" s="14"/>
      <c r="DZK1730" s="14"/>
      <c r="DZL1730" s="14"/>
      <c r="DZM1730" s="14"/>
      <c r="DZN1730" s="14"/>
      <c r="DZO1730" s="14"/>
      <c r="DZP1730" s="14"/>
      <c r="DZQ1730" s="14"/>
      <c r="DZR1730" s="14"/>
      <c r="DZS1730" s="14"/>
      <c r="DZT1730" s="14"/>
      <c r="DZU1730" s="14"/>
      <c r="DZV1730" s="14"/>
      <c r="DZW1730" s="14"/>
      <c r="DZX1730" s="14"/>
      <c r="DZY1730" s="14"/>
      <c r="DZZ1730" s="14"/>
      <c r="EAA1730" s="14"/>
      <c r="EAB1730" s="14"/>
      <c r="EAC1730" s="14"/>
      <c r="EAD1730" s="14"/>
      <c r="EAE1730" s="14"/>
      <c r="EAF1730" s="14"/>
      <c r="EAG1730" s="14"/>
      <c r="EAH1730" s="14"/>
      <c r="EAI1730" s="14"/>
      <c r="EAJ1730" s="14"/>
      <c r="EAK1730" s="14"/>
      <c r="EAL1730" s="14"/>
      <c r="EAM1730" s="14"/>
      <c r="EAN1730" s="14"/>
      <c r="EAO1730" s="14"/>
      <c r="EAP1730" s="14"/>
      <c r="EAQ1730" s="14"/>
      <c r="EAR1730" s="14"/>
      <c r="EAS1730" s="14"/>
      <c r="EAT1730" s="14"/>
      <c r="EAU1730" s="14"/>
      <c r="EAV1730" s="14"/>
      <c r="EAW1730" s="14"/>
      <c r="EAX1730" s="14"/>
      <c r="EAY1730" s="14"/>
      <c r="EAZ1730" s="14"/>
      <c r="EBA1730" s="14"/>
      <c r="EBB1730" s="14"/>
      <c r="EBC1730" s="14"/>
      <c r="EBD1730" s="14"/>
      <c r="EBE1730" s="14"/>
      <c r="EBF1730" s="14"/>
      <c r="EBG1730" s="14"/>
      <c r="EBH1730" s="14"/>
      <c r="EBI1730" s="14"/>
      <c r="EBJ1730" s="14"/>
      <c r="EBK1730" s="14"/>
      <c r="EBL1730" s="14"/>
      <c r="EBM1730" s="14"/>
      <c r="EBN1730" s="14"/>
      <c r="EBO1730" s="14"/>
      <c r="EBP1730" s="14"/>
      <c r="EBQ1730" s="14"/>
      <c r="EBR1730" s="14"/>
      <c r="EBS1730" s="14"/>
      <c r="EBT1730" s="14"/>
      <c r="EBU1730" s="14"/>
      <c r="EBV1730" s="14"/>
      <c r="EBW1730" s="14"/>
      <c r="EBX1730" s="14"/>
      <c r="EBY1730" s="14"/>
      <c r="EBZ1730" s="14"/>
      <c r="ECA1730" s="14"/>
      <c r="ECB1730" s="14"/>
      <c r="ECC1730" s="14"/>
      <c r="ECD1730" s="14"/>
      <c r="ECE1730" s="14"/>
      <c r="ECF1730" s="14"/>
      <c r="ECG1730" s="14"/>
      <c r="ECH1730" s="14"/>
      <c r="ECI1730" s="14"/>
      <c r="ECJ1730" s="14"/>
      <c r="ECK1730" s="14"/>
      <c r="ECL1730" s="14"/>
      <c r="ECM1730" s="14"/>
      <c r="ECN1730" s="14"/>
      <c r="ECO1730" s="14"/>
      <c r="ECP1730" s="14"/>
      <c r="ECQ1730" s="14"/>
      <c r="ECR1730" s="14"/>
      <c r="ECS1730" s="14"/>
      <c r="ECT1730" s="14"/>
      <c r="ECU1730" s="14"/>
      <c r="ECV1730" s="14"/>
      <c r="ECW1730" s="14"/>
      <c r="ECX1730" s="14"/>
      <c r="ECY1730" s="14"/>
      <c r="ECZ1730" s="14"/>
      <c r="EDA1730" s="14"/>
      <c r="EDB1730" s="14"/>
      <c r="EDC1730" s="14"/>
      <c r="EDD1730" s="14"/>
      <c r="EDE1730" s="14"/>
      <c r="EDF1730" s="14"/>
      <c r="EDG1730" s="14"/>
      <c r="EDH1730" s="14"/>
      <c r="EDI1730" s="14"/>
      <c r="EDJ1730" s="14"/>
      <c r="EDK1730" s="14"/>
      <c r="EDL1730" s="14"/>
      <c r="EDM1730" s="14"/>
      <c r="EDN1730" s="14"/>
      <c r="EDO1730" s="14"/>
      <c r="EDP1730" s="14"/>
      <c r="EDQ1730" s="14"/>
      <c r="EDR1730" s="14"/>
      <c r="EDS1730" s="14"/>
      <c r="EDT1730" s="14"/>
      <c r="EDU1730" s="14"/>
      <c r="EDV1730" s="14"/>
      <c r="EDW1730" s="14"/>
      <c r="EDX1730" s="14"/>
      <c r="EDY1730" s="14"/>
      <c r="EDZ1730" s="14"/>
      <c r="EEA1730" s="14"/>
      <c r="EEB1730" s="14"/>
      <c r="EEC1730" s="14"/>
      <c r="EED1730" s="14"/>
      <c r="EEE1730" s="14"/>
      <c r="EEF1730" s="14"/>
      <c r="EEG1730" s="14"/>
      <c r="EEH1730" s="14"/>
      <c r="EEI1730" s="14"/>
      <c r="EEJ1730" s="14"/>
      <c r="EEK1730" s="14"/>
      <c r="EEL1730" s="14"/>
      <c r="EEM1730" s="14"/>
      <c r="EEN1730" s="14"/>
      <c r="EEO1730" s="14"/>
      <c r="EEP1730" s="14"/>
      <c r="EEQ1730" s="14"/>
      <c r="EER1730" s="14"/>
      <c r="EES1730" s="14"/>
      <c r="EET1730" s="14"/>
      <c r="EEU1730" s="14"/>
      <c r="EEV1730" s="14"/>
      <c r="EEW1730" s="14"/>
      <c r="EEX1730" s="14"/>
      <c r="EEY1730" s="14"/>
      <c r="EEZ1730" s="14"/>
      <c r="EFA1730" s="14"/>
      <c r="EFB1730" s="14"/>
      <c r="EFC1730" s="14"/>
      <c r="EFD1730" s="14"/>
      <c r="EFE1730" s="14"/>
      <c r="EFF1730" s="14"/>
      <c r="EFG1730" s="14"/>
      <c r="EFH1730" s="14"/>
      <c r="EFI1730" s="14"/>
      <c r="EFJ1730" s="14"/>
      <c r="EFK1730" s="14"/>
      <c r="EFL1730" s="14"/>
      <c r="EFM1730" s="14"/>
      <c r="EFN1730" s="14"/>
      <c r="EFO1730" s="14"/>
      <c r="EFP1730" s="14"/>
      <c r="EFQ1730" s="14"/>
      <c r="EFR1730" s="14"/>
      <c r="EFS1730" s="14"/>
      <c r="EFT1730" s="14"/>
      <c r="EFU1730" s="14"/>
      <c r="EFV1730" s="14"/>
      <c r="EFW1730" s="14"/>
      <c r="EFX1730" s="14"/>
      <c r="EFY1730" s="14"/>
      <c r="EFZ1730" s="14"/>
      <c r="EGA1730" s="14"/>
      <c r="EGB1730" s="14"/>
      <c r="EGC1730" s="14"/>
      <c r="EGD1730" s="14"/>
      <c r="EGE1730" s="14"/>
      <c r="EGF1730" s="14"/>
      <c r="EGG1730" s="14"/>
      <c r="EGH1730" s="14"/>
      <c r="EGI1730" s="14"/>
      <c r="EGJ1730" s="14"/>
      <c r="EGK1730" s="14"/>
      <c r="EGL1730" s="14"/>
      <c r="EGM1730" s="14"/>
      <c r="EGN1730" s="14"/>
      <c r="EGO1730" s="14"/>
      <c r="EGP1730" s="14"/>
      <c r="EGQ1730" s="14"/>
      <c r="EGR1730" s="14"/>
      <c r="EGS1730" s="14"/>
      <c r="EGT1730" s="14"/>
      <c r="EGU1730" s="14"/>
      <c r="EGV1730" s="14"/>
      <c r="EGW1730" s="14"/>
      <c r="EGX1730" s="14"/>
      <c r="EGY1730" s="14"/>
      <c r="EGZ1730" s="14"/>
      <c r="EHA1730" s="14"/>
      <c r="EHB1730" s="14"/>
      <c r="EHC1730" s="14"/>
      <c r="EHD1730" s="14"/>
      <c r="EHE1730" s="14"/>
      <c r="EHF1730" s="14"/>
      <c r="EHG1730" s="14"/>
      <c r="EHH1730" s="14"/>
      <c r="EHI1730" s="14"/>
      <c r="EHJ1730" s="14"/>
      <c r="EHK1730" s="14"/>
      <c r="EHL1730" s="14"/>
      <c r="EHM1730" s="14"/>
      <c r="EHN1730" s="14"/>
      <c r="EHO1730" s="14"/>
      <c r="EHP1730" s="14"/>
      <c r="EHQ1730" s="14"/>
      <c r="EHR1730" s="14"/>
      <c r="EHS1730" s="14"/>
      <c r="EHT1730" s="14"/>
      <c r="EHU1730" s="14"/>
      <c r="EHV1730" s="14"/>
      <c r="EHW1730" s="14"/>
      <c r="EHX1730" s="14"/>
      <c r="EHY1730" s="14"/>
      <c r="EHZ1730" s="14"/>
      <c r="EIA1730" s="14"/>
      <c r="EIB1730" s="14"/>
      <c r="EIC1730" s="14"/>
      <c r="EID1730" s="14"/>
      <c r="EIE1730" s="14"/>
      <c r="EIF1730" s="14"/>
      <c r="EIG1730" s="14"/>
      <c r="EIH1730" s="14"/>
      <c r="EII1730" s="14"/>
      <c r="EIJ1730" s="14"/>
      <c r="EIK1730" s="14"/>
      <c r="EIL1730" s="14"/>
      <c r="EIM1730" s="14"/>
      <c r="EIN1730" s="14"/>
      <c r="EIO1730" s="14"/>
      <c r="EIP1730" s="14"/>
      <c r="EIQ1730" s="14"/>
      <c r="EIR1730" s="14"/>
      <c r="EIS1730" s="14"/>
      <c r="EIT1730" s="14"/>
      <c r="EIU1730" s="14"/>
      <c r="EIV1730" s="14"/>
      <c r="EIW1730" s="14"/>
      <c r="EIX1730" s="14"/>
      <c r="EIY1730" s="14"/>
      <c r="EIZ1730" s="14"/>
      <c r="EJA1730" s="14"/>
      <c r="EJB1730" s="14"/>
      <c r="EJC1730" s="14"/>
      <c r="EJD1730" s="14"/>
      <c r="EJE1730" s="14"/>
      <c r="EJF1730" s="14"/>
      <c r="EJG1730" s="14"/>
      <c r="EJH1730" s="14"/>
      <c r="EJI1730" s="14"/>
      <c r="EJJ1730" s="14"/>
      <c r="EJK1730" s="14"/>
      <c r="EJL1730" s="14"/>
      <c r="EJM1730" s="14"/>
      <c r="EJN1730" s="14"/>
      <c r="EJO1730" s="14"/>
      <c r="EJP1730" s="14"/>
      <c r="EJQ1730" s="14"/>
      <c r="EJR1730" s="14"/>
      <c r="EJS1730" s="14"/>
      <c r="EJT1730" s="14"/>
      <c r="EJU1730" s="14"/>
      <c r="EJV1730" s="14"/>
      <c r="EJW1730" s="14"/>
      <c r="EJX1730" s="14"/>
      <c r="EJY1730" s="14"/>
      <c r="EJZ1730" s="14"/>
      <c r="EKA1730" s="14"/>
      <c r="EKB1730" s="14"/>
      <c r="EKC1730" s="14"/>
      <c r="EKD1730" s="14"/>
      <c r="EKE1730" s="14"/>
      <c r="EKF1730" s="14"/>
      <c r="EKG1730" s="14"/>
      <c r="EKH1730" s="14"/>
      <c r="EKI1730" s="14"/>
      <c r="EKJ1730" s="14"/>
      <c r="EKK1730" s="14"/>
      <c r="EKL1730" s="14"/>
      <c r="EKM1730" s="14"/>
      <c r="EKN1730" s="14"/>
      <c r="EKO1730" s="14"/>
      <c r="EKP1730" s="14"/>
      <c r="EKQ1730" s="14"/>
      <c r="EKR1730" s="14"/>
      <c r="EKS1730" s="14"/>
      <c r="EKT1730" s="14"/>
      <c r="EKU1730" s="14"/>
      <c r="EKV1730" s="14"/>
      <c r="EKW1730" s="14"/>
      <c r="EKX1730" s="14"/>
      <c r="EKY1730" s="14"/>
      <c r="EKZ1730" s="14"/>
      <c r="ELA1730" s="14"/>
      <c r="ELB1730" s="14"/>
      <c r="ELC1730" s="14"/>
      <c r="ELD1730" s="14"/>
      <c r="ELE1730" s="14"/>
      <c r="ELF1730" s="14"/>
      <c r="ELG1730" s="14"/>
      <c r="ELH1730" s="14"/>
      <c r="ELI1730" s="14"/>
      <c r="ELJ1730" s="14"/>
      <c r="ELK1730" s="14"/>
      <c r="ELL1730" s="14"/>
      <c r="ELM1730" s="14"/>
      <c r="ELN1730" s="14"/>
      <c r="ELO1730" s="14"/>
      <c r="ELP1730" s="14"/>
      <c r="ELQ1730" s="14"/>
      <c r="ELR1730" s="14"/>
      <c r="ELS1730" s="14"/>
      <c r="ELT1730" s="14"/>
      <c r="ELU1730" s="14"/>
      <c r="ELV1730" s="14"/>
      <c r="ELW1730" s="14"/>
      <c r="ELX1730" s="14"/>
      <c r="ELY1730" s="14"/>
      <c r="ELZ1730" s="14"/>
      <c r="EMA1730" s="14"/>
      <c r="EMB1730" s="14"/>
      <c r="EMC1730" s="14"/>
      <c r="EMD1730" s="14"/>
      <c r="EME1730" s="14"/>
      <c r="EMF1730" s="14"/>
      <c r="EMG1730" s="14"/>
      <c r="EMH1730" s="14"/>
      <c r="EMI1730" s="14"/>
      <c r="EMJ1730" s="14"/>
      <c r="EMK1730" s="14"/>
      <c r="EML1730" s="14"/>
      <c r="EMM1730" s="14"/>
      <c r="EMN1730" s="14"/>
      <c r="EMO1730" s="14"/>
      <c r="EMP1730" s="14"/>
      <c r="EMQ1730" s="14"/>
      <c r="EMR1730" s="14"/>
      <c r="EMS1730" s="14"/>
      <c r="EMT1730" s="14"/>
      <c r="EMU1730" s="14"/>
      <c r="EMV1730" s="14"/>
      <c r="EMW1730" s="14"/>
      <c r="EMX1730" s="14"/>
      <c r="EMY1730" s="14"/>
      <c r="EMZ1730" s="14"/>
      <c r="ENA1730" s="14"/>
      <c r="ENB1730" s="14"/>
      <c r="ENC1730" s="14"/>
      <c r="END1730" s="14"/>
      <c r="ENE1730" s="14"/>
      <c r="ENF1730" s="14"/>
      <c r="ENG1730" s="14"/>
      <c r="ENH1730" s="14"/>
      <c r="ENI1730" s="14"/>
      <c r="ENJ1730" s="14"/>
      <c r="ENK1730" s="14"/>
      <c r="ENL1730" s="14"/>
      <c r="ENM1730" s="14"/>
      <c r="ENN1730" s="14"/>
      <c r="ENO1730" s="14"/>
      <c r="ENP1730" s="14"/>
      <c r="ENQ1730" s="14"/>
      <c r="ENR1730" s="14"/>
      <c r="ENS1730" s="14"/>
      <c r="ENT1730" s="14"/>
      <c r="ENU1730" s="14"/>
      <c r="ENV1730" s="14"/>
      <c r="ENW1730" s="14"/>
      <c r="ENX1730" s="14"/>
      <c r="ENY1730" s="14"/>
      <c r="ENZ1730" s="14"/>
      <c r="EOA1730" s="14"/>
      <c r="EOB1730" s="14"/>
      <c r="EOC1730" s="14"/>
      <c r="EOD1730" s="14"/>
      <c r="EOE1730" s="14"/>
      <c r="EOF1730" s="14"/>
      <c r="EOG1730" s="14"/>
      <c r="EOH1730" s="14"/>
      <c r="EOI1730" s="14"/>
      <c r="EOJ1730" s="14"/>
      <c r="EOK1730" s="14"/>
      <c r="EOL1730" s="14"/>
      <c r="EOM1730" s="14"/>
      <c r="EON1730" s="14"/>
      <c r="EOO1730" s="14"/>
      <c r="EOP1730" s="14"/>
      <c r="EOQ1730" s="14"/>
      <c r="EOR1730" s="14"/>
      <c r="EOS1730" s="14"/>
      <c r="EOT1730" s="14"/>
      <c r="EOU1730" s="14"/>
      <c r="EOV1730" s="14"/>
      <c r="EOW1730" s="14"/>
      <c r="EOX1730" s="14"/>
      <c r="EOY1730" s="14"/>
      <c r="EOZ1730" s="14"/>
      <c r="EPA1730" s="14"/>
      <c r="EPB1730" s="14"/>
      <c r="EPC1730" s="14"/>
      <c r="EPD1730" s="14"/>
      <c r="EPE1730" s="14"/>
      <c r="EPF1730" s="14"/>
      <c r="EPG1730" s="14"/>
      <c r="EPH1730" s="14"/>
      <c r="EPI1730" s="14"/>
      <c r="EPJ1730" s="14"/>
      <c r="EPK1730" s="14"/>
      <c r="EPL1730" s="14"/>
      <c r="EPM1730" s="14"/>
      <c r="EPN1730" s="14"/>
      <c r="EPO1730" s="14"/>
      <c r="EPP1730" s="14"/>
      <c r="EPQ1730" s="14"/>
      <c r="EPR1730" s="14"/>
      <c r="EPS1730" s="14"/>
      <c r="EPT1730" s="14"/>
      <c r="EPU1730" s="14"/>
      <c r="EPV1730" s="14"/>
      <c r="EPW1730" s="14"/>
      <c r="EPX1730" s="14"/>
      <c r="EPY1730" s="14"/>
      <c r="EPZ1730" s="14"/>
      <c r="EQA1730" s="14"/>
      <c r="EQB1730" s="14"/>
      <c r="EQC1730" s="14"/>
      <c r="EQD1730" s="14"/>
      <c r="EQE1730" s="14"/>
      <c r="EQF1730" s="14"/>
      <c r="EQG1730" s="14"/>
      <c r="EQH1730" s="14"/>
      <c r="EQI1730" s="14"/>
      <c r="EQJ1730" s="14"/>
      <c r="EQK1730" s="14"/>
      <c r="EQL1730" s="14"/>
      <c r="EQM1730" s="14"/>
      <c r="EQN1730" s="14"/>
      <c r="EQO1730" s="14"/>
      <c r="EQP1730" s="14"/>
      <c r="EQQ1730" s="14"/>
      <c r="EQR1730" s="14"/>
      <c r="EQS1730" s="14"/>
      <c r="EQT1730" s="14"/>
      <c r="EQU1730" s="14"/>
      <c r="EQV1730" s="14"/>
      <c r="EQW1730" s="14"/>
      <c r="EQX1730" s="14"/>
      <c r="EQY1730" s="14"/>
      <c r="EQZ1730" s="14"/>
      <c r="ERA1730" s="14"/>
      <c r="ERB1730" s="14"/>
      <c r="ERC1730" s="14"/>
      <c r="ERD1730" s="14"/>
      <c r="ERE1730" s="14"/>
      <c r="ERF1730" s="14"/>
      <c r="ERG1730" s="14"/>
      <c r="ERH1730" s="14"/>
      <c r="ERI1730" s="14"/>
      <c r="ERJ1730" s="14"/>
      <c r="ERK1730" s="14"/>
      <c r="ERL1730" s="14"/>
      <c r="ERM1730" s="14"/>
      <c r="ERN1730" s="14"/>
      <c r="ERO1730" s="14"/>
      <c r="ERP1730" s="14"/>
      <c r="ERQ1730" s="14"/>
      <c r="ERR1730" s="14"/>
      <c r="ERS1730" s="14"/>
      <c r="ERT1730" s="14"/>
      <c r="ERU1730" s="14"/>
      <c r="ERV1730" s="14"/>
      <c r="ERW1730" s="14"/>
      <c r="ERX1730" s="14"/>
      <c r="ERY1730" s="14"/>
      <c r="ERZ1730" s="14"/>
      <c r="ESA1730" s="14"/>
      <c r="ESB1730" s="14"/>
      <c r="ESC1730" s="14"/>
      <c r="ESD1730" s="14"/>
      <c r="ESE1730" s="14"/>
      <c r="ESF1730" s="14"/>
      <c r="ESG1730" s="14"/>
      <c r="ESH1730" s="14"/>
      <c r="ESI1730" s="14"/>
      <c r="ESJ1730" s="14"/>
      <c r="ESK1730" s="14"/>
      <c r="ESL1730" s="14"/>
      <c r="ESM1730" s="14"/>
      <c r="ESN1730" s="14"/>
      <c r="ESO1730" s="14"/>
      <c r="ESP1730" s="14"/>
      <c r="ESQ1730" s="14"/>
      <c r="ESR1730" s="14"/>
      <c r="ESS1730" s="14"/>
      <c r="EST1730" s="14"/>
      <c r="ESU1730" s="14"/>
      <c r="ESV1730" s="14"/>
      <c r="ESW1730" s="14"/>
      <c r="ESX1730" s="14"/>
      <c r="ESY1730" s="14"/>
      <c r="ESZ1730" s="14"/>
      <c r="ETA1730" s="14"/>
      <c r="ETB1730" s="14"/>
      <c r="ETC1730" s="14"/>
      <c r="ETD1730" s="14"/>
      <c r="ETE1730" s="14"/>
      <c r="ETF1730" s="14"/>
      <c r="ETG1730" s="14"/>
      <c r="ETH1730" s="14"/>
      <c r="ETI1730" s="14"/>
      <c r="ETJ1730" s="14"/>
      <c r="ETK1730" s="14"/>
      <c r="ETL1730" s="14"/>
      <c r="ETM1730" s="14"/>
      <c r="ETN1730" s="14"/>
      <c r="ETO1730" s="14"/>
      <c r="ETP1730" s="14"/>
      <c r="ETQ1730" s="14"/>
      <c r="ETR1730" s="14"/>
      <c r="ETS1730" s="14"/>
      <c r="ETT1730" s="14"/>
      <c r="ETU1730" s="14"/>
      <c r="ETV1730" s="14"/>
      <c r="ETW1730" s="14"/>
      <c r="ETX1730" s="14"/>
      <c r="ETY1730" s="14"/>
      <c r="ETZ1730" s="14"/>
      <c r="EUA1730" s="14"/>
      <c r="EUB1730" s="14"/>
      <c r="EUC1730" s="14"/>
      <c r="EUD1730" s="14"/>
      <c r="EUE1730" s="14"/>
      <c r="EUF1730" s="14"/>
      <c r="EUG1730" s="14"/>
      <c r="EUH1730" s="14"/>
      <c r="EUI1730" s="14"/>
      <c r="EUJ1730" s="14"/>
      <c r="EUK1730" s="14"/>
      <c r="EUL1730" s="14"/>
      <c r="EUM1730" s="14"/>
      <c r="EUN1730" s="14"/>
      <c r="EUO1730" s="14"/>
      <c r="EUP1730" s="14"/>
      <c r="EUQ1730" s="14"/>
      <c r="EUR1730" s="14"/>
      <c r="EUS1730" s="14"/>
      <c r="EUT1730" s="14"/>
      <c r="EUU1730" s="14"/>
      <c r="EUV1730" s="14"/>
      <c r="EUW1730" s="14"/>
      <c r="EUX1730" s="14"/>
      <c r="EUY1730" s="14"/>
      <c r="EUZ1730" s="14"/>
      <c r="EVA1730" s="14"/>
      <c r="EVB1730" s="14"/>
      <c r="EVC1730" s="14"/>
      <c r="EVD1730" s="14"/>
      <c r="EVE1730" s="14"/>
      <c r="EVF1730" s="14"/>
      <c r="EVG1730" s="14"/>
      <c r="EVH1730" s="14"/>
      <c r="EVI1730" s="14"/>
      <c r="EVJ1730" s="14"/>
      <c r="EVK1730" s="14"/>
      <c r="EVL1730" s="14"/>
      <c r="EVM1730" s="14"/>
      <c r="EVN1730" s="14"/>
      <c r="EVO1730" s="14"/>
      <c r="EVP1730" s="14"/>
      <c r="EVQ1730" s="14"/>
      <c r="EVR1730" s="14"/>
      <c r="EVS1730" s="14"/>
      <c r="EVT1730" s="14"/>
      <c r="EVU1730" s="14"/>
      <c r="EVV1730" s="14"/>
      <c r="EVW1730" s="14"/>
      <c r="EVX1730" s="14"/>
      <c r="EVY1730" s="14"/>
      <c r="EVZ1730" s="14"/>
      <c r="EWA1730" s="14"/>
      <c r="EWB1730" s="14"/>
      <c r="EWC1730" s="14"/>
      <c r="EWD1730" s="14"/>
      <c r="EWE1730" s="14"/>
      <c r="EWF1730" s="14"/>
      <c r="EWG1730" s="14"/>
      <c r="EWH1730" s="14"/>
      <c r="EWI1730" s="14"/>
      <c r="EWJ1730" s="14"/>
      <c r="EWK1730" s="14"/>
      <c r="EWL1730" s="14"/>
      <c r="EWM1730" s="14"/>
      <c r="EWN1730" s="14"/>
      <c r="EWO1730" s="14"/>
      <c r="EWP1730" s="14"/>
      <c r="EWQ1730" s="14"/>
      <c r="EWR1730" s="14"/>
      <c r="EWS1730" s="14"/>
      <c r="EWT1730" s="14"/>
      <c r="EWU1730" s="14"/>
      <c r="EWV1730" s="14"/>
      <c r="EWW1730" s="14"/>
      <c r="EWX1730" s="14"/>
      <c r="EWY1730" s="14"/>
      <c r="EWZ1730" s="14"/>
      <c r="EXA1730" s="14"/>
      <c r="EXB1730" s="14"/>
      <c r="EXC1730" s="14"/>
      <c r="EXD1730" s="14"/>
      <c r="EXE1730" s="14"/>
      <c r="EXF1730" s="14"/>
      <c r="EXG1730" s="14"/>
      <c r="EXH1730" s="14"/>
      <c r="EXI1730" s="14"/>
      <c r="EXJ1730" s="14"/>
      <c r="EXK1730" s="14"/>
      <c r="EXL1730" s="14"/>
      <c r="EXM1730" s="14"/>
      <c r="EXN1730" s="14"/>
      <c r="EXO1730" s="14"/>
      <c r="EXP1730" s="14"/>
      <c r="EXQ1730" s="14"/>
      <c r="EXR1730" s="14"/>
      <c r="EXS1730" s="14"/>
      <c r="EXT1730" s="14"/>
      <c r="EXU1730" s="14"/>
      <c r="EXV1730" s="14"/>
      <c r="EXW1730" s="14"/>
      <c r="EXX1730" s="14"/>
      <c r="EXY1730" s="14"/>
      <c r="EXZ1730" s="14"/>
      <c r="EYA1730" s="14"/>
      <c r="EYB1730" s="14"/>
      <c r="EYC1730" s="14"/>
      <c r="EYD1730" s="14"/>
      <c r="EYE1730" s="14"/>
      <c r="EYF1730" s="14"/>
      <c r="EYG1730" s="14"/>
      <c r="EYH1730" s="14"/>
      <c r="EYI1730" s="14"/>
      <c r="EYJ1730" s="14"/>
      <c r="EYK1730" s="14"/>
      <c r="EYL1730" s="14"/>
      <c r="EYM1730" s="14"/>
      <c r="EYN1730" s="14"/>
      <c r="EYO1730" s="14"/>
      <c r="EYP1730" s="14"/>
      <c r="EYQ1730" s="14"/>
      <c r="EYR1730" s="14"/>
      <c r="EYS1730" s="14"/>
      <c r="EYT1730" s="14"/>
      <c r="EYU1730" s="14"/>
      <c r="EYV1730" s="14"/>
      <c r="EYW1730" s="14"/>
      <c r="EYX1730" s="14"/>
      <c r="EYY1730" s="14"/>
      <c r="EYZ1730" s="14"/>
      <c r="EZA1730" s="14"/>
      <c r="EZB1730" s="14"/>
      <c r="EZC1730" s="14"/>
      <c r="EZD1730" s="14"/>
      <c r="EZE1730" s="14"/>
      <c r="EZF1730" s="14"/>
      <c r="EZG1730" s="14"/>
      <c r="EZH1730" s="14"/>
      <c r="EZI1730" s="14"/>
      <c r="EZJ1730" s="14"/>
      <c r="EZK1730" s="14"/>
      <c r="EZL1730" s="14"/>
      <c r="EZM1730" s="14"/>
      <c r="EZN1730" s="14"/>
      <c r="EZO1730" s="14"/>
      <c r="EZP1730" s="14"/>
      <c r="EZQ1730" s="14"/>
      <c r="EZR1730" s="14"/>
      <c r="EZS1730" s="14"/>
      <c r="EZT1730" s="14"/>
      <c r="EZU1730" s="14"/>
      <c r="EZV1730" s="14"/>
      <c r="EZW1730" s="14"/>
      <c r="EZX1730" s="14"/>
      <c r="EZY1730" s="14"/>
      <c r="EZZ1730" s="14"/>
      <c r="FAA1730" s="14"/>
      <c r="FAB1730" s="14"/>
      <c r="FAC1730" s="14"/>
      <c r="FAD1730" s="14"/>
      <c r="FAE1730" s="14"/>
      <c r="FAF1730" s="14"/>
      <c r="FAG1730" s="14"/>
      <c r="FAH1730" s="14"/>
      <c r="FAI1730" s="14"/>
      <c r="FAJ1730" s="14"/>
      <c r="FAK1730" s="14"/>
      <c r="FAL1730" s="14"/>
      <c r="FAM1730" s="14"/>
      <c r="FAN1730" s="14"/>
      <c r="FAO1730" s="14"/>
      <c r="FAP1730" s="14"/>
      <c r="FAQ1730" s="14"/>
      <c r="FAR1730" s="14"/>
      <c r="FAS1730" s="14"/>
      <c r="FAT1730" s="14"/>
      <c r="FAU1730" s="14"/>
      <c r="FAV1730" s="14"/>
      <c r="FAW1730" s="14"/>
      <c r="FAX1730" s="14"/>
      <c r="FAY1730" s="14"/>
      <c r="FAZ1730" s="14"/>
      <c r="FBA1730" s="14"/>
      <c r="FBB1730" s="14"/>
      <c r="FBC1730" s="14"/>
      <c r="FBD1730" s="14"/>
      <c r="FBE1730" s="14"/>
      <c r="FBF1730" s="14"/>
      <c r="FBG1730" s="14"/>
      <c r="FBH1730" s="14"/>
      <c r="FBI1730" s="14"/>
      <c r="FBJ1730" s="14"/>
      <c r="FBK1730" s="14"/>
      <c r="FBL1730" s="14"/>
      <c r="FBM1730" s="14"/>
      <c r="FBN1730" s="14"/>
      <c r="FBO1730" s="14"/>
      <c r="FBP1730" s="14"/>
      <c r="FBQ1730" s="14"/>
      <c r="FBR1730" s="14"/>
      <c r="FBS1730" s="14"/>
      <c r="FBT1730" s="14"/>
      <c r="FBU1730" s="14"/>
      <c r="FBV1730" s="14"/>
      <c r="FBW1730" s="14"/>
      <c r="FBX1730" s="14"/>
      <c r="FBY1730" s="14"/>
      <c r="FBZ1730" s="14"/>
      <c r="FCA1730" s="14"/>
      <c r="FCB1730" s="14"/>
      <c r="FCC1730" s="14"/>
      <c r="FCD1730" s="14"/>
      <c r="FCE1730" s="14"/>
      <c r="FCF1730" s="14"/>
      <c r="FCG1730" s="14"/>
      <c r="FCH1730" s="14"/>
      <c r="FCI1730" s="14"/>
      <c r="FCJ1730" s="14"/>
      <c r="FCK1730" s="14"/>
      <c r="FCL1730" s="14"/>
      <c r="FCM1730" s="14"/>
      <c r="FCN1730" s="14"/>
      <c r="FCO1730" s="14"/>
      <c r="FCP1730" s="14"/>
      <c r="FCQ1730" s="14"/>
      <c r="FCR1730" s="14"/>
      <c r="FCS1730" s="14"/>
      <c r="FCT1730" s="14"/>
      <c r="FCU1730" s="14"/>
      <c r="FCV1730" s="14"/>
      <c r="FCW1730" s="14"/>
      <c r="FCX1730" s="14"/>
      <c r="FCY1730" s="14"/>
      <c r="FCZ1730" s="14"/>
      <c r="FDA1730" s="14"/>
      <c r="FDB1730" s="14"/>
      <c r="FDC1730" s="14"/>
      <c r="FDD1730" s="14"/>
      <c r="FDE1730" s="14"/>
      <c r="FDF1730" s="14"/>
      <c r="FDG1730" s="14"/>
      <c r="FDH1730" s="14"/>
      <c r="FDI1730" s="14"/>
      <c r="FDJ1730" s="14"/>
      <c r="FDK1730" s="14"/>
      <c r="FDL1730" s="14"/>
      <c r="FDM1730" s="14"/>
      <c r="FDN1730" s="14"/>
      <c r="FDO1730" s="14"/>
      <c r="FDP1730" s="14"/>
      <c r="FDQ1730" s="14"/>
      <c r="FDR1730" s="14"/>
      <c r="FDS1730" s="14"/>
      <c r="FDT1730" s="14"/>
      <c r="FDU1730" s="14"/>
      <c r="FDV1730" s="14"/>
      <c r="FDW1730" s="14"/>
      <c r="FDX1730" s="14"/>
      <c r="FDY1730" s="14"/>
      <c r="FDZ1730" s="14"/>
      <c r="FEA1730" s="14"/>
      <c r="FEB1730" s="14"/>
      <c r="FEC1730" s="14"/>
      <c r="FED1730" s="14"/>
      <c r="FEE1730" s="14"/>
      <c r="FEF1730" s="14"/>
      <c r="FEG1730" s="14"/>
      <c r="FEH1730" s="14"/>
      <c r="FEI1730" s="14"/>
      <c r="FEJ1730" s="14"/>
      <c r="FEK1730" s="14"/>
      <c r="FEL1730" s="14"/>
      <c r="FEM1730" s="14"/>
      <c r="FEN1730" s="14"/>
      <c r="FEO1730" s="14"/>
      <c r="FEP1730" s="14"/>
      <c r="FEQ1730" s="14"/>
      <c r="FER1730" s="14"/>
      <c r="FES1730" s="14"/>
      <c r="FET1730" s="14"/>
      <c r="FEU1730" s="14"/>
      <c r="FEV1730" s="14"/>
      <c r="FEW1730" s="14"/>
      <c r="FEX1730" s="14"/>
      <c r="FEY1730" s="14"/>
      <c r="FEZ1730" s="14"/>
      <c r="FFA1730" s="14"/>
      <c r="FFB1730" s="14"/>
      <c r="FFC1730" s="14"/>
      <c r="FFD1730" s="14"/>
      <c r="FFE1730" s="14"/>
      <c r="FFF1730" s="14"/>
      <c r="FFG1730" s="14"/>
      <c r="FFH1730" s="14"/>
      <c r="FFI1730" s="14"/>
      <c r="FFJ1730" s="14"/>
      <c r="FFK1730" s="14"/>
      <c r="FFL1730" s="14"/>
      <c r="FFM1730" s="14"/>
      <c r="FFN1730" s="14"/>
      <c r="FFO1730" s="14"/>
      <c r="FFP1730" s="14"/>
      <c r="FFQ1730" s="14"/>
      <c r="FFR1730" s="14"/>
      <c r="FFS1730" s="14"/>
      <c r="FFT1730" s="14"/>
      <c r="FFU1730" s="14"/>
      <c r="FFV1730" s="14"/>
      <c r="FFW1730" s="14"/>
      <c r="FFX1730" s="14"/>
      <c r="FFY1730" s="14"/>
      <c r="FFZ1730" s="14"/>
      <c r="FGA1730" s="14"/>
      <c r="FGB1730" s="14"/>
      <c r="FGC1730" s="14"/>
      <c r="FGD1730" s="14"/>
      <c r="FGE1730" s="14"/>
      <c r="FGF1730" s="14"/>
      <c r="FGG1730" s="14"/>
      <c r="FGH1730" s="14"/>
      <c r="FGI1730" s="14"/>
      <c r="FGJ1730" s="14"/>
      <c r="FGK1730" s="14"/>
      <c r="FGL1730" s="14"/>
      <c r="FGM1730" s="14"/>
      <c r="FGN1730" s="14"/>
      <c r="FGO1730" s="14"/>
      <c r="FGP1730" s="14"/>
      <c r="FGQ1730" s="14"/>
      <c r="FGR1730" s="14"/>
      <c r="FGS1730" s="14"/>
      <c r="FGT1730" s="14"/>
      <c r="FGU1730" s="14"/>
      <c r="FGV1730" s="14"/>
      <c r="FGW1730" s="14"/>
      <c r="FGX1730" s="14"/>
      <c r="FGY1730" s="14"/>
      <c r="FGZ1730" s="14"/>
      <c r="FHA1730" s="14"/>
      <c r="FHB1730" s="14"/>
      <c r="FHC1730" s="14"/>
      <c r="FHD1730" s="14"/>
      <c r="FHE1730" s="14"/>
      <c r="FHF1730" s="14"/>
      <c r="FHG1730" s="14"/>
      <c r="FHH1730" s="14"/>
      <c r="FHI1730" s="14"/>
      <c r="FHJ1730" s="14"/>
      <c r="FHK1730" s="14"/>
      <c r="FHL1730" s="14"/>
      <c r="FHM1730" s="14"/>
      <c r="FHN1730" s="14"/>
      <c r="FHO1730" s="14"/>
      <c r="FHP1730" s="14"/>
      <c r="FHQ1730" s="14"/>
      <c r="FHR1730" s="14"/>
      <c r="FHS1730" s="14"/>
      <c r="FHT1730" s="14"/>
      <c r="FHU1730" s="14"/>
      <c r="FHV1730" s="14"/>
      <c r="FHW1730" s="14"/>
      <c r="FHX1730" s="14"/>
      <c r="FHY1730" s="14"/>
      <c r="FHZ1730" s="14"/>
      <c r="FIA1730" s="14"/>
      <c r="FIB1730" s="14"/>
      <c r="FIC1730" s="14"/>
      <c r="FID1730" s="14"/>
      <c r="FIE1730" s="14"/>
      <c r="FIF1730" s="14"/>
      <c r="FIG1730" s="14"/>
      <c r="FIH1730" s="14"/>
      <c r="FII1730" s="14"/>
      <c r="FIJ1730" s="14"/>
      <c r="FIK1730" s="14"/>
      <c r="FIL1730" s="14"/>
      <c r="FIM1730" s="14"/>
      <c r="FIN1730" s="14"/>
      <c r="FIO1730" s="14"/>
      <c r="FIP1730" s="14"/>
      <c r="FIQ1730" s="14"/>
      <c r="FIR1730" s="14"/>
      <c r="FIS1730" s="14"/>
      <c r="FIT1730" s="14"/>
      <c r="FIU1730" s="14"/>
      <c r="FIV1730" s="14"/>
      <c r="FIW1730" s="14"/>
      <c r="FIX1730" s="14"/>
      <c r="FIY1730" s="14"/>
      <c r="FIZ1730" s="14"/>
      <c r="FJA1730" s="14"/>
      <c r="FJB1730" s="14"/>
      <c r="FJC1730" s="14"/>
      <c r="FJD1730" s="14"/>
      <c r="FJE1730" s="14"/>
      <c r="FJF1730" s="14"/>
      <c r="FJG1730" s="14"/>
      <c r="FJH1730" s="14"/>
      <c r="FJI1730" s="14"/>
      <c r="FJJ1730" s="14"/>
      <c r="FJK1730" s="14"/>
      <c r="FJL1730" s="14"/>
      <c r="FJM1730" s="14"/>
      <c r="FJN1730" s="14"/>
      <c r="FJO1730" s="14"/>
      <c r="FJP1730" s="14"/>
      <c r="FJQ1730" s="14"/>
      <c r="FJR1730" s="14"/>
      <c r="FJS1730" s="14"/>
      <c r="FJT1730" s="14"/>
      <c r="FJU1730" s="14"/>
      <c r="FJV1730" s="14"/>
      <c r="FJW1730" s="14"/>
      <c r="FJX1730" s="14"/>
      <c r="FJY1730" s="14"/>
      <c r="FJZ1730" s="14"/>
      <c r="FKA1730" s="14"/>
      <c r="FKB1730" s="14"/>
      <c r="FKC1730" s="14"/>
      <c r="FKD1730" s="14"/>
      <c r="FKE1730" s="14"/>
      <c r="FKF1730" s="14"/>
      <c r="FKG1730" s="14"/>
      <c r="FKH1730" s="14"/>
      <c r="FKI1730" s="14"/>
      <c r="FKJ1730" s="14"/>
      <c r="FKK1730" s="14"/>
      <c r="FKL1730" s="14"/>
      <c r="FKM1730" s="14"/>
      <c r="FKN1730" s="14"/>
      <c r="FKO1730" s="14"/>
      <c r="FKP1730" s="14"/>
      <c r="FKQ1730" s="14"/>
      <c r="FKR1730" s="14"/>
      <c r="FKS1730" s="14"/>
      <c r="FKT1730" s="14"/>
      <c r="FKU1730" s="14"/>
      <c r="FKV1730" s="14"/>
      <c r="FKW1730" s="14"/>
      <c r="FKX1730" s="14"/>
      <c r="FKY1730" s="14"/>
      <c r="FKZ1730" s="14"/>
      <c r="FLA1730" s="14"/>
      <c r="FLB1730" s="14"/>
      <c r="FLC1730" s="14"/>
      <c r="FLD1730" s="14"/>
      <c r="FLE1730" s="14"/>
      <c r="FLF1730" s="14"/>
      <c r="FLG1730" s="14"/>
      <c r="FLH1730" s="14"/>
      <c r="FLI1730" s="14"/>
      <c r="FLJ1730" s="14"/>
      <c r="FLK1730" s="14"/>
      <c r="FLL1730" s="14"/>
      <c r="FLM1730" s="14"/>
      <c r="FLN1730" s="14"/>
      <c r="FLO1730" s="14"/>
      <c r="FLP1730" s="14"/>
      <c r="FLQ1730" s="14"/>
      <c r="FLR1730" s="14"/>
      <c r="FLS1730" s="14"/>
      <c r="FLT1730" s="14"/>
      <c r="FLU1730" s="14"/>
      <c r="FLV1730" s="14"/>
      <c r="FLW1730" s="14"/>
      <c r="FLX1730" s="14"/>
      <c r="FLY1730" s="14"/>
      <c r="FLZ1730" s="14"/>
      <c r="FMA1730" s="14"/>
      <c r="FMB1730" s="14"/>
      <c r="FMC1730" s="14"/>
      <c r="FMD1730" s="14"/>
      <c r="FME1730" s="14"/>
      <c r="FMF1730" s="14"/>
      <c r="FMG1730" s="14"/>
      <c r="FMH1730" s="14"/>
      <c r="FMI1730" s="14"/>
      <c r="FMJ1730" s="14"/>
      <c r="FMK1730" s="14"/>
      <c r="FML1730" s="14"/>
      <c r="FMM1730" s="14"/>
      <c r="FMN1730" s="14"/>
      <c r="FMO1730" s="14"/>
      <c r="FMP1730" s="14"/>
      <c r="FMQ1730" s="14"/>
      <c r="FMR1730" s="14"/>
      <c r="FMS1730" s="14"/>
      <c r="FMT1730" s="14"/>
      <c r="FMU1730" s="14"/>
      <c r="FMV1730" s="14"/>
      <c r="FMW1730" s="14"/>
      <c r="FMX1730" s="14"/>
      <c r="FMY1730" s="14"/>
      <c r="FMZ1730" s="14"/>
      <c r="FNA1730" s="14"/>
      <c r="FNB1730" s="14"/>
      <c r="FNC1730" s="14"/>
      <c r="FND1730" s="14"/>
      <c r="FNE1730" s="14"/>
      <c r="FNF1730" s="14"/>
      <c r="FNG1730" s="14"/>
      <c r="FNH1730" s="14"/>
      <c r="FNI1730" s="14"/>
      <c r="FNJ1730" s="14"/>
      <c r="FNK1730" s="14"/>
      <c r="FNL1730" s="14"/>
      <c r="FNM1730" s="14"/>
      <c r="FNN1730" s="14"/>
      <c r="FNO1730" s="14"/>
      <c r="FNP1730" s="14"/>
      <c r="FNQ1730" s="14"/>
      <c r="FNR1730" s="14"/>
      <c r="FNS1730" s="14"/>
      <c r="FNT1730" s="14"/>
      <c r="FNU1730" s="14"/>
      <c r="FNV1730" s="14"/>
      <c r="FNW1730" s="14"/>
      <c r="FNX1730" s="14"/>
      <c r="FNY1730" s="14"/>
      <c r="FNZ1730" s="14"/>
      <c r="FOA1730" s="14"/>
      <c r="FOB1730" s="14"/>
      <c r="FOC1730" s="14"/>
      <c r="FOD1730" s="14"/>
      <c r="FOE1730" s="14"/>
      <c r="FOF1730" s="14"/>
      <c r="FOG1730" s="14"/>
      <c r="FOH1730" s="14"/>
      <c r="FOI1730" s="14"/>
      <c r="FOJ1730" s="14"/>
      <c r="FOK1730" s="14"/>
      <c r="FOL1730" s="14"/>
      <c r="FOM1730" s="14"/>
      <c r="FON1730" s="14"/>
      <c r="FOO1730" s="14"/>
      <c r="FOP1730" s="14"/>
      <c r="FOQ1730" s="14"/>
      <c r="FOR1730" s="14"/>
      <c r="FOS1730" s="14"/>
      <c r="FOT1730" s="14"/>
      <c r="FOU1730" s="14"/>
      <c r="FOV1730" s="14"/>
      <c r="FOW1730" s="14"/>
      <c r="FOX1730" s="14"/>
      <c r="FOY1730" s="14"/>
      <c r="FOZ1730" s="14"/>
      <c r="FPA1730" s="14"/>
      <c r="FPB1730" s="14"/>
      <c r="FPC1730" s="14"/>
      <c r="FPD1730" s="14"/>
      <c r="FPE1730" s="14"/>
      <c r="FPF1730" s="14"/>
      <c r="FPG1730" s="14"/>
      <c r="FPH1730" s="14"/>
      <c r="FPI1730" s="14"/>
      <c r="FPJ1730" s="14"/>
      <c r="FPK1730" s="14"/>
      <c r="FPL1730" s="14"/>
      <c r="FPM1730" s="14"/>
      <c r="FPN1730" s="14"/>
      <c r="FPO1730" s="14"/>
      <c r="FPP1730" s="14"/>
      <c r="FPQ1730" s="14"/>
      <c r="FPR1730" s="14"/>
      <c r="FPS1730" s="14"/>
      <c r="FPT1730" s="14"/>
      <c r="FPU1730" s="14"/>
      <c r="FPV1730" s="14"/>
      <c r="FPW1730" s="14"/>
      <c r="FPX1730" s="14"/>
      <c r="FPY1730" s="14"/>
      <c r="FPZ1730" s="14"/>
      <c r="FQA1730" s="14"/>
      <c r="FQB1730" s="14"/>
      <c r="FQC1730" s="14"/>
      <c r="FQD1730" s="14"/>
      <c r="FQE1730" s="14"/>
      <c r="FQF1730" s="14"/>
      <c r="FQG1730" s="14"/>
      <c r="FQH1730" s="14"/>
      <c r="FQI1730" s="14"/>
      <c r="FQJ1730" s="14"/>
      <c r="FQK1730" s="14"/>
      <c r="FQL1730" s="14"/>
      <c r="FQM1730" s="14"/>
      <c r="FQN1730" s="14"/>
      <c r="FQO1730" s="14"/>
      <c r="FQP1730" s="14"/>
      <c r="FQQ1730" s="14"/>
      <c r="FQR1730" s="14"/>
      <c r="FQS1730" s="14"/>
      <c r="FQT1730" s="14"/>
      <c r="FQU1730" s="14"/>
      <c r="FQV1730" s="14"/>
      <c r="FQW1730" s="14"/>
      <c r="FQX1730" s="14"/>
      <c r="FQY1730" s="14"/>
      <c r="FQZ1730" s="14"/>
      <c r="FRA1730" s="14"/>
      <c r="FRB1730" s="14"/>
      <c r="FRC1730" s="14"/>
      <c r="FRD1730" s="14"/>
      <c r="FRE1730" s="14"/>
      <c r="FRF1730" s="14"/>
      <c r="FRG1730" s="14"/>
      <c r="FRH1730" s="14"/>
      <c r="FRI1730" s="14"/>
      <c r="FRJ1730" s="14"/>
      <c r="FRK1730" s="14"/>
      <c r="FRL1730" s="14"/>
      <c r="FRM1730" s="14"/>
      <c r="FRN1730" s="14"/>
      <c r="FRO1730" s="14"/>
      <c r="FRP1730" s="14"/>
      <c r="FRQ1730" s="14"/>
      <c r="FRR1730" s="14"/>
      <c r="FRS1730" s="14"/>
      <c r="FRT1730" s="14"/>
      <c r="FRU1730" s="14"/>
      <c r="FRV1730" s="14"/>
      <c r="FRW1730" s="14"/>
      <c r="FRX1730" s="14"/>
      <c r="FRY1730" s="14"/>
      <c r="FRZ1730" s="14"/>
      <c r="FSA1730" s="14"/>
      <c r="FSB1730" s="14"/>
      <c r="FSC1730" s="14"/>
      <c r="FSD1730" s="14"/>
      <c r="FSE1730" s="14"/>
      <c r="FSF1730" s="14"/>
      <c r="FSG1730" s="14"/>
      <c r="FSH1730" s="14"/>
      <c r="FSI1730" s="14"/>
      <c r="FSJ1730" s="14"/>
      <c r="FSK1730" s="14"/>
      <c r="FSL1730" s="14"/>
      <c r="FSM1730" s="14"/>
      <c r="FSN1730" s="14"/>
      <c r="FSO1730" s="14"/>
      <c r="FSP1730" s="14"/>
      <c r="FSQ1730" s="14"/>
      <c r="FSR1730" s="14"/>
      <c r="FSS1730" s="14"/>
      <c r="FST1730" s="14"/>
      <c r="FSU1730" s="14"/>
      <c r="FSV1730" s="14"/>
      <c r="FSW1730" s="14"/>
      <c r="FSX1730" s="14"/>
      <c r="FSY1730" s="14"/>
      <c r="FSZ1730" s="14"/>
      <c r="FTA1730" s="14"/>
      <c r="FTB1730" s="14"/>
      <c r="FTC1730" s="14"/>
      <c r="FTD1730" s="14"/>
      <c r="FTE1730" s="14"/>
      <c r="FTF1730" s="14"/>
      <c r="FTG1730" s="14"/>
      <c r="FTH1730" s="14"/>
      <c r="FTI1730" s="14"/>
      <c r="FTJ1730" s="14"/>
      <c r="FTK1730" s="14"/>
      <c r="FTL1730" s="14"/>
      <c r="FTM1730" s="14"/>
      <c r="FTN1730" s="14"/>
      <c r="FTO1730" s="14"/>
      <c r="FTP1730" s="14"/>
      <c r="FTQ1730" s="14"/>
      <c r="FTR1730" s="14"/>
      <c r="FTS1730" s="14"/>
      <c r="FTT1730" s="14"/>
      <c r="FTU1730" s="14"/>
      <c r="FTV1730" s="14"/>
      <c r="FTW1730" s="14"/>
      <c r="FTX1730" s="14"/>
      <c r="FTY1730" s="14"/>
      <c r="FTZ1730" s="14"/>
      <c r="FUA1730" s="14"/>
      <c r="FUB1730" s="14"/>
      <c r="FUC1730" s="14"/>
      <c r="FUD1730" s="14"/>
      <c r="FUE1730" s="14"/>
      <c r="FUF1730" s="14"/>
      <c r="FUG1730" s="14"/>
      <c r="FUH1730" s="14"/>
      <c r="FUI1730" s="14"/>
      <c r="FUJ1730" s="14"/>
      <c r="FUK1730" s="14"/>
      <c r="FUL1730" s="14"/>
      <c r="FUM1730" s="14"/>
      <c r="FUN1730" s="14"/>
      <c r="FUO1730" s="14"/>
      <c r="FUP1730" s="14"/>
      <c r="FUQ1730" s="14"/>
      <c r="FUR1730" s="14"/>
      <c r="FUS1730" s="14"/>
      <c r="FUT1730" s="14"/>
      <c r="FUU1730" s="14"/>
      <c r="FUV1730" s="14"/>
      <c r="FUW1730" s="14"/>
      <c r="FUX1730" s="14"/>
      <c r="FUY1730" s="14"/>
      <c r="FUZ1730" s="14"/>
      <c r="FVA1730" s="14"/>
      <c r="FVB1730" s="14"/>
      <c r="FVC1730" s="14"/>
      <c r="FVD1730" s="14"/>
      <c r="FVE1730" s="14"/>
      <c r="FVF1730" s="14"/>
      <c r="FVG1730" s="14"/>
      <c r="FVH1730" s="14"/>
      <c r="FVI1730" s="14"/>
      <c r="FVJ1730" s="14"/>
      <c r="FVK1730" s="14"/>
      <c r="FVL1730" s="14"/>
      <c r="FVM1730" s="14"/>
      <c r="FVN1730" s="14"/>
      <c r="FVO1730" s="14"/>
      <c r="FVP1730" s="14"/>
      <c r="FVQ1730" s="14"/>
      <c r="FVR1730" s="14"/>
      <c r="FVS1730" s="14"/>
      <c r="FVT1730" s="14"/>
      <c r="FVU1730" s="14"/>
      <c r="FVV1730" s="14"/>
      <c r="FVW1730" s="14"/>
      <c r="FVX1730" s="14"/>
      <c r="FVY1730" s="14"/>
      <c r="FVZ1730" s="14"/>
      <c r="FWA1730" s="14"/>
      <c r="FWB1730" s="14"/>
      <c r="FWC1730" s="14"/>
      <c r="FWD1730" s="14"/>
      <c r="FWE1730" s="14"/>
      <c r="FWF1730" s="14"/>
      <c r="FWG1730" s="14"/>
      <c r="FWH1730" s="14"/>
      <c r="FWI1730" s="14"/>
      <c r="FWJ1730" s="14"/>
      <c r="FWK1730" s="14"/>
      <c r="FWL1730" s="14"/>
      <c r="FWM1730" s="14"/>
      <c r="FWN1730" s="14"/>
      <c r="FWO1730" s="14"/>
      <c r="FWP1730" s="14"/>
      <c r="FWQ1730" s="14"/>
      <c r="FWR1730" s="14"/>
      <c r="FWS1730" s="14"/>
      <c r="FWT1730" s="14"/>
      <c r="FWU1730" s="14"/>
      <c r="FWV1730" s="14"/>
      <c r="FWW1730" s="14"/>
      <c r="FWX1730" s="14"/>
      <c r="FWY1730" s="14"/>
      <c r="FWZ1730" s="14"/>
      <c r="FXA1730" s="14"/>
      <c r="FXB1730" s="14"/>
      <c r="FXC1730" s="14"/>
      <c r="FXD1730" s="14"/>
      <c r="FXE1730" s="14"/>
      <c r="FXF1730" s="14"/>
      <c r="FXG1730" s="14"/>
      <c r="FXH1730" s="14"/>
      <c r="FXI1730" s="14"/>
      <c r="FXJ1730" s="14"/>
      <c r="FXK1730" s="14"/>
      <c r="FXL1730" s="14"/>
      <c r="FXM1730" s="14"/>
      <c r="FXN1730" s="14"/>
      <c r="FXO1730" s="14"/>
      <c r="FXP1730" s="14"/>
      <c r="FXQ1730" s="14"/>
      <c r="FXR1730" s="14"/>
      <c r="FXS1730" s="14"/>
      <c r="FXT1730" s="14"/>
      <c r="FXU1730" s="14"/>
      <c r="FXV1730" s="14"/>
      <c r="FXW1730" s="14"/>
      <c r="FXX1730" s="14"/>
      <c r="FXY1730" s="14"/>
      <c r="FXZ1730" s="14"/>
      <c r="FYA1730" s="14"/>
      <c r="FYB1730" s="14"/>
      <c r="FYC1730" s="14"/>
      <c r="FYD1730" s="14"/>
      <c r="FYE1730" s="14"/>
      <c r="FYF1730" s="14"/>
      <c r="FYG1730" s="14"/>
      <c r="FYH1730" s="14"/>
      <c r="FYI1730" s="14"/>
      <c r="FYJ1730" s="14"/>
      <c r="FYK1730" s="14"/>
      <c r="FYL1730" s="14"/>
      <c r="FYM1730" s="14"/>
      <c r="FYN1730" s="14"/>
      <c r="FYO1730" s="14"/>
      <c r="FYP1730" s="14"/>
      <c r="FYQ1730" s="14"/>
      <c r="FYR1730" s="14"/>
      <c r="FYS1730" s="14"/>
      <c r="FYT1730" s="14"/>
      <c r="FYU1730" s="14"/>
      <c r="FYV1730" s="14"/>
      <c r="FYW1730" s="14"/>
      <c r="FYX1730" s="14"/>
      <c r="FYY1730" s="14"/>
      <c r="FYZ1730" s="14"/>
      <c r="FZA1730" s="14"/>
      <c r="FZB1730" s="14"/>
      <c r="FZC1730" s="14"/>
      <c r="FZD1730" s="14"/>
      <c r="FZE1730" s="14"/>
      <c r="FZF1730" s="14"/>
      <c r="FZG1730" s="14"/>
      <c r="FZH1730" s="14"/>
      <c r="FZI1730" s="14"/>
      <c r="FZJ1730" s="14"/>
      <c r="FZK1730" s="14"/>
      <c r="FZL1730" s="14"/>
      <c r="FZM1730" s="14"/>
      <c r="FZN1730" s="14"/>
      <c r="FZO1730" s="14"/>
      <c r="FZP1730" s="14"/>
      <c r="FZQ1730" s="14"/>
      <c r="FZR1730" s="14"/>
      <c r="FZS1730" s="14"/>
      <c r="FZT1730" s="14"/>
      <c r="FZU1730" s="14"/>
      <c r="FZV1730" s="14"/>
      <c r="FZW1730" s="14"/>
      <c r="FZX1730" s="14"/>
      <c r="FZY1730" s="14"/>
      <c r="FZZ1730" s="14"/>
      <c r="GAA1730" s="14"/>
      <c r="GAB1730" s="14"/>
      <c r="GAC1730" s="14"/>
      <c r="GAD1730" s="14"/>
      <c r="GAE1730" s="14"/>
      <c r="GAF1730" s="14"/>
      <c r="GAG1730" s="14"/>
      <c r="GAH1730" s="14"/>
      <c r="GAI1730" s="14"/>
      <c r="GAJ1730" s="14"/>
      <c r="GAK1730" s="14"/>
      <c r="GAL1730" s="14"/>
      <c r="GAM1730" s="14"/>
      <c r="GAN1730" s="14"/>
      <c r="GAO1730" s="14"/>
      <c r="GAP1730" s="14"/>
      <c r="GAQ1730" s="14"/>
      <c r="GAR1730" s="14"/>
      <c r="GAS1730" s="14"/>
      <c r="GAT1730" s="14"/>
      <c r="GAU1730" s="14"/>
      <c r="GAV1730" s="14"/>
      <c r="GAW1730" s="14"/>
      <c r="GAX1730" s="14"/>
      <c r="GAY1730" s="14"/>
      <c r="GAZ1730" s="14"/>
      <c r="GBA1730" s="14"/>
      <c r="GBB1730" s="14"/>
      <c r="GBC1730" s="14"/>
      <c r="GBD1730" s="14"/>
      <c r="GBE1730" s="14"/>
      <c r="GBF1730" s="14"/>
      <c r="GBG1730" s="14"/>
      <c r="GBH1730" s="14"/>
      <c r="GBI1730" s="14"/>
      <c r="GBJ1730" s="14"/>
      <c r="GBK1730" s="14"/>
      <c r="GBL1730" s="14"/>
      <c r="GBM1730" s="14"/>
      <c r="GBN1730" s="14"/>
      <c r="GBO1730" s="14"/>
      <c r="GBP1730" s="14"/>
      <c r="GBQ1730" s="14"/>
      <c r="GBR1730" s="14"/>
      <c r="GBS1730" s="14"/>
      <c r="GBT1730" s="14"/>
      <c r="GBU1730" s="14"/>
      <c r="GBV1730" s="14"/>
      <c r="GBW1730" s="14"/>
      <c r="GBX1730" s="14"/>
      <c r="GBY1730" s="14"/>
      <c r="GBZ1730" s="14"/>
      <c r="GCA1730" s="14"/>
      <c r="GCB1730" s="14"/>
      <c r="GCC1730" s="14"/>
      <c r="GCD1730" s="14"/>
      <c r="GCE1730" s="14"/>
      <c r="GCF1730" s="14"/>
      <c r="GCG1730" s="14"/>
      <c r="GCH1730" s="14"/>
      <c r="GCI1730" s="14"/>
      <c r="GCJ1730" s="14"/>
      <c r="GCK1730" s="14"/>
      <c r="GCL1730" s="14"/>
      <c r="GCM1730" s="14"/>
      <c r="GCN1730" s="14"/>
      <c r="GCO1730" s="14"/>
      <c r="GCP1730" s="14"/>
      <c r="GCQ1730" s="14"/>
      <c r="GCR1730" s="14"/>
      <c r="GCS1730" s="14"/>
      <c r="GCT1730" s="14"/>
      <c r="GCU1730" s="14"/>
      <c r="GCV1730" s="14"/>
      <c r="GCW1730" s="14"/>
      <c r="GCX1730" s="14"/>
      <c r="GCY1730" s="14"/>
      <c r="GCZ1730" s="14"/>
      <c r="GDA1730" s="14"/>
      <c r="GDB1730" s="14"/>
      <c r="GDC1730" s="14"/>
      <c r="GDD1730" s="14"/>
      <c r="GDE1730" s="14"/>
      <c r="GDF1730" s="14"/>
      <c r="GDG1730" s="14"/>
      <c r="GDH1730" s="14"/>
      <c r="GDI1730" s="14"/>
      <c r="GDJ1730" s="14"/>
      <c r="GDK1730" s="14"/>
      <c r="GDL1730" s="14"/>
      <c r="GDM1730" s="14"/>
      <c r="GDN1730" s="14"/>
      <c r="GDO1730" s="14"/>
      <c r="GDP1730" s="14"/>
      <c r="GDQ1730" s="14"/>
      <c r="GDR1730" s="14"/>
      <c r="GDS1730" s="14"/>
      <c r="GDT1730" s="14"/>
      <c r="GDU1730" s="14"/>
      <c r="GDV1730" s="14"/>
      <c r="GDW1730" s="14"/>
      <c r="GDX1730" s="14"/>
      <c r="GDY1730" s="14"/>
      <c r="GDZ1730" s="14"/>
      <c r="GEA1730" s="14"/>
      <c r="GEB1730" s="14"/>
      <c r="GEC1730" s="14"/>
      <c r="GED1730" s="14"/>
      <c r="GEE1730" s="14"/>
      <c r="GEF1730" s="14"/>
      <c r="GEG1730" s="14"/>
      <c r="GEH1730" s="14"/>
      <c r="GEI1730" s="14"/>
      <c r="GEJ1730" s="14"/>
      <c r="GEK1730" s="14"/>
      <c r="GEL1730" s="14"/>
      <c r="GEM1730" s="14"/>
      <c r="GEN1730" s="14"/>
      <c r="GEO1730" s="14"/>
      <c r="GEP1730" s="14"/>
      <c r="GEQ1730" s="14"/>
      <c r="GER1730" s="14"/>
      <c r="GES1730" s="14"/>
      <c r="GET1730" s="14"/>
      <c r="GEU1730" s="14"/>
      <c r="GEV1730" s="14"/>
      <c r="GEW1730" s="14"/>
      <c r="GEX1730" s="14"/>
      <c r="GEY1730" s="14"/>
      <c r="GEZ1730" s="14"/>
      <c r="GFA1730" s="14"/>
      <c r="GFB1730" s="14"/>
      <c r="GFC1730" s="14"/>
      <c r="GFD1730" s="14"/>
      <c r="GFE1730" s="14"/>
      <c r="GFF1730" s="14"/>
      <c r="GFG1730" s="14"/>
      <c r="GFH1730" s="14"/>
      <c r="GFI1730" s="14"/>
      <c r="GFJ1730" s="14"/>
      <c r="GFK1730" s="14"/>
      <c r="GFL1730" s="14"/>
      <c r="GFM1730" s="14"/>
      <c r="GFN1730" s="14"/>
      <c r="GFO1730" s="14"/>
      <c r="GFP1730" s="14"/>
      <c r="GFQ1730" s="14"/>
      <c r="GFR1730" s="14"/>
      <c r="GFS1730" s="14"/>
      <c r="GFT1730" s="14"/>
      <c r="GFU1730" s="14"/>
      <c r="GFV1730" s="14"/>
      <c r="GFW1730" s="14"/>
      <c r="GFX1730" s="14"/>
      <c r="GFY1730" s="14"/>
      <c r="GFZ1730" s="14"/>
      <c r="GGA1730" s="14"/>
      <c r="GGB1730" s="14"/>
      <c r="GGC1730" s="14"/>
      <c r="GGD1730" s="14"/>
      <c r="GGE1730" s="14"/>
      <c r="GGF1730" s="14"/>
      <c r="GGG1730" s="14"/>
      <c r="GGH1730" s="14"/>
      <c r="GGI1730" s="14"/>
      <c r="GGJ1730" s="14"/>
      <c r="GGK1730" s="14"/>
      <c r="GGL1730" s="14"/>
      <c r="GGM1730" s="14"/>
      <c r="GGN1730" s="14"/>
      <c r="GGO1730" s="14"/>
      <c r="GGP1730" s="14"/>
      <c r="GGQ1730" s="14"/>
      <c r="GGR1730" s="14"/>
      <c r="GGS1730" s="14"/>
      <c r="GGT1730" s="14"/>
      <c r="GGU1730" s="14"/>
      <c r="GGV1730" s="14"/>
      <c r="GGW1730" s="14"/>
      <c r="GGX1730" s="14"/>
      <c r="GGY1730" s="14"/>
      <c r="GGZ1730" s="14"/>
      <c r="GHA1730" s="14"/>
      <c r="GHB1730" s="14"/>
      <c r="GHC1730" s="14"/>
      <c r="GHD1730" s="14"/>
      <c r="GHE1730" s="14"/>
      <c r="GHF1730" s="14"/>
      <c r="GHG1730" s="14"/>
      <c r="GHH1730" s="14"/>
      <c r="GHI1730" s="14"/>
      <c r="GHJ1730" s="14"/>
      <c r="GHK1730" s="14"/>
      <c r="GHL1730" s="14"/>
      <c r="GHM1730" s="14"/>
      <c r="GHN1730" s="14"/>
      <c r="GHO1730" s="14"/>
      <c r="GHP1730" s="14"/>
      <c r="GHQ1730" s="14"/>
      <c r="GHR1730" s="14"/>
      <c r="GHS1730" s="14"/>
      <c r="GHT1730" s="14"/>
      <c r="GHU1730" s="14"/>
      <c r="GHV1730" s="14"/>
      <c r="GHW1730" s="14"/>
      <c r="GHX1730" s="14"/>
      <c r="GHY1730" s="14"/>
      <c r="GHZ1730" s="14"/>
      <c r="GIA1730" s="14"/>
      <c r="GIB1730" s="14"/>
      <c r="GIC1730" s="14"/>
      <c r="GID1730" s="14"/>
      <c r="GIE1730" s="14"/>
      <c r="GIF1730" s="14"/>
      <c r="GIG1730" s="14"/>
      <c r="GIH1730" s="14"/>
      <c r="GII1730" s="14"/>
      <c r="GIJ1730" s="14"/>
      <c r="GIK1730" s="14"/>
      <c r="GIL1730" s="14"/>
      <c r="GIM1730" s="14"/>
      <c r="GIN1730" s="14"/>
      <c r="GIO1730" s="14"/>
      <c r="GIP1730" s="14"/>
      <c r="GIQ1730" s="14"/>
      <c r="GIR1730" s="14"/>
      <c r="GIS1730" s="14"/>
      <c r="GIT1730" s="14"/>
      <c r="GIU1730" s="14"/>
      <c r="GIV1730" s="14"/>
      <c r="GIW1730" s="14"/>
      <c r="GIX1730" s="14"/>
      <c r="GIY1730" s="14"/>
      <c r="GIZ1730" s="14"/>
      <c r="GJA1730" s="14"/>
      <c r="GJB1730" s="14"/>
      <c r="GJC1730" s="14"/>
      <c r="GJD1730" s="14"/>
      <c r="GJE1730" s="14"/>
      <c r="GJF1730" s="14"/>
      <c r="GJG1730" s="14"/>
      <c r="GJH1730" s="14"/>
      <c r="GJI1730" s="14"/>
      <c r="GJJ1730" s="14"/>
      <c r="GJK1730" s="14"/>
      <c r="GJL1730" s="14"/>
      <c r="GJM1730" s="14"/>
      <c r="GJN1730" s="14"/>
      <c r="GJO1730" s="14"/>
      <c r="GJP1730" s="14"/>
      <c r="GJQ1730" s="14"/>
      <c r="GJR1730" s="14"/>
      <c r="GJS1730" s="14"/>
      <c r="GJT1730" s="14"/>
      <c r="GJU1730" s="14"/>
      <c r="GJV1730" s="14"/>
      <c r="GJW1730" s="14"/>
      <c r="GJX1730" s="14"/>
      <c r="GJY1730" s="14"/>
      <c r="GJZ1730" s="14"/>
      <c r="GKA1730" s="14"/>
      <c r="GKB1730" s="14"/>
      <c r="GKC1730" s="14"/>
      <c r="GKD1730" s="14"/>
      <c r="GKE1730" s="14"/>
      <c r="GKF1730" s="14"/>
      <c r="GKG1730" s="14"/>
      <c r="GKH1730" s="14"/>
      <c r="GKI1730" s="14"/>
      <c r="GKJ1730" s="14"/>
      <c r="GKK1730" s="14"/>
      <c r="GKL1730" s="14"/>
      <c r="GKM1730" s="14"/>
      <c r="GKN1730" s="14"/>
      <c r="GKO1730" s="14"/>
      <c r="GKP1730" s="14"/>
      <c r="GKQ1730" s="14"/>
      <c r="GKR1730" s="14"/>
      <c r="GKS1730" s="14"/>
      <c r="GKT1730" s="14"/>
      <c r="GKU1730" s="14"/>
      <c r="GKV1730" s="14"/>
      <c r="GKW1730" s="14"/>
      <c r="GKX1730" s="14"/>
      <c r="GKY1730" s="14"/>
      <c r="GKZ1730" s="14"/>
      <c r="GLA1730" s="14"/>
      <c r="GLB1730" s="14"/>
      <c r="GLC1730" s="14"/>
      <c r="GLD1730" s="14"/>
      <c r="GLE1730" s="14"/>
      <c r="GLF1730" s="14"/>
      <c r="GLG1730" s="14"/>
      <c r="GLH1730" s="14"/>
      <c r="GLI1730" s="14"/>
      <c r="GLJ1730" s="14"/>
      <c r="GLK1730" s="14"/>
      <c r="GLL1730" s="14"/>
      <c r="GLM1730" s="14"/>
      <c r="GLN1730" s="14"/>
      <c r="GLO1730" s="14"/>
      <c r="GLP1730" s="14"/>
      <c r="GLQ1730" s="14"/>
      <c r="GLR1730" s="14"/>
      <c r="GLS1730" s="14"/>
      <c r="GLT1730" s="14"/>
      <c r="GLU1730" s="14"/>
      <c r="GLV1730" s="14"/>
      <c r="GLW1730" s="14"/>
      <c r="GLX1730" s="14"/>
      <c r="GLY1730" s="14"/>
      <c r="GLZ1730" s="14"/>
      <c r="GMA1730" s="14"/>
      <c r="GMB1730" s="14"/>
      <c r="GMC1730" s="14"/>
      <c r="GMD1730" s="14"/>
      <c r="GME1730" s="14"/>
      <c r="GMF1730" s="14"/>
      <c r="GMG1730" s="14"/>
      <c r="GMH1730" s="14"/>
      <c r="GMI1730" s="14"/>
      <c r="GMJ1730" s="14"/>
      <c r="GMK1730" s="14"/>
      <c r="GML1730" s="14"/>
      <c r="GMM1730" s="14"/>
      <c r="GMN1730" s="14"/>
      <c r="GMO1730" s="14"/>
      <c r="GMP1730" s="14"/>
      <c r="GMQ1730" s="14"/>
      <c r="GMR1730" s="14"/>
      <c r="GMS1730" s="14"/>
      <c r="GMT1730" s="14"/>
      <c r="GMU1730" s="14"/>
      <c r="GMV1730" s="14"/>
      <c r="GMW1730" s="14"/>
      <c r="GMX1730" s="14"/>
      <c r="GMY1730" s="14"/>
      <c r="GMZ1730" s="14"/>
      <c r="GNA1730" s="14"/>
      <c r="GNB1730" s="14"/>
      <c r="GNC1730" s="14"/>
      <c r="GND1730" s="14"/>
      <c r="GNE1730" s="14"/>
      <c r="GNF1730" s="14"/>
      <c r="GNG1730" s="14"/>
      <c r="GNH1730" s="14"/>
      <c r="GNI1730" s="14"/>
      <c r="GNJ1730" s="14"/>
      <c r="GNK1730" s="14"/>
      <c r="GNL1730" s="14"/>
      <c r="GNM1730" s="14"/>
      <c r="GNN1730" s="14"/>
      <c r="GNO1730" s="14"/>
      <c r="GNP1730" s="14"/>
      <c r="GNQ1730" s="14"/>
      <c r="GNR1730" s="14"/>
      <c r="GNS1730" s="14"/>
      <c r="GNT1730" s="14"/>
      <c r="GNU1730" s="14"/>
      <c r="GNV1730" s="14"/>
      <c r="GNW1730" s="14"/>
      <c r="GNX1730" s="14"/>
      <c r="GNY1730" s="14"/>
      <c r="GNZ1730" s="14"/>
      <c r="GOA1730" s="14"/>
      <c r="GOB1730" s="14"/>
      <c r="GOC1730" s="14"/>
      <c r="GOD1730" s="14"/>
      <c r="GOE1730" s="14"/>
      <c r="GOF1730" s="14"/>
      <c r="GOG1730" s="14"/>
      <c r="GOH1730" s="14"/>
      <c r="GOI1730" s="14"/>
      <c r="GOJ1730" s="14"/>
      <c r="GOK1730" s="14"/>
      <c r="GOL1730" s="14"/>
      <c r="GOM1730" s="14"/>
      <c r="GON1730" s="14"/>
      <c r="GOO1730" s="14"/>
      <c r="GOP1730" s="14"/>
      <c r="GOQ1730" s="14"/>
      <c r="GOR1730" s="14"/>
      <c r="GOS1730" s="14"/>
      <c r="GOT1730" s="14"/>
      <c r="GOU1730" s="14"/>
      <c r="GOV1730" s="14"/>
      <c r="GOW1730" s="14"/>
      <c r="GOX1730" s="14"/>
      <c r="GOY1730" s="14"/>
      <c r="GOZ1730" s="14"/>
      <c r="GPA1730" s="14"/>
      <c r="GPB1730" s="14"/>
      <c r="GPC1730" s="14"/>
      <c r="GPD1730" s="14"/>
      <c r="GPE1730" s="14"/>
      <c r="GPF1730" s="14"/>
      <c r="GPG1730" s="14"/>
      <c r="GPH1730" s="14"/>
      <c r="GPI1730" s="14"/>
      <c r="GPJ1730" s="14"/>
      <c r="GPK1730" s="14"/>
      <c r="GPL1730" s="14"/>
      <c r="GPM1730" s="14"/>
      <c r="GPN1730" s="14"/>
      <c r="GPO1730" s="14"/>
      <c r="GPP1730" s="14"/>
      <c r="GPQ1730" s="14"/>
      <c r="GPR1730" s="14"/>
      <c r="GPS1730" s="14"/>
      <c r="GPT1730" s="14"/>
      <c r="GPU1730" s="14"/>
      <c r="GPV1730" s="14"/>
      <c r="GPW1730" s="14"/>
      <c r="GPX1730" s="14"/>
      <c r="GPY1730" s="14"/>
      <c r="GPZ1730" s="14"/>
      <c r="GQA1730" s="14"/>
      <c r="GQB1730" s="14"/>
      <c r="GQC1730" s="14"/>
      <c r="GQD1730" s="14"/>
      <c r="GQE1730" s="14"/>
      <c r="GQF1730" s="14"/>
      <c r="GQG1730" s="14"/>
      <c r="GQH1730" s="14"/>
      <c r="GQI1730" s="14"/>
      <c r="GQJ1730" s="14"/>
      <c r="GQK1730" s="14"/>
      <c r="GQL1730" s="14"/>
      <c r="GQM1730" s="14"/>
      <c r="GQN1730" s="14"/>
      <c r="GQO1730" s="14"/>
      <c r="GQP1730" s="14"/>
      <c r="GQQ1730" s="14"/>
      <c r="GQR1730" s="14"/>
      <c r="GQS1730" s="14"/>
      <c r="GQT1730" s="14"/>
      <c r="GQU1730" s="14"/>
      <c r="GQV1730" s="14"/>
      <c r="GQW1730" s="14"/>
      <c r="GQX1730" s="14"/>
      <c r="GQY1730" s="14"/>
      <c r="GQZ1730" s="14"/>
      <c r="GRA1730" s="14"/>
      <c r="GRB1730" s="14"/>
      <c r="GRC1730" s="14"/>
      <c r="GRD1730" s="14"/>
      <c r="GRE1730" s="14"/>
      <c r="GRF1730" s="14"/>
      <c r="GRG1730" s="14"/>
      <c r="GRH1730" s="14"/>
      <c r="GRI1730" s="14"/>
      <c r="GRJ1730" s="14"/>
      <c r="GRK1730" s="14"/>
      <c r="GRL1730" s="14"/>
      <c r="GRM1730" s="14"/>
      <c r="GRN1730" s="14"/>
      <c r="GRO1730" s="14"/>
      <c r="GRP1730" s="14"/>
      <c r="GRQ1730" s="14"/>
      <c r="GRR1730" s="14"/>
      <c r="GRS1730" s="14"/>
      <c r="GRT1730" s="14"/>
      <c r="GRU1730" s="14"/>
      <c r="GRV1730" s="14"/>
      <c r="GRW1730" s="14"/>
      <c r="GRX1730" s="14"/>
      <c r="GRY1730" s="14"/>
      <c r="GRZ1730" s="14"/>
      <c r="GSA1730" s="14"/>
      <c r="GSB1730" s="14"/>
      <c r="GSC1730" s="14"/>
      <c r="GSD1730" s="14"/>
      <c r="GSE1730" s="14"/>
      <c r="GSF1730" s="14"/>
      <c r="GSG1730" s="14"/>
      <c r="GSH1730" s="14"/>
      <c r="GSI1730" s="14"/>
      <c r="GSJ1730" s="14"/>
      <c r="GSK1730" s="14"/>
      <c r="GSL1730" s="14"/>
      <c r="GSM1730" s="14"/>
      <c r="GSN1730" s="14"/>
      <c r="GSO1730" s="14"/>
      <c r="GSP1730" s="14"/>
      <c r="GSQ1730" s="14"/>
      <c r="GSR1730" s="14"/>
      <c r="GSS1730" s="14"/>
      <c r="GST1730" s="14"/>
      <c r="GSU1730" s="14"/>
      <c r="GSV1730" s="14"/>
      <c r="GSW1730" s="14"/>
      <c r="GSX1730" s="14"/>
      <c r="GSY1730" s="14"/>
      <c r="GSZ1730" s="14"/>
      <c r="GTA1730" s="14"/>
      <c r="GTB1730" s="14"/>
      <c r="GTC1730" s="14"/>
      <c r="GTD1730" s="14"/>
      <c r="GTE1730" s="14"/>
      <c r="GTF1730" s="14"/>
      <c r="GTG1730" s="14"/>
      <c r="GTH1730" s="14"/>
      <c r="GTI1730" s="14"/>
      <c r="GTJ1730" s="14"/>
      <c r="GTK1730" s="14"/>
      <c r="GTL1730" s="14"/>
      <c r="GTM1730" s="14"/>
      <c r="GTN1730" s="14"/>
      <c r="GTO1730" s="14"/>
      <c r="GTP1730" s="14"/>
      <c r="GTQ1730" s="14"/>
      <c r="GTR1730" s="14"/>
      <c r="GTS1730" s="14"/>
      <c r="GTT1730" s="14"/>
      <c r="GTU1730" s="14"/>
      <c r="GTV1730" s="14"/>
      <c r="GTW1730" s="14"/>
      <c r="GTX1730" s="14"/>
      <c r="GTY1730" s="14"/>
      <c r="GTZ1730" s="14"/>
      <c r="GUA1730" s="14"/>
      <c r="GUB1730" s="14"/>
      <c r="GUC1730" s="14"/>
      <c r="GUD1730" s="14"/>
      <c r="GUE1730" s="14"/>
      <c r="GUF1730" s="14"/>
      <c r="GUG1730" s="14"/>
      <c r="GUH1730" s="14"/>
      <c r="GUI1730" s="14"/>
      <c r="GUJ1730" s="14"/>
      <c r="GUK1730" s="14"/>
      <c r="GUL1730" s="14"/>
      <c r="GUM1730" s="14"/>
      <c r="GUN1730" s="14"/>
      <c r="GUO1730" s="14"/>
      <c r="GUP1730" s="14"/>
      <c r="GUQ1730" s="14"/>
      <c r="GUR1730" s="14"/>
      <c r="GUS1730" s="14"/>
      <c r="GUT1730" s="14"/>
      <c r="GUU1730" s="14"/>
      <c r="GUV1730" s="14"/>
      <c r="GUW1730" s="14"/>
      <c r="GUX1730" s="14"/>
      <c r="GUY1730" s="14"/>
      <c r="GUZ1730" s="14"/>
      <c r="GVA1730" s="14"/>
      <c r="GVB1730" s="14"/>
      <c r="GVC1730" s="14"/>
      <c r="GVD1730" s="14"/>
      <c r="GVE1730" s="14"/>
      <c r="GVF1730" s="14"/>
      <c r="GVG1730" s="14"/>
      <c r="GVH1730" s="14"/>
      <c r="GVI1730" s="14"/>
      <c r="GVJ1730" s="14"/>
      <c r="GVK1730" s="14"/>
      <c r="GVL1730" s="14"/>
      <c r="GVM1730" s="14"/>
      <c r="GVN1730" s="14"/>
      <c r="GVO1730" s="14"/>
      <c r="GVP1730" s="14"/>
      <c r="GVQ1730" s="14"/>
      <c r="GVR1730" s="14"/>
      <c r="GVS1730" s="14"/>
      <c r="GVT1730" s="14"/>
      <c r="GVU1730" s="14"/>
      <c r="GVV1730" s="14"/>
      <c r="GVW1730" s="14"/>
      <c r="GVX1730" s="14"/>
      <c r="GVY1730" s="14"/>
      <c r="GVZ1730" s="14"/>
      <c r="GWA1730" s="14"/>
      <c r="GWB1730" s="14"/>
      <c r="GWC1730" s="14"/>
      <c r="GWD1730" s="14"/>
      <c r="GWE1730" s="14"/>
      <c r="GWF1730" s="14"/>
      <c r="GWG1730" s="14"/>
      <c r="GWH1730" s="14"/>
      <c r="GWI1730" s="14"/>
      <c r="GWJ1730" s="14"/>
      <c r="GWK1730" s="14"/>
      <c r="GWL1730" s="14"/>
      <c r="GWM1730" s="14"/>
      <c r="GWN1730" s="14"/>
      <c r="GWO1730" s="14"/>
      <c r="GWP1730" s="14"/>
      <c r="GWQ1730" s="14"/>
      <c r="GWR1730" s="14"/>
      <c r="GWS1730" s="14"/>
      <c r="GWT1730" s="14"/>
      <c r="GWU1730" s="14"/>
      <c r="GWV1730" s="14"/>
      <c r="GWW1730" s="14"/>
      <c r="GWX1730" s="14"/>
      <c r="GWY1730" s="14"/>
      <c r="GWZ1730" s="14"/>
      <c r="GXA1730" s="14"/>
      <c r="GXB1730" s="14"/>
      <c r="GXC1730" s="14"/>
      <c r="GXD1730" s="14"/>
      <c r="GXE1730" s="14"/>
      <c r="GXF1730" s="14"/>
      <c r="GXG1730" s="14"/>
      <c r="GXH1730" s="14"/>
      <c r="GXI1730" s="14"/>
      <c r="GXJ1730" s="14"/>
      <c r="GXK1730" s="14"/>
      <c r="GXL1730" s="14"/>
      <c r="GXM1730" s="14"/>
      <c r="GXN1730" s="14"/>
      <c r="GXO1730" s="14"/>
      <c r="GXP1730" s="14"/>
      <c r="GXQ1730" s="14"/>
      <c r="GXR1730" s="14"/>
      <c r="GXS1730" s="14"/>
      <c r="GXT1730" s="14"/>
      <c r="GXU1730" s="14"/>
      <c r="GXV1730" s="14"/>
      <c r="GXW1730" s="14"/>
      <c r="GXX1730" s="14"/>
      <c r="GXY1730" s="14"/>
      <c r="GXZ1730" s="14"/>
      <c r="GYA1730" s="14"/>
      <c r="GYB1730" s="14"/>
      <c r="GYC1730" s="14"/>
      <c r="GYD1730" s="14"/>
      <c r="GYE1730" s="14"/>
      <c r="GYF1730" s="14"/>
      <c r="GYG1730" s="14"/>
      <c r="GYH1730" s="14"/>
      <c r="GYI1730" s="14"/>
      <c r="GYJ1730" s="14"/>
      <c r="GYK1730" s="14"/>
      <c r="GYL1730" s="14"/>
      <c r="GYM1730" s="14"/>
      <c r="GYN1730" s="14"/>
      <c r="GYO1730" s="14"/>
      <c r="GYP1730" s="14"/>
      <c r="GYQ1730" s="14"/>
      <c r="GYR1730" s="14"/>
      <c r="GYS1730" s="14"/>
      <c r="GYT1730" s="14"/>
      <c r="GYU1730" s="14"/>
      <c r="GYV1730" s="14"/>
      <c r="GYW1730" s="14"/>
      <c r="GYX1730" s="14"/>
      <c r="GYY1730" s="14"/>
      <c r="GYZ1730" s="14"/>
      <c r="GZA1730" s="14"/>
      <c r="GZB1730" s="14"/>
      <c r="GZC1730" s="14"/>
      <c r="GZD1730" s="14"/>
      <c r="GZE1730" s="14"/>
      <c r="GZF1730" s="14"/>
      <c r="GZG1730" s="14"/>
      <c r="GZH1730" s="14"/>
      <c r="GZI1730" s="14"/>
      <c r="GZJ1730" s="14"/>
      <c r="GZK1730" s="14"/>
      <c r="GZL1730" s="14"/>
      <c r="GZM1730" s="14"/>
      <c r="GZN1730" s="14"/>
      <c r="GZO1730" s="14"/>
      <c r="GZP1730" s="14"/>
      <c r="GZQ1730" s="14"/>
      <c r="GZR1730" s="14"/>
      <c r="GZS1730" s="14"/>
      <c r="GZT1730" s="14"/>
      <c r="GZU1730" s="14"/>
      <c r="GZV1730" s="14"/>
      <c r="GZW1730" s="14"/>
      <c r="GZX1730" s="14"/>
      <c r="GZY1730" s="14"/>
      <c r="GZZ1730" s="14"/>
      <c r="HAA1730" s="14"/>
      <c r="HAB1730" s="14"/>
      <c r="HAC1730" s="14"/>
      <c r="HAD1730" s="14"/>
      <c r="HAE1730" s="14"/>
      <c r="HAF1730" s="14"/>
      <c r="HAG1730" s="14"/>
      <c r="HAH1730" s="14"/>
      <c r="HAI1730" s="14"/>
      <c r="HAJ1730" s="14"/>
      <c r="HAK1730" s="14"/>
      <c r="HAL1730" s="14"/>
      <c r="HAM1730" s="14"/>
      <c r="HAN1730" s="14"/>
      <c r="HAO1730" s="14"/>
      <c r="HAP1730" s="14"/>
      <c r="HAQ1730" s="14"/>
      <c r="HAR1730" s="14"/>
      <c r="HAS1730" s="14"/>
      <c r="HAT1730" s="14"/>
      <c r="HAU1730" s="14"/>
      <c r="HAV1730" s="14"/>
      <c r="HAW1730" s="14"/>
      <c r="HAX1730" s="14"/>
      <c r="HAY1730" s="14"/>
      <c r="HAZ1730" s="14"/>
      <c r="HBA1730" s="14"/>
      <c r="HBB1730" s="14"/>
      <c r="HBC1730" s="14"/>
      <c r="HBD1730" s="14"/>
      <c r="HBE1730" s="14"/>
      <c r="HBF1730" s="14"/>
      <c r="HBG1730" s="14"/>
      <c r="HBH1730" s="14"/>
      <c r="HBI1730" s="14"/>
      <c r="HBJ1730" s="14"/>
      <c r="HBK1730" s="14"/>
      <c r="HBL1730" s="14"/>
      <c r="HBM1730" s="14"/>
      <c r="HBN1730" s="14"/>
      <c r="HBO1730" s="14"/>
      <c r="HBP1730" s="14"/>
      <c r="HBQ1730" s="14"/>
      <c r="HBR1730" s="14"/>
      <c r="HBS1730" s="14"/>
      <c r="HBT1730" s="14"/>
      <c r="HBU1730" s="14"/>
      <c r="HBV1730" s="14"/>
      <c r="HBW1730" s="14"/>
      <c r="HBX1730" s="14"/>
      <c r="HBY1730" s="14"/>
      <c r="HBZ1730" s="14"/>
      <c r="HCA1730" s="14"/>
      <c r="HCB1730" s="14"/>
      <c r="HCC1730" s="14"/>
      <c r="HCD1730" s="14"/>
      <c r="HCE1730" s="14"/>
      <c r="HCF1730" s="14"/>
      <c r="HCG1730" s="14"/>
      <c r="HCH1730" s="14"/>
      <c r="HCI1730" s="14"/>
      <c r="HCJ1730" s="14"/>
      <c r="HCK1730" s="14"/>
      <c r="HCL1730" s="14"/>
      <c r="HCM1730" s="14"/>
      <c r="HCN1730" s="14"/>
      <c r="HCO1730" s="14"/>
      <c r="HCP1730" s="14"/>
      <c r="HCQ1730" s="14"/>
      <c r="HCR1730" s="14"/>
      <c r="HCS1730" s="14"/>
      <c r="HCT1730" s="14"/>
      <c r="HCU1730" s="14"/>
      <c r="HCV1730" s="14"/>
      <c r="HCW1730" s="14"/>
      <c r="HCX1730" s="14"/>
      <c r="HCY1730" s="14"/>
      <c r="HCZ1730" s="14"/>
      <c r="HDA1730" s="14"/>
      <c r="HDB1730" s="14"/>
      <c r="HDC1730" s="14"/>
      <c r="HDD1730" s="14"/>
      <c r="HDE1730" s="14"/>
      <c r="HDF1730" s="14"/>
      <c r="HDG1730" s="14"/>
      <c r="HDH1730" s="14"/>
      <c r="HDI1730" s="14"/>
      <c r="HDJ1730" s="14"/>
      <c r="HDK1730" s="14"/>
      <c r="HDL1730" s="14"/>
      <c r="HDM1730" s="14"/>
      <c r="HDN1730" s="14"/>
      <c r="HDO1730" s="14"/>
      <c r="HDP1730" s="14"/>
      <c r="HDQ1730" s="14"/>
      <c r="HDR1730" s="14"/>
      <c r="HDS1730" s="14"/>
      <c r="HDT1730" s="14"/>
      <c r="HDU1730" s="14"/>
      <c r="HDV1730" s="14"/>
      <c r="HDW1730" s="14"/>
      <c r="HDX1730" s="14"/>
      <c r="HDY1730" s="14"/>
      <c r="HDZ1730" s="14"/>
      <c r="HEA1730" s="14"/>
      <c r="HEB1730" s="14"/>
      <c r="HEC1730" s="14"/>
      <c r="HED1730" s="14"/>
      <c r="HEE1730" s="14"/>
      <c r="HEF1730" s="14"/>
      <c r="HEG1730" s="14"/>
      <c r="HEH1730" s="14"/>
      <c r="HEI1730" s="14"/>
      <c r="HEJ1730" s="14"/>
      <c r="HEK1730" s="14"/>
      <c r="HEL1730" s="14"/>
      <c r="HEM1730" s="14"/>
      <c r="HEN1730" s="14"/>
      <c r="HEO1730" s="14"/>
      <c r="HEP1730" s="14"/>
      <c r="HEQ1730" s="14"/>
      <c r="HER1730" s="14"/>
      <c r="HES1730" s="14"/>
      <c r="HET1730" s="14"/>
      <c r="HEU1730" s="14"/>
      <c r="HEV1730" s="14"/>
      <c r="HEW1730" s="14"/>
      <c r="HEX1730" s="14"/>
      <c r="HEY1730" s="14"/>
      <c r="HEZ1730" s="14"/>
      <c r="HFA1730" s="14"/>
      <c r="HFB1730" s="14"/>
      <c r="HFC1730" s="14"/>
      <c r="HFD1730" s="14"/>
      <c r="HFE1730" s="14"/>
      <c r="HFF1730" s="14"/>
      <c r="HFG1730" s="14"/>
      <c r="HFH1730" s="14"/>
      <c r="HFI1730" s="14"/>
      <c r="HFJ1730" s="14"/>
      <c r="HFK1730" s="14"/>
      <c r="HFL1730" s="14"/>
      <c r="HFM1730" s="14"/>
      <c r="HFN1730" s="14"/>
      <c r="HFO1730" s="14"/>
      <c r="HFP1730" s="14"/>
      <c r="HFQ1730" s="14"/>
      <c r="HFR1730" s="14"/>
      <c r="HFS1730" s="14"/>
      <c r="HFT1730" s="14"/>
      <c r="HFU1730" s="14"/>
      <c r="HFV1730" s="14"/>
      <c r="HFW1730" s="14"/>
      <c r="HFX1730" s="14"/>
      <c r="HFY1730" s="14"/>
      <c r="HFZ1730" s="14"/>
      <c r="HGA1730" s="14"/>
      <c r="HGB1730" s="14"/>
      <c r="HGC1730" s="14"/>
      <c r="HGD1730" s="14"/>
      <c r="HGE1730" s="14"/>
      <c r="HGF1730" s="14"/>
      <c r="HGG1730" s="14"/>
      <c r="HGH1730" s="14"/>
      <c r="HGI1730" s="14"/>
      <c r="HGJ1730" s="14"/>
      <c r="HGK1730" s="14"/>
      <c r="HGL1730" s="14"/>
      <c r="HGM1730" s="14"/>
      <c r="HGN1730" s="14"/>
      <c r="HGO1730" s="14"/>
      <c r="HGP1730" s="14"/>
      <c r="HGQ1730" s="14"/>
      <c r="HGR1730" s="14"/>
      <c r="HGS1730" s="14"/>
      <c r="HGT1730" s="14"/>
      <c r="HGU1730" s="14"/>
      <c r="HGV1730" s="14"/>
      <c r="HGW1730" s="14"/>
      <c r="HGX1730" s="14"/>
      <c r="HGY1730" s="14"/>
      <c r="HGZ1730" s="14"/>
      <c r="HHA1730" s="14"/>
      <c r="HHB1730" s="14"/>
      <c r="HHC1730" s="14"/>
      <c r="HHD1730" s="14"/>
      <c r="HHE1730" s="14"/>
      <c r="HHF1730" s="14"/>
      <c r="HHG1730" s="14"/>
      <c r="HHH1730" s="14"/>
      <c r="HHI1730" s="14"/>
      <c r="HHJ1730" s="14"/>
      <c r="HHK1730" s="14"/>
      <c r="HHL1730" s="14"/>
      <c r="HHM1730" s="14"/>
      <c r="HHN1730" s="14"/>
      <c r="HHO1730" s="14"/>
      <c r="HHP1730" s="14"/>
      <c r="HHQ1730" s="14"/>
      <c r="HHR1730" s="14"/>
      <c r="HHS1730" s="14"/>
      <c r="HHT1730" s="14"/>
      <c r="HHU1730" s="14"/>
      <c r="HHV1730" s="14"/>
      <c r="HHW1730" s="14"/>
      <c r="HHX1730" s="14"/>
      <c r="HHY1730" s="14"/>
      <c r="HHZ1730" s="14"/>
      <c r="HIA1730" s="14"/>
      <c r="HIB1730" s="14"/>
      <c r="HIC1730" s="14"/>
      <c r="HID1730" s="14"/>
      <c r="HIE1730" s="14"/>
      <c r="HIF1730" s="14"/>
      <c r="HIG1730" s="14"/>
      <c r="HIH1730" s="14"/>
      <c r="HII1730" s="14"/>
      <c r="HIJ1730" s="14"/>
      <c r="HIK1730" s="14"/>
      <c r="HIL1730" s="14"/>
      <c r="HIM1730" s="14"/>
      <c r="HIN1730" s="14"/>
      <c r="HIO1730" s="14"/>
      <c r="HIP1730" s="14"/>
      <c r="HIQ1730" s="14"/>
      <c r="HIR1730" s="14"/>
      <c r="HIS1730" s="14"/>
      <c r="HIT1730" s="14"/>
      <c r="HIU1730" s="14"/>
      <c r="HIV1730" s="14"/>
      <c r="HIW1730" s="14"/>
      <c r="HIX1730" s="14"/>
      <c r="HIY1730" s="14"/>
      <c r="HIZ1730" s="14"/>
      <c r="HJA1730" s="14"/>
      <c r="HJB1730" s="14"/>
      <c r="HJC1730" s="14"/>
      <c r="HJD1730" s="14"/>
      <c r="HJE1730" s="14"/>
      <c r="HJF1730" s="14"/>
      <c r="HJG1730" s="14"/>
      <c r="HJH1730" s="14"/>
      <c r="HJI1730" s="14"/>
      <c r="HJJ1730" s="14"/>
      <c r="HJK1730" s="14"/>
      <c r="HJL1730" s="14"/>
      <c r="HJM1730" s="14"/>
      <c r="HJN1730" s="14"/>
      <c r="HJO1730" s="14"/>
      <c r="HJP1730" s="14"/>
      <c r="HJQ1730" s="14"/>
      <c r="HJR1730" s="14"/>
      <c r="HJS1730" s="14"/>
      <c r="HJT1730" s="14"/>
      <c r="HJU1730" s="14"/>
      <c r="HJV1730" s="14"/>
      <c r="HJW1730" s="14"/>
      <c r="HJX1730" s="14"/>
      <c r="HJY1730" s="14"/>
      <c r="HJZ1730" s="14"/>
      <c r="HKA1730" s="14"/>
      <c r="HKB1730" s="14"/>
      <c r="HKC1730" s="14"/>
      <c r="HKD1730" s="14"/>
      <c r="HKE1730" s="14"/>
      <c r="HKF1730" s="14"/>
      <c r="HKG1730" s="14"/>
      <c r="HKH1730" s="14"/>
      <c r="HKI1730" s="14"/>
      <c r="HKJ1730" s="14"/>
      <c r="HKK1730" s="14"/>
      <c r="HKL1730" s="14"/>
      <c r="HKM1730" s="14"/>
      <c r="HKN1730" s="14"/>
      <c r="HKO1730" s="14"/>
      <c r="HKP1730" s="14"/>
      <c r="HKQ1730" s="14"/>
      <c r="HKR1730" s="14"/>
      <c r="HKS1730" s="14"/>
      <c r="HKT1730" s="14"/>
      <c r="HKU1730" s="14"/>
      <c r="HKV1730" s="14"/>
      <c r="HKW1730" s="14"/>
      <c r="HKX1730" s="14"/>
      <c r="HKY1730" s="14"/>
      <c r="HKZ1730" s="14"/>
      <c r="HLA1730" s="14"/>
      <c r="HLB1730" s="14"/>
      <c r="HLC1730" s="14"/>
      <c r="HLD1730" s="14"/>
      <c r="HLE1730" s="14"/>
      <c r="HLF1730" s="14"/>
      <c r="HLG1730" s="14"/>
      <c r="HLH1730" s="14"/>
      <c r="HLI1730" s="14"/>
      <c r="HLJ1730" s="14"/>
      <c r="HLK1730" s="14"/>
      <c r="HLL1730" s="14"/>
      <c r="HLM1730" s="14"/>
      <c r="HLN1730" s="14"/>
      <c r="HLO1730" s="14"/>
      <c r="HLP1730" s="14"/>
      <c r="HLQ1730" s="14"/>
      <c r="HLR1730" s="14"/>
      <c r="HLS1730" s="14"/>
      <c r="HLT1730" s="14"/>
      <c r="HLU1730" s="14"/>
      <c r="HLV1730" s="14"/>
      <c r="HLW1730" s="14"/>
      <c r="HLX1730" s="14"/>
      <c r="HLY1730" s="14"/>
      <c r="HLZ1730" s="14"/>
      <c r="HMA1730" s="14"/>
      <c r="HMB1730" s="14"/>
      <c r="HMC1730" s="14"/>
      <c r="HMD1730" s="14"/>
      <c r="HME1730" s="14"/>
      <c r="HMF1730" s="14"/>
      <c r="HMG1730" s="14"/>
      <c r="HMH1730" s="14"/>
      <c r="HMI1730" s="14"/>
      <c r="HMJ1730" s="14"/>
      <c r="HMK1730" s="14"/>
      <c r="HML1730" s="14"/>
      <c r="HMM1730" s="14"/>
      <c r="HMN1730" s="14"/>
      <c r="HMO1730" s="14"/>
      <c r="HMP1730" s="14"/>
      <c r="HMQ1730" s="14"/>
      <c r="HMR1730" s="14"/>
      <c r="HMS1730" s="14"/>
      <c r="HMT1730" s="14"/>
      <c r="HMU1730" s="14"/>
      <c r="HMV1730" s="14"/>
      <c r="HMW1730" s="14"/>
      <c r="HMX1730" s="14"/>
      <c r="HMY1730" s="14"/>
      <c r="HMZ1730" s="14"/>
      <c r="HNA1730" s="14"/>
      <c r="HNB1730" s="14"/>
      <c r="HNC1730" s="14"/>
      <c r="HND1730" s="14"/>
      <c r="HNE1730" s="14"/>
      <c r="HNF1730" s="14"/>
      <c r="HNG1730" s="14"/>
      <c r="HNH1730" s="14"/>
      <c r="HNI1730" s="14"/>
      <c r="HNJ1730" s="14"/>
      <c r="HNK1730" s="14"/>
      <c r="HNL1730" s="14"/>
      <c r="HNM1730" s="14"/>
      <c r="HNN1730" s="14"/>
      <c r="HNO1730" s="14"/>
      <c r="HNP1730" s="14"/>
      <c r="HNQ1730" s="14"/>
      <c r="HNR1730" s="14"/>
      <c r="HNS1730" s="14"/>
      <c r="HNT1730" s="14"/>
      <c r="HNU1730" s="14"/>
      <c r="HNV1730" s="14"/>
      <c r="HNW1730" s="14"/>
      <c r="HNX1730" s="14"/>
      <c r="HNY1730" s="14"/>
      <c r="HNZ1730" s="14"/>
      <c r="HOA1730" s="14"/>
      <c r="HOB1730" s="14"/>
      <c r="HOC1730" s="14"/>
      <c r="HOD1730" s="14"/>
      <c r="HOE1730" s="14"/>
      <c r="HOF1730" s="14"/>
      <c r="HOG1730" s="14"/>
      <c r="HOH1730" s="14"/>
      <c r="HOI1730" s="14"/>
      <c r="HOJ1730" s="14"/>
      <c r="HOK1730" s="14"/>
      <c r="HOL1730" s="14"/>
      <c r="HOM1730" s="14"/>
      <c r="HON1730" s="14"/>
      <c r="HOO1730" s="14"/>
      <c r="HOP1730" s="14"/>
      <c r="HOQ1730" s="14"/>
      <c r="HOR1730" s="14"/>
      <c r="HOS1730" s="14"/>
      <c r="HOT1730" s="14"/>
      <c r="HOU1730" s="14"/>
      <c r="HOV1730" s="14"/>
      <c r="HOW1730" s="14"/>
      <c r="HOX1730" s="14"/>
      <c r="HOY1730" s="14"/>
      <c r="HOZ1730" s="14"/>
      <c r="HPA1730" s="14"/>
      <c r="HPB1730" s="14"/>
      <c r="HPC1730" s="14"/>
      <c r="HPD1730" s="14"/>
      <c r="HPE1730" s="14"/>
      <c r="HPF1730" s="14"/>
      <c r="HPG1730" s="14"/>
      <c r="HPH1730" s="14"/>
      <c r="HPI1730" s="14"/>
      <c r="HPJ1730" s="14"/>
      <c r="HPK1730" s="14"/>
      <c r="HPL1730" s="14"/>
      <c r="HPM1730" s="14"/>
      <c r="HPN1730" s="14"/>
      <c r="HPO1730" s="14"/>
      <c r="HPP1730" s="14"/>
      <c r="HPQ1730" s="14"/>
      <c r="HPR1730" s="14"/>
      <c r="HPS1730" s="14"/>
      <c r="HPT1730" s="14"/>
      <c r="HPU1730" s="14"/>
      <c r="HPV1730" s="14"/>
      <c r="HPW1730" s="14"/>
      <c r="HPX1730" s="14"/>
      <c r="HPY1730" s="14"/>
      <c r="HPZ1730" s="14"/>
      <c r="HQA1730" s="14"/>
      <c r="HQB1730" s="14"/>
      <c r="HQC1730" s="14"/>
      <c r="HQD1730" s="14"/>
      <c r="HQE1730" s="14"/>
      <c r="HQF1730" s="14"/>
      <c r="HQG1730" s="14"/>
      <c r="HQH1730" s="14"/>
      <c r="HQI1730" s="14"/>
      <c r="HQJ1730" s="14"/>
      <c r="HQK1730" s="14"/>
      <c r="HQL1730" s="14"/>
      <c r="HQM1730" s="14"/>
      <c r="HQN1730" s="14"/>
      <c r="HQO1730" s="14"/>
      <c r="HQP1730" s="14"/>
      <c r="HQQ1730" s="14"/>
      <c r="HQR1730" s="14"/>
      <c r="HQS1730" s="14"/>
      <c r="HQT1730" s="14"/>
      <c r="HQU1730" s="14"/>
      <c r="HQV1730" s="14"/>
      <c r="HQW1730" s="14"/>
      <c r="HQX1730" s="14"/>
      <c r="HQY1730" s="14"/>
      <c r="HQZ1730" s="14"/>
      <c r="HRA1730" s="14"/>
      <c r="HRB1730" s="14"/>
      <c r="HRC1730" s="14"/>
      <c r="HRD1730" s="14"/>
      <c r="HRE1730" s="14"/>
      <c r="HRF1730" s="14"/>
      <c r="HRG1730" s="14"/>
      <c r="HRH1730" s="14"/>
      <c r="HRI1730" s="14"/>
      <c r="HRJ1730" s="14"/>
      <c r="HRK1730" s="14"/>
      <c r="HRL1730" s="14"/>
      <c r="HRM1730" s="14"/>
      <c r="HRN1730" s="14"/>
      <c r="HRO1730" s="14"/>
      <c r="HRP1730" s="14"/>
      <c r="HRQ1730" s="14"/>
      <c r="HRR1730" s="14"/>
      <c r="HRS1730" s="14"/>
      <c r="HRT1730" s="14"/>
      <c r="HRU1730" s="14"/>
      <c r="HRV1730" s="14"/>
      <c r="HRW1730" s="14"/>
      <c r="HRX1730" s="14"/>
      <c r="HRY1730" s="14"/>
      <c r="HRZ1730" s="14"/>
      <c r="HSA1730" s="14"/>
      <c r="HSB1730" s="14"/>
      <c r="HSC1730" s="14"/>
      <c r="HSD1730" s="14"/>
      <c r="HSE1730" s="14"/>
      <c r="HSF1730" s="14"/>
      <c r="HSG1730" s="14"/>
      <c r="HSH1730" s="14"/>
      <c r="HSI1730" s="14"/>
      <c r="HSJ1730" s="14"/>
      <c r="HSK1730" s="14"/>
      <c r="HSL1730" s="14"/>
      <c r="HSM1730" s="14"/>
      <c r="HSN1730" s="14"/>
      <c r="HSO1730" s="14"/>
      <c r="HSP1730" s="14"/>
      <c r="HSQ1730" s="14"/>
      <c r="HSR1730" s="14"/>
      <c r="HSS1730" s="14"/>
      <c r="HST1730" s="14"/>
      <c r="HSU1730" s="14"/>
      <c r="HSV1730" s="14"/>
      <c r="HSW1730" s="14"/>
      <c r="HSX1730" s="14"/>
      <c r="HSY1730" s="14"/>
      <c r="HSZ1730" s="14"/>
      <c r="HTA1730" s="14"/>
      <c r="HTB1730" s="14"/>
      <c r="HTC1730" s="14"/>
      <c r="HTD1730" s="14"/>
      <c r="HTE1730" s="14"/>
      <c r="HTF1730" s="14"/>
      <c r="HTG1730" s="14"/>
      <c r="HTH1730" s="14"/>
      <c r="HTI1730" s="14"/>
      <c r="HTJ1730" s="14"/>
      <c r="HTK1730" s="14"/>
      <c r="HTL1730" s="14"/>
      <c r="HTM1730" s="14"/>
      <c r="HTN1730" s="14"/>
      <c r="HTO1730" s="14"/>
      <c r="HTP1730" s="14"/>
      <c r="HTQ1730" s="14"/>
      <c r="HTR1730" s="14"/>
      <c r="HTS1730" s="14"/>
      <c r="HTT1730" s="14"/>
      <c r="HTU1730" s="14"/>
      <c r="HTV1730" s="14"/>
      <c r="HTW1730" s="14"/>
      <c r="HTX1730" s="14"/>
      <c r="HTY1730" s="14"/>
      <c r="HTZ1730" s="14"/>
      <c r="HUA1730" s="14"/>
      <c r="HUB1730" s="14"/>
      <c r="HUC1730" s="14"/>
      <c r="HUD1730" s="14"/>
      <c r="HUE1730" s="14"/>
      <c r="HUF1730" s="14"/>
      <c r="HUG1730" s="14"/>
      <c r="HUH1730" s="14"/>
      <c r="HUI1730" s="14"/>
      <c r="HUJ1730" s="14"/>
      <c r="HUK1730" s="14"/>
      <c r="HUL1730" s="14"/>
      <c r="HUM1730" s="14"/>
      <c r="HUN1730" s="14"/>
      <c r="HUO1730" s="14"/>
      <c r="HUP1730" s="14"/>
      <c r="HUQ1730" s="14"/>
      <c r="HUR1730" s="14"/>
      <c r="HUS1730" s="14"/>
      <c r="HUT1730" s="14"/>
      <c r="HUU1730" s="14"/>
      <c r="HUV1730" s="14"/>
      <c r="HUW1730" s="14"/>
      <c r="HUX1730" s="14"/>
      <c r="HUY1730" s="14"/>
      <c r="HUZ1730" s="14"/>
      <c r="HVA1730" s="14"/>
      <c r="HVB1730" s="14"/>
      <c r="HVC1730" s="14"/>
      <c r="HVD1730" s="14"/>
      <c r="HVE1730" s="14"/>
      <c r="HVF1730" s="14"/>
      <c r="HVG1730" s="14"/>
      <c r="HVH1730" s="14"/>
      <c r="HVI1730" s="14"/>
      <c r="HVJ1730" s="14"/>
      <c r="HVK1730" s="14"/>
      <c r="HVL1730" s="14"/>
      <c r="HVM1730" s="14"/>
      <c r="HVN1730" s="14"/>
      <c r="HVO1730" s="14"/>
      <c r="HVP1730" s="14"/>
      <c r="HVQ1730" s="14"/>
      <c r="HVR1730" s="14"/>
      <c r="HVS1730" s="14"/>
      <c r="HVT1730" s="14"/>
      <c r="HVU1730" s="14"/>
      <c r="HVV1730" s="14"/>
      <c r="HVW1730" s="14"/>
      <c r="HVX1730" s="14"/>
      <c r="HVY1730" s="14"/>
      <c r="HVZ1730" s="14"/>
      <c r="HWA1730" s="14"/>
      <c r="HWB1730" s="14"/>
      <c r="HWC1730" s="14"/>
      <c r="HWD1730" s="14"/>
      <c r="HWE1730" s="14"/>
      <c r="HWF1730" s="14"/>
      <c r="HWG1730" s="14"/>
      <c r="HWH1730" s="14"/>
      <c r="HWI1730" s="14"/>
      <c r="HWJ1730" s="14"/>
      <c r="HWK1730" s="14"/>
      <c r="HWL1730" s="14"/>
      <c r="HWM1730" s="14"/>
      <c r="HWN1730" s="14"/>
      <c r="HWO1730" s="14"/>
      <c r="HWP1730" s="14"/>
      <c r="HWQ1730" s="14"/>
      <c r="HWR1730" s="14"/>
      <c r="HWS1730" s="14"/>
      <c r="HWT1730" s="14"/>
      <c r="HWU1730" s="14"/>
      <c r="HWV1730" s="14"/>
      <c r="HWW1730" s="14"/>
      <c r="HWX1730" s="14"/>
      <c r="HWY1730" s="14"/>
      <c r="HWZ1730" s="14"/>
      <c r="HXA1730" s="14"/>
      <c r="HXB1730" s="14"/>
      <c r="HXC1730" s="14"/>
      <c r="HXD1730" s="14"/>
      <c r="HXE1730" s="14"/>
      <c r="HXF1730" s="14"/>
      <c r="HXG1730" s="14"/>
      <c r="HXH1730" s="14"/>
      <c r="HXI1730" s="14"/>
      <c r="HXJ1730" s="14"/>
      <c r="HXK1730" s="14"/>
      <c r="HXL1730" s="14"/>
      <c r="HXM1730" s="14"/>
      <c r="HXN1730" s="14"/>
      <c r="HXO1730" s="14"/>
      <c r="HXP1730" s="14"/>
      <c r="HXQ1730" s="14"/>
      <c r="HXR1730" s="14"/>
      <c r="HXS1730" s="14"/>
      <c r="HXT1730" s="14"/>
      <c r="HXU1730" s="14"/>
      <c r="HXV1730" s="14"/>
      <c r="HXW1730" s="14"/>
      <c r="HXX1730" s="14"/>
      <c r="HXY1730" s="14"/>
      <c r="HXZ1730" s="14"/>
      <c r="HYA1730" s="14"/>
      <c r="HYB1730" s="14"/>
      <c r="HYC1730" s="14"/>
      <c r="HYD1730" s="14"/>
      <c r="HYE1730" s="14"/>
      <c r="HYF1730" s="14"/>
      <c r="HYG1730" s="14"/>
      <c r="HYH1730" s="14"/>
      <c r="HYI1730" s="14"/>
      <c r="HYJ1730" s="14"/>
      <c r="HYK1730" s="14"/>
      <c r="HYL1730" s="14"/>
      <c r="HYM1730" s="14"/>
      <c r="HYN1730" s="14"/>
      <c r="HYO1730" s="14"/>
      <c r="HYP1730" s="14"/>
      <c r="HYQ1730" s="14"/>
      <c r="HYR1730" s="14"/>
      <c r="HYS1730" s="14"/>
      <c r="HYT1730" s="14"/>
      <c r="HYU1730" s="14"/>
      <c r="HYV1730" s="14"/>
      <c r="HYW1730" s="14"/>
      <c r="HYX1730" s="14"/>
      <c r="HYY1730" s="14"/>
      <c r="HYZ1730" s="14"/>
      <c r="HZA1730" s="14"/>
      <c r="HZB1730" s="14"/>
      <c r="HZC1730" s="14"/>
      <c r="HZD1730" s="14"/>
      <c r="HZE1730" s="14"/>
      <c r="HZF1730" s="14"/>
      <c r="HZG1730" s="14"/>
      <c r="HZH1730" s="14"/>
      <c r="HZI1730" s="14"/>
      <c r="HZJ1730" s="14"/>
      <c r="HZK1730" s="14"/>
      <c r="HZL1730" s="14"/>
      <c r="HZM1730" s="14"/>
      <c r="HZN1730" s="14"/>
      <c r="HZO1730" s="14"/>
      <c r="HZP1730" s="14"/>
      <c r="HZQ1730" s="14"/>
      <c r="HZR1730" s="14"/>
      <c r="HZS1730" s="14"/>
      <c r="HZT1730" s="14"/>
      <c r="HZU1730" s="14"/>
      <c r="HZV1730" s="14"/>
      <c r="HZW1730" s="14"/>
      <c r="HZX1730" s="14"/>
      <c r="HZY1730" s="14"/>
      <c r="HZZ1730" s="14"/>
      <c r="IAA1730" s="14"/>
      <c r="IAB1730" s="14"/>
      <c r="IAC1730" s="14"/>
      <c r="IAD1730" s="14"/>
      <c r="IAE1730" s="14"/>
      <c r="IAF1730" s="14"/>
      <c r="IAG1730" s="14"/>
      <c r="IAH1730" s="14"/>
      <c r="IAI1730" s="14"/>
      <c r="IAJ1730" s="14"/>
      <c r="IAK1730" s="14"/>
      <c r="IAL1730" s="14"/>
      <c r="IAM1730" s="14"/>
      <c r="IAN1730" s="14"/>
      <c r="IAO1730" s="14"/>
      <c r="IAP1730" s="14"/>
      <c r="IAQ1730" s="14"/>
      <c r="IAR1730" s="14"/>
      <c r="IAS1730" s="14"/>
      <c r="IAT1730" s="14"/>
      <c r="IAU1730" s="14"/>
      <c r="IAV1730" s="14"/>
      <c r="IAW1730" s="14"/>
      <c r="IAX1730" s="14"/>
      <c r="IAY1730" s="14"/>
      <c r="IAZ1730" s="14"/>
      <c r="IBA1730" s="14"/>
      <c r="IBB1730" s="14"/>
      <c r="IBC1730" s="14"/>
      <c r="IBD1730" s="14"/>
      <c r="IBE1730" s="14"/>
      <c r="IBF1730" s="14"/>
      <c r="IBG1730" s="14"/>
      <c r="IBH1730" s="14"/>
      <c r="IBI1730" s="14"/>
      <c r="IBJ1730" s="14"/>
      <c r="IBK1730" s="14"/>
      <c r="IBL1730" s="14"/>
      <c r="IBM1730" s="14"/>
      <c r="IBN1730" s="14"/>
      <c r="IBO1730" s="14"/>
      <c r="IBP1730" s="14"/>
      <c r="IBQ1730" s="14"/>
      <c r="IBR1730" s="14"/>
      <c r="IBS1730" s="14"/>
      <c r="IBT1730" s="14"/>
      <c r="IBU1730" s="14"/>
      <c r="IBV1730" s="14"/>
      <c r="IBW1730" s="14"/>
      <c r="IBX1730" s="14"/>
      <c r="IBY1730" s="14"/>
      <c r="IBZ1730" s="14"/>
      <c r="ICA1730" s="14"/>
      <c r="ICB1730" s="14"/>
      <c r="ICC1730" s="14"/>
      <c r="ICD1730" s="14"/>
      <c r="ICE1730" s="14"/>
      <c r="ICF1730" s="14"/>
      <c r="ICG1730" s="14"/>
      <c r="ICH1730" s="14"/>
      <c r="ICI1730" s="14"/>
      <c r="ICJ1730" s="14"/>
      <c r="ICK1730" s="14"/>
      <c r="ICL1730" s="14"/>
      <c r="ICM1730" s="14"/>
      <c r="ICN1730" s="14"/>
      <c r="ICO1730" s="14"/>
      <c r="ICP1730" s="14"/>
      <c r="ICQ1730" s="14"/>
      <c r="ICR1730" s="14"/>
      <c r="ICS1730" s="14"/>
      <c r="ICT1730" s="14"/>
      <c r="ICU1730" s="14"/>
      <c r="ICV1730" s="14"/>
      <c r="ICW1730" s="14"/>
      <c r="ICX1730" s="14"/>
      <c r="ICY1730" s="14"/>
      <c r="ICZ1730" s="14"/>
      <c r="IDA1730" s="14"/>
      <c r="IDB1730" s="14"/>
      <c r="IDC1730" s="14"/>
      <c r="IDD1730" s="14"/>
      <c r="IDE1730" s="14"/>
      <c r="IDF1730" s="14"/>
      <c r="IDG1730" s="14"/>
      <c r="IDH1730" s="14"/>
      <c r="IDI1730" s="14"/>
      <c r="IDJ1730" s="14"/>
      <c r="IDK1730" s="14"/>
      <c r="IDL1730" s="14"/>
      <c r="IDM1730" s="14"/>
      <c r="IDN1730" s="14"/>
      <c r="IDO1730" s="14"/>
      <c r="IDP1730" s="14"/>
      <c r="IDQ1730" s="14"/>
      <c r="IDR1730" s="14"/>
      <c r="IDS1730" s="14"/>
      <c r="IDT1730" s="14"/>
      <c r="IDU1730" s="14"/>
      <c r="IDV1730" s="14"/>
      <c r="IDW1730" s="14"/>
      <c r="IDX1730" s="14"/>
      <c r="IDY1730" s="14"/>
      <c r="IDZ1730" s="14"/>
      <c r="IEA1730" s="14"/>
      <c r="IEB1730" s="14"/>
      <c r="IEC1730" s="14"/>
      <c r="IED1730" s="14"/>
      <c r="IEE1730" s="14"/>
      <c r="IEF1730" s="14"/>
      <c r="IEG1730" s="14"/>
      <c r="IEH1730" s="14"/>
      <c r="IEI1730" s="14"/>
      <c r="IEJ1730" s="14"/>
      <c r="IEK1730" s="14"/>
      <c r="IEL1730" s="14"/>
      <c r="IEM1730" s="14"/>
      <c r="IEN1730" s="14"/>
      <c r="IEO1730" s="14"/>
      <c r="IEP1730" s="14"/>
      <c r="IEQ1730" s="14"/>
      <c r="IER1730" s="14"/>
      <c r="IES1730" s="14"/>
      <c r="IET1730" s="14"/>
      <c r="IEU1730" s="14"/>
      <c r="IEV1730" s="14"/>
      <c r="IEW1730" s="14"/>
      <c r="IEX1730" s="14"/>
      <c r="IEY1730" s="14"/>
      <c r="IEZ1730" s="14"/>
      <c r="IFA1730" s="14"/>
      <c r="IFB1730" s="14"/>
      <c r="IFC1730" s="14"/>
      <c r="IFD1730" s="14"/>
      <c r="IFE1730" s="14"/>
      <c r="IFF1730" s="14"/>
      <c r="IFG1730" s="14"/>
      <c r="IFH1730" s="14"/>
      <c r="IFI1730" s="14"/>
      <c r="IFJ1730" s="14"/>
      <c r="IFK1730" s="14"/>
      <c r="IFL1730" s="14"/>
      <c r="IFM1730" s="14"/>
      <c r="IFN1730" s="14"/>
      <c r="IFO1730" s="14"/>
      <c r="IFP1730" s="14"/>
      <c r="IFQ1730" s="14"/>
      <c r="IFR1730" s="14"/>
      <c r="IFS1730" s="14"/>
      <c r="IFT1730" s="14"/>
      <c r="IFU1730" s="14"/>
      <c r="IFV1730" s="14"/>
      <c r="IFW1730" s="14"/>
      <c r="IFX1730" s="14"/>
      <c r="IFY1730" s="14"/>
      <c r="IFZ1730" s="14"/>
      <c r="IGA1730" s="14"/>
      <c r="IGB1730" s="14"/>
      <c r="IGC1730" s="14"/>
      <c r="IGD1730" s="14"/>
      <c r="IGE1730" s="14"/>
      <c r="IGF1730" s="14"/>
      <c r="IGG1730" s="14"/>
      <c r="IGH1730" s="14"/>
      <c r="IGI1730" s="14"/>
      <c r="IGJ1730" s="14"/>
      <c r="IGK1730" s="14"/>
      <c r="IGL1730" s="14"/>
      <c r="IGM1730" s="14"/>
      <c r="IGN1730" s="14"/>
      <c r="IGO1730" s="14"/>
      <c r="IGP1730" s="14"/>
      <c r="IGQ1730" s="14"/>
      <c r="IGR1730" s="14"/>
      <c r="IGS1730" s="14"/>
      <c r="IGT1730" s="14"/>
      <c r="IGU1730" s="14"/>
      <c r="IGV1730" s="14"/>
      <c r="IGW1730" s="14"/>
      <c r="IGX1730" s="14"/>
      <c r="IGY1730" s="14"/>
      <c r="IGZ1730" s="14"/>
      <c r="IHA1730" s="14"/>
      <c r="IHB1730" s="14"/>
      <c r="IHC1730" s="14"/>
      <c r="IHD1730" s="14"/>
      <c r="IHE1730" s="14"/>
      <c r="IHF1730" s="14"/>
      <c r="IHG1730" s="14"/>
      <c r="IHH1730" s="14"/>
      <c r="IHI1730" s="14"/>
      <c r="IHJ1730" s="14"/>
      <c r="IHK1730" s="14"/>
      <c r="IHL1730" s="14"/>
      <c r="IHM1730" s="14"/>
      <c r="IHN1730" s="14"/>
      <c r="IHO1730" s="14"/>
      <c r="IHP1730" s="14"/>
      <c r="IHQ1730" s="14"/>
      <c r="IHR1730" s="14"/>
      <c r="IHS1730" s="14"/>
      <c r="IHT1730" s="14"/>
      <c r="IHU1730" s="14"/>
      <c r="IHV1730" s="14"/>
      <c r="IHW1730" s="14"/>
      <c r="IHX1730" s="14"/>
      <c r="IHY1730" s="14"/>
      <c r="IHZ1730" s="14"/>
      <c r="IIA1730" s="14"/>
      <c r="IIB1730" s="14"/>
      <c r="IIC1730" s="14"/>
      <c r="IID1730" s="14"/>
      <c r="IIE1730" s="14"/>
      <c r="IIF1730" s="14"/>
      <c r="IIG1730" s="14"/>
      <c r="IIH1730" s="14"/>
      <c r="III1730" s="14"/>
      <c r="IIJ1730" s="14"/>
      <c r="IIK1730" s="14"/>
      <c r="IIL1730" s="14"/>
      <c r="IIM1730" s="14"/>
      <c r="IIN1730" s="14"/>
      <c r="IIO1730" s="14"/>
      <c r="IIP1730" s="14"/>
      <c r="IIQ1730" s="14"/>
      <c r="IIR1730" s="14"/>
      <c r="IIS1730" s="14"/>
      <c r="IIT1730" s="14"/>
      <c r="IIU1730" s="14"/>
      <c r="IIV1730" s="14"/>
      <c r="IIW1730" s="14"/>
      <c r="IIX1730" s="14"/>
      <c r="IIY1730" s="14"/>
      <c r="IIZ1730" s="14"/>
      <c r="IJA1730" s="14"/>
      <c r="IJB1730" s="14"/>
      <c r="IJC1730" s="14"/>
      <c r="IJD1730" s="14"/>
      <c r="IJE1730" s="14"/>
      <c r="IJF1730" s="14"/>
      <c r="IJG1730" s="14"/>
      <c r="IJH1730" s="14"/>
      <c r="IJI1730" s="14"/>
      <c r="IJJ1730" s="14"/>
      <c r="IJK1730" s="14"/>
      <c r="IJL1730" s="14"/>
      <c r="IJM1730" s="14"/>
      <c r="IJN1730" s="14"/>
      <c r="IJO1730" s="14"/>
      <c r="IJP1730" s="14"/>
      <c r="IJQ1730" s="14"/>
      <c r="IJR1730" s="14"/>
      <c r="IJS1730" s="14"/>
      <c r="IJT1730" s="14"/>
      <c r="IJU1730" s="14"/>
      <c r="IJV1730" s="14"/>
      <c r="IJW1730" s="14"/>
      <c r="IJX1730" s="14"/>
      <c r="IJY1730" s="14"/>
      <c r="IJZ1730" s="14"/>
      <c r="IKA1730" s="14"/>
      <c r="IKB1730" s="14"/>
      <c r="IKC1730" s="14"/>
      <c r="IKD1730" s="14"/>
      <c r="IKE1730" s="14"/>
      <c r="IKF1730" s="14"/>
      <c r="IKG1730" s="14"/>
      <c r="IKH1730" s="14"/>
      <c r="IKI1730" s="14"/>
      <c r="IKJ1730" s="14"/>
      <c r="IKK1730" s="14"/>
      <c r="IKL1730" s="14"/>
      <c r="IKM1730" s="14"/>
      <c r="IKN1730" s="14"/>
      <c r="IKO1730" s="14"/>
      <c r="IKP1730" s="14"/>
      <c r="IKQ1730" s="14"/>
      <c r="IKR1730" s="14"/>
      <c r="IKS1730" s="14"/>
      <c r="IKT1730" s="14"/>
      <c r="IKU1730" s="14"/>
      <c r="IKV1730" s="14"/>
      <c r="IKW1730" s="14"/>
      <c r="IKX1730" s="14"/>
      <c r="IKY1730" s="14"/>
      <c r="IKZ1730" s="14"/>
      <c r="ILA1730" s="14"/>
      <c r="ILB1730" s="14"/>
      <c r="ILC1730" s="14"/>
      <c r="ILD1730" s="14"/>
      <c r="ILE1730" s="14"/>
      <c r="ILF1730" s="14"/>
      <c r="ILG1730" s="14"/>
      <c r="ILH1730" s="14"/>
      <c r="ILI1730" s="14"/>
      <c r="ILJ1730" s="14"/>
      <c r="ILK1730" s="14"/>
      <c r="ILL1730" s="14"/>
      <c r="ILM1730" s="14"/>
      <c r="ILN1730" s="14"/>
      <c r="ILO1730" s="14"/>
      <c r="ILP1730" s="14"/>
      <c r="ILQ1730" s="14"/>
      <c r="ILR1730" s="14"/>
      <c r="ILS1730" s="14"/>
      <c r="ILT1730" s="14"/>
      <c r="ILU1730" s="14"/>
      <c r="ILV1730" s="14"/>
      <c r="ILW1730" s="14"/>
      <c r="ILX1730" s="14"/>
      <c r="ILY1730" s="14"/>
      <c r="ILZ1730" s="14"/>
      <c r="IMA1730" s="14"/>
      <c r="IMB1730" s="14"/>
      <c r="IMC1730" s="14"/>
      <c r="IMD1730" s="14"/>
      <c r="IME1730" s="14"/>
      <c r="IMF1730" s="14"/>
      <c r="IMG1730" s="14"/>
      <c r="IMH1730" s="14"/>
      <c r="IMI1730" s="14"/>
      <c r="IMJ1730" s="14"/>
      <c r="IMK1730" s="14"/>
      <c r="IML1730" s="14"/>
      <c r="IMM1730" s="14"/>
      <c r="IMN1730" s="14"/>
      <c r="IMO1730" s="14"/>
      <c r="IMP1730" s="14"/>
      <c r="IMQ1730" s="14"/>
      <c r="IMR1730" s="14"/>
      <c r="IMS1730" s="14"/>
      <c r="IMT1730" s="14"/>
      <c r="IMU1730" s="14"/>
      <c r="IMV1730" s="14"/>
      <c r="IMW1730" s="14"/>
      <c r="IMX1730" s="14"/>
      <c r="IMY1730" s="14"/>
      <c r="IMZ1730" s="14"/>
      <c r="INA1730" s="14"/>
      <c r="INB1730" s="14"/>
      <c r="INC1730" s="14"/>
      <c r="IND1730" s="14"/>
      <c r="INE1730" s="14"/>
      <c r="INF1730" s="14"/>
      <c r="ING1730" s="14"/>
      <c r="INH1730" s="14"/>
      <c r="INI1730" s="14"/>
      <c r="INJ1730" s="14"/>
      <c r="INK1730" s="14"/>
      <c r="INL1730" s="14"/>
      <c r="INM1730" s="14"/>
      <c r="INN1730" s="14"/>
      <c r="INO1730" s="14"/>
      <c r="INP1730" s="14"/>
      <c r="INQ1730" s="14"/>
      <c r="INR1730" s="14"/>
      <c r="INS1730" s="14"/>
      <c r="INT1730" s="14"/>
      <c r="INU1730" s="14"/>
      <c r="INV1730" s="14"/>
      <c r="INW1730" s="14"/>
      <c r="INX1730" s="14"/>
      <c r="INY1730" s="14"/>
      <c r="INZ1730" s="14"/>
      <c r="IOA1730" s="14"/>
      <c r="IOB1730" s="14"/>
      <c r="IOC1730" s="14"/>
      <c r="IOD1730" s="14"/>
      <c r="IOE1730" s="14"/>
      <c r="IOF1730" s="14"/>
      <c r="IOG1730" s="14"/>
      <c r="IOH1730" s="14"/>
      <c r="IOI1730" s="14"/>
      <c r="IOJ1730" s="14"/>
      <c r="IOK1730" s="14"/>
      <c r="IOL1730" s="14"/>
      <c r="IOM1730" s="14"/>
      <c r="ION1730" s="14"/>
      <c r="IOO1730" s="14"/>
      <c r="IOP1730" s="14"/>
      <c r="IOQ1730" s="14"/>
      <c r="IOR1730" s="14"/>
      <c r="IOS1730" s="14"/>
      <c r="IOT1730" s="14"/>
      <c r="IOU1730" s="14"/>
      <c r="IOV1730" s="14"/>
      <c r="IOW1730" s="14"/>
      <c r="IOX1730" s="14"/>
      <c r="IOY1730" s="14"/>
      <c r="IOZ1730" s="14"/>
      <c r="IPA1730" s="14"/>
      <c r="IPB1730" s="14"/>
      <c r="IPC1730" s="14"/>
      <c r="IPD1730" s="14"/>
      <c r="IPE1730" s="14"/>
      <c r="IPF1730" s="14"/>
      <c r="IPG1730" s="14"/>
      <c r="IPH1730" s="14"/>
      <c r="IPI1730" s="14"/>
      <c r="IPJ1730" s="14"/>
      <c r="IPK1730" s="14"/>
      <c r="IPL1730" s="14"/>
      <c r="IPM1730" s="14"/>
      <c r="IPN1730" s="14"/>
      <c r="IPO1730" s="14"/>
      <c r="IPP1730" s="14"/>
      <c r="IPQ1730" s="14"/>
      <c r="IPR1730" s="14"/>
      <c r="IPS1730" s="14"/>
      <c r="IPT1730" s="14"/>
      <c r="IPU1730" s="14"/>
      <c r="IPV1730" s="14"/>
      <c r="IPW1730" s="14"/>
      <c r="IPX1730" s="14"/>
      <c r="IPY1730" s="14"/>
      <c r="IPZ1730" s="14"/>
      <c r="IQA1730" s="14"/>
      <c r="IQB1730" s="14"/>
      <c r="IQC1730" s="14"/>
      <c r="IQD1730" s="14"/>
      <c r="IQE1730" s="14"/>
      <c r="IQF1730" s="14"/>
      <c r="IQG1730" s="14"/>
      <c r="IQH1730" s="14"/>
      <c r="IQI1730" s="14"/>
      <c r="IQJ1730" s="14"/>
      <c r="IQK1730" s="14"/>
      <c r="IQL1730" s="14"/>
      <c r="IQM1730" s="14"/>
      <c r="IQN1730" s="14"/>
      <c r="IQO1730" s="14"/>
      <c r="IQP1730" s="14"/>
      <c r="IQQ1730" s="14"/>
      <c r="IQR1730" s="14"/>
      <c r="IQS1730" s="14"/>
      <c r="IQT1730" s="14"/>
      <c r="IQU1730" s="14"/>
      <c r="IQV1730" s="14"/>
      <c r="IQW1730" s="14"/>
      <c r="IQX1730" s="14"/>
      <c r="IQY1730" s="14"/>
      <c r="IQZ1730" s="14"/>
      <c r="IRA1730" s="14"/>
      <c r="IRB1730" s="14"/>
      <c r="IRC1730" s="14"/>
      <c r="IRD1730" s="14"/>
      <c r="IRE1730" s="14"/>
      <c r="IRF1730" s="14"/>
      <c r="IRG1730" s="14"/>
      <c r="IRH1730" s="14"/>
      <c r="IRI1730" s="14"/>
      <c r="IRJ1730" s="14"/>
      <c r="IRK1730" s="14"/>
      <c r="IRL1730" s="14"/>
      <c r="IRM1730" s="14"/>
      <c r="IRN1730" s="14"/>
      <c r="IRO1730" s="14"/>
      <c r="IRP1730" s="14"/>
      <c r="IRQ1730" s="14"/>
      <c r="IRR1730" s="14"/>
      <c r="IRS1730" s="14"/>
      <c r="IRT1730" s="14"/>
      <c r="IRU1730" s="14"/>
      <c r="IRV1730" s="14"/>
      <c r="IRW1730" s="14"/>
      <c r="IRX1730" s="14"/>
      <c r="IRY1730" s="14"/>
      <c r="IRZ1730" s="14"/>
      <c r="ISA1730" s="14"/>
      <c r="ISB1730" s="14"/>
      <c r="ISC1730" s="14"/>
      <c r="ISD1730" s="14"/>
      <c r="ISE1730" s="14"/>
      <c r="ISF1730" s="14"/>
      <c r="ISG1730" s="14"/>
      <c r="ISH1730" s="14"/>
      <c r="ISI1730" s="14"/>
      <c r="ISJ1730" s="14"/>
      <c r="ISK1730" s="14"/>
      <c r="ISL1730" s="14"/>
      <c r="ISM1730" s="14"/>
      <c r="ISN1730" s="14"/>
      <c r="ISO1730" s="14"/>
      <c r="ISP1730" s="14"/>
      <c r="ISQ1730" s="14"/>
      <c r="ISR1730" s="14"/>
      <c r="ISS1730" s="14"/>
      <c r="IST1730" s="14"/>
      <c r="ISU1730" s="14"/>
      <c r="ISV1730" s="14"/>
      <c r="ISW1730" s="14"/>
      <c r="ISX1730" s="14"/>
      <c r="ISY1730" s="14"/>
      <c r="ISZ1730" s="14"/>
      <c r="ITA1730" s="14"/>
      <c r="ITB1730" s="14"/>
      <c r="ITC1730" s="14"/>
      <c r="ITD1730" s="14"/>
      <c r="ITE1730" s="14"/>
      <c r="ITF1730" s="14"/>
      <c r="ITG1730" s="14"/>
      <c r="ITH1730" s="14"/>
      <c r="ITI1730" s="14"/>
      <c r="ITJ1730" s="14"/>
      <c r="ITK1730" s="14"/>
      <c r="ITL1730" s="14"/>
      <c r="ITM1730" s="14"/>
      <c r="ITN1730" s="14"/>
      <c r="ITO1730" s="14"/>
      <c r="ITP1730" s="14"/>
      <c r="ITQ1730" s="14"/>
      <c r="ITR1730" s="14"/>
      <c r="ITS1730" s="14"/>
      <c r="ITT1730" s="14"/>
      <c r="ITU1730" s="14"/>
      <c r="ITV1730" s="14"/>
      <c r="ITW1730" s="14"/>
      <c r="ITX1730" s="14"/>
      <c r="ITY1730" s="14"/>
      <c r="ITZ1730" s="14"/>
      <c r="IUA1730" s="14"/>
      <c r="IUB1730" s="14"/>
      <c r="IUC1730" s="14"/>
      <c r="IUD1730" s="14"/>
      <c r="IUE1730" s="14"/>
      <c r="IUF1730" s="14"/>
      <c r="IUG1730" s="14"/>
      <c r="IUH1730" s="14"/>
      <c r="IUI1730" s="14"/>
      <c r="IUJ1730" s="14"/>
      <c r="IUK1730" s="14"/>
      <c r="IUL1730" s="14"/>
      <c r="IUM1730" s="14"/>
      <c r="IUN1730" s="14"/>
      <c r="IUO1730" s="14"/>
      <c r="IUP1730" s="14"/>
      <c r="IUQ1730" s="14"/>
      <c r="IUR1730" s="14"/>
      <c r="IUS1730" s="14"/>
      <c r="IUT1730" s="14"/>
      <c r="IUU1730" s="14"/>
      <c r="IUV1730" s="14"/>
      <c r="IUW1730" s="14"/>
      <c r="IUX1730" s="14"/>
      <c r="IUY1730" s="14"/>
      <c r="IUZ1730" s="14"/>
      <c r="IVA1730" s="14"/>
      <c r="IVB1730" s="14"/>
      <c r="IVC1730" s="14"/>
      <c r="IVD1730" s="14"/>
      <c r="IVE1730" s="14"/>
      <c r="IVF1730" s="14"/>
      <c r="IVG1730" s="14"/>
      <c r="IVH1730" s="14"/>
      <c r="IVI1730" s="14"/>
      <c r="IVJ1730" s="14"/>
      <c r="IVK1730" s="14"/>
      <c r="IVL1730" s="14"/>
      <c r="IVM1730" s="14"/>
      <c r="IVN1730" s="14"/>
      <c r="IVO1730" s="14"/>
      <c r="IVP1730" s="14"/>
      <c r="IVQ1730" s="14"/>
      <c r="IVR1730" s="14"/>
      <c r="IVS1730" s="14"/>
      <c r="IVT1730" s="14"/>
      <c r="IVU1730" s="14"/>
      <c r="IVV1730" s="14"/>
      <c r="IVW1730" s="14"/>
      <c r="IVX1730" s="14"/>
      <c r="IVY1730" s="14"/>
      <c r="IVZ1730" s="14"/>
      <c r="IWA1730" s="14"/>
      <c r="IWB1730" s="14"/>
      <c r="IWC1730" s="14"/>
      <c r="IWD1730" s="14"/>
      <c r="IWE1730" s="14"/>
      <c r="IWF1730" s="14"/>
      <c r="IWG1730" s="14"/>
      <c r="IWH1730" s="14"/>
      <c r="IWI1730" s="14"/>
      <c r="IWJ1730" s="14"/>
      <c r="IWK1730" s="14"/>
      <c r="IWL1730" s="14"/>
      <c r="IWM1730" s="14"/>
      <c r="IWN1730" s="14"/>
      <c r="IWO1730" s="14"/>
      <c r="IWP1730" s="14"/>
      <c r="IWQ1730" s="14"/>
      <c r="IWR1730" s="14"/>
      <c r="IWS1730" s="14"/>
      <c r="IWT1730" s="14"/>
      <c r="IWU1730" s="14"/>
      <c r="IWV1730" s="14"/>
      <c r="IWW1730" s="14"/>
      <c r="IWX1730" s="14"/>
      <c r="IWY1730" s="14"/>
      <c r="IWZ1730" s="14"/>
      <c r="IXA1730" s="14"/>
      <c r="IXB1730" s="14"/>
      <c r="IXC1730" s="14"/>
      <c r="IXD1730" s="14"/>
      <c r="IXE1730" s="14"/>
      <c r="IXF1730" s="14"/>
      <c r="IXG1730" s="14"/>
      <c r="IXH1730" s="14"/>
      <c r="IXI1730" s="14"/>
      <c r="IXJ1730" s="14"/>
      <c r="IXK1730" s="14"/>
      <c r="IXL1730" s="14"/>
      <c r="IXM1730" s="14"/>
      <c r="IXN1730" s="14"/>
      <c r="IXO1730" s="14"/>
      <c r="IXP1730" s="14"/>
      <c r="IXQ1730" s="14"/>
      <c r="IXR1730" s="14"/>
      <c r="IXS1730" s="14"/>
      <c r="IXT1730" s="14"/>
      <c r="IXU1730" s="14"/>
      <c r="IXV1730" s="14"/>
      <c r="IXW1730" s="14"/>
      <c r="IXX1730" s="14"/>
      <c r="IXY1730" s="14"/>
      <c r="IXZ1730" s="14"/>
      <c r="IYA1730" s="14"/>
      <c r="IYB1730" s="14"/>
      <c r="IYC1730" s="14"/>
      <c r="IYD1730" s="14"/>
      <c r="IYE1730" s="14"/>
      <c r="IYF1730" s="14"/>
      <c r="IYG1730" s="14"/>
      <c r="IYH1730" s="14"/>
      <c r="IYI1730" s="14"/>
      <c r="IYJ1730" s="14"/>
      <c r="IYK1730" s="14"/>
      <c r="IYL1730" s="14"/>
      <c r="IYM1730" s="14"/>
      <c r="IYN1730" s="14"/>
      <c r="IYO1730" s="14"/>
      <c r="IYP1730" s="14"/>
      <c r="IYQ1730" s="14"/>
      <c r="IYR1730" s="14"/>
      <c r="IYS1730" s="14"/>
      <c r="IYT1730" s="14"/>
      <c r="IYU1730" s="14"/>
      <c r="IYV1730" s="14"/>
      <c r="IYW1730" s="14"/>
      <c r="IYX1730" s="14"/>
      <c r="IYY1730" s="14"/>
      <c r="IYZ1730" s="14"/>
      <c r="IZA1730" s="14"/>
      <c r="IZB1730" s="14"/>
      <c r="IZC1730" s="14"/>
      <c r="IZD1730" s="14"/>
      <c r="IZE1730" s="14"/>
      <c r="IZF1730" s="14"/>
      <c r="IZG1730" s="14"/>
      <c r="IZH1730" s="14"/>
      <c r="IZI1730" s="14"/>
      <c r="IZJ1730" s="14"/>
      <c r="IZK1730" s="14"/>
      <c r="IZL1730" s="14"/>
      <c r="IZM1730" s="14"/>
      <c r="IZN1730" s="14"/>
      <c r="IZO1730" s="14"/>
      <c r="IZP1730" s="14"/>
      <c r="IZQ1730" s="14"/>
      <c r="IZR1730" s="14"/>
      <c r="IZS1730" s="14"/>
      <c r="IZT1730" s="14"/>
      <c r="IZU1730" s="14"/>
      <c r="IZV1730" s="14"/>
      <c r="IZW1730" s="14"/>
      <c r="IZX1730" s="14"/>
      <c r="IZY1730" s="14"/>
      <c r="IZZ1730" s="14"/>
      <c r="JAA1730" s="14"/>
      <c r="JAB1730" s="14"/>
      <c r="JAC1730" s="14"/>
      <c r="JAD1730" s="14"/>
      <c r="JAE1730" s="14"/>
      <c r="JAF1730" s="14"/>
      <c r="JAG1730" s="14"/>
      <c r="JAH1730" s="14"/>
      <c r="JAI1730" s="14"/>
      <c r="JAJ1730" s="14"/>
      <c r="JAK1730" s="14"/>
      <c r="JAL1730" s="14"/>
      <c r="JAM1730" s="14"/>
      <c r="JAN1730" s="14"/>
      <c r="JAO1730" s="14"/>
      <c r="JAP1730" s="14"/>
      <c r="JAQ1730" s="14"/>
      <c r="JAR1730" s="14"/>
      <c r="JAS1730" s="14"/>
      <c r="JAT1730" s="14"/>
      <c r="JAU1730" s="14"/>
      <c r="JAV1730" s="14"/>
      <c r="JAW1730" s="14"/>
      <c r="JAX1730" s="14"/>
      <c r="JAY1730" s="14"/>
      <c r="JAZ1730" s="14"/>
      <c r="JBA1730" s="14"/>
      <c r="JBB1730" s="14"/>
      <c r="JBC1730" s="14"/>
      <c r="JBD1730" s="14"/>
      <c r="JBE1730" s="14"/>
      <c r="JBF1730" s="14"/>
      <c r="JBG1730" s="14"/>
      <c r="JBH1730" s="14"/>
      <c r="JBI1730" s="14"/>
      <c r="JBJ1730" s="14"/>
      <c r="JBK1730" s="14"/>
      <c r="JBL1730" s="14"/>
      <c r="JBM1730" s="14"/>
      <c r="JBN1730" s="14"/>
      <c r="JBO1730" s="14"/>
      <c r="JBP1730" s="14"/>
      <c r="JBQ1730" s="14"/>
      <c r="JBR1730" s="14"/>
      <c r="JBS1730" s="14"/>
      <c r="JBT1730" s="14"/>
      <c r="JBU1730" s="14"/>
      <c r="JBV1730" s="14"/>
      <c r="JBW1730" s="14"/>
      <c r="JBX1730" s="14"/>
      <c r="JBY1730" s="14"/>
      <c r="JBZ1730" s="14"/>
      <c r="JCA1730" s="14"/>
      <c r="JCB1730" s="14"/>
      <c r="JCC1730" s="14"/>
      <c r="JCD1730" s="14"/>
      <c r="JCE1730" s="14"/>
      <c r="JCF1730" s="14"/>
      <c r="JCG1730" s="14"/>
      <c r="JCH1730" s="14"/>
      <c r="JCI1730" s="14"/>
      <c r="JCJ1730" s="14"/>
      <c r="JCK1730" s="14"/>
      <c r="JCL1730" s="14"/>
      <c r="JCM1730" s="14"/>
      <c r="JCN1730" s="14"/>
      <c r="JCO1730" s="14"/>
      <c r="JCP1730" s="14"/>
      <c r="JCQ1730" s="14"/>
      <c r="JCR1730" s="14"/>
      <c r="JCS1730" s="14"/>
      <c r="JCT1730" s="14"/>
      <c r="JCU1730" s="14"/>
      <c r="JCV1730" s="14"/>
      <c r="JCW1730" s="14"/>
      <c r="JCX1730" s="14"/>
      <c r="JCY1730" s="14"/>
      <c r="JCZ1730" s="14"/>
      <c r="JDA1730" s="14"/>
      <c r="JDB1730" s="14"/>
      <c r="JDC1730" s="14"/>
      <c r="JDD1730" s="14"/>
      <c r="JDE1730" s="14"/>
      <c r="JDF1730" s="14"/>
      <c r="JDG1730" s="14"/>
      <c r="JDH1730" s="14"/>
      <c r="JDI1730" s="14"/>
      <c r="JDJ1730" s="14"/>
      <c r="JDK1730" s="14"/>
      <c r="JDL1730" s="14"/>
      <c r="JDM1730" s="14"/>
      <c r="JDN1730" s="14"/>
      <c r="JDO1730" s="14"/>
      <c r="JDP1730" s="14"/>
      <c r="JDQ1730" s="14"/>
      <c r="JDR1730" s="14"/>
      <c r="JDS1730" s="14"/>
      <c r="JDT1730" s="14"/>
      <c r="JDU1730" s="14"/>
      <c r="JDV1730" s="14"/>
      <c r="JDW1730" s="14"/>
      <c r="JDX1730" s="14"/>
      <c r="JDY1730" s="14"/>
      <c r="JDZ1730" s="14"/>
      <c r="JEA1730" s="14"/>
      <c r="JEB1730" s="14"/>
      <c r="JEC1730" s="14"/>
      <c r="JED1730" s="14"/>
      <c r="JEE1730" s="14"/>
      <c r="JEF1730" s="14"/>
      <c r="JEG1730" s="14"/>
      <c r="JEH1730" s="14"/>
      <c r="JEI1730" s="14"/>
      <c r="JEJ1730" s="14"/>
      <c r="JEK1730" s="14"/>
      <c r="JEL1730" s="14"/>
      <c r="JEM1730" s="14"/>
      <c r="JEN1730" s="14"/>
      <c r="JEO1730" s="14"/>
      <c r="JEP1730" s="14"/>
      <c r="JEQ1730" s="14"/>
      <c r="JER1730" s="14"/>
      <c r="JES1730" s="14"/>
      <c r="JET1730" s="14"/>
      <c r="JEU1730" s="14"/>
      <c r="JEV1730" s="14"/>
      <c r="JEW1730" s="14"/>
      <c r="JEX1730" s="14"/>
      <c r="JEY1730" s="14"/>
      <c r="JEZ1730" s="14"/>
      <c r="JFA1730" s="14"/>
      <c r="JFB1730" s="14"/>
      <c r="JFC1730" s="14"/>
      <c r="JFD1730" s="14"/>
      <c r="JFE1730" s="14"/>
      <c r="JFF1730" s="14"/>
      <c r="JFG1730" s="14"/>
      <c r="JFH1730" s="14"/>
      <c r="JFI1730" s="14"/>
      <c r="JFJ1730" s="14"/>
      <c r="JFK1730" s="14"/>
      <c r="JFL1730" s="14"/>
      <c r="JFM1730" s="14"/>
      <c r="JFN1730" s="14"/>
      <c r="JFO1730" s="14"/>
      <c r="JFP1730" s="14"/>
      <c r="JFQ1730" s="14"/>
      <c r="JFR1730" s="14"/>
      <c r="JFS1730" s="14"/>
      <c r="JFT1730" s="14"/>
      <c r="JFU1730" s="14"/>
      <c r="JFV1730" s="14"/>
      <c r="JFW1730" s="14"/>
      <c r="JFX1730" s="14"/>
      <c r="JFY1730" s="14"/>
      <c r="JFZ1730" s="14"/>
      <c r="JGA1730" s="14"/>
      <c r="JGB1730" s="14"/>
      <c r="JGC1730" s="14"/>
      <c r="JGD1730" s="14"/>
      <c r="JGE1730" s="14"/>
      <c r="JGF1730" s="14"/>
      <c r="JGG1730" s="14"/>
      <c r="JGH1730" s="14"/>
      <c r="JGI1730" s="14"/>
      <c r="JGJ1730" s="14"/>
      <c r="JGK1730" s="14"/>
      <c r="JGL1730" s="14"/>
      <c r="JGM1730" s="14"/>
      <c r="JGN1730" s="14"/>
      <c r="JGO1730" s="14"/>
      <c r="JGP1730" s="14"/>
      <c r="JGQ1730" s="14"/>
      <c r="JGR1730" s="14"/>
      <c r="JGS1730" s="14"/>
      <c r="JGT1730" s="14"/>
      <c r="JGU1730" s="14"/>
      <c r="JGV1730" s="14"/>
      <c r="JGW1730" s="14"/>
      <c r="JGX1730" s="14"/>
      <c r="JGY1730" s="14"/>
      <c r="JGZ1730" s="14"/>
      <c r="JHA1730" s="14"/>
      <c r="JHB1730" s="14"/>
      <c r="JHC1730" s="14"/>
      <c r="JHD1730" s="14"/>
      <c r="JHE1730" s="14"/>
      <c r="JHF1730" s="14"/>
      <c r="JHG1730" s="14"/>
      <c r="JHH1730" s="14"/>
      <c r="JHI1730" s="14"/>
      <c r="JHJ1730" s="14"/>
      <c r="JHK1730" s="14"/>
      <c r="JHL1730" s="14"/>
      <c r="JHM1730" s="14"/>
      <c r="JHN1730" s="14"/>
      <c r="JHO1730" s="14"/>
      <c r="JHP1730" s="14"/>
      <c r="JHQ1730" s="14"/>
      <c r="JHR1730" s="14"/>
      <c r="JHS1730" s="14"/>
      <c r="JHT1730" s="14"/>
      <c r="JHU1730" s="14"/>
      <c r="JHV1730" s="14"/>
      <c r="JHW1730" s="14"/>
      <c r="JHX1730" s="14"/>
      <c r="JHY1730" s="14"/>
      <c r="JHZ1730" s="14"/>
      <c r="JIA1730" s="14"/>
      <c r="JIB1730" s="14"/>
      <c r="JIC1730" s="14"/>
      <c r="JID1730" s="14"/>
      <c r="JIE1730" s="14"/>
      <c r="JIF1730" s="14"/>
      <c r="JIG1730" s="14"/>
      <c r="JIH1730" s="14"/>
      <c r="JII1730" s="14"/>
      <c r="JIJ1730" s="14"/>
      <c r="JIK1730" s="14"/>
      <c r="JIL1730" s="14"/>
      <c r="JIM1730" s="14"/>
      <c r="JIN1730" s="14"/>
      <c r="JIO1730" s="14"/>
      <c r="JIP1730" s="14"/>
      <c r="JIQ1730" s="14"/>
      <c r="JIR1730" s="14"/>
      <c r="JIS1730" s="14"/>
      <c r="JIT1730" s="14"/>
      <c r="JIU1730" s="14"/>
      <c r="JIV1730" s="14"/>
      <c r="JIW1730" s="14"/>
      <c r="JIX1730" s="14"/>
      <c r="JIY1730" s="14"/>
      <c r="JIZ1730" s="14"/>
      <c r="JJA1730" s="14"/>
      <c r="JJB1730" s="14"/>
      <c r="JJC1730" s="14"/>
      <c r="JJD1730" s="14"/>
      <c r="JJE1730" s="14"/>
      <c r="JJF1730" s="14"/>
      <c r="JJG1730" s="14"/>
      <c r="JJH1730" s="14"/>
      <c r="JJI1730" s="14"/>
      <c r="JJJ1730" s="14"/>
      <c r="JJK1730" s="14"/>
      <c r="JJL1730" s="14"/>
      <c r="JJM1730" s="14"/>
      <c r="JJN1730" s="14"/>
      <c r="JJO1730" s="14"/>
      <c r="JJP1730" s="14"/>
      <c r="JJQ1730" s="14"/>
      <c r="JJR1730" s="14"/>
      <c r="JJS1730" s="14"/>
      <c r="JJT1730" s="14"/>
      <c r="JJU1730" s="14"/>
      <c r="JJV1730" s="14"/>
      <c r="JJW1730" s="14"/>
      <c r="JJX1730" s="14"/>
      <c r="JJY1730" s="14"/>
      <c r="JJZ1730" s="14"/>
      <c r="JKA1730" s="14"/>
      <c r="JKB1730" s="14"/>
      <c r="JKC1730" s="14"/>
      <c r="JKD1730" s="14"/>
      <c r="JKE1730" s="14"/>
      <c r="JKF1730" s="14"/>
      <c r="JKG1730" s="14"/>
      <c r="JKH1730" s="14"/>
      <c r="JKI1730" s="14"/>
      <c r="JKJ1730" s="14"/>
      <c r="JKK1730" s="14"/>
      <c r="JKL1730" s="14"/>
      <c r="JKM1730" s="14"/>
      <c r="JKN1730" s="14"/>
      <c r="JKO1730" s="14"/>
      <c r="JKP1730" s="14"/>
      <c r="JKQ1730" s="14"/>
      <c r="JKR1730" s="14"/>
      <c r="JKS1730" s="14"/>
      <c r="JKT1730" s="14"/>
      <c r="JKU1730" s="14"/>
      <c r="JKV1730" s="14"/>
      <c r="JKW1730" s="14"/>
      <c r="JKX1730" s="14"/>
      <c r="JKY1730" s="14"/>
      <c r="JKZ1730" s="14"/>
      <c r="JLA1730" s="14"/>
      <c r="JLB1730" s="14"/>
      <c r="JLC1730" s="14"/>
      <c r="JLD1730" s="14"/>
      <c r="JLE1730" s="14"/>
      <c r="JLF1730" s="14"/>
      <c r="JLG1730" s="14"/>
      <c r="JLH1730" s="14"/>
      <c r="JLI1730" s="14"/>
      <c r="JLJ1730" s="14"/>
      <c r="JLK1730" s="14"/>
      <c r="JLL1730" s="14"/>
      <c r="JLM1730" s="14"/>
      <c r="JLN1730" s="14"/>
      <c r="JLO1730" s="14"/>
      <c r="JLP1730" s="14"/>
      <c r="JLQ1730" s="14"/>
      <c r="JLR1730" s="14"/>
      <c r="JLS1730" s="14"/>
      <c r="JLT1730" s="14"/>
      <c r="JLU1730" s="14"/>
      <c r="JLV1730" s="14"/>
      <c r="JLW1730" s="14"/>
      <c r="JLX1730" s="14"/>
      <c r="JLY1730" s="14"/>
      <c r="JLZ1730" s="14"/>
      <c r="JMA1730" s="14"/>
      <c r="JMB1730" s="14"/>
      <c r="JMC1730" s="14"/>
      <c r="JMD1730" s="14"/>
      <c r="JME1730" s="14"/>
      <c r="JMF1730" s="14"/>
      <c r="JMG1730" s="14"/>
      <c r="JMH1730" s="14"/>
      <c r="JMI1730" s="14"/>
      <c r="JMJ1730" s="14"/>
      <c r="JMK1730" s="14"/>
      <c r="JML1730" s="14"/>
      <c r="JMM1730" s="14"/>
      <c r="JMN1730" s="14"/>
      <c r="JMO1730" s="14"/>
      <c r="JMP1730" s="14"/>
      <c r="JMQ1730" s="14"/>
      <c r="JMR1730" s="14"/>
      <c r="JMS1730" s="14"/>
      <c r="JMT1730" s="14"/>
      <c r="JMU1730" s="14"/>
      <c r="JMV1730" s="14"/>
      <c r="JMW1730" s="14"/>
      <c r="JMX1730" s="14"/>
      <c r="JMY1730" s="14"/>
      <c r="JMZ1730" s="14"/>
      <c r="JNA1730" s="14"/>
      <c r="JNB1730" s="14"/>
      <c r="JNC1730" s="14"/>
      <c r="JND1730" s="14"/>
      <c r="JNE1730" s="14"/>
      <c r="JNF1730" s="14"/>
      <c r="JNG1730" s="14"/>
      <c r="JNH1730" s="14"/>
      <c r="JNI1730" s="14"/>
      <c r="JNJ1730" s="14"/>
      <c r="JNK1730" s="14"/>
      <c r="JNL1730" s="14"/>
      <c r="JNM1730" s="14"/>
      <c r="JNN1730" s="14"/>
      <c r="JNO1730" s="14"/>
      <c r="JNP1730" s="14"/>
      <c r="JNQ1730" s="14"/>
      <c r="JNR1730" s="14"/>
      <c r="JNS1730" s="14"/>
      <c r="JNT1730" s="14"/>
      <c r="JNU1730" s="14"/>
      <c r="JNV1730" s="14"/>
      <c r="JNW1730" s="14"/>
      <c r="JNX1730" s="14"/>
      <c r="JNY1730" s="14"/>
      <c r="JNZ1730" s="14"/>
      <c r="JOA1730" s="14"/>
      <c r="JOB1730" s="14"/>
      <c r="JOC1730" s="14"/>
      <c r="JOD1730" s="14"/>
      <c r="JOE1730" s="14"/>
      <c r="JOF1730" s="14"/>
      <c r="JOG1730" s="14"/>
      <c r="JOH1730" s="14"/>
      <c r="JOI1730" s="14"/>
      <c r="JOJ1730" s="14"/>
      <c r="JOK1730" s="14"/>
      <c r="JOL1730" s="14"/>
      <c r="JOM1730" s="14"/>
      <c r="JON1730" s="14"/>
      <c r="JOO1730" s="14"/>
      <c r="JOP1730" s="14"/>
      <c r="JOQ1730" s="14"/>
      <c r="JOR1730" s="14"/>
      <c r="JOS1730" s="14"/>
      <c r="JOT1730" s="14"/>
      <c r="JOU1730" s="14"/>
      <c r="JOV1730" s="14"/>
      <c r="JOW1730" s="14"/>
      <c r="JOX1730" s="14"/>
      <c r="JOY1730" s="14"/>
      <c r="JOZ1730" s="14"/>
      <c r="JPA1730" s="14"/>
      <c r="JPB1730" s="14"/>
      <c r="JPC1730" s="14"/>
      <c r="JPD1730" s="14"/>
      <c r="JPE1730" s="14"/>
      <c r="JPF1730" s="14"/>
      <c r="JPG1730" s="14"/>
      <c r="JPH1730" s="14"/>
      <c r="JPI1730" s="14"/>
      <c r="JPJ1730" s="14"/>
      <c r="JPK1730" s="14"/>
      <c r="JPL1730" s="14"/>
      <c r="JPM1730" s="14"/>
      <c r="JPN1730" s="14"/>
      <c r="JPO1730" s="14"/>
      <c r="JPP1730" s="14"/>
      <c r="JPQ1730" s="14"/>
      <c r="JPR1730" s="14"/>
      <c r="JPS1730" s="14"/>
      <c r="JPT1730" s="14"/>
      <c r="JPU1730" s="14"/>
      <c r="JPV1730" s="14"/>
      <c r="JPW1730" s="14"/>
      <c r="JPX1730" s="14"/>
      <c r="JPY1730" s="14"/>
      <c r="JPZ1730" s="14"/>
      <c r="JQA1730" s="14"/>
      <c r="JQB1730" s="14"/>
      <c r="JQC1730" s="14"/>
      <c r="JQD1730" s="14"/>
      <c r="JQE1730" s="14"/>
      <c r="JQF1730" s="14"/>
      <c r="JQG1730" s="14"/>
      <c r="JQH1730" s="14"/>
      <c r="JQI1730" s="14"/>
      <c r="JQJ1730" s="14"/>
      <c r="JQK1730" s="14"/>
      <c r="JQL1730" s="14"/>
      <c r="JQM1730" s="14"/>
      <c r="JQN1730" s="14"/>
      <c r="JQO1730" s="14"/>
      <c r="JQP1730" s="14"/>
      <c r="JQQ1730" s="14"/>
      <c r="JQR1730" s="14"/>
      <c r="JQS1730" s="14"/>
      <c r="JQT1730" s="14"/>
      <c r="JQU1730" s="14"/>
      <c r="JQV1730" s="14"/>
      <c r="JQW1730" s="14"/>
      <c r="JQX1730" s="14"/>
      <c r="JQY1730" s="14"/>
      <c r="JQZ1730" s="14"/>
      <c r="JRA1730" s="14"/>
      <c r="JRB1730" s="14"/>
      <c r="JRC1730" s="14"/>
      <c r="JRD1730" s="14"/>
      <c r="JRE1730" s="14"/>
      <c r="JRF1730" s="14"/>
      <c r="JRG1730" s="14"/>
      <c r="JRH1730" s="14"/>
      <c r="JRI1730" s="14"/>
      <c r="JRJ1730" s="14"/>
      <c r="JRK1730" s="14"/>
      <c r="JRL1730" s="14"/>
      <c r="JRM1730" s="14"/>
      <c r="JRN1730" s="14"/>
      <c r="JRO1730" s="14"/>
      <c r="JRP1730" s="14"/>
      <c r="JRQ1730" s="14"/>
      <c r="JRR1730" s="14"/>
      <c r="JRS1730" s="14"/>
      <c r="JRT1730" s="14"/>
      <c r="JRU1730" s="14"/>
      <c r="JRV1730" s="14"/>
      <c r="JRW1730" s="14"/>
      <c r="JRX1730" s="14"/>
      <c r="JRY1730" s="14"/>
      <c r="JRZ1730" s="14"/>
      <c r="JSA1730" s="14"/>
      <c r="JSB1730" s="14"/>
      <c r="JSC1730" s="14"/>
      <c r="JSD1730" s="14"/>
      <c r="JSE1730" s="14"/>
      <c r="JSF1730" s="14"/>
      <c r="JSG1730" s="14"/>
      <c r="JSH1730" s="14"/>
      <c r="JSI1730" s="14"/>
      <c r="JSJ1730" s="14"/>
      <c r="JSK1730" s="14"/>
      <c r="JSL1730" s="14"/>
      <c r="JSM1730" s="14"/>
      <c r="JSN1730" s="14"/>
      <c r="JSO1730" s="14"/>
      <c r="JSP1730" s="14"/>
      <c r="JSQ1730" s="14"/>
      <c r="JSR1730" s="14"/>
      <c r="JSS1730" s="14"/>
      <c r="JST1730" s="14"/>
      <c r="JSU1730" s="14"/>
      <c r="JSV1730" s="14"/>
      <c r="JSW1730" s="14"/>
      <c r="JSX1730" s="14"/>
      <c r="JSY1730" s="14"/>
      <c r="JSZ1730" s="14"/>
      <c r="JTA1730" s="14"/>
      <c r="JTB1730" s="14"/>
      <c r="JTC1730" s="14"/>
      <c r="JTD1730" s="14"/>
      <c r="JTE1730" s="14"/>
      <c r="JTF1730" s="14"/>
      <c r="JTG1730" s="14"/>
      <c r="JTH1730" s="14"/>
      <c r="JTI1730" s="14"/>
      <c r="JTJ1730" s="14"/>
      <c r="JTK1730" s="14"/>
      <c r="JTL1730" s="14"/>
      <c r="JTM1730" s="14"/>
      <c r="JTN1730" s="14"/>
      <c r="JTO1730" s="14"/>
      <c r="JTP1730" s="14"/>
      <c r="JTQ1730" s="14"/>
      <c r="JTR1730" s="14"/>
      <c r="JTS1730" s="14"/>
      <c r="JTT1730" s="14"/>
      <c r="JTU1730" s="14"/>
      <c r="JTV1730" s="14"/>
      <c r="JTW1730" s="14"/>
      <c r="JTX1730" s="14"/>
      <c r="JTY1730" s="14"/>
      <c r="JTZ1730" s="14"/>
      <c r="JUA1730" s="14"/>
      <c r="JUB1730" s="14"/>
      <c r="JUC1730" s="14"/>
      <c r="JUD1730" s="14"/>
      <c r="JUE1730" s="14"/>
      <c r="JUF1730" s="14"/>
      <c r="JUG1730" s="14"/>
      <c r="JUH1730" s="14"/>
      <c r="JUI1730" s="14"/>
      <c r="JUJ1730" s="14"/>
      <c r="JUK1730" s="14"/>
      <c r="JUL1730" s="14"/>
      <c r="JUM1730" s="14"/>
      <c r="JUN1730" s="14"/>
      <c r="JUO1730" s="14"/>
      <c r="JUP1730" s="14"/>
      <c r="JUQ1730" s="14"/>
      <c r="JUR1730" s="14"/>
      <c r="JUS1730" s="14"/>
      <c r="JUT1730" s="14"/>
      <c r="JUU1730" s="14"/>
      <c r="JUV1730" s="14"/>
      <c r="JUW1730" s="14"/>
      <c r="JUX1730" s="14"/>
      <c r="JUY1730" s="14"/>
      <c r="JUZ1730" s="14"/>
      <c r="JVA1730" s="14"/>
      <c r="JVB1730" s="14"/>
      <c r="JVC1730" s="14"/>
      <c r="JVD1730" s="14"/>
      <c r="JVE1730" s="14"/>
      <c r="JVF1730" s="14"/>
      <c r="JVG1730" s="14"/>
      <c r="JVH1730" s="14"/>
      <c r="JVI1730" s="14"/>
      <c r="JVJ1730" s="14"/>
      <c r="JVK1730" s="14"/>
      <c r="JVL1730" s="14"/>
      <c r="JVM1730" s="14"/>
      <c r="JVN1730" s="14"/>
      <c r="JVO1730" s="14"/>
      <c r="JVP1730" s="14"/>
      <c r="JVQ1730" s="14"/>
      <c r="JVR1730" s="14"/>
      <c r="JVS1730" s="14"/>
      <c r="JVT1730" s="14"/>
      <c r="JVU1730" s="14"/>
      <c r="JVV1730" s="14"/>
      <c r="JVW1730" s="14"/>
      <c r="JVX1730" s="14"/>
      <c r="JVY1730" s="14"/>
      <c r="JVZ1730" s="14"/>
      <c r="JWA1730" s="14"/>
      <c r="JWB1730" s="14"/>
      <c r="JWC1730" s="14"/>
      <c r="JWD1730" s="14"/>
      <c r="JWE1730" s="14"/>
      <c r="JWF1730" s="14"/>
      <c r="JWG1730" s="14"/>
      <c r="JWH1730" s="14"/>
      <c r="JWI1730" s="14"/>
      <c r="JWJ1730" s="14"/>
      <c r="JWK1730" s="14"/>
      <c r="JWL1730" s="14"/>
      <c r="JWM1730" s="14"/>
      <c r="JWN1730" s="14"/>
      <c r="JWO1730" s="14"/>
      <c r="JWP1730" s="14"/>
      <c r="JWQ1730" s="14"/>
      <c r="JWR1730" s="14"/>
      <c r="JWS1730" s="14"/>
      <c r="JWT1730" s="14"/>
      <c r="JWU1730" s="14"/>
      <c r="JWV1730" s="14"/>
      <c r="JWW1730" s="14"/>
      <c r="JWX1730" s="14"/>
      <c r="JWY1730" s="14"/>
      <c r="JWZ1730" s="14"/>
      <c r="JXA1730" s="14"/>
      <c r="JXB1730" s="14"/>
      <c r="JXC1730" s="14"/>
      <c r="JXD1730" s="14"/>
      <c r="JXE1730" s="14"/>
      <c r="JXF1730" s="14"/>
      <c r="JXG1730" s="14"/>
      <c r="JXH1730" s="14"/>
      <c r="JXI1730" s="14"/>
      <c r="JXJ1730" s="14"/>
      <c r="JXK1730" s="14"/>
      <c r="JXL1730" s="14"/>
      <c r="JXM1730" s="14"/>
      <c r="JXN1730" s="14"/>
      <c r="JXO1730" s="14"/>
      <c r="JXP1730" s="14"/>
      <c r="JXQ1730" s="14"/>
      <c r="JXR1730" s="14"/>
      <c r="JXS1730" s="14"/>
      <c r="JXT1730" s="14"/>
      <c r="JXU1730" s="14"/>
      <c r="JXV1730" s="14"/>
      <c r="JXW1730" s="14"/>
      <c r="JXX1730" s="14"/>
      <c r="JXY1730" s="14"/>
      <c r="JXZ1730" s="14"/>
      <c r="JYA1730" s="14"/>
      <c r="JYB1730" s="14"/>
      <c r="JYC1730" s="14"/>
      <c r="JYD1730" s="14"/>
      <c r="JYE1730" s="14"/>
      <c r="JYF1730" s="14"/>
      <c r="JYG1730" s="14"/>
      <c r="JYH1730" s="14"/>
      <c r="JYI1730" s="14"/>
      <c r="JYJ1730" s="14"/>
      <c r="JYK1730" s="14"/>
      <c r="JYL1730" s="14"/>
      <c r="JYM1730" s="14"/>
      <c r="JYN1730" s="14"/>
      <c r="JYO1730" s="14"/>
      <c r="JYP1730" s="14"/>
      <c r="JYQ1730" s="14"/>
      <c r="JYR1730" s="14"/>
      <c r="JYS1730" s="14"/>
      <c r="JYT1730" s="14"/>
      <c r="JYU1730" s="14"/>
      <c r="JYV1730" s="14"/>
      <c r="JYW1730" s="14"/>
      <c r="JYX1730" s="14"/>
      <c r="JYY1730" s="14"/>
      <c r="JYZ1730" s="14"/>
      <c r="JZA1730" s="14"/>
      <c r="JZB1730" s="14"/>
      <c r="JZC1730" s="14"/>
      <c r="JZD1730" s="14"/>
      <c r="JZE1730" s="14"/>
      <c r="JZF1730" s="14"/>
      <c r="JZG1730" s="14"/>
      <c r="JZH1730" s="14"/>
      <c r="JZI1730" s="14"/>
      <c r="JZJ1730" s="14"/>
      <c r="JZK1730" s="14"/>
      <c r="JZL1730" s="14"/>
      <c r="JZM1730" s="14"/>
      <c r="JZN1730" s="14"/>
      <c r="JZO1730" s="14"/>
      <c r="JZP1730" s="14"/>
      <c r="JZQ1730" s="14"/>
      <c r="JZR1730" s="14"/>
      <c r="JZS1730" s="14"/>
      <c r="JZT1730" s="14"/>
      <c r="JZU1730" s="14"/>
      <c r="JZV1730" s="14"/>
      <c r="JZW1730" s="14"/>
      <c r="JZX1730" s="14"/>
      <c r="JZY1730" s="14"/>
      <c r="JZZ1730" s="14"/>
      <c r="KAA1730" s="14"/>
      <c r="KAB1730" s="14"/>
      <c r="KAC1730" s="14"/>
      <c r="KAD1730" s="14"/>
      <c r="KAE1730" s="14"/>
      <c r="KAF1730" s="14"/>
      <c r="KAG1730" s="14"/>
      <c r="KAH1730" s="14"/>
      <c r="KAI1730" s="14"/>
      <c r="KAJ1730" s="14"/>
      <c r="KAK1730" s="14"/>
      <c r="KAL1730" s="14"/>
      <c r="KAM1730" s="14"/>
      <c r="KAN1730" s="14"/>
      <c r="KAO1730" s="14"/>
      <c r="KAP1730" s="14"/>
      <c r="KAQ1730" s="14"/>
      <c r="KAR1730" s="14"/>
      <c r="KAS1730" s="14"/>
      <c r="KAT1730" s="14"/>
      <c r="KAU1730" s="14"/>
      <c r="KAV1730" s="14"/>
      <c r="KAW1730" s="14"/>
      <c r="KAX1730" s="14"/>
      <c r="KAY1730" s="14"/>
      <c r="KAZ1730" s="14"/>
      <c r="KBA1730" s="14"/>
      <c r="KBB1730" s="14"/>
      <c r="KBC1730" s="14"/>
      <c r="KBD1730" s="14"/>
      <c r="KBE1730" s="14"/>
      <c r="KBF1730" s="14"/>
      <c r="KBG1730" s="14"/>
      <c r="KBH1730" s="14"/>
      <c r="KBI1730" s="14"/>
      <c r="KBJ1730" s="14"/>
      <c r="KBK1730" s="14"/>
      <c r="KBL1730" s="14"/>
      <c r="KBM1730" s="14"/>
      <c r="KBN1730" s="14"/>
      <c r="KBO1730" s="14"/>
      <c r="KBP1730" s="14"/>
      <c r="KBQ1730" s="14"/>
      <c r="KBR1730" s="14"/>
      <c r="KBS1730" s="14"/>
      <c r="KBT1730" s="14"/>
      <c r="KBU1730" s="14"/>
      <c r="KBV1730" s="14"/>
      <c r="KBW1730" s="14"/>
      <c r="KBX1730" s="14"/>
      <c r="KBY1730" s="14"/>
      <c r="KBZ1730" s="14"/>
      <c r="KCA1730" s="14"/>
      <c r="KCB1730" s="14"/>
      <c r="KCC1730" s="14"/>
      <c r="KCD1730" s="14"/>
      <c r="KCE1730" s="14"/>
      <c r="KCF1730" s="14"/>
      <c r="KCG1730" s="14"/>
      <c r="KCH1730" s="14"/>
      <c r="KCI1730" s="14"/>
      <c r="KCJ1730" s="14"/>
      <c r="KCK1730" s="14"/>
      <c r="KCL1730" s="14"/>
      <c r="KCM1730" s="14"/>
      <c r="KCN1730" s="14"/>
      <c r="KCO1730" s="14"/>
      <c r="KCP1730" s="14"/>
      <c r="KCQ1730" s="14"/>
      <c r="KCR1730" s="14"/>
      <c r="KCS1730" s="14"/>
      <c r="KCT1730" s="14"/>
      <c r="KCU1730" s="14"/>
      <c r="KCV1730" s="14"/>
      <c r="KCW1730" s="14"/>
      <c r="KCX1730" s="14"/>
      <c r="KCY1730" s="14"/>
      <c r="KCZ1730" s="14"/>
      <c r="KDA1730" s="14"/>
      <c r="KDB1730" s="14"/>
      <c r="KDC1730" s="14"/>
      <c r="KDD1730" s="14"/>
      <c r="KDE1730" s="14"/>
      <c r="KDF1730" s="14"/>
      <c r="KDG1730" s="14"/>
      <c r="KDH1730" s="14"/>
      <c r="KDI1730" s="14"/>
      <c r="KDJ1730" s="14"/>
      <c r="KDK1730" s="14"/>
      <c r="KDL1730" s="14"/>
      <c r="KDM1730" s="14"/>
      <c r="KDN1730" s="14"/>
      <c r="KDO1730" s="14"/>
      <c r="KDP1730" s="14"/>
      <c r="KDQ1730" s="14"/>
      <c r="KDR1730" s="14"/>
      <c r="KDS1730" s="14"/>
      <c r="KDT1730" s="14"/>
      <c r="KDU1730" s="14"/>
      <c r="KDV1730" s="14"/>
      <c r="KDW1730" s="14"/>
      <c r="KDX1730" s="14"/>
      <c r="KDY1730" s="14"/>
      <c r="KDZ1730" s="14"/>
      <c r="KEA1730" s="14"/>
      <c r="KEB1730" s="14"/>
      <c r="KEC1730" s="14"/>
      <c r="KED1730" s="14"/>
      <c r="KEE1730" s="14"/>
      <c r="KEF1730" s="14"/>
      <c r="KEG1730" s="14"/>
      <c r="KEH1730" s="14"/>
      <c r="KEI1730" s="14"/>
      <c r="KEJ1730" s="14"/>
      <c r="KEK1730" s="14"/>
      <c r="KEL1730" s="14"/>
      <c r="KEM1730" s="14"/>
      <c r="KEN1730" s="14"/>
      <c r="KEO1730" s="14"/>
      <c r="KEP1730" s="14"/>
      <c r="KEQ1730" s="14"/>
      <c r="KER1730" s="14"/>
      <c r="KES1730" s="14"/>
      <c r="KET1730" s="14"/>
      <c r="KEU1730" s="14"/>
      <c r="KEV1730" s="14"/>
      <c r="KEW1730" s="14"/>
      <c r="KEX1730" s="14"/>
      <c r="KEY1730" s="14"/>
      <c r="KEZ1730" s="14"/>
      <c r="KFA1730" s="14"/>
      <c r="KFB1730" s="14"/>
      <c r="KFC1730" s="14"/>
      <c r="KFD1730" s="14"/>
      <c r="KFE1730" s="14"/>
      <c r="KFF1730" s="14"/>
      <c r="KFG1730" s="14"/>
      <c r="KFH1730" s="14"/>
      <c r="KFI1730" s="14"/>
      <c r="KFJ1730" s="14"/>
      <c r="KFK1730" s="14"/>
      <c r="KFL1730" s="14"/>
      <c r="KFM1730" s="14"/>
      <c r="KFN1730" s="14"/>
      <c r="KFO1730" s="14"/>
      <c r="KFP1730" s="14"/>
      <c r="KFQ1730" s="14"/>
      <c r="KFR1730" s="14"/>
      <c r="KFS1730" s="14"/>
      <c r="KFT1730" s="14"/>
      <c r="KFU1730" s="14"/>
      <c r="KFV1730" s="14"/>
      <c r="KFW1730" s="14"/>
      <c r="KFX1730" s="14"/>
      <c r="KFY1730" s="14"/>
      <c r="KFZ1730" s="14"/>
      <c r="KGA1730" s="14"/>
      <c r="KGB1730" s="14"/>
      <c r="KGC1730" s="14"/>
      <c r="KGD1730" s="14"/>
      <c r="KGE1730" s="14"/>
      <c r="KGF1730" s="14"/>
      <c r="KGG1730" s="14"/>
      <c r="KGH1730" s="14"/>
      <c r="KGI1730" s="14"/>
      <c r="KGJ1730" s="14"/>
      <c r="KGK1730" s="14"/>
      <c r="KGL1730" s="14"/>
      <c r="KGM1730" s="14"/>
      <c r="KGN1730" s="14"/>
      <c r="KGO1730" s="14"/>
      <c r="KGP1730" s="14"/>
      <c r="KGQ1730" s="14"/>
      <c r="KGR1730" s="14"/>
      <c r="KGS1730" s="14"/>
      <c r="KGT1730" s="14"/>
      <c r="KGU1730" s="14"/>
      <c r="KGV1730" s="14"/>
      <c r="KGW1730" s="14"/>
      <c r="KGX1730" s="14"/>
      <c r="KGY1730" s="14"/>
      <c r="KGZ1730" s="14"/>
      <c r="KHA1730" s="14"/>
      <c r="KHB1730" s="14"/>
      <c r="KHC1730" s="14"/>
      <c r="KHD1730" s="14"/>
      <c r="KHE1730" s="14"/>
      <c r="KHF1730" s="14"/>
      <c r="KHG1730" s="14"/>
      <c r="KHH1730" s="14"/>
      <c r="KHI1730" s="14"/>
      <c r="KHJ1730" s="14"/>
      <c r="KHK1730" s="14"/>
      <c r="KHL1730" s="14"/>
      <c r="KHM1730" s="14"/>
      <c r="KHN1730" s="14"/>
      <c r="KHO1730" s="14"/>
      <c r="KHP1730" s="14"/>
      <c r="KHQ1730" s="14"/>
      <c r="KHR1730" s="14"/>
      <c r="KHS1730" s="14"/>
      <c r="KHT1730" s="14"/>
      <c r="KHU1730" s="14"/>
      <c r="KHV1730" s="14"/>
      <c r="KHW1730" s="14"/>
      <c r="KHX1730" s="14"/>
      <c r="KHY1730" s="14"/>
      <c r="KHZ1730" s="14"/>
      <c r="KIA1730" s="14"/>
      <c r="KIB1730" s="14"/>
      <c r="KIC1730" s="14"/>
      <c r="KID1730" s="14"/>
      <c r="KIE1730" s="14"/>
      <c r="KIF1730" s="14"/>
      <c r="KIG1730" s="14"/>
      <c r="KIH1730" s="14"/>
      <c r="KII1730" s="14"/>
      <c r="KIJ1730" s="14"/>
      <c r="KIK1730" s="14"/>
      <c r="KIL1730" s="14"/>
      <c r="KIM1730" s="14"/>
      <c r="KIN1730" s="14"/>
      <c r="KIO1730" s="14"/>
      <c r="KIP1730" s="14"/>
      <c r="KIQ1730" s="14"/>
      <c r="KIR1730" s="14"/>
      <c r="KIS1730" s="14"/>
      <c r="KIT1730" s="14"/>
      <c r="KIU1730" s="14"/>
      <c r="KIV1730" s="14"/>
      <c r="KIW1730" s="14"/>
      <c r="KIX1730" s="14"/>
      <c r="KIY1730" s="14"/>
      <c r="KIZ1730" s="14"/>
      <c r="KJA1730" s="14"/>
      <c r="KJB1730" s="14"/>
      <c r="KJC1730" s="14"/>
      <c r="KJD1730" s="14"/>
      <c r="KJE1730" s="14"/>
      <c r="KJF1730" s="14"/>
      <c r="KJG1730" s="14"/>
      <c r="KJH1730" s="14"/>
      <c r="KJI1730" s="14"/>
      <c r="KJJ1730" s="14"/>
      <c r="KJK1730" s="14"/>
      <c r="KJL1730" s="14"/>
      <c r="KJM1730" s="14"/>
      <c r="KJN1730" s="14"/>
      <c r="KJO1730" s="14"/>
      <c r="KJP1730" s="14"/>
      <c r="KJQ1730" s="14"/>
      <c r="KJR1730" s="14"/>
      <c r="KJS1730" s="14"/>
      <c r="KJT1730" s="14"/>
      <c r="KJU1730" s="14"/>
      <c r="KJV1730" s="14"/>
      <c r="KJW1730" s="14"/>
      <c r="KJX1730" s="14"/>
      <c r="KJY1730" s="14"/>
      <c r="KJZ1730" s="14"/>
      <c r="KKA1730" s="14"/>
      <c r="KKB1730" s="14"/>
      <c r="KKC1730" s="14"/>
      <c r="KKD1730" s="14"/>
      <c r="KKE1730" s="14"/>
      <c r="KKF1730" s="14"/>
      <c r="KKG1730" s="14"/>
      <c r="KKH1730" s="14"/>
      <c r="KKI1730" s="14"/>
      <c r="KKJ1730" s="14"/>
      <c r="KKK1730" s="14"/>
      <c r="KKL1730" s="14"/>
      <c r="KKM1730" s="14"/>
      <c r="KKN1730" s="14"/>
      <c r="KKO1730" s="14"/>
      <c r="KKP1730" s="14"/>
      <c r="KKQ1730" s="14"/>
      <c r="KKR1730" s="14"/>
      <c r="KKS1730" s="14"/>
      <c r="KKT1730" s="14"/>
      <c r="KKU1730" s="14"/>
      <c r="KKV1730" s="14"/>
      <c r="KKW1730" s="14"/>
      <c r="KKX1730" s="14"/>
      <c r="KKY1730" s="14"/>
      <c r="KKZ1730" s="14"/>
      <c r="KLA1730" s="14"/>
      <c r="KLB1730" s="14"/>
      <c r="KLC1730" s="14"/>
      <c r="KLD1730" s="14"/>
      <c r="KLE1730" s="14"/>
      <c r="KLF1730" s="14"/>
      <c r="KLG1730" s="14"/>
      <c r="KLH1730" s="14"/>
      <c r="KLI1730" s="14"/>
      <c r="KLJ1730" s="14"/>
      <c r="KLK1730" s="14"/>
      <c r="KLL1730" s="14"/>
      <c r="KLM1730" s="14"/>
      <c r="KLN1730" s="14"/>
      <c r="KLO1730" s="14"/>
      <c r="KLP1730" s="14"/>
      <c r="KLQ1730" s="14"/>
      <c r="KLR1730" s="14"/>
      <c r="KLS1730" s="14"/>
      <c r="KLT1730" s="14"/>
      <c r="KLU1730" s="14"/>
      <c r="KLV1730" s="14"/>
      <c r="KLW1730" s="14"/>
      <c r="KLX1730" s="14"/>
      <c r="KLY1730" s="14"/>
      <c r="KLZ1730" s="14"/>
      <c r="KMA1730" s="14"/>
      <c r="KMB1730" s="14"/>
      <c r="KMC1730" s="14"/>
      <c r="KMD1730" s="14"/>
      <c r="KME1730" s="14"/>
      <c r="KMF1730" s="14"/>
      <c r="KMG1730" s="14"/>
      <c r="KMH1730" s="14"/>
      <c r="KMI1730" s="14"/>
      <c r="KMJ1730" s="14"/>
      <c r="KMK1730" s="14"/>
      <c r="KML1730" s="14"/>
      <c r="KMM1730" s="14"/>
      <c r="KMN1730" s="14"/>
      <c r="KMO1730" s="14"/>
      <c r="KMP1730" s="14"/>
      <c r="KMQ1730" s="14"/>
      <c r="KMR1730" s="14"/>
      <c r="KMS1730" s="14"/>
      <c r="KMT1730" s="14"/>
      <c r="KMU1730" s="14"/>
      <c r="KMV1730" s="14"/>
      <c r="KMW1730" s="14"/>
      <c r="KMX1730" s="14"/>
      <c r="KMY1730" s="14"/>
      <c r="KMZ1730" s="14"/>
      <c r="KNA1730" s="14"/>
      <c r="KNB1730" s="14"/>
      <c r="KNC1730" s="14"/>
      <c r="KND1730" s="14"/>
      <c r="KNE1730" s="14"/>
      <c r="KNF1730" s="14"/>
      <c r="KNG1730" s="14"/>
      <c r="KNH1730" s="14"/>
      <c r="KNI1730" s="14"/>
      <c r="KNJ1730" s="14"/>
      <c r="KNK1730" s="14"/>
      <c r="KNL1730" s="14"/>
      <c r="KNM1730" s="14"/>
      <c r="KNN1730" s="14"/>
      <c r="KNO1730" s="14"/>
      <c r="KNP1730" s="14"/>
      <c r="KNQ1730" s="14"/>
      <c r="KNR1730" s="14"/>
      <c r="KNS1730" s="14"/>
      <c r="KNT1730" s="14"/>
      <c r="KNU1730" s="14"/>
      <c r="KNV1730" s="14"/>
      <c r="KNW1730" s="14"/>
      <c r="KNX1730" s="14"/>
      <c r="KNY1730" s="14"/>
      <c r="KNZ1730" s="14"/>
      <c r="KOA1730" s="14"/>
      <c r="KOB1730" s="14"/>
      <c r="KOC1730" s="14"/>
      <c r="KOD1730" s="14"/>
      <c r="KOE1730" s="14"/>
      <c r="KOF1730" s="14"/>
      <c r="KOG1730" s="14"/>
      <c r="KOH1730" s="14"/>
      <c r="KOI1730" s="14"/>
      <c r="KOJ1730" s="14"/>
      <c r="KOK1730" s="14"/>
      <c r="KOL1730" s="14"/>
      <c r="KOM1730" s="14"/>
      <c r="KON1730" s="14"/>
      <c r="KOO1730" s="14"/>
      <c r="KOP1730" s="14"/>
      <c r="KOQ1730" s="14"/>
      <c r="KOR1730" s="14"/>
      <c r="KOS1730" s="14"/>
      <c r="KOT1730" s="14"/>
      <c r="KOU1730" s="14"/>
      <c r="KOV1730" s="14"/>
      <c r="KOW1730" s="14"/>
      <c r="KOX1730" s="14"/>
      <c r="KOY1730" s="14"/>
      <c r="KOZ1730" s="14"/>
      <c r="KPA1730" s="14"/>
      <c r="KPB1730" s="14"/>
      <c r="KPC1730" s="14"/>
      <c r="KPD1730" s="14"/>
      <c r="KPE1730" s="14"/>
      <c r="KPF1730" s="14"/>
      <c r="KPG1730" s="14"/>
      <c r="KPH1730" s="14"/>
      <c r="KPI1730" s="14"/>
      <c r="KPJ1730" s="14"/>
      <c r="KPK1730" s="14"/>
      <c r="KPL1730" s="14"/>
      <c r="KPM1730" s="14"/>
      <c r="KPN1730" s="14"/>
      <c r="KPO1730" s="14"/>
      <c r="KPP1730" s="14"/>
      <c r="KPQ1730" s="14"/>
      <c r="KPR1730" s="14"/>
      <c r="KPS1730" s="14"/>
      <c r="KPT1730" s="14"/>
      <c r="KPU1730" s="14"/>
      <c r="KPV1730" s="14"/>
      <c r="KPW1730" s="14"/>
      <c r="KPX1730" s="14"/>
      <c r="KPY1730" s="14"/>
      <c r="KPZ1730" s="14"/>
      <c r="KQA1730" s="14"/>
      <c r="KQB1730" s="14"/>
      <c r="KQC1730" s="14"/>
      <c r="KQD1730" s="14"/>
      <c r="KQE1730" s="14"/>
      <c r="KQF1730" s="14"/>
      <c r="KQG1730" s="14"/>
      <c r="KQH1730" s="14"/>
      <c r="KQI1730" s="14"/>
      <c r="KQJ1730" s="14"/>
      <c r="KQK1730" s="14"/>
      <c r="KQL1730" s="14"/>
      <c r="KQM1730" s="14"/>
      <c r="KQN1730" s="14"/>
      <c r="KQO1730" s="14"/>
      <c r="KQP1730" s="14"/>
      <c r="KQQ1730" s="14"/>
      <c r="KQR1730" s="14"/>
      <c r="KQS1730" s="14"/>
      <c r="KQT1730" s="14"/>
      <c r="KQU1730" s="14"/>
      <c r="KQV1730" s="14"/>
      <c r="KQW1730" s="14"/>
      <c r="KQX1730" s="14"/>
      <c r="KQY1730" s="14"/>
      <c r="KQZ1730" s="14"/>
      <c r="KRA1730" s="14"/>
      <c r="KRB1730" s="14"/>
      <c r="KRC1730" s="14"/>
      <c r="KRD1730" s="14"/>
      <c r="KRE1730" s="14"/>
      <c r="KRF1730" s="14"/>
      <c r="KRG1730" s="14"/>
      <c r="KRH1730" s="14"/>
      <c r="KRI1730" s="14"/>
      <c r="KRJ1730" s="14"/>
      <c r="KRK1730" s="14"/>
      <c r="KRL1730" s="14"/>
      <c r="KRM1730" s="14"/>
      <c r="KRN1730" s="14"/>
      <c r="KRO1730" s="14"/>
      <c r="KRP1730" s="14"/>
      <c r="KRQ1730" s="14"/>
      <c r="KRR1730" s="14"/>
      <c r="KRS1730" s="14"/>
      <c r="KRT1730" s="14"/>
      <c r="KRU1730" s="14"/>
      <c r="KRV1730" s="14"/>
      <c r="KRW1730" s="14"/>
      <c r="KRX1730" s="14"/>
      <c r="KRY1730" s="14"/>
      <c r="KRZ1730" s="14"/>
      <c r="KSA1730" s="14"/>
      <c r="KSB1730" s="14"/>
      <c r="KSC1730" s="14"/>
      <c r="KSD1730" s="14"/>
      <c r="KSE1730" s="14"/>
      <c r="KSF1730" s="14"/>
      <c r="KSG1730" s="14"/>
      <c r="KSH1730" s="14"/>
      <c r="KSI1730" s="14"/>
      <c r="KSJ1730" s="14"/>
      <c r="KSK1730" s="14"/>
      <c r="KSL1730" s="14"/>
      <c r="KSM1730" s="14"/>
      <c r="KSN1730" s="14"/>
      <c r="KSO1730" s="14"/>
      <c r="KSP1730" s="14"/>
      <c r="KSQ1730" s="14"/>
      <c r="KSR1730" s="14"/>
      <c r="KSS1730" s="14"/>
      <c r="KST1730" s="14"/>
      <c r="KSU1730" s="14"/>
      <c r="KSV1730" s="14"/>
      <c r="KSW1730" s="14"/>
      <c r="KSX1730" s="14"/>
      <c r="KSY1730" s="14"/>
      <c r="KSZ1730" s="14"/>
      <c r="KTA1730" s="14"/>
      <c r="KTB1730" s="14"/>
      <c r="KTC1730" s="14"/>
      <c r="KTD1730" s="14"/>
      <c r="KTE1730" s="14"/>
      <c r="KTF1730" s="14"/>
      <c r="KTG1730" s="14"/>
      <c r="KTH1730" s="14"/>
      <c r="KTI1730" s="14"/>
      <c r="KTJ1730" s="14"/>
      <c r="KTK1730" s="14"/>
      <c r="KTL1730" s="14"/>
      <c r="KTM1730" s="14"/>
      <c r="KTN1730" s="14"/>
      <c r="KTO1730" s="14"/>
      <c r="KTP1730" s="14"/>
      <c r="KTQ1730" s="14"/>
      <c r="KTR1730" s="14"/>
      <c r="KTS1730" s="14"/>
      <c r="KTT1730" s="14"/>
      <c r="KTU1730" s="14"/>
      <c r="KTV1730" s="14"/>
      <c r="KTW1730" s="14"/>
      <c r="KTX1730" s="14"/>
      <c r="KTY1730" s="14"/>
      <c r="KTZ1730" s="14"/>
      <c r="KUA1730" s="14"/>
      <c r="KUB1730" s="14"/>
      <c r="KUC1730" s="14"/>
      <c r="KUD1730" s="14"/>
      <c r="KUE1730" s="14"/>
      <c r="KUF1730" s="14"/>
      <c r="KUG1730" s="14"/>
      <c r="KUH1730" s="14"/>
      <c r="KUI1730" s="14"/>
      <c r="KUJ1730" s="14"/>
      <c r="KUK1730" s="14"/>
      <c r="KUL1730" s="14"/>
      <c r="KUM1730" s="14"/>
      <c r="KUN1730" s="14"/>
      <c r="KUO1730" s="14"/>
      <c r="KUP1730" s="14"/>
      <c r="KUQ1730" s="14"/>
      <c r="KUR1730" s="14"/>
      <c r="KUS1730" s="14"/>
      <c r="KUT1730" s="14"/>
      <c r="KUU1730" s="14"/>
      <c r="KUV1730" s="14"/>
      <c r="KUW1730" s="14"/>
      <c r="KUX1730" s="14"/>
      <c r="KUY1730" s="14"/>
      <c r="KUZ1730" s="14"/>
      <c r="KVA1730" s="14"/>
      <c r="KVB1730" s="14"/>
      <c r="KVC1730" s="14"/>
      <c r="KVD1730" s="14"/>
      <c r="KVE1730" s="14"/>
      <c r="KVF1730" s="14"/>
      <c r="KVG1730" s="14"/>
      <c r="KVH1730" s="14"/>
      <c r="KVI1730" s="14"/>
      <c r="KVJ1730" s="14"/>
      <c r="KVK1730" s="14"/>
      <c r="KVL1730" s="14"/>
      <c r="KVM1730" s="14"/>
      <c r="KVN1730" s="14"/>
      <c r="KVO1730" s="14"/>
      <c r="KVP1730" s="14"/>
      <c r="KVQ1730" s="14"/>
      <c r="KVR1730" s="14"/>
      <c r="KVS1730" s="14"/>
      <c r="KVT1730" s="14"/>
      <c r="KVU1730" s="14"/>
      <c r="KVV1730" s="14"/>
      <c r="KVW1730" s="14"/>
      <c r="KVX1730" s="14"/>
      <c r="KVY1730" s="14"/>
      <c r="KVZ1730" s="14"/>
      <c r="KWA1730" s="14"/>
      <c r="KWB1730" s="14"/>
      <c r="KWC1730" s="14"/>
      <c r="KWD1730" s="14"/>
      <c r="KWE1730" s="14"/>
      <c r="KWF1730" s="14"/>
      <c r="KWG1730" s="14"/>
      <c r="KWH1730" s="14"/>
      <c r="KWI1730" s="14"/>
      <c r="KWJ1730" s="14"/>
      <c r="KWK1730" s="14"/>
      <c r="KWL1730" s="14"/>
      <c r="KWM1730" s="14"/>
      <c r="KWN1730" s="14"/>
      <c r="KWO1730" s="14"/>
      <c r="KWP1730" s="14"/>
      <c r="KWQ1730" s="14"/>
      <c r="KWR1730" s="14"/>
      <c r="KWS1730" s="14"/>
      <c r="KWT1730" s="14"/>
      <c r="KWU1730" s="14"/>
      <c r="KWV1730" s="14"/>
      <c r="KWW1730" s="14"/>
      <c r="KWX1730" s="14"/>
      <c r="KWY1730" s="14"/>
      <c r="KWZ1730" s="14"/>
      <c r="KXA1730" s="14"/>
      <c r="KXB1730" s="14"/>
      <c r="KXC1730" s="14"/>
      <c r="KXD1730" s="14"/>
      <c r="KXE1730" s="14"/>
      <c r="KXF1730" s="14"/>
      <c r="KXG1730" s="14"/>
      <c r="KXH1730" s="14"/>
      <c r="KXI1730" s="14"/>
      <c r="KXJ1730" s="14"/>
      <c r="KXK1730" s="14"/>
      <c r="KXL1730" s="14"/>
      <c r="KXM1730" s="14"/>
      <c r="KXN1730" s="14"/>
      <c r="KXO1730" s="14"/>
      <c r="KXP1730" s="14"/>
      <c r="KXQ1730" s="14"/>
      <c r="KXR1730" s="14"/>
      <c r="KXS1730" s="14"/>
      <c r="KXT1730" s="14"/>
      <c r="KXU1730" s="14"/>
      <c r="KXV1730" s="14"/>
      <c r="KXW1730" s="14"/>
      <c r="KXX1730" s="14"/>
      <c r="KXY1730" s="14"/>
      <c r="KXZ1730" s="14"/>
      <c r="KYA1730" s="14"/>
      <c r="KYB1730" s="14"/>
      <c r="KYC1730" s="14"/>
      <c r="KYD1730" s="14"/>
      <c r="KYE1730" s="14"/>
      <c r="KYF1730" s="14"/>
      <c r="KYG1730" s="14"/>
      <c r="KYH1730" s="14"/>
      <c r="KYI1730" s="14"/>
      <c r="KYJ1730" s="14"/>
      <c r="KYK1730" s="14"/>
      <c r="KYL1730" s="14"/>
      <c r="KYM1730" s="14"/>
      <c r="KYN1730" s="14"/>
      <c r="KYO1730" s="14"/>
      <c r="KYP1730" s="14"/>
      <c r="KYQ1730" s="14"/>
      <c r="KYR1730" s="14"/>
      <c r="KYS1730" s="14"/>
      <c r="KYT1730" s="14"/>
      <c r="KYU1730" s="14"/>
      <c r="KYV1730" s="14"/>
      <c r="KYW1730" s="14"/>
      <c r="KYX1730" s="14"/>
      <c r="KYY1730" s="14"/>
      <c r="KYZ1730" s="14"/>
      <c r="KZA1730" s="14"/>
      <c r="KZB1730" s="14"/>
      <c r="KZC1730" s="14"/>
      <c r="KZD1730" s="14"/>
      <c r="KZE1730" s="14"/>
      <c r="KZF1730" s="14"/>
      <c r="KZG1730" s="14"/>
      <c r="KZH1730" s="14"/>
      <c r="KZI1730" s="14"/>
      <c r="KZJ1730" s="14"/>
      <c r="KZK1730" s="14"/>
      <c r="KZL1730" s="14"/>
      <c r="KZM1730" s="14"/>
      <c r="KZN1730" s="14"/>
      <c r="KZO1730" s="14"/>
      <c r="KZP1730" s="14"/>
      <c r="KZQ1730" s="14"/>
      <c r="KZR1730" s="14"/>
      <c r="KZS1730" s="14"/>
      <c r="KZT1730" s="14"/>
      <c r="KZU1730" s="14"/>
      <c r="KZV1730" s="14"/>
      <c r="KZW1730" s="14"/>
      <c r="KZX1730" s="14"/>
      <c r="KZY1730" s="14"/>
      <c r="KZZ1730" s="14"/>
      <c r="LAA1730" s="14"/>
      <c r="LAB1730" s="14"/>
      <c r="LAC1730" s="14"/>
      <c r="LAD1730" s="14"/>
      <c r="LAE1730" s="14"/>
      <c r="LAF1730" s="14"/>
      <c r="LAG1730" s="14"/>
      <c r="LAH1730" s="14"/>
      <c r="LAI1730" s="14"/>
      <c r="LAJ1730" s="14"/>
      <c r="LAK1730" s="14"/>
      <c r="LAL1730" s="14"/>
      <c r="LAM1730" s="14"/>
      <c r="LAN1730" s="14"/>
      <c r="LAO1730" s="14"/>
      <c r="LAP1730" s="14"/>
      <c r="LAQ1730" s="14"/>
      <c r="LAR1730" s="14"/>
      <c r="LAS1730" s="14"/>
      <c r="LAT1730" s="14"/>
      <c r="LAU1730" s="14"/>
      <c r="LAV1730" s="14"/>
      <c r="LAW1730" s="14"/>
      <c r="LAX1730" s="14"/>
      <c r="LAY1730" s="14"/>
      <c r="LAZ1730" s="14"/>
      <c r="LBA1730" s="14"/>
      <c r="LBB1730" s="14"/>
      <c r="LBC1730" s="14"/>
      <c r="LBD1730" s="14"/>
      <c r="LBE1730" s="14"/>
      <c r="LBF1730" s="14"/>
      <c r="LBG1730" s="14"/>
      <c r="LBH1730" s="14"/>
      <c r="LBI1730" s="14"/>
      <c r="LBJ1730" s="14"/>
      <c r="LBK1730" s="14"/>
      <c r="LBL1730" s="14"/>
      <c r="LBM1730" s="14"/>
      <c r="LBN1730" s="14"/>
      <c r="LBO1730" s="14"/>
      <c r="LBP1730" s="14"/>
      <c r="LBQ1730" s="14"/>
      <c r="LBR1730" s="14"/>
      <c r="LBS1730" s="14"/>
      <c r="LBT1730" s="14"/>
      <c r="LBU1730" s="14"/>
      <c r="LBV1730" s="14"/>
      <c r="LBW1730" s="14"/>
      <c r="LBX1730" s="14"/>
      <c r="LBY1730" s="14"/>
      <c r="LBZ1730" s="14"/>
      <c r="LCA1730" s="14"/>
      <c r="LCB1730" s="14"/>
      <c r="LCC1730" s="14"/>
      <c r="LCD1730" s="14"/>
      <c r="LCE1730" s="14"/>
      <c r="LCF1730" s="14"/>
      <c r="LCG1730" s="14"/>
      <c r="LCH1730" s="14"/>
      <c r="LCI1730" s="14"/>
      <c r="LCJ1730" s="14"/>
      <c r="LCK1730" s="14"/>
      <c r="LCL1730" s="14"/>
      <c r="LCM1730" s="14"/>
      <c r="LCN1730" s="14"/>
      <c r="LCO1730" s="14"/>
      <c r="LCP1730" s="14"/>
      <c r="LCQ1730" s="14"/>
      <c r="LCR1730" s="14"/>
      <c r="LCS1730" s="14"/>
      <c r="LCT1730" s="14"/>
      <c r="LCU1730" s="14"/>
      <c r="LCV1730" s="14"/>
      <c r="LCW1730" s="14"/>
      <c r="LCX1730" s="14"/>
      <c r="LCY1730" s="14"/>
      <c r="LCZ1730" s="14"/>
      <c r="LDA1730" s="14"/>
      <c r="LDB1730" s="14"/>
      <c r="LDC1730" s="14"/>
      <c r="LDD1730" s="14"/>
      <c r="LDE1730" s="14"/>
      <c r="LDF1730" s="14"/>
      <c r="LDG1730" s="14"/>
      <c r="LDH1730" s="14"/>
      <c r="LDI1730" s="14"/>
      <c r="LDJ1730" s="14"/>
      <c r="LDK1730" s="14"/>
      <c r="LDL1730" s="14"/>
      <c r="LDM1730" s="14"/>
      <c r="LDN1730" s="14"/>
      <c r="LDO1730" s="14"/>
      <c r="LDP1730" s="14"/>
      <c r="LDQ1730" s="14"/>
      <c r="LDR1730" s="14"/>
      <c r="LDS1730" s="14"/>
      <c r="LDT1730" s="14"/>
      <c r="LDU1730" s="14"/>
      <c r="LDV1730" s="14"/>
      <c r="LDW1730" s="14"/>
      <c r="LDX1730" s="14"/>
      <c r="LDY1730" s="14"/>
      <c r="LDZ1730" s="14"/>
      <c r="LEA1730" s="14"/>
      <c r="LEB1730" s="14"/>
      <c r="LEC1730" s="14"/>
      <c r="LED1730" s="14"/>
      <c r="LEE1730" s="14"/>
      <c r="LEF1730" s="14"/>
      <c r="LEG1730" s="14"/>
      <c r="LEH1730" s="14"/>
      <c r="LEI1730" s="14"/>
      <c r="LEJ1730" s="14"/>
      <c r="LEK1730" s="14"/>
      <c r="LEL1730" s="14"/>
      <c r="LEM1730" s="14"/>
      <c r="LEN1730" s="14"/>
      <c r="LEO1730" s="14"/>
      <c r="LEP1730" s="14"/>
      <c r="LEQ1730" s="14"/>
      <c r="LER1730" s="14"/>
      <c r="LES1730" s="14"/>
      <c r="LET1730" s="14"/>
      <c r="LEU1730" s="14"/>
      <c r="LEV1730" s="14"/>
      <c r="LEW1730" s="14"/>
      <c r="LEX1730" s="14"/>
      <c r="LEY1730" s="14"/>
      <c r="LEZ1730" s="14"/>
      <c r="LFA1730" s="14"/>
      <c r="LFB1730" s="14"/>
      <c r="LFC1730" s="14"/>
      <c r="LFD1730" s="14"/>
      <c r="LFE1730" s="14"/>
      <c r="LFF1730" s="14"/>
      <c r="LFG1730" s="14"/>
      <c r="LFH1730" s="14"/>
      <c r="LFI1730" s="14"/>
      <c r="LFJ1730" s="14"/>
      <c r="LFK1730" s="14"/>
      <c r="LFL1730" s="14"/>
      <c r="LFM1730" s="14"/>
      <c r="LFN1730" s="14"/>
      <c r="LFO1730" s="14"/>
      <c r="LFP1730" s="14"/>
      <c r="LFQ1730" s="14"/>
      <c r="LFR1730" s="14"/>
      <c r="LFS1730" s="14"/>
      <c r="LFT1730" s="14"/>
      <c r="LFU1730" s="14"/>
      <c r="LFV1730" s="14"/>
      <c r="LFW1730" s="14"/>
      <c r="LFX1730" s="14"/>
      <c r="LFY1730" s="14"/>
      <c r="LFZ1730" s="14"/>
      <c r="LGA1730" s="14"/>
      <c r="LGB1730" s="14"/>
      <c r="LGC1730" s="14"/>
      <c r="LGD1730" s="14"/>
      <c r="LGE1730" s="14"/>
      <c r="LGF1730" s="14"/>
      <c r="LGG1730" s="14"/>
      <c r="LGH1730" s="14"/>
      <c r="LGI1730" s="14"/>
      <c r="LGJ1730" s="14"/>
      <c r="LGK1730" s="14"/>
      <c r="LGL1730" s="14"/>
      <c r="LGM1730" s="14"/>
      <c r="LGN1730" s="14"/>
      <c r="LGO1730" s="14"/>
      <c r="LGP1730" s="14"/>
      <c r="LGQ1730" s="14"/>
      <c r="LGR1730" s="14"/>
      <c r="LGS1730" s="14"/>
      <c r="LGT1730" s="14"/>
      <c r="LGU1730" s="14"/>
      <c r="LGV1730" s="14"/>
      <c r="LGW1730" s="14"/>
      <c r="LGX1730" s="14"/>
      <c r="LGY1730" s="14"/>
      <c r="LGZ1730" s="14"/>
      <c r="LHA1730" s="14"/>
      <c r="LHB1730" s="14"/>
      <c r="LHC1730" s="14"/>
      <c r="LHD1730" s="14"/>
      <c r="LHE1730" s="14"/>
      <c r="LHF1730" s="14"/>
      <c r="LHG1730" s="14"/>
      <c r="LHH1730" s="14"/>
      <c r="LHI1730" s="14"/>
      <c r="LHJ1730" s="14"/>
      <c r="LHK1730" s="14"/>
      <c r="LHL1730" s="14"/>
      <c r="LHM1730" s="14"/>
      <c r="LHN1730" s="14"/>
      <c r="LHO1730" s="14"/>
      <c r="LHP1730" s="14"/>
      <c r="LHQ1730" s="14"/>
      <c r="LHR1730" s="14"/>
      <c r="LHS1730" s="14"/>
      <c r="LHT1730" s="14"/>
      <c r="LHU1730" s="14"/>
      <c r="LHV1730" s="14"/>
      <c r="LHW1730" s="14"/>
      <c r="LHX1730" s="14"/>
      <c r="LHY1730" s="14"/>
      <c r="LHZ1730" s="14"/>
      <c r="LIA1730" s="14"/>
      <c r="LIB1730" s="14"/>
      <c r="LIC1730" s="14"/>
      <c r="LID1730" s="14"/>
      <c r="LIE1730" s="14"/>
      <c r="LIF1730" s="14"/>
      <c r="LIG1730" s="14"/>
      <c r="LIH1730" s="14"/>
      <c r="LII1730" s="14"/>
      <c r="LIJ1730" s="14"/>
      <c r="LIK1730" s="14"/>
      <c r="LIL1730" s="14"/>
      <c r="LIM1730" s="14"/>
      <c r="LIN1730" s="14"/>
      <c r="LIO1730" s="14"/>
      <c r="LIP1730" s="14"/>
      <c r="LIQ1730" s="14"/>
      <c r="LIR1730" s="14"/>
      <c r="LIS1730" s="14"/>
      <c r="LIT1730" s="14"/>
      <c r="LIU1730" s="14"/>
      <c r="LIV1730" s="14"/>
      <c r="LIW1730" s="14"/>
      <c r="LIX1730" s="14"/>
      <c r="LIY1730" s="14"/>
      <c r="LIZ1730" s="14"/>
      <c r="LJA1730" s="14"/>
      <c r="LJB1730" s="14"/>
      <c r="LJC1730" s="14"/>
      <c r="LJD1730" s="14"/>
      <c r="LJE1730" s="14"/>
      <c r="LJF1730" s="14"/>
      <c r="LJG1730" s="14"/>
      <c r="LJH1730" s="14"/>
      <c r="LJI1730" s="14"/>
      <c r="LJJ1730" s="14"/>
      <c r="LJK1730" s="14"/>
      <c r="LJL1730" s="14"/>
      <c r="LJM1730" s="14"/>
      <c r="LJN1730" s="14"/>
      <c r="LJO1730" s="14"/>
      <c r="LJP1730" s="14"/>
      <c r="LJQ1730" s="14"/>
      <c r="LJR1730" s="14"/>
      <c r="LJS1730" s="14"/>
      <c r="LJT1730" s="14"/>
      <c r="LJU1730" s="14"/>
      <c r="LJV1730" s="14"/>
      <c r="LJW1730" s="14"/>
      <c r="LJX1730" s="14"/>
      <c r="LJY1730" s="14"/>
      <c r="LJZ1730" s="14"/>
      <c r="LKA1730" s="14"/>
      <c r="LKB1730" s="14"/>
      <c r="LKC1730" s="14"/>
      <c r="LKD1730" s="14"/>
      <c r="LKE1730" s="14"/>
      <c r="LKF1730" s="14"/>
      <c r="LKG1730" s="14"/>
      <c r="LKH1730" s="14"/>
      <c r="LKI1730" s="14"/>
      <c r="LKJ1730" s="14"/>
      <c r="LKK1730" s="14"/>
      <c r="LKL1730" s="14"/>
      <c r="LKM1730" s="14"/>
      <c r="LKN1730" s="14"/>
      <c r="LKO1730" s="14"/>
      <c r="LKP1730" s="14"/>
      <c r="LKQ1730" s="14"/>
      <c r="LKR1730" s="14"/>
      <c r="LKS1730" s="14"/>
      <c r="LKT1730" s="14"/>
      <c r="LKU1730" s="14"/>
      <c r="LKV1730" s="14"/>
      <c r="LKW1730" s="14"/>
      <c r="LKX1730" s="14"/>
      <c r="LKY1730" s="14"/>
      <c r="LKZ1730" s="14"/>
      <c r="LLA1730" s="14"/>
      <c r="LLB1730" s="14"/>
      <c r="LLC1730" s="14"/>
      <c r="LLD1730" s="14"/>
      <c r="LLE1730" s="14"/>
      <c r="LLF1730" s="14"/>
      <c r="LLG1730" s="14"/>
      <c r="LLH1730" s="14"/>
      <c r="LLI1730" s="14"/>
      <c r="LLJ1730" s="14"/>
      <c r="LLK1730" s="14"/>
      <c r="LLL1730" s="14"/>
      <c r="LLM1730" s="14"/>
      <c r="LLN1730" s="14"/>
      <c r="LLO1730" s="14"/>
      <c r="LLP1730" s="14"/>
      <c r="LLQ1730" s="14"/>
      <c r="LLR1730" s="14"/>
      <c r="LLS1730" s="14"/>
      <c r="LLT1730" s="14"/>
      <c r="LLU1730" s="14"/>
      <c r="LLV1730" s="14"/>
      <c r="LLW1730" s="14"/>
      <c r="LLX1730" s="14"/>
      <c r="LLY1730" s="14"/>
      <c r="LLZ1730" s="14"/>
      <c r="LMA1730" s="14"/>
      <c r="LMB1730" s="14"/>
      <c r="LMC1730" s="14"/>
      <c r="LMD1730" s="14"/>
      <c r="LME1730" s="14"/>
      <c r="LMF1730" s="14"/>
      <c r="LMG1730" s="14"/>
      <c r="LMH1730" s="14"/>
      <c r="LMI1730" s="14"/>
      <c r="LMJ1730" s="14"/>
      <c r="LMK1730" s="14"/>
      <c r="LML1730" s="14"/>
      <c r="LMM1730" s="14"/>
      <c r="LMN1730" s="14"/>
      <c r="LMO1730" s="14"/>
      <c r="LMP1730" s="14"/>
      <c r="LMQ1730" s="14"/>
      <c r="LMR1730" s="14"/>
      <c r="LMS1730" s="14"/>
      <c r="LMT1730" s="14"/>
      <c r="LMU1730" s="14"/>
      <c r="LMV1730" s="14"/>
      <c r="LMW1730" s="14"/>
      <c r="LMX1730" s="14"/>
      <c r="LMY1730" s="14"/>
      <c r="LMZ1730" s="14"/>
      <c r="LNA1730" s="14"/>
      <c r="LNB1730" s="14"/>
      <c r="LNC1730" s="14"/>
      <c r="LND1730" s="14"/>
      <c r="LNE1730" s="14"/>
      <c r="LNF1730" s="14"/>
      <c r="LNG1730" s="14"/>
      <c r="LNH1730" s="14"/>
      <c r="LNI1730" s="14"/>
      <c r="LNJ1730" s="14"/>
      <c r="LNK1730" s="14"/>
      <c r="LNL1730" s="14"/>
      <c r="LNM1730" s="14"/>
      <c r="LNN1730" s="14"/>
      <c r="LNO1730" s="14"/>
      <c r="LNP1730" s="14"/>
      <c r="LNQ1730" s="14"/>
      <c r="LNR1730" s="14"/>
      <c r="LNS1730" s="14"/>
      <c r="LNT1730" s="14"/>
      <c r="LNU1730" s="14"/>
      <c r="LNV1730" s="14"/>
      <c r="LNW1730" s="14"/>
      <c r="LNX1730" s="14"/>
      <c r="LNY1730" s="14"/>
      <c r="LNZ1730" s="14"/>
      <c r="LOA1730" s="14"/>
      <c r="LOB1730" s="14"/>
      <c r="LOC1730" s="14"/>
      <c r="LOD1730" s="14"/>
      <c r="LOE1730" s="14"/>
      <c r="LOF1730" s="14"/>
      <c r="LOG1730" s="14"/>
      <c r="LOH1730" s="14"/>
      <c r="LOI1730" s="14"/>
      <c r="LOJ1730" s="14"/>
      <c r="LOK1730" s="14"/>
      <c r="LOL1730" s="14"/>
      <c r="LOM1730" s="14"/>
      <c r="LON1730" s="14"/>
      <c r="LOO1730" s="14"/>
      <c r="LOP1730" s="14"/>
      <c r="LOQ1730" s="14"/>
      <c r="LOR1730" s="14"/>
      <c r="LOS1730" s="14"/>
      <c r="LOT1730" s="14"/>
      <c r="LOU1730" s="14"/>
      <c r="LOV1730" s="14"/>
      <c r="LOW1730" s="14"/>
      <c r="LOX1730" s="14"/>
      <c r="LOY1730" s="14"/>
      <c r="LOZ1730" s="14"/>
      <c r="LPA1730" s="14"/>
      <c r="LPB1730" s="14"/>
      <c r="LPC1730" s="14"/>
      <c r="LPD1730" s="14"/>
      <c r="LPE1730" s="14"/>
      <c r="LPF1730" s="14"/>
      <c r="LPG1730" s="14"/>
      <c r="LPH1730" s="14"/>
      <c r="LPI1730" s="14"/>
      <c r="LPJ1730" s="14"/>
      <c r="LPK1730" s="14"/>
      <c r="LPL1730" s="14"/>
      <c r="LPM1730" s="14"/>
      <c r="LPN1730" s="14"/>
      <c r="LPO1730" s="14"/>
      <c r="LPP1730" s="14"/>
      <c r="LPQ1730" s="14"/>
      <c r="LPR1730" s="14"/>
      <c r="LPS1730" s="14"/>
      <c r="LPT1730" s="14"/>
      <c r="LPU1730" s="14"/>
      <c r="LPV1730" s="14"/>
      <c r="LPW1730" s="14"/>
      <c r="LPX1730" s="14"/>
      <c r="LPY1730" s="14"/>
      <c r="LPZ1730" s="14"/>
      <c r="LQA1730" s="14"/>
      <c r="LQB1730" s="14"/>
      <c r="LQC1730" s="14"/>
      <c r="LQD1730" s="14"/>
      <c r="LQE1730" s="14"/>
      <c r="LQF1730" s="14"/>
      <c r="LQG1730" s="14"/>
      <c r="LQH1730" s="14"/>
      <c r="LQI1730" s="14"/>
      <c r="LQJ1730" s="14"/>
      <c r="LQK1730" s="14"/>
      <c r="LQL1730" s="14"/>
      <c r="LQM1730" s="14"/>
      <c r="LQN1730" s="14"/>
      <c r="LQO1730" s="14"/>
      <c r="LQP1730" s="14"/>
      <c r="LQQ1730" s="14"/>
      <c r="LQR1730" s="14"/>
      <c r="LQS1730" s="14"/>
      <c r="LQT1730" s="14"/>
      <c r="LQU1730" s="14"/>
      <c r="LQV1730" s="14"/>
      <c r="LQW1730" s="14"/>
      <c r="LQX1730" s="14"/>
      <c r="LQY1730" s="14"/>
      <c r="LQZ1730" s="14"/>
      <c r="LRA1730" s="14"/>
      <c r="LRB1730" s="14"/>
      <c r="LRC1730" s="14"/>
      <c r="LRD1730" s="14"/>
      <c r="LRE1730" s="14"/>
      <c r="LRF1730" s="14"/>
      <c r="LRG1730" s="14"/>
      <c r="LRH1730" s="14"/>
      <c r="LRI1730" s="14"/>
      <c r="LRJ1730" s="14"/>
      <c r="LRK1730" s="14"/>
      <c r="LRL1730" s="14"/>
      <c r="LRM1730" s="14"/>
      <c r="LRN1730" s="14"/>
      <c r="LRO1730" s="14"/>
      <c r="LRP1730" s="14"/>
      <c r="LRQ1730" s="14"/>
      <c r="LRR1730" s="14"/>
      <c r="LRS1730" s="14"/>
      <c r="LRT1730" s="14"/>
      <c r="LRU1730" s="14"/>
      <c r="LRV1730" s="14"/>
      <c r="LRW1730" s="14"/>
      <c r="LRX1730" s="14"/>
      <c r="LRY1730" s="14"/>
      <c r="LRZ1730" s="14"/>
      <c r="LSA1730" s="14"/>
      <c r="LSB1730" s="14"/>
      <c r="LSC1730" s="14"/>
      <c r="LSD1730" s="14"/>
      <c r="LSE1730" s="14"/>
      <c r="LSF1730" s="14"/>
      <c r="LSG1730" s="14"/>
      <c r="LSH1730" s="14"/>
      <c r="LSI1730" s="14"/>
      <c r="LSJ1730" s="14"/>
      <c r="LSK1730" s="14"/>
      <c r="LSL1730" s="14"/>
      <c r="LSM1730" s="14"/>
      <c r="LSN1730" s="14"/>
      <c r="LSO1730" s="14"/>
      <c r="LSP1730" s="14"/>
      <c r="LSQ1730" s="14"/>
      <c r="LSR1730" s="14"/>
      <c r="LSS1730" s="14"/>
      <c r="LST1730" s="14"/>
      <c r="LSU1730" s="14"/>
      <c r="LSV1730" s="14"/>
      <c r="LSW1730" s="14"/>
      <c r="LSX1730" s="14"/>
      <c r="LSY1730" s="14"/>
      <c r="LSZ1730" s="14"/>
      <c r="LTA1730" s="14"/>
      <c r="LTB1730" s="14"/>
      <c r="LTC1730" s="14"/>
      <c r="LTD1730" s="14"/>
      <c r="LTE1730" s="14"/>
      <c r="LTF1730" s="14"/>
      <c r="LTG1730" s="14"/>
      <c r="LTH1730" s="14"/>
      <c r="LTI1730" s="14"/>
      <c r="LTJ1730" s="14"/>
      <c r="LTK1730" s="14"/>
      <c r="LTL1730" s="14"/>
      <c r="LTM1730" s="14"/>
      <c r="LTN1730" s="14"/>
      <c r="LTO1730" s="14"/>
      <c r="LTP1730" s="14"/>
      <c r="LTQ1730" s="14"/>
      <c r="LTR1730" s="14"/>
      <c r="LTS1730" s="14"/>
      <c r="LTT1730" s="14"/>
      <c r="LTU1730" s="14"/>
      <c r="LTV1730" s="14"/>
      <c r="LTW1730" s="14"/>
      <c r="LTX1730" s="14"/>
      <c r="LTY1730" s="14"/>
      <c r="LTZ1730" s="14"/>
      <c r="LUA1730" s="14"/>
      <c r="LUB1730" s="14"/>
      <c r="LUC1730" s="14"/>
      <c r="LUD1730" s="14"/>
      <c r="LUE1730" s="14"/>
      <c r="LUF1730" s="14"/>
      <c r="LUG1730" s="14"/>
      <c r="LUH1730" s="14"/>
      <c r="LUI1730" s="14"/>
      <c r="LUJ1730" s="14"/>
      <c r="LUK1730" s="14"/>
      <c r="LUL1730" s="14"/>
      <c r="LUM1730" s="14"/>
      <c r="LUN1730" s="14"/>
      <c r="LUO1730" s="14"/>
      <c r="LUP1730" s="14"/>
      <c r="LUQ1730" s="14"/>
      <c r="LUR1730" s="14"/>
      <c r="LUS1730" s="14"/>
      <c r="LUT1730" s="14"/>
      <c r="LUU1730" s="14"/>
      <c r="LUV1730" s="14"/>
      <c r="LUW1730" s="14"/>
      <c r="LUX1730" s="14"/>
      <c r="LUY1730" s="14"/>
      <c r="LUZ1730" s="14"/>
      <c r="LVA1730" s="14"/>
      <c r="LVB1730" s="14"/>
      <c r="LVC1730" s="14"/>
      <c r="LVD1730" s="14"/>
      <c r="LVE1730" s="14"/>
      <c r="LVF1730" s="14"/>
      <c r="LVG1730" s="14"/>
      <c r="LVH1730" s="14"/>
      <c r="LVI1730" s="14"/>
      <c r="LVJ1730" s="14"/>
      <c r="LVK1730" s="14"/>
      <c r="LVL1730" s="14"/>
      <c r="LVM1730" s="14"/>
      <c r="LVN1730" s="14"/>
      <c r="LVO1730" s="14"/>
      <c r="LVP1730" s="14"/>
      <c r="LVQ1730" s="14"/>
      <c r="LVR1730" s="14"/>
      <c r="LVS1730" s="14"/>
      <c r="LVT1730" s="14"/>
      <c r="LVU1730" s="14"/>
      <c r="LVV1730" s="14"/>
      <c r="LVW1730" s="14"/>
      <c r="LVX1730" s="14"/>
      <c r="LVY1730" s="14"/>
      <c r="LVZ1730" s="14"/>
      <c r="LWA1730" s="14"/>
      <c r="LWB1730" s="14"/>
      <c r="LWC1730" s="14"/>
      <c r="LWD1730" s="14"/>
      <c r="LWE1730" s="14"/>
      <c r="LWF1730" s="14"/>
      <c r="LWG1730" s="14"/>
      <c r="LWH1730" s="14"/>
      <c r="LWI1730" s="14"/>
      <c r="LWJ1730" s="14"/>
      <c r="LWK1730" s="14"/>
      <c r="LWL1730" s="14"/>
      <c r="LWM1730" s="14"/>
      <c r="LWN1730" s="14"/>
      <c r="LWO1730" s="14"/>
      <c r="LWP1730" s="14"/>
      <c r="LWQ1730" s="14"/>
      <c r="LWR1730" s="14"/>
      <c r="LWS1730" s="14"/>
      <c r="LWT1730" s="14"/>
      <c r="LWU1730" s="14"/>
      <c r="LWV1730" s="14"/>
      <c r="LWW1730" s="14"/>
      <c r="LWX1730" s="14"/>
      <c r="LWY1730" s="14"/>
      <c r="LWZ1730" s="14"/>
      <c r="LXA1730" s="14"/>
      <c r="LXB1730" s="14"/>
      <c r="LXC1730" s="14"/>
      <c r="LXD1730" s="14"/>
      <c r="LXE1730" s="14"/>
      <c r="LXF1730" s="14"/>
      <c r="LXG1730" s="14"/>
      <c r="LXH1730" s="14"/>
      <c r="LXI1730" s="14"/>
      <c r="LXJ1730" s="14"/>
      <c r="LXK1730" s="14"/>
      <c r="LXL1730" s="14"/>
      <c r="LXM1730" s="14"/>
      <c r="LXN1730" s="14"/>
      <c r="LXO1730" s="14"/>
      <c r="LXP1730" s="14"/>
      <c r="LXQ1730" s="14"/>
      <c r="LXR1730" s="14"/>
      <c r="LXS1730" s="14"/>
      <c r="LXT1730" s="14"/>
      <c r="LXU1730" s="14"/>
      <c r="LXV1730" s="14"/>
      <c r="LXW1730" s="14"/>
      <c r="LXX1730" s="14"/>
      <c r="LXY1730" s="14"/>
      <c r="LXZ1730" s="14"/>
      <c r="LYA1730" s="14"/>
      <c r="LYB1730" s="14"/>
      <c r="LYC1730" s="14"/>
      <c r="LYD1730" s="14"/>
      <c r="LYE1730" s="14"/>
      <c r="LYF1730" s="14"/>
      <c r="LYG1730" s="14"/>
      <c r="LYH1730" s="14"/>
      <c r="LYI1730" s="14"/>
      <c r="LYJ1730" s="14"/>
      <c r="LYK1730" s="14"/>
      <c r="LYL1730" s="14"/>
      <c r="LYM1730" s="14"/>
      <c r="LYN1730" s="14"/>
      <c r="LYO1730" s="14"/>
      <c r="LYP1730" s="14"/>
      <c r="LYQ1730" s="14"/>
      <c r="LYR1730" s="14"/>
      <c r="LYS1730" s="14"/>
      <c r="LYT1730" s="14"/>
      <c r="LYU1730" s="14"/>
      <c r="LYV1730" s="14"/>
      <c r="LYW1730" s="14"/>
      <c r="LYX1730" s="14"/>
      <c r="LYY1730" s="14"/>
      <c r="LYZ1730" s="14"/>
      <c r="LZA1730" s="14"/>
      <c r="LZB1730" s="14"/>
      <c r="LZC1730" s="14"/>
      <c r="LZD1730" s="14"/>
      <c r="LZE1730" s="14"/>
      <c r="LZF1730" s="14"/>
      <c r="LZG1730" s="14"/>
      <c r="LZH1730" s="14"/>
      <c r="LZI1730" s="14"/>
      <c r="LZJ1730" s="14"/>
      <c r="LZK1730" s="14"/>
      <c r="LZL1730" s="14"/>
      <c r="LZM1730" s="14"/>
      <c r="LZN1730" s="14"/>
      <c r="LZO1730" s="14"/>
      <c r="LZP1730" s="14"/>
      <c r="LZQ1730" s="14"/>
      <c r="LZR1730" s="14"/>
      <c r="LZS1730" s="14"/>
      <c r="LZT1730" s="14"/>
      <c r="LZU1730" s="14"/>
      <c r="LZV1730" s="14"/>
      <c r="LZW1730" s="14"/>
      <c r="LZX1730" s="14"/>
      <c r="LZY1730" s="14"/>
      <c r="LZZ1730" s="14"/>
      <c r="MAA1730" s="14"/>
      <c r="MAB1730" s="14"/>
      <c r="MAC1730" s="14"/>
      <c r="MAD1730" s="14"/>
      <c r="MAE1730" s="14"/>
      <c r="MAF1730" s="14"/>
      <c r="MAG1730" s="14"/>
      <c r="MAH1730" s="14"/>
      <c r="MAI1730" s="14"/>
      <c r="MAJ1730" s="14"/>
      <c r="MAK1730" s="14"/>
      <c r="MAL1730" s="14"/>
      <c r="MAM1730" s="14"/>
      <c r="MAN1730" s="14"/>
      <c r="MAO1730" s="14"/>
      <c r="MAP1730" s="14"/>
      <c r="MAQ1730" s="14"/>
      <c r="MAR1730" s="14"/>
      <c r="MAS1730" s="14"/>
      <c r="MAT1730" s="14"/>
      <c r="MAU1730" s="14"/>
      <c r="MAV1730" s="14"/>
      <c r="MAW1730" s="14"/>
      <c r="MAX1730" s="14"/>
      <c r="MAY1730" s="14"/>
      <c r="MAZ1730" s="14"/>
      <c r="MBA1730" s="14"/>
      <c r="MBB1730" s="14"/>
      <c r="MBC1730" s="14"/>
      <c r="MBD1730" s="14"/>
      <c r="MBE1730" s="14"/>
      <c r="MBF1730" s="14"/>
      <c r="MBG1730" s="14"/>
      <c r="MBH1730" s="14"/>
      <c r="MBI1730" s="14"/>
      <c r="MBJ1730" s="14"/>
      <c r="MBK1730" s="14"/>
      <c r="MBL1730" s="14"/>
      <c r="MBM1730" s="14"/>
      <c r="MBN1730" s="14"/>
      <c r="MBO1730" s="14"/>
      <c r="MBP1730" s="14"/>
      <c r="MBQ1730" s="14"/>
      <c r="MBR1730" s="14"/>
      <c r="MBS1730" s="14"/>
      <c r="MBT1730" s="14"/>
      <c r="MBU1730" s="14"/>
      <c r="MBV1730" s="14"/>
      <c r="MBW1730" s="14"/>
      <c r="MBX1730" s="14"/>
      <c r="MBY1730" s="14"/>
      <c r="MBZ1730" s="14"/>
      <c r="MCA1730" s="14"/>
      <c r="MCB1730" s="14"/>
      <c r="MCC1730" s="14"/>
      <c r="MCD1730" s="14"/>
      <c r="MCE1730" s="14"/>
      <c r="MCF1730" s="14"/>
      <c r="MCG1730" s="14"/>
      <c r="MCH1730" s="14"/>
      <c r="MCI1730" s="14"/>
      <c r="MCJ1730" s="14"/>
      <c r="MCK1730" s="14"/>
      <c r="MCL1730" s="14"/>
      <c r="MCM1730" s="14"/>
      <c r="MCN1730" s="14"/>
      <c r="MCO1730" s="14"/>
      <c r="MCP1730" s="14"/>
      <c r="MCQ1730" s="14"/>
      <c r="MCR1730" s="14"/>
      <c r="MCS1730" s="14"/>
      <c r="MCT1730" s="14"/>
      <c r="MCU1730" s="14"/>
      <c r="MCV1730" s="14"/>
      <c r="MCW1730" s="14"/>
      <c r="MCX1730" s="14"/>
      <c r="MCY1730" s="14"/>
      <c r="MCZ1730" s="14"/>
      <c r="MDA1730" s="14"/>
      <c r="MDB1730" s="14"/>
      <c r="MDC1730" s="14"/>
      <c r="MDD1730" s="14"/>
      <c r="MDE1730" s="14"/>
      <c r="MDF1730" s="14"/>
      <c r="MDG1730" s="14"/>
      <c r="MDH1730" s="14"/>
      <c r="MDI1730" s="14"/>
      <c r="MDJ1730" s="14"/>
      <c r="MDK1730" s="14"/>
      <c r="MDL1730" s="14"/>
      <c r="MDM1730" s="14"/>
      <c r="MDN1730" s="14"/>
      <c r="MDO1730" s="14"/>
      <c r="MDP1730" s="14"/>
      <c r="MDQ1730" s="14"/>
      <c r="MDR1730" s="14"/>
      <c r="MDS1730" s="14"/>
      <c r="MDT1730" s="14"/>
      <c r="MDU1730" s="14"/>
      <c r="MDV1730" s="14"/>
      <c r="MDW1730" s="14"/>
      <c r="MDX1730" s="14"/>
      <c r="MDY1730" s="14"/>
      <c r="MDZ1730" s="14"/>
      <c r="MEA1730" s="14"/>
      <c r="MEB1730" s="14"/>
      <c r="MEC1730" s="14"/>
      <c r="MED1730" s="14"/>
      <c r="MEE1730" s="14"/>
      <c r="MEF1730" s="14"/>
      <c r="MEG1730" s="14"/>
      <c r="MEH1730" s="14"/>
      <c r="MEI1730" s="14"/>
      <c r="MEJ1730" s="14"/>
      <c r="MEK1730" s="14"/>
      <c r="MEL1730" s="14"/>
      <c r="MEM1730" s="14"/>
      <c r="MEN1730" s="14"/>
      <c r="MEO1730" s="14"/>
      <c r="MEP1730" s="14"/>
      <c r="MEQ1730" s="14"/>
      <c r="MER1730" s="14"/>
      <c r="MES1730" s="14"/>
      <c r="MET1730" s="14"/>
      <c r="MEU1730" s="14"/>
      <c r="MEV1730" s="14"/>
      <c r="MEW1730" s="14"/>
      <c r="MEX1730" s="14"/>
      <c r="MEY1730" s="14"/>
      <c r="MEZ1730" s="14"/>
      <c r="MFA1730" s="14"/>
      <c r="MFB1730" s="14"/>
      <c r="MFC1730" s="14"/>
      <c r="MFD1730" s="14"/>
      <c r="MFE1730" s="14"/>
      <c r="MFF1730" s="14"/>
      <c r="MFG1730" s="14"/>
      <c r="MFH1730" s="14"/>
      <c r="MFI1730" s="14"/>
      <c r="MFJ1730" s="14"/>
      <c r="MFK1730" s="14"/>
      <c r="MFL1730" s="14"/>
      <c r="MFM1730" s="14"/>
      <c r="MFN1730" s="14"/>
      <c r="MFO1730" s="14"/>
      <c r="MFP1730" s="14"/>
      <c r="MFQ1730" s="14"/>
      <c r="MFR1730" s="14"/>
      <c r="MFS1730" s="14"/>
      <c r="MFT1730" s="14"/>
      <c r="MFU1730" s="14"/>
      <c r="MFV1730" s="14"/>
      <c r="MFW1730" s="14"/>
      <c r="MFX1730" s="14"/>
      <c r="MFY1730" s="14"/>
      <c r="MFZ1730" s="14"/>
      <c r="MGA1730" s="14"/>
      <c r="MGB1730" s="14"/>
      <c r="MGC1730" s="14"/>
      <c r="MGD1730" s="14"/>
      <c r="MGE1730" s="14"/>
      <c r="MGF1730" s="14"/>
      <c r="MGG1730" s="14"/>
      <c r="MGH1730" s="14"/>
      <c r="MGI1730" s="14"/>
      <c r="MGJ1730" s="14"/>
      <c r="MGK1730" s="14"/>
      <c r="MGL1730" s="14"/>
      <c r="MGM1730" s="14"/>
      <c r="MGN1730" s="14"/>
      <c r="MGO1730" s="14"/>
      <c r="MGP1730" s="14"/>
      <c r="MGQ1730" s="14"/>
      <c r="MGR1730" s="14"/>
      <c r="MGS1730" s="14"/>
      <c r="MGT1730" s="14"/>
      <c r="MGU1730" s="14"/>
      <c r="MGV1730" s="14"/>
      <c r="MGW1730" s="14"/>
      <c r="MGX1730" s="14"/>
      <c r="MGY1730" s="14"/>
      <c r="MGZ1730" s="14"/>
      <c r="MHA1730" s="14"/>
      <c r="MHB1730" s="14"/>
      <c r="MHC1730" s="14"/>
      <c r="MHD1730" s="14"/>
      <c r="MHE1730" s="14"/>
      <c r="MHF1730" s="14"/>
      <c r="MHG1730" s="14"/>
      <c r="MHH1730" s="14"/>
      <c r="MHI1730" s="14"/>
      <c r="MHJ1730" s="14"/>
      <c r="MHK1730" s="14"/>
      <c r="MHL1730" s="14"/>
      <c r="MHM1730" s="14"/>
      <c r="MHN1730" s="14"/>
      <c r="MHO1730" s="14"/>
      <c r="MHP1730" s="14"/>
      <c r="MHQ1730" s="14"/>
      <c r="MHR1730" s="14"/>
      <c r="MHS1730" s="14"/>
      <c r="MHT1730" s="14"/>
      <c r="MHU1730" s="14"/>
      <c r="MHV1730" s="14"/>
      <c r="MHW1730" s="14"/>
      <c r="MHX1730" s="14"/>
      <c r="MHY1730" s="14"/>
      <c r="MHZ1730" s="14"/>
      <c r="MIA1730" s="14"/>
      <c r="MIB1730" s="14"/>
      <c r="MIC1730" s="14"/>
      <c r="MID1730" s="14"/>
      <c r="MIE1730" s="14"/>
      <c r="MIF1730" s="14"/>
      <c r="MIG1730" s="14"/>
      <c r="MIH1730" s="14"/>
      <c r="MII1730" s="14"/>
      <c r="MIJ1730" s="14"/>
      <c r="MIK1730" s="14"/>
      <c r="MIL1730" s="14"/>
      <c r="MIM1730" s="14"/>
      <c r="MIN1730" s="14"/>
      <c r="MIO1730" s="14"/>
      <c r="MIP1730" s="14"/>
      <c r="MIQ1730" s="14"/>
      <c r="MIR1730" s="14"/>
      <c r="MIS1730" s="14"/>
      <c r="MIT1730" s="14"/>
      <c r="MIU1730" s="14"/>
      <c r="MIV1730" s="14"/>
      <c r="MIW1730" s="14"/>
      <c r="MIX1730" s="14"/>
      <c r="MIY1730" s="14"/>
      <c r="MIZ1730" s="14"/>
      <c r="MJA1730" s="14"/>
      <c r="MJB1730" s="14"/>
      <c r="MJC1730" s="14"/>
      <c r="MJD1730" s="14"/>
      <c r="MJE1730" s="14"/>
      <c r="MJF1730" s="14"/>
      <c r="MJG1730" s="14"/>
      <c r="MJH1730" s="14"/>
      <c r="MJI1730" s="14"/>
      <c r="MJJ1730" s="14"/>
      <c r="MJK1730" s="14"/>
      <c r="MJL1730" s="14"/>
      <c r="MJM1730" s="14"/>
      <c r="MJN1730" s="14"/>
      <c r="MJO1730" s="14"/>
      <c r="MJP1730" s="14"/>
      <c r="MJQ1730" s="14"/>
      <c r="MJR1730" s="14"/>
      <c r="MJS1730" s="14"/>
      <c r="MJT1730" s="14"/>
      <c r="MJU1730" s="14"/>
      <c r="MJV1730" s="14"/>
      <c r="MJW1730" s="14"/>
      <c r="MJX1730" s="14"/>
      <c r="MJY1730" s="14"/>
      <c r="MJZ1730" s="14"/>
      <c r="MKA1730" s="14"/>
      <c r="MKB1730" s="14"/>
      <c r="MKC1730" s="14"/>
      <c r="MKD1730" s="14"/>
      <c r="MKE1730" s="14"/>
      <c r="MKF1730" s="14"/>
      <c r="MKG1730" s="14"/>
      <c r="MKH1730" s="14"/>
      <c r="MKI1730" s="14"/>
      <c r="MKJ1730" s="14"/>
      <c r="MKK1730" s="14"/>
      <c r="MKL1730" s="14"/>
      <c r="MKM1730" s="14"/>
      <c r="MKN1730" s="14"/>
      <c r="MKO1730" s="14"/>
      <c r="MKP1730" s="14"/>
      <c r="MKQ1730" s="14"/>
      <c r="MKR1730" s="14"/>
      <c r="MKS1730" s="14"/>
      <c r="MKT1730" s="14"/>
      <c r="MKU1730" s="14"/>
      <c r="MKV1730" s="14"/>
      <c r="MKW1730" s="14"/>
      <c r="MKX1730" s="14"/>
      <c r="MKY1730" s="14"/>
      <c r="MKZ1730" s="14"/>
      <c r="MLA1730" s="14"/>
      <c r="MLB1730" s="14"/>
      <c r="MLC1730" s="14"/>
      <c r="MLD1730" s="14"/>
      <c r="MLE1730" s="14"/>
      <c r="MLF1730" s="14"/>
      <c r="MLG1730" s="14"/>
      <c r="MLH1730" s="14"/>
      <c r="MLI1730" s="14"/>
      <c r="MLJ1730" s="14"/>
      <c r="MLK1730" s="14"/>
      <c r="MLL1730" s="14"/>
      <c r="MLM1730" s="14"/>
      <c r="MLN1730" s="14"/>
      <c r="MLO1730" s="14"/>
      <c r="MLP1730" s="14"/>
      <c r="MLQ1730" s="14"/>
      <c r="MLR1730" s="14"/>
      <c r="MLS1730" s="14"/>
      <c r="MLT1730" s="14"/>
      <c r="MLU1730" s="14"/>
      <c r="MLV1730" s="14"/>
      <c r="MLW1730" s="14"/>
      <c r="MLX1730" s="14"/>
      <c r="MLY1730" s="14"/>
      <c r="MLZ1730" s="14"/>
      <c r="MMA1730" s="14"/>
      <c r="MMB1730" s="14"/>
      <c r="MMC1730" s="14"/>
      <c r="MMD1730" s="14"/>
      <c r="MME1730" s="14"/>
      <c r="MMF1730" s="14"/>
      <c r="MMG1730" s="14"/>
      <c r="MMH1730" s="14"/>
      <c r="MMI1730" s="14"/>
      <c r="MMJ1730" s="14"/>
      <c r="MMK1730" s="14"/>
      <c r="MML1730" s="14"/>
      <c r="MMM1730" s="14"/>
      <c r="MMN1730" s="14"/>
      <c r="MMO1730" s="14"/>
      <c r="MMP1730" s="14"/>
      <c r="MMQ1730" s="14"/>
      <c r="MMR1730" s="14"/>
      <c r="MMS1730" s="14"/>
      <c r="MMT1730" s="14"/>
      <c r="MMU1730" s="14"/>
      <c r="MMV1730" s="14"/>
      <c r="MMW1730" s="14"/>
      <c r="MMX1730" s="14"/>
      <c r="MMY1730" s="14"/>
      <c r="MMZ1730" s="14"/>
      <c r="MNA1730" s="14"/>
      <c r="MNB1730" s="14"/>
      <c r="MNC1730" s="14"/>
      <c r="MND1730" s="14"/>
      <c r="MNE1730" s="14"/>
      <c r="MNF1730" s="14"/>
      <c r="MNG1730" s="14"/>
      <c r="MNH1730" s="14"/>
      <c r="MNI1730" s="14"/>
      <c r="MNJ1730" s="14"/>
      <c r="MNK1730" s="14"/>
      <c r="MNL1730" s="14"/>
      <c r="MNM1730" s="14"/>
      <c r="MNN1730" s="14"/>
      <c r="MNO1730" s="14"/>
      <c r="MNP1730" s="14"/>
      <c r="MNQ1730" s="14"/>
      <c r="MNR1730" s="14"/>
      <c r="MNS1730" s="14"/>
      <c r="MNT1730" s="14"/>
      <c r="MNU1730" s="14"/>
      <c r="MNV1730" s="14"/>
      <c r="MNW1730" s="14"/>
      <c r="MNX1730" s="14"/>
      <c r="MNY1730" s="14"/>
      <c r="MNZ1730" s="14"/>
      <c r="MOA1730" s="14"/>
      <c r="MOB1730" s="14"/>
      <c r="MOC1730" s="14"/>
      <c r="MOD1730" s="14"/>
      <c r="MOE1730" s="14"/>
      <c r="MOF1730" s="14"/>
      <c r="MOG1730" s="14"/>
      <c r="MOH1730" s="14"/>
      <c r="MOI1730" s="14"/>
      <c r="MOJ1730" s="14"/>
      <c r="MOK1730" s="14"/>
      <c r="MOL1730" s="14"/>
      <c r="MOM1730" s="14"/>
      <c r="MON1730" s="14"/>
      <c r="MOO1730" s="14"/>
      <c r="MOP1730" s="14"/>
      <c r="MOQ1730" s="14"/>
      <c r="MOR1730" s="14"/>
      <c r="MOS1730" s="14"/>
      <c r="MOT1730" s="14"/>
      <c r="MOU1730" s="14"/>
      <c r="MOV1730" s="14"/>
      <c r="MOW1730" s="14"/>
      <c r="MOX1730" s="14"/>
      <c r="MOY1730" s="14"/>
      <c r="MOZ1730" s="14"/>
      <c r="MPA1730" s="14"/>
      <c r="MPB1730" s="14"/>
      <c r="MPC1730" s="14"/>
      <c r="MPD1730" s="14"/>
      <c r="MPE1730" s="14"/>
      <c r="MPF1730" s="14"/>
      <c r="MPG1730" s="14"/>
      <c r="MPH1730" s="14"/>
      <c r="MPI1730" s="14"/>
      <c r="MPJ1730" s="14"/>
      <c r="MPK1730" s="14"/>
      <c r="MPL1730" s="14"/>
      <c r="MPM1730" s="14"/>
      <c r="MPN1730" s="14"/>
      <c r="MPO1730" s="14"/>
      <c r="MPP1730" s="14"/>
      <c r="MPQ1730" s="14"/>
      <c r="MPR1730" s="14"/>
      <c r="MPS1730" s="14"/>
      <c r="MPT1730" s="14"/>
      <c r="MPU1730" s="14"/>
      <c r="MPV1730" s="14"/>
      <c r="MPW1730" s="14"/>
      <c r="MPX1730" s="14"/>
      <c r="MPY1730" s="14"/>
      <c r="MPZ1730" s="14"/>
      <c r="MQA1730" s="14"/>
      <c r="MQB1730" s="14"/>
      <c r="MQC1730" s="14"/>
      <c r="MQD1730" s="14"/>
      <c r="MQE1730" s="14"/>
      <c r="MQF1730" s="14"/>
      <c r="MQG1730" s="14"/>
      <c r="MQH1730" s="14"/>
      <c r="MQI1730" s="14"/>
      <c r="MQJ1730" s="14"/>
      <c r="MQK1730" s="14"/>
      <c r="MQL1730" s="14"/>
      <c r="MQM1730" s="14"/>
      <c r="MQN1730" s="14"/>
      <c r="MQO1730" s="14"/>
      <c r="MQP1730" s="14"/>
      <c r="MQQ1730" s="14"/>
      <c r="MQR1730" s="14"/>
      <c r="MQS1730" s="14"/>
      <c r="MQT1730" s="14"/>
      <c r="MQU1730" s="14"/>
      <c r="MQV1730" s="14"/>
      <c r="MQW1730" s="14"/>
      <c r="MQX1730" s="14"/>
      <c r="MQY1730" s="14"/>
      <c r="MQZ1730" s="14"/>
      <c r="MRA1730" s="14"/>
      <c r="MRB1730" s="14"/>
      <c r="MRC1730" s="14"/>
      <c r="MRD1730" s="14"/>
      <c r="MRE1730" s="14"/>
      <c r="MRF1730" s="14"/>
      <c r="MRG1730" s="14"/>
      <c r="MRH1730" s="14"/>
      <c r="MRI1730" s="14"/>
      <c r="MRJ1730" s="14"/>
      <c r="MRK1730" s="14"/>
      <c r="MRL1730" s="14"/>
      <c r="MRM1730" s="14"/>
      <c r="MRN1730" s="14"/>
      <c r="MRO1730" s="14"/>
      <c r="MRP1730" s="14"/>
      <c r="MRQ1730" s="14"/>
      <c r="MRR1730" s="14"/>
      <c r="MRS1730" s="14"/>
      <c r="MRT1730" s="14"/>
      <c r="MRU1730" s="14"/>
      <c r="MRV1730" s="14"/>
      <c r="MRW1730" s="14"/>
      <c r="MRX1730" s="14"/>
      <c r="MRY1730" s="14"/>
      <c r="MRZ1730" s="14"/>
      <c r="MSA1730" s="14"/>
      <c r="MSB1730" s="14"/>
      <c r="MSC1730" s="14"/>
      <c r="MSD1730" s="14"/>
      <c r="MSE1730" s="14"/>
      <c r="MSF1730" s="14"/>
      <c r="MSG1730" s="14"/>
      <c r="MSH1730" s="14"/>
      <c r="MSI1730" s="14"/>
      <c r="MSJ1730" s="14"/>
      <c r="MSK1730" s="14"/>
      <c r="MSL1730" s="14"/>
      <c r="MSM1730" s="14"/>
      <c r="MSN1730" s="14"/>
      <c r="MSO1730" s="14"/>
      <c r="MSP1730" s="14"/>
      <c r="MSQ1730" s="14"/>
      <c r="MSR1730" s="14"/>
      <c r="MSS1730" s="14"/>
      <c r="MST1730" s="14"/>
      <c r="MSU1730" s="14"/>
      <c r="MSV1730" s="14"/>
      <c r="MSW1730" s="14"/>
      <c r="MSX1730" s="14"/>
      <c r="MSY1730" s="14"/>
      <c r="MSZ1730" s="14"/>
      <c r="MTA1730" s="14"/>
      <c r="MTB1730" s="14"/>
      <c r="MTC1730" s="14"/>
      <c r="MTD1730" s="14"/>
      <c r="MTE1730" s="14"/>
      <c r="MTF1730" s="14"/>
      <c r="MTG1730" s="14"/>
      <c r="MTH1730" s="14"/>
      <c r="MTI1730" s="14"/>
      <c r="MTJ1730" s="14"/>
      <c r="MTK1730" s="14"/>
      <c r="MTL1730" s="14"/>
      <c r="MTM1730" s="14"/>
      <c r="MTN1730" s="14"/>
      <c r="MTO1730" s="14"/>
      <c r="MTP1730" s="14"/>
      <c r="MTQ1730" s="14"/>
      <c r="MTR1730" s="14"/>
      <c r="MTS1730" s="14"/>
      <c r="MTT1730" s="14"/>
      <c r="MTU1730" s="14"/>
      <c r="MTV1730" s="14"/>
      <c r="MTW1730" s="14"/>
      <c r="MTX1730" s="14"/>
      <c r="MTY1730" s="14"/>
      <c r="MTZ1730" s="14"/>
      <c r="MUA1730" s="14"/>
      <c r="MUB1730" s="14"/>
      <c r="MUC1730" s="14"/>
      <c r="MUD1730" s="14"/>
      <c r="MUE1730" s="14"/>
      <c r="MUF1730" s="14"/>
      <c r="MUG1730" s="14"/>
      <c r="MUH1730" s="14"/>
      <c r="MUI1730" s="14"/>
      <c r="MUJ1730" s="14"/>
      <c r="MUK1730" s="14"/>
      <c r="MUL1730" s="14"/>
      <c r="MUM1730" s="14"/>
      <c r="MUN1730" s="14"/>
      <c r="MUO1730" s="14"/>
      <c r="MUP1730" s="14"/>
      <c r="MUQ1730" s="14"/>
      <c r="MUR1730" s="14"/>
      <c r="MUS1730" s="14"/>
      <c r="MUT1730" s="14"/>
      <c r="MUU1730" s="14"/>
      <c r="MUV1730" s="14"/>
      <c r="MUW1730" s="14"/>
      <c r="MUX1730" s="14"/>
      <c r="MUY1730" s="14"/>
      <c r="MUZ1730" s="14"/>
      <c r="MVA1730" s="14"/>
      <c r="MVB1730" s="14"/>
      <c r="MVC1730" s="14"/>
      <c r="MVD1730" s="14"/>
      <c r="MVE1730" s="14"/>
      <c r="MVF1730" s="14"/>
      <c r="MVG1730" s="14"/>
      <c r="MVH1730" s="14"/>
      <c r="MVI1730" s="14"/>
      <c r="MVJ1730" s="14"/>
      <c r="MVK1730" s="14"/>
      <c r="MVL1730" s="14"/>
      <c r="MVM1730" s="14"/>
      <c r="MVN1730" s="14"/>
      <c r="MVO1730" s="14"/>
      <c r="MVP1730" s="14"/>
      <c r="MVQ1730" s="14"/>
      <c r="MVR1730" s="14"/>
      <c r="MVS1730" s="14"/>
      <c r="MVT1730" s="14"/>
      <c r="MVU1730" s="14"/>
      <c r="MVV1730" s="14"/>
      <c r="MVW1730" s="14"/>
      <c r="MVX1730" s="14"/>
      <c r="MVY1730" s="14"/>
      <c r="MVZ1730" s="14"/>
      <c r="MWA1730" s="14"/>
      <c r="MWB1730" s="14"/>
      <c r="MWC1730" s="14"/>
      <c r="MWD1730" s="14"/>
      <c r="MWE1730" s="14"/>
      <c r="MWF1730" s="14"/>
      <c r="MWG1730" s="14"/>
      <c r="MWH1730" s="14"/>
      <c r="MWI1730" s="14"/>
      <c r="MWJ1730" s="14"/>
      <c r="MWK1730" s="14"/>
      <c r="MWL1730" s="14"/>
      <c r="MWM1730" s="14"/>
      <c r="MWN1730" s="14"/>
      <c r="MWO1730" s="14"/>
      <c r="MWP1730" s="14"/>
      <c r="MWQ1730" s="14"/>
      <c r="MWR1730" s="14"/>
      <c r="MWS1730" s="14"/>
      <c r="MWT1730" s="14"/>
      <c r="MWU1730" s="14"/>
      <c r="MWV1730" s="14"/>
      <c r="MWW1730" s="14"/>
      <c r="MWX1730" s="14"/>
      <c r="MWY1730" s="14"/>
      <c r="MWZ1730" s="14"/>
      <c r="MXA1730" s="14"/>
      <c r="MXB1730" s="14"/>
      <c r="MXC1730" s="14"/>
      <c r="MXD1730" s="14"/>
      <c r="MXE1730" s="14"/>
      <c r="MXF1730" s="14"/>
      <c r="MXG1730" s="14"/>
      <c r="MXH1730" s="14"/>
      <c r="MXI1730" s="14"/>
      <c r="MXJ1730" s="14"/>
      <c r="MXK1730" s="14"/>
      <c r="MXL1730" s="14"/>
      <c r="MXM1730" s="14"/>
      <c r="MXN1730" s="14"/>
      <c r="MXO1730" s="14"/>
      <c r="MXP1730" s="14"/>
      <c r="MXQ1730" s="14"/>
      <c r="MXR1730" s="14"/>
      <c r="MXS1730" s="14"/>
      <c r="MXT1730" s="14"/>
      <c r="MXU1730" s="14"/>
      <c r="MXV1730" s="14"/>
      <c r="MXW1730" s="14"/>
      <c r="MXX1730" s="14"/>
      <c r="MXY1730" s="14"/>
      <c r="MXZ1730" s="14"/>
      <c r="MYA1730" s="14"/>
      <c r="MYB1730" s="14"/>
      <c r="MYC1730" s="14"/>
      <c r="MYD1730" s="14"/>
      <c r="MYE1730" s="14"/>
      <c r="MYF1730" s="14"/>
      <c r="MYG1730" s="14"/>
      <c r="MYH1730" s="14"/>
      <c r="MYI1730" s="14"/>
      <c r="MYJ1730" s="14"/>
      <c r="MYK1730" s="14"/>
      <c r="MYL1730" s="14"/>
      <c r="MYM1730" s="14"/>
      <c r="MYN1730" s="14"/>
      <c r="MYO1730" s="14"/>
      <c r="MYP1730" s="14"/>
      <c r="MYQ1730" s="14"/>
      <c r="MYR1730" s="14"/>
      <c r="MYS1730" s="14"/>
      <c r="MYT1730" s="14"/>
      <c r="MYU1730" s="14"/>
      <c r="MYV1730" s="14"/>
      <c r="MYW1730" s="14"/>
      <c r="MYX1730" s="14"/>
      <c r="MYY1730" s="14"/>
      <c r="MYZ1730" s="14"/>
      <c r="MZA1730" s="14"/>
      <c r="MZB1730" s="14"/>
      <c r="MZC1730" s="14"/>
      <c r="MZD1730" s="14"/>
      <c r="MZE1730" s="14"/>
      <c r="MZF1730" s="14"/>
      <c r="MZG1730" s="14"/>
      <c r="MZH1730" s="14"/>
      <c r="MZI1730" s="14"/>
      <c r="MZJ1730" s="14"/>
      <c r="MZK1730" s="14"/>
      <c r="MZL1730" s="14"/>
      <c r="MZM1730" s="14"/>
      <c r="MZN1730" s="14"/>
      <c r="MZO1730" s="14"/>
      <c r="MZP1730" s="14"/>
      <c r="MZQ1730" s="14"/>
      <c r="MZR1730" s="14"/>
      <c r="MZS1730" s="14"/>
      <c r="MZT1730" s="14"/>
      <c r="MZU1730" s="14"/>
      <c r="MZV1730" s="14"/>
      <c r="MZW1730" s="14"/>
      <c r="MZX1730" s="14"/>
      <c r="MZY1730" s="14"/>
      <c r="MZZ1730" s="14"/>
      <c r="NAA1730" s="14"/>
      <c r="NAB1730" s="14"/>
      <c r="NAC1730" s="14"/>
      <c r="NAD1730" s="14"/>
      <c r="NAE1730" s="14"/>
      <c r="NAF1730" s="14"/>
      <c r="NAG1730" s="14"/>
      <c r="NAH1730" s="14"/>
      <c r="NAI1730" s="14"/>
      <c r="NAJ1730" s="14"/>
      <c r="NAK1730" s="14"/>
      <c r="NAL1730" s="14"/>
      <c r="NAM1730" s="14"/>
      <c r="NAN1730" s="14"/>
      <c r="NAO1730" s="14"/>
      <c r="NAP1730" s="14"/>
      <c r="NAQ1730" s="14"/>
      <c r="NAR1730" s="14"/>
      <c r="NAS1730" s="14"/>
      <c r="NAT1730" s="14"/>
      <c r="NAU1730" s="14"/>
      <c r="NAV1730" s="14"/>
      <c r="NAW1730" s="14"/>
      <c r="NAX1730" s="14"/>
      <c r="NAY1730" s="14"/>
      <c r="NAZ1730" s="14"/>
      <c r="NBA1730" s="14"/>
      <c r="NBB1730" s="14"/>
      <c r="NBC1730" s="14"/>
      <c r="NBD1730" s="14"/>
      <c r="NBE1730" s="14"/>
      <c r="NBF1730" s="14"/>
      <c r="NBG1730" s="14"/>
      <c r="NBH1730" s="14"/>
      <c r="NBI1730" s="14"/>
      <c r="NBJ1730" s="14"/>
      <c r="NBK1730" s="14"/>
      <c r="NBL1730" s="14"/>
      <c r="NBM1730" s="14"/>
      <c r="NBN1730" s="14"/>
      <c r="NBO1730" s="14"/>
      <c r="NBP1730" s="14"/>
      <c r="NBQ1730" s="14"/>
      <c r="NBR1730" s="14"/>
      <c r="NBS1730" s="14"/>
      <c r="NBT1730" s="14"/>
      <c r="NBU1730" s="14"/>
      <c r="NBV1730" s="14"/>
      <c r="NBW1730" s="14"/>
      <c r="NBX1730" s="14"/>
      <c r="NBY1730" s="14"/>
      <c r="NBZ1730" s="14"/>
      <c r="NCA1730" s="14"/>
      <c r="NCB1730" s="14"/>
      <c r="NCC1730" s="14"/>
      <c r="NCD1730" s="14"/>
      <c r="NCE1730" s="14"/>
      <c r="NCF1730" s="14"/>
      <c r="NCG1730" s="14"/>
      <c r="NCH1730" s="14"/>
      <c r="NCI1730" s="14"/>
      <c r="NCJ1730" s="14"/>
      <c r="NCK1730" s="14"/>
      <c r="NCL1730" s="14"/>
      <c r="NCM1730" s="14"/>
      <c r="NCN1730" s="14"/>
      <c r="NCO1730" s="14"/>
      <c r="NCP1730" s="14"/>
      <c r="NCQ1730" s="14"/>
      <c r="NCR1730" s="14"/>
      <c r="NCS1730" s="14"/>
      <c r="NCT1730" s="14"/>
      <c r="NCU1730" s="14"/>
      <c r="NCV1730" s="14"/>
      <c r="NCW1730" s="14"/>
      <c r="NCX1730" s="14"/>
      <c r="NCY1730" s="14"/>
      <c r="NCZ1730" s="14"/>
      <c r="NDA1730" s="14"/>
      <c r="NDB1730" s="14"/>
      <c r="NDC1730" s="14"/>
      <c r="NDD1730" s="14"/>
      <c r="NDE1730" s="14"/>
      <c r="NDF1730" s="14"/>
      <c r="NDG1730" s="14"/>
      <c r="NDH1730" s="14"/>
      <c r="NDI1730" s="14"/>
      <c r="NDJ1730" s="14"/>
      <c r="NDK1730" s="14"/>
      <c r="NDL1730" s="14"/>
      <c r="NDM1730" s="14"/>
      <c r="NDN1730" s="14"/>
      <c r="NDO1730" s="14"/>
      <c r="NDP1730" s="14"/>
      <c r="NDQ1730" s="14"/>
      <c r="NDR1730" s="14"/>
      <c r="NDS1730" s="14"/>
      <c r="NDT1730" s="14"/>
      <c r="NDU1730" s="14"/>
      <c r="NDV1730" s="14"/>
      <c r="NDW1730" s="14"/>
      <c r="NDX1730" s="14"/>
      <c r="NDY1730" s="14"/>
      <c r="NDZ1730" s="14"/>
      <c r="NEA1730" s="14"/>
      <c r="NEB1730" s="14"/>
      <c r="NEC1730" s="14"/>
      <c r="NED1730" s="14"/>
      <c r="NEE1730" s="14"/>
      <c r="NEF1730" s="14"/>
      <c r="NEG1730" s="14"/>
      <c r="NEH1730" s="14"/>
      <c r="NEI1730" s="14"/>
      <c r="NEJ1730" s="14"/>
      <c r="NEK1730" s="14"/>
      <c r="NEL1730" s="14"/>
      <c r="NEM1730" s="14"/>
      <c r="NEN1730" s="14"/>
      <c r="NEO1730" s="14"/>
      <c r="NEP1730" s="14"/>
      <c r="NEQ1730" s="14"/>
      <c r="NER1730" s="14"/>
      <c r="NES1730" s="14"/>
      <c r="NET1730" s="14"/>
      <c r="NEU1730" s="14"/>
      <c r="NEV1730" s="14"/>
      <c r="NEW1730" s="14"/>
      <c r="NEX1730" s="14"/>
      <c r="NEY1730" s="14"/>
      <c r="NEZ1730" s="14"/>
      <c r="NFA1730" s="14"/>
      <c r="NFB1730" s="14"/>
      <c r="NFC1730" s="14"/>
      <c r="NFD1730" s="14"/>
      <c r="NFE1730" s="14"/>
      <c r="NFF1730" s="14"/>
      <c r="NFG1730" s="14"/>
      <c r="NFH1730" s="14"/>
      <c r="NFI1730" s="14"/>
      <c r="NFJ1730" s="14"/>
      <c r="NFK1730" s="14"/>
      <c r="NFL1730" s="14"/>
      <c r="NFM1730" s="14"/>
      <c r="NFN1730" s="14"/>
      <c r="NFO1730" s="14"/>
      <c r="NFP1730" s="14"/>
      <c r="NFQ1730" s="14"/>
      <c r="NFR1730" s="14"/>
      <c r="NFS1730" s="14"/>
      <c r="NFT1730" s="14"/>
      <c r="NFU1730" s="14"/>
      <c r="NFV1730" s="14"/>
      <c r="NFW1730" s="14"/>
      <c r="NFX1730" s="14"/>
      <c r="NFY1730" s="14"/>
      <c r="NFZ1730" s="14"/>
      <c r="NGA1730" s="14"/>
      <c r="NGB1730" s="14"/>
      <c r="NGC1730" s="14"/>
      <c r="NGD1730" s="14"/>
      <c r="NGE1730" s="14"/>
      <c r="NGF1730" s="14"/>
      <c r="NGG1730" s="14"/>
      <c r="NGH1730" s="14"/>
      <c r="NGI1730" s="14"/>
      <c r="NGJ1730" s="14"/>
      <c r="NGK1730" s="14"/>
      <c r="NGL1730" s="14"/>
      <c r="NGM1730" s="14"/>
      <c r="NGN1730" s="14"/>
      <c r="NGO1730" s="14"/>
      <c r="NGP1730" s="14"/>
      <c r="NGQ1730" s="14"/>
      <c r="NGR1730" s="14"/>
      <c r="NGS1730" s="14"/>
      <c r="NGT1730" s="14"/>
      <c r="NGU1730" s="14"/>
      <c r="NGV1730" s="14"/>
      <c r="NGW1730" s="14"/>
      <c r="NGX1730" s="14"/>
      <c r="NGY1730" s="14"/>
      <c r="NGZ1730" s="14"/>
      <c r="NHA1730" s="14"/>
      <c r="NHB1730" s="14"/>
      <c r="NHC1730" s="14"/>
      <c r="NHD1730" s="14"/>
      <c r="NHE1730" s="14"/>
      <c r="NHF1730" s="14"/>
      <c r="NHG1730" s="14"/>
      <c r="NHH1730" s="14"/>
      <c r="NHI1730" s="14"/>
      <c r="NHJ1730" s="14"/>
      <c r="NHK1730" s="14"/>
      <c r="NHL1730" s="14"/>
      <c r="NHM1730" s="14"/>
      <c r="NHN1730" s="14"/>
      <c r="NHO1730" s="14"/>
      <c r="NHP1730" s="14"/>
      <c r="NHQ1730" s="14"/>
      <c r="NHR1730" s="14"/>
      <c r="NHS1730" s="14"/>
      <c r="NHT1730" s="14"/>
      <c r="NHU1730" s="14"/>
      <c r="NHV1730" s="14"/>
      <c r="NHW1730" s="14"/>
      <c r="NHX1730" s="14"/>
      <c r="NHY1730" s="14"/>
      <c r="NHZ1730" s="14"/>
      <c r="NIA1730" s="14"/>
      <c r="NIB1730" s="14"/>
      <c r="NIC1730" s="14"/>
      <c r="NID1730" s="14"/>
      <c r="NIE1730" s="14"/>
      <c r="NIF1730" s="14"/>
      <c r="NIG1730" s="14"/>
      <c r="NIH1730" s="14"/>
      <c r="NII1730" s="14"/>
      <c r="NIJ1730" s="14"/>
      <c r="NIK1730" s="14"/>
      <c r="NIL1730" s="14"/>
      <c r="NIM1730" s="14"/>
      <c r="NIN1730" s="14"/>
      <c r="NIO1730" s="14"/>
      <c r="NIP1730" s="14"/>
      <c r="NIQ1730" s="14"/>
      <c r="NIR1730" s="14"/>
      <c r="NIS1730" s="14"/>
      <c r="NIT1730" s="14"/>
      <c r="NIU1730" s="14"/>
      <c r="NIV1730" s="14"/>
      <c r="NIW1730" s="14"/>
      <c r="NIX1730" s="14"/>
      <c r="NIY1730" s="14"/>
      <c r="NIZ1730" s="14"/>
      <c r="NJA1730" s="14"/>
      <c r="NJB1730" s="14"/>
      <c r="NJC1730" s="14"/>
      <c r="NJD1730" s="14"/>
      <c r="NJE1730" s="14"/>
      <c r="NJF1730" s="14"/>
      <c r="NJG1730" s="14"/>
      <c r="NJH1730" s="14"/>
      <c r="NJI1730" s="14"/>
      <c r="NJJ1730" s="14"/>
      <c r="NJK1730" s="14"/>
      <c r="NJL1730" s="14"/>
      <c r="NJM1730" s="14"/>
      <c r="NJN1730" s="14"/>
      <c r="NJO1730" s="14"/>
      <c r="NJP1730" s="14"/>
      <c r="NJQ1730" s="14"/>
      <c r="NJR1730" s="14"/>
      <c r="NJS1730" s="14"/>
      <c r="NJT1730" s="14"/>
      <c r="NJU1730" s="14"/>
      <c r="NJV1730" s="14"/>
      <c r="NJW1730" s="14"/>
      <c r="NJX1730" s="14"/>
      <c r="NJY1730" s="14"/>
      <c r="NJZ1730" s="14"/>
      <c r="NKA1730" s="14"/>
      <c r="NKB1730" s="14"/>
      <c r="NKC1730" s="14"/>
      <c r="NKD1730" s="14"/>
      <c r="NKE1730" s="14"/>
      <c r="NKF1730" s="14"/>
      <c r="NKG1730" s="14"/>
      <c r="NKH1730" s="14"/>
      <c r="NKI1730" s="14"/>
      <c r="NKJ1730" s="14"/>
      <c r="NKK1730" s="14"/>
      <c r="NKL1730" s="14"/>
      <c r="NKM1730" s="14"/>
      <c r="NKN1730" s="14"/>
      <c r="NKO1730" s="14"/>
      <c r="NKP1730" s="14"/>
      <c r="NKQ1730" s="14"/>
      <c r="NKR1730" s="14"/>
      <c r="NKS1730" s="14"/>
      <c r="NKT1730" s="14"/>
      <c r="NKU1730" s="14"/>
      <c r="NKV1730" s="14"/>
      <c r="NKW1730" s="14"/>
      <c r="NKX1730" s="14"/>
      <c r="NKY1730" s="14"/>
      <c r="NKZ1730" s="14"/>
      <c r="NLA1730" s="14"/>
      <c r="NLB1730" s="14"/>
      <c r="NLC1730" s="14"/>
      <c r="NLD1730" s="14"/>
      <c r="NLE1730" s="14"/>
      <c r="NLF1730" s="14"/>
      <c r="NLG1730" s="14"/>
      <c r="NLH1730" s="14"/>
      <c r="NLI1730" s="14"/>
      <c r="NLJ1730" s="14"/>
      <c r="NLK1730" s="14"/>
      <c r="NLL1730" s="14"/>
      <c r="NLM1730" s="14"/>
      <c r="NLN1730" s="14"/>
      <c r="NLO1730" s="14"/>
      <c r="NLP1730" s="14"/>
      <c r="NLQ1730" s="14"/>
      <c r="NLR1730" s="14"/>
      <c r="NLS1730" s="14"/>
      <c r="NLT1730" s="14"/>
      <c r="NLU1730" s="14"/>
      <c r="NLV1730" s="14"/>
      <c r="NLW1730" s="14"/>
      <c r="NLX1730" s="14"/>
      <c r="NLY1730" s="14"/>
      <c r="NLZ1730" s="14"/>
      <c r="NMA1730" s="14"/>
      <c r="NMB1730" s="14"/>
      <c r="NMC1730" s="14"/>
      <c r="NMD1730" s="14"/>
      <c r="NME1730" s="14"/>
      <c r="NMF1730" s="14"/>
      <c r="NMG1730" s="14"/>
      <c r="NMH1730" s="14"/>
      <c r="NMI1730" s="14"/>
      <c r="NMJ1730" s="14"/>
      <c r="NMK1730" s="14"/>
      <c r="NML1730" s="14"/>
      <c r="NMM1730" s="14"/>
      <c r="NMN1730" s="14"/>
      <c r="NMO1730" s="14"/>
      <c r="NMP1730" s="14"/>
      <c r="NMQ1730" s="14"/>
      <c r="NMR1730" s="14"/>
      <c r="NMS1730" s="14"/>
      <c r="NMT1730" s="14"/>
      <c r="NMU1730" s="14"/>
      <c r="NMV1730" s="14"/>
      <c r="NMW1730" s="14"/>
      <c r="NMX1730" s="14"/>
      <c r="NMY1730" s="14"/>
      <c r="NMZ1730" s="14"/>
      <c r="NNA1730" s="14"/>
      <c r="NNB1730" s="14"/>
      <c r="NNC1730" s="14"/>
      <c r="NND1730" s="14"/>
      <c r="NNE1730" s="14"/>
      <c r="NNF1730" s="14"/>
      <c r="NNG1730" s="14"/>
      <c r="NNH1730" s="14"/>
      <c r="NNI1730" s="14"/>
      <c r="NNJ1730" s="14"/>
      <c r="NNK1730" s="14"/>
      <c r="NNL1730" s="14"/>
      <c r="NNM1730" s="14"/>
      <c r="NNN1730" s="14"/>
      <c r="NNO1730" s="14"/>
      <c r="NNP1730" s="14"/>
      <c r="NNQ1730" s="14"/>
      <c r="NNR1730" s="14"/>
      <c r="NNS1730" s="14"/>
      <c r="NNT1730" s="14"/>
      <c r="NNU1730" s="14"/>
      <c r="NNV1730" s="14"/>
      <c r="NNW1730" s="14"/>
      <c r="NNX1730" s="14"/>
      <c r="NNY1730" s="14"/>
      <c r="NNZ1730" s="14"/>
      <c r="NOA1730" s="14"/>
      <c r="NOB1730" s="14"/>
      <c r="NOC1730" s="14"/>
      <c r="NOD1730" s="14"/>
      <c r="NOE1730" s="14"/>
      <c r="NOF1730" s="14"/>
      <c r="NOG1730" s="14"/>
      <c r="NOH1730" s="14"/>
      <c r="NOI1730" s="14"/>
      <c r="NOJ1730" s="14"/>
      <c r="NOK1730" s="14"/>
      <c r="NOL1730" s="14"/>
      <c r="NOM1730" s="14"/>
      <c r="NON1730" s="14"/>
      <c r="NOO1730" s="14"/>
      <c r="NOP1730" s="14"/>
      <c r="NOQ1730" s="14"/>
      <c r="NOR1730" s="14"/>
      <c r="NOS1730" s="14"/>
      <c r="NOT1730" s="14"/>
      <c r="NOU1730" s="14"/>
      <c r="NOV1730" s="14"/>
      <c r="NOW1730" s="14"/>
      <c r="NOX1730" s="14"/>
      <c r="NOY1730" s="14"/>
      <c r="NOZ1730" s="14"/>
      <c r="NPA1730" s="14"/>
      <c r="NPB1730" s="14"/>
      <c r="NPC1730" s="14"/>
      <c r="NPD1730" s="14"/>
      <c r="NPE1730" s="14"/>
      <c r="NPF1730" s="14"/>
      <c r="NPG1730" s="14"/>
      <c r="NPH1730" s="14"/>
      <c r="NPI1730" s="14"/>
      <c r="NPJ1730" s="14"/>
      <c r="NPK1730" s="14"/>
      <c r="NPL1730" s="14"/>
      <c r="NPM1730" s="14"/>
      <c r="NPN1730" s="14"/>
      <c r="NPO1730" s="14"/>
      <c r="NPP1730" s="14"/>
      <c r="NPQ1730" s="14"/>
      <c r="NPR1730" s="14"/>
      <c r="NPS1730" s="14"/>
      <c r="NPT1730" s="14"/>
      <c r="NPU1730" s="14"/>
      <c r="NPV1730" s="14"/>
      <c r="NPW1730" s="14"/>
      <c r="NPX1730" s="14"/>
      <c r="NPY1730" s="14"/>
      <c r="NPZ1730" s="14"/>
      <c r="NQA1730" s="14"/>
      <c r="NQB1730" s="14"/>
      <c r="NQC1730" s="14"/>
      <c r="NQD1730" s="14"/>
      <c r="NQE1730" s="14"/>
      <c r="NQF1730" s="14"/>
      <c r="NQG1730" s="14"/>
      <c r="NQH1730" s="14"/>
      <c r="NQI1730" s="14"/>
      <c r="NQJ1730" s="14"/>
      <c r="NQK1730" s="14"/>
      <c r="NQL1730" s="14"/>
      <c r="NQM1730" s="14"/>
      <c r="NQN1730" s="14"/>
      <c r="NQO1730" s="14"/>
      <c r="NQP1730" s="14"/>
      <c r="NQQ1730" s="14"/>
      <c r="NQR1730" s="14"/>
      <c r="NQS1730" s="14"/>
      <c r="NQT1730" s="14"/>
      <c r="NQU1730" s="14"/>
      <c r="NQV1730" s="14"/>
      <c r="NQW1730" s="14"/>
      <c r="NQX1730" s="14"/>
      <c r="NQY1730" s="14"/>
      <c r="NQZ1730" s="14"/>
      <c r="NRA1730" s="14"/>
      <c r="NRB1730" s="14"/>
      <c r="NRC1730" s="14"/>
      <c r="NRD1730" s="14"/>
      <c r="NRE1730" s="14"/>
      <c r="NRF1730" s="14"/>
      <c r="NRG1730" s="14"/>
      <c r="NRH1730" s="14"/>
      <c r="NRI1730" s="14"/>
      <c r="NRJ1730" s="14"/>
      <c r="NRK1730" s="14"/>
      <c r="NRL1730" s="14"/>
      <c r="NRM1730" s="14"/>
      <c r="NRN1730" s="14"/>
      <c r="NRO1730" s="14"/>
      <c r="NRP1730" s="14"/>
      <c r="NRQ1730" s="14"/>
      <c r="NRR1730" s="14"/>
      <c r="NRS1730" s="14"/>
      <c r="NRT1730" s="14"/>
      <c r="NRU1730" s="14"/>
      <c r="NRV1730" s="14"/>
      <c r="NRW1730" s="14"/>
      <c r="NRX1730" s="14"/>
      <c r="NRY1730" s="14"/>
      <c r="NRZ1730" s="14"/>
      <c r="NSA1730" s="14"/>
      <c r="NSB1730" s="14"/>
      <c r="NSC1730" s="14"/>
      <c r="NSD1730" s="14"/>
      <c r="NSE1730" s="14"/>
      <c r="NSF1730" s="14"/>
      <c r="NSG1730" s="14"/>
      <c r="NSH1730" s="14"/>
      <c r="NSI1730" s="14"/>
      <c r="NSJ1730" s="14"/>
      <c r="NSK1730" s="14"/>
      <c r="NSL1730" s="14"/>
      <c r="NSM1730" s="14"/>
      <c r="NSN1730" s="14"/>
      <c r="NSO1730" s="14"/>
      <c r="NSP1730" s="14"/>
      <c r="NSQ1730" s="14"/>
      <c r="NSR1730" s="14"/>
      <c r="NSS1730" s="14"/>
      <c r="NST1730" s="14"/>
      <c r="NSU1730" s="14"/>
      <c r="NSV1730" s="14"/>
      <c r="NSW1730" s="14"/>
      <c r="NSX1730" s="14"/>
      <c r="NSY1730" s="14"/>
      <c r="NSZ1730" s="14"/>
      <c r="NTA1730" s="14"/>
      <c r="NTB1730" s="14"/>
      <c r="NTC1730" s="14"/>
      <c r="NTD1730" s="14"/>
      <c r="NTE1730" s="14"/>
      <c r="NTF1730" s="14"/>
      <c r="NTG1730" s="14"/>
      <c r="NTH1730" s="14"/>
      <c r="NTI1730" s="14"/>
      <c r="NTJ1730" s="14"/>
      <c r="NTK1730" s="14"/>
      <c r="NTL1730" s="14"/>
      <c r="NTM1730" s="14"/>
      <c r="NTN1730" s="14"/>
      <c r="NTO1730" s="14"/>
      <c r="NTP1730" s="14"/>
      <c r="NTQ1730" s="14"/>
      <c r="NTR1730" s="14"/>
      <c r="NTS1730" s="14"/>
      <c r="NTT1730" s="14"/>
      <c r="NTU1730" s="14"/>
      <c r="NTV1730" s="14"/>
      <c r="NTW1730" s="14"/>
      <c r="NTX1730" s="14"/>
      <c r="NTY1730" s="14"/>
      <c r="NTZ1730" s="14"/>
      <c r="NUA1730" s="14"/>
      <c r="NUB1730" s="14"/>
      <c r="NUC1730" s="14"/>
      <c r="NUD1730" s="14"/>
      <c r="NUE1730" s="14"/>
      <c r="NUF1730" s="14"/>
      <c r="NUG1730" s="14"/>
      <c r="NUH1730" s="14"/>
      <c r="NUI1730" s="14"/>
      <c r="NUJ1730" s="14"/>
      <c r="NUK1730" s="14"/>
      <c r="NUL1730" s="14"/>
      <c r="NUM1730" s="14"/>
      <c r="NUN1730" s="14"/>
      <c r="NUO1730" s="14"/>
      <c r="NUP1730" s="14"/>
      <c r="NUQ1730" s="14"/>
      <c r="NUR1730" s="14"/>
      <c r="NUS1730" s="14"/>
      <c r="NUT1730" s="14"/>
      <c r="NUU1730" s="14"/>
      <c r="NUV1730" s="14"/>
      <c r="NUW1730" s="14"/>
      <c r="NUX1730" s="14"/>
      <c r="NUY1730" s="14"/>
      <c r="NUZ1730" s="14"/>
      <c r="NVA1730" s="14"/>
      <c r="NVB1730" s="14"/>
      <c r="NVC1730" s="14"/>
      <c r="NVD1730" s="14"/>
      <c r="NVE1730" s="14"/>
      <c r="NVF1730" s="14"/>
      <c r="NVG1730" s="14"/>
      <c r="NVH1730" s="14"/>
      <c r="NVI1730" s="14"/>
      <c r="NVJ1730" s="14"/>
      <c r="NVK1730" s="14"/>
      <c r="NVL1730" s="14"/>
      <c r="NVM1730" s="14"/>
      <c r="NVN1730" s="14"/>
      <c r="NVO1730" s="14"/>
      <c r="NVP1730" s="14"/>
      <c r="NVQ1730" s="14"/>
      <c r="NVR1730" s="14"/>
      <c r="NVS1730" s="14"/>
      <c r="NVT1730" s="14"/>
      <c r="NVU1730" s="14"/>
      <c r="NVV1730" s="14"/>
      <c r="NVW1730" s="14"/>
      <c r="NVX1730" s="14"/>
      <c r="NVY1730" s="14"/>
      <c r="NVZ1730" s="14"/>
      <c r="NWA1730" s="14"/>
      <c r="NWB1730" s="14"/>
      <c r="NWC1730" s="14"/>
      <c r="NWD1730" s="14"/>
      <c r="NWE1730" s="14"/>
      <c r="NWF1730" s="14"/>
      <c r="NWG1730" s="14"/>
      <c r="NWH1730" s="14"/>
      <c r="NWI1730" s="14"/>
      <c r="NWJ1730" s="14"/>
      <c r="NWK1730" s="14"/>
      <c r="NWL1730" s="14"/>
      <c r="NWM1730" s="14"/>
      <c r="NWN1730" s="14"/>
      <c r="NWO1730" s="14"/>
      <c r="NWP1730" s="14"/>
      <c r="NWQ1730" s="14"/>
      <c r="NWR1730" s="14"/>
      <c r="NWS1730" s="14"/>
      <c r="NWT1730" s="14"/>
      <c r="NWU1730" s="14"/>
      <c r="NWV1730" s="14"/>
      <c r="NWW1730" s="14"/>
      <c r="NWX1730" s="14"/>
      <c r="NWY1730" s="14"/>
      <c r="NWZ1730" s="14"/>
      <c r="NXA1730" s="14"/>
      <c r="NXB1730" s="14"/>
      <c r="NXC1730" s="14"/>
      <c r="NXD1730" s="14"/>
      <c r="NXE1730" s="14"/>
      <c r="NXF1730" s="14"/>
      <c r="NXG1730" s="14"/>
      <c r="NXH1730" s="14"/>
      <c r="NXI1730" s="14"/>
      <c r="NXJ1730" s="14"/>
      <c r="NXK1730" s="14"/>
      <c r="NXL1730" s="14"/>
      <c r="NXM1730" s="14"/>
      <c r="NXN1730" s="14"/>
      <c r="NXO1730" s="14"/>
      <c r="NXP1730" s="14"/>
      <c r="NXQ1730" s="14"/>
      <c r="NXR1730" s="14"/>
      <c r="NXS1730" s="14"/>
      <c r="NXT1730" s="14"/>
      <c r="NXU1730" s="14"/>
      <c r="NXV1730" s="14"/>
      <c r="NXW1730" s="14"/>
      <c r="NXX1730" s="14"/>
      <c r="NXY1730" s="14"/>
      <c r="NXZ1730" s="14"/>
      <c r="NYA1730" s="14"/>
      <c r="NYB1730" s="14"/>
      <c r="NYC1730" s="14"/>
      <c r="NYD1730" s="14"/>
      <c r="NYE1730" s="14"/>
      <c r="NYF1730" s="14"/>
      <c r="NYG1730" s="14"/>
      <c r="NYH1730" s="14"/>
      <c r="NYI1730" s="14"/>
      <c r="NYJ1730" s="14"/>
      <c r="NYK1730" s="14"/>
      <c r="NYL1730" s="14"/>
      <c r="NYM1730" s="14"/>
      <c r="NYN1730" s="14"/>
      <c r="NYO1730" s="14"/>
      <c r="NYP1730" s="14"/>
      <c r="NYQ1730" s="14"/>
      <c r="NYR1730" s="14"/>
      <c r="NYS1730" s="14"/>
      <c r="NYT1730" s="14"/>
      <c r="NYU1730" s="14"/>
      <c r="NYV1730" s="14"/>
      <c r="NYW1730" s="14"/>
      <c r="NYX1730" s="14"/>
      <c r="NYY1730" s="14"/>
      <c r="NYZ1730" s="14"/>
      <c r="NZA1730" s="14"/>
      <c r="NZB1730" s="14"/>
      <c r="NZC1730" s="14"/>
      <c r="NZD1730" s="14"/>
      <c r="NZE1730" s="14"/>
      <c r="NZF1730" s="14"/>
      <c r="NZG1730" s="14"/>
      <c r="NZH1730" s="14"/>
      <c r="NZI1730" s="14"/>
      <c r="NZJ1730" s="14"/>
      <c r="NZK1730" s="14"/>
      <c r="NZL1730" s="14"/>
      <c r="NZM1730" s="14"/>
      <c r="NZN1730" s="14"/>
      <c r="NZO1730" s="14"/>
      <c r="NZP1730" s="14"/>
      <c r="NZQ1730" s="14"/>
      <c r="NZR1730" s="14"/>
      <c r="NZS1730" s="14"/>
      <c r="NZT1730" s="14"/>
      <c r="NZU1730" s="14"/>
      <c r="NZV1730" s="14"/>
      <c r="NZW1730" s="14"/>
      <c r="NZX1730" s="14"/>
      <c r="NZY1730" s="14"/>
      <c r="NZZ1730" s="14"/>
      <c r="OAA1730" s="14"/>
      <c r="OAB1730" s="14"/>
      <c r="OAC1730" s="14"/>
      <c r="OAD1730" s="14"/>
      <c r="OAE1730" s="14"/>
      <c r="OAF1730" s="14"/>
      <c r="OAG1730" s="14"/>
      <c r="OAH1730" s="14"/>
      <c r="OAI1730" s="14"/>
      <c r="OAJ1730" s="14"/>
      <c r="OAK1730" s="14"/>
      <c r="OAL1730" s="14"/>
      <c r="OAM1730" s="14"/>
      <c r="OAN1730" s="14"/>
      <c r="OAO1730" s="14"/>
      <c r="OAP1730" s="14"/>
      <c r="OAQ1730" s="14"/>
      <c r="OAR1730" s="14"/>
      <c r="OAS1730" s="14"/>
      <c r="OAT1730" s="14"/>
      <c r="OAU1730" s="14"/>
      <c r="OAV1730" s="14"/>
      <c r="OAW1730" s="14"/>
      <c r="OAX1730" s="14"/>
      <c r="OAY1730" s="14"/>
      <c r="OAZ1730" s="14"/>
      <c r="OBA1730" s="14"/>
      <c r="OBB1730" s="14"/>
      <c r="OBC1730" s="14"/>
      <c r="OBD1730" s="14"/>
      <c r="OBE1730" s="14"/>
      <c r="OBF1730" s="14"/>
      <c r="OBG1730" s="14"/>
      <c r="OBH1730" s="14"/>
      <c r="OBI1730" s="14"/>
      <c r="OBJ1730" s="14"/>
      <c r="OBK1730" s="14"/>
      <c r="OBL1730" s="14"/>
      <c r="OBM1730" s="14"/>
      <c r="OBN1730" s="14"/>
      <c r="OBO1730" s="14"/>
      <c r="OBP1730" s="14"/>
      <c r="OBQ1730" s="14"/>
      <c r="OBR1730" s="14"/>
      <c r="OBS1730" s="14"/>
      <c r="OBT1730" s="14"/>
      <c r="OBU1730" s="14"/>
      <c r="OBV1730" s="14"/>
      <c r="OBW1730" s="14"/>
      <c r="OBX1730" s="14"/>
      <c r="OBY1730" s="14"/>
      <c r="OBZ1730" s="14"/>
      <c r="OCA1730" s="14"/>
      <c r="OCB1730" s="14"/>
      <c r="OCC1730" s="14"/>
      <c r="OCD1730" s="14"/>
      <c r="OCE1730" s="14"/>
      <c r="OCF1730" s="14"/>
      <c r="OCG1730" s="14"/>
      <c r="OCH1730" s="14"/>
      <c r="OCI1730" s="14"/>
      <c r="OCJ1730" s="14"/>
      <c r="OCK1730" s="14"/>
      <c r="OCL1730" s="14"/>
      <c r="OCM1730" s="14"/>
      <c r="OCN1730" s="14"/>
      <c r="OCO1730" s="14"/>
      <c r="OCP1730" s="14"/>
      <c r="OCQ1730" s="14"/>
      <c r="OCR1730" s="14"/>
      <c r="OCS1730" s="14"/>
      <c r="OCT1730" s="14"/>
      <c r="OCU1730" s="14"/>
      <c r="OCV1730" s="14"/>
      <c r="OCW1730" s="14"/>
      <c r="OCX1730" s="14"/>
      <c r="OCY1730" s="14"/>
      <c r="OCZ1730" s="14"/>
      <c r="ODA1730" s="14"/>
      <c r="ODB1730" s="14"/>
      <c r="ODC1730" s="14"/>
      <c r="ODD1730" s="14"/>
      <c r="ODE1730" s="14"/>
      <c r="ODF1730" s="14"/>
      <c r="ODG1730" s="14"/>
      <c r="ODH1730" s="14"/>
      <c r="ODI1730" s="14"/>
      <c r="ODJ1730" s="14"/>
      <c r="ODK1730" s="14"/>
      <c r="ODL1730" s="14"/>
      <c r="ODM1730" s="14"/>
      <c r="ODN1730" s="14"/>
      <c r="ODO1730" s="14"/>
      <c r="ODP1730" s="14"/>
      <c r="ODQ1730" s="14"/>
      <c r="ODR1730" s="14"/>
      <c r="ODS1730" s="14"/>
      <c r="ODT1730" s="14"/>
      <c r="ODU1730" s="14"/>
      <c r="ODV1730" s="14"/>
      <c r="ODW1730" s="14"/>
      <c r="ODX1730" s="14"/>
      <c r="ODY1730" s="14"/>
      <c r="ODZ1730" s="14"/>
      <c r="OEA1730" s="14"/>
      <c r="OEB1730" s="14"/>
      <c r="OEC1730" s="14"/>
      <c r="OED1730" s="14"/>
      <c r="OEE1730" s="14"/>
      <c r="OEF1730" s="14"/>
      <c r="OEG1730" s="14"/>
      <c r="OEH1730" s="14"/>
      <c r="OEI1730" s="14"/>
      <c r="OEJ1730" s="14"/>
      <c r="OEK1730" s="14"/>
      <c r="OEL1730" s="14"/>
      <c r="OEM1730" s="14"/>
      <c r="OEN1730" s="14"/>
      <c r="OEO1730" s="14"/>
      <c r="OEP1730" s="14"/>
      <c r="OEQ1730" s="14"/>
      <c r="OER1730" s="14"/>
      <c r="OES1730" s="14"/>
      <c r="OET1730" s="14"/>
      <c r="OEU1730" s="14"/>
      <c r="OEV1730" s="14"/>
      <c r="OEW1730" s="14"/>
      <c r="OEX1730" s="14"/>
      <c r="OEY1730" s="14"/>
      <c r="OEZ1730" s="14"/>
      <c r="OFA1730" s="14"/>
      <c r="OFB1730" s="14"/>
      <c r="OFC1730" s="14"/>
      <c r="OFD1730" s="14"/>
      <c r="OFE1730" s="14"/>
      <c r="OFF1730" s="14"/>
      <c r="OFG1730" s="14"/>
      <c r="OFH1730" s="14"/>
      <c r="OFI1730" s="14"/>
      <c r="OFJ1730" s="14"/>
      <c r="OFK1730" s="14"/>
      <c r="OFL1730" s="14"/>
      <c r="OFM1730" s="14"/>
      <c r="OFN1730" s="14"/>
      <c r="OFO1730" s="14"/>
      <c r="OFP1730" s="14"/>
      <c r="OFQ1730" s="14"/>
      <c r="OFR1730" s="14"/>
      <c r="OFS1730" s="14"/>
      <c r="OFT1730" s="14"/>
      <c r="OFU1730" s="14"/>
      <c r="OFV1730" s="14"/>
      <c r="OFW1730" s="14"/>
      <c r="OFX1730" s="14"/>
      <c r="OFY1730" s="14"/>
      <c r="OFZ1730" s="14"/>
      <c r="OGA1730" s="14"/>
      <c r="OGB1730" s="14"/>
      <c r="OGC1730" s="14"/>
      <c r="OGD1730" s="14"/>
      <c r="OGE1730" s="14"/>
      <c r="OGF1730" s="14"/>
      <c r="OGG1730" s="14"/>
      <c r="OGH1730" s="14"/>
      <c r="OGI1730" s="14"/>
      <c r="OGJ1730" s="14"/>
      <c r="OGK1730" s="14"/>
      <c r="OGL1730" s="14"/>
      <c r="OGM1730" s="14"/>
      <c r="OGN1730" s="14"/>
      <c r="OGO1730" s="14"/>
      <c r="OGP1730" s="14"/>
      <c r="OGQ1730" s="14"/>
      <c r="OGR1730" s="14"/>
      <c r="OGS1730" s="14"/>
      <c r="OGT1730" s="14"/>
      <c r="OGU1730" s="14"/>
      <c r="OGV1730" s="14"/>
      <c r="OGW1730" s="14"/>
      <c r="OGX1730" s="14"/>
      <c r="OGY1730" s="14"/>
      <c r="OGZ1730" s="14"/>
      <c r="OHA1730" s="14"/>
      <c r="OHB1730" s="14"/>
      <c r="OHC1730" s="14"/>
      <c r="OHD1730" s="14"/>
      <c r="OHE1730" s="14"/>
      <c r="OHF1730" s="14"/>
      <c r="OHG1730" s="14"/>
      <c r="OHH1730" s="14"/>
      <c r="OHI1730" s="14"/>
      <c r="OHJ1730" s="14"/>
      <c r="OHK1730" s="14"/>
      <c r="OHL1730" s="14"/>
      <c r="OHM1730" s="14"/>
      <c r="OHN1730" s="14"/>
      <c r="OHO1730" s="14"/>
      <c r="OHP1730" s="14"/>
      <c r="OHQ1730" s="14"/>
      <c r="OHR1730" s="14"/>
      <c r="OHS1730" s="14"/>
      <c r="OHT1730" s="14"/>
      <c r="OHU1730" s="14"/>
      <c r="OHV1730" s="14"/>
      <c r="OHW1730" s="14"/>
      <c r="OHX1730" s="14"/>
      <c r="OHY1730" s="14"/>
      <c r="OHZ1730" s="14"/>
      <c r="OIA1730" s="14"/>
      <c r="OIB1730" s="14"/>
      <c r="OIC1730" s="14"/>
      <c r="OID1730" s="14"/>
      <c r="OIE1730" s="14"/>
      <c r="OIF1730" s="14"/>
      <c r="OIG1730" s="14"/>
      <c r="OIH1730" s="14"/>
      <c r="OII1730" s="14"/>
      <c r="OIJ1730" s="14"/>
      <c r="OIK1730" s="14"/>
      <c r="OIL1730" s="14"/>
      <c r="OIM1730" s="14"/>
      <c r="OIN1730" s="14"/>
      <c r="OIO1730" s="14"/>
      <c r="OIP1730" s="14"/>
      <c r="OIQ1730" s="14"/>
      <c r="OIR1730" s="14"/>
      <c r="OIS1730" s="14"/>
      <c r="OIT1730" s="14"/>
      <c r="OIU1730" s="14"/>
      <c r="OIV1730" s="14"/>
      <c r="OIW1730" s="14"/>
      <c r="OIX1730" s="14"/>
      <c r="OIY1730" s="14"/>
      <c r="OIZ1730" s="14"/>
      <c r="OJA1730" s="14"/>
      <c r="OJB1730" s="14"/>
      <c r="OJC1730" s="14"/>
      <c r="OJD1730" s="14"/>
      <c r="OJE1730" s="14"/>
      <c r="OJF1730" s="14"/>
      <c r="OJG1730" s="14"/>
      <c r="OJH1730" s="14"/>
      <c r="OJI1730" s="14"/>
      <c r="OJJ1730" s="14"/>
      <c r="OJK1730" s="14"/>
      <c r="OJL1730" s="14"/>
      <c r="OJM1730" s="14"/>
      <c r="OJN1730" s="14"/>
      <c r="OJO1730" s="14"/>
      <c r="OJP1730" s="14"/>
      <c r="OJQ1730" s="14"/>
      <c r="OJR1730" s="14"/>
      <c r="OJS1730" s="14"/>
      <c r="OJT1730" s="14"/>
      <c r="OJU1730" s="14"/>
      <c r="OJV1730" s="14"/>
      <c r="OJW1730" s="14"/>
      <c r="OJX1730" s="14"/>
      <c r="OJY1730" s="14"/>
      <c r="OJZ1730" s="14"/>
      <c r="OKA1730" s="14"/>
      <c r="OKB1730" s="14"/>
      <c r="OKC1730" s="14"/>
      <c r="OKD1730" s="14"/>
      <c r="OKE1730" s="14"/>
      <c r="OKF1730" s="14"/>
      <c r="OKG1730" s="14"/>
      <c r="OKH1730" s="14"/>
      <c r="OKI1730" s="14"/>
      <c r="OKJ1730" s="14"/>
      <c r="OKK1730" s="14"/>
      <c r="OKL1730" s="14"/>
      <c r="OKM1730" s="14"/>
      <c r="OKN1730" s="14"/>
      <c r="OKO1730" s="14"/>
      <c r="OKP1730" s="14"/>
      <c r="OKQ1730" s="14"/>
      <c r="OKR1730" s="14"/>
      <c r="OKS1730" s="14"/>
      <c r="OKT1730" s="14"/>
      <c r="OKU1730" s="14"/>
      <c r="OKV1730" s="14"/>
      <c r="OKW1730" s="14"/>
      <c r="OKX1730" s="14"/>
      <c r="OKY1730" s="14"/>
      <c r="OKZ1730" s="14"/>
      <c r="OLA1730" s="14"/>
      <c r="OLB1730" s="14"/>
      <c r="OLC1730" s="14"/>
      <c r="OLD1730" s="14"/>
      <c r="OLE1730" s="14"/>
      <c r="OLF1730" s="14"/>
      <c r="OLG1730" s="14"/>
      <c r="OLH1730" s="14"/>
      <c r="OLI1730" s="14"/>
      <c r="OLJ1730" s="14"/>
      <c r="OLK1730" s="14"/>
      <c r="OLL1730" s="14"/>
      <c r="OLM1730" s="14"/>
      <c r="OLN1730" s="14"/>
      <c r="OLO1730" s="14"/>
      <c r="OLP1730" s="14"/>
      <c r="OLQ1730" s="14"/>
      <c r="OLR1730" s="14"/>
      <c r="OLS1730" s="14"/>
      <c r="OLT1730" s="14"/>
      <c r="OLU1730" s="14"/>
      <c r="OLV1730" s="14"/>
      <c r="OLW1730" s="14"/>
      <c r="OLX1730" s="14"/>
      <c r="OLY1730" s="14"/>
      <c r="OLZ1730" s="14"/>
      <c r="OMA1730" s="14"/>
      <c r="OMB1730" s="14"/>
      <c r="OMC1730" s="14"/>
      <c r="OMD1730" s="14"/>
      <c r="OME1730" s="14"/>
      <c r="OMF1730" s="14"/>
      <c r="OMG1730" s="14"/>
      <c r="OMH1730" s="14"/>
      <c r="OMI1730" s="14"/>
      <c r="OMJ1730" s="14"/>
      <c r="OMK1730" s="14"/>
      <c r="OML1730" s="14"/>
      <c r="OMM1730" s="14"/>
      <c r="OMN1730" s="14"/>
      <c r="OMO1730" s="14"/>
      <c r="OMP1730" s="14"/>
      <c r="OMQ1730" s="14"/>
      <c r="OMR1730" s="14"/>
      <c r="OMS1730" s="14"/>
      <c r="OMT1730" s="14"/>
      <c r="OMU1730" s="14"/>
      <c r="OMV1730" s="14"/>
      <c r="OMW1730" s="14"/>
      <c r="OMX1730" s="14"/>
      <c r="OMY1730" s="14"/>
      <c r="OMZ1730" s="14"/>
      <c r="ONA1730" s="14"/>
      <c r="ONB1730" s="14"/>
      <c r="ONC1730" s="14"/>
      <c r="OND1730" s="14"/>
      <c r="ONE1730" s="14"/>
      <c r="ONF1730" s="14"/>
      <c r="ONG1730" s="14"/>
      <c r="ONH1730" s="14"/>
      <c r="ONI1730" s="14"/>
      <c r="ONJ1730" s="14"/>
      <c r="ONK1730" s="14"/>
      <c r="ONL1730" s="14"/>
      <c r="ONM1730" s="14"/>
      <c r="ONN1730" s="14"/>
      <c r="ONO1730" s="14"/>
      <c r="ONP1730" s="14"/>
      <c r="ONQ1730" s="14"/>
      <c r="ONR1730" s="14"/>
      <c r="ONS1730" s="14"/>
      <c r="ONT1730" s="14"/>
      <c r="ONU1730" s="14"/>
      <c r="ONV1730" s="14"/>
      <c r="ONW1730" s="14"/>
      <c r="ONX1730" s="14"/>
      <c r="ONY1730" s="14"/>
      <c r="ONZ1730" s="14"/>
      <c r="OOA1730" s="14"/>
      <c r="OOB1730" s="14"/>
      <c r="OOC1730" s="14"/>
      <c r="OOD1730" s="14"/>
      <c r="OOE1730" s="14"/>
      <c r="OOF1730" s="14"/>
      <c r="OOG1730" s="14"/>
      <c r="OOH1730" s="14"/>
      <c r="OOI1730" s="14"/>
      <c r="OOJ1730" s="14"/>
      <c r="OOK1730" s="14"/>
      <c r="OOL1730" s="14"/>
      <c r="OOM1730" s="14"/>
      <c r="OON1730" s="14"/>
      <c r="OOO1730" s="14"/>
      <c r="OOP1730" s="14"/>
      <c r="OOQ1730" s="14"/>
      <c r="OOR1730" s="14"/>
      <c r="OOS1730" s="14"/>
      <c r="OOT1730" s="14"/>
      <c r="OOU1730" s="14"/>
      <c r="OOV1730" s="14"/>
      <c r="OOW1730" s="14"/>
      <c r="OOX1730" s="14"/>
      <c r="OOY1730" s="14"/>
      <c r="OOZ1730" s="14"/>
      <c r="OPA1730" s="14"/>
      <c r="OPB1730" s="14"/>
      <c r="OPC1730" s="14"/>
      <c r="OPD1730" s="14"/>
      <c r="OPE1730" s="14"/>
      <c r="OPF1730" s="14"/>
      <c r="OPG1730" s="14"/>
      <c r="OPH1730" s="14"/>
      <c r="OPI1730" s="14"/>
      <c r="OPJ1730" s="14"/>
      <c r="OPK1730" s="14"/>
      <c r="OPL1730" s="14"/>
      <c r="OPM1730" s="14"/>
      <c r="OPN1730" s="14"/>
      <c r="OPO1730" s="14"/>
      <c r="OPP1730" s="14"/>
      <c r="OPQ1730" s="14"/>
      <c r="OPR1730" s="14"/>
      <c r="OPS1730" s="14"/>
      <c r="OPT1730" s="14"/>
      <c r="OPU1730" s="14"/>
      <c r="OPV1730" s="14"/>
      <c r="OPW1730" s="14"/>
      <c r="OPX1730" s="14"/>
      <c r="OPY1730" s="14"/>
      <c r="OPZ1730" s="14"/>
      <c r="OQA1730" s="14"/>
      <c r="OQB1730" s="14"/>
      <c r="OQC1730" s="14"/>
      <c r="OQD1730" s="14"/>
      <c r="OQE1730" s="14"/>
      <c r="OQF1730" s="14"/>
      <c r="OQG1730" s="14"/>
      <c r="OQH1730" s="14"/>
      <c r="OQI1730" s="14"/>
      <c r="OQJ1730" s="14"/>
      <c r="OQK1730" s="14"/>
      <c r="OQL1730" s="14"/>
      <c r="OQM1730" s="14"/>
      <c r="OQN1730" s="14"/>
      <c r="OQO1730" s="14"/>
      <c r="OQP1730" s="14"/>
      <c r="OQQ1730" s="14"/>
      <c r="OQR1730" s="14"/>
      <c r="OQS1730" s="14"/>
      <c r="OQT1730" s="14"/>
      <c r="OQU1730" s="14"/>
      <c r="OQV1730" s="14"/>
      <c r="OQW1730" s="14"/>
      <c r="OQX1730" s="14"/>
      <c r="OQY1730" s="14"/>
      <c r="OQZ1730" s="14"/>
      <c r="ORA1730" s="14"/>
      <c r="ORB1730" s="14"/>
      <c r="ORC1730" s="14"/>
      <c r="ORD1730" s="14"/>
      <c r="ORE1730" s="14"/>
      <c r="ORF1730" s="14"/>
      <c r="ORG1730" s="14"/>
      <c r="ORH1730" s="14"/>
      <c r="ORI1730" s="14"/>
      <c r="ORJ1730" s="14"/>
      <c r="ORK1730" s="14"/>
      <c r="ORL1730" s="14"/>
      <c r="ORM1730" s="14"/>
      <c r="ORN1730" s="14"/>
      <c r="ORO1730" s="14"/>
      <c r="ORP1730" s="14"/>
      <c r="ORQ1730" s="14"/>
      <c r="ORR1730" s="14"/>
      <c r="ORS1730" s="14"/>
      <c r="ORT1730" s="14"/>
      <c r="ORU1730" s="14"/>
      <c r="ORV1730" s="14"/>
      <c r="ORW1730" s="14"/>
      <c r="ORX1730" s="14"/>
      <c r="ORY1730" s="14"/>
      <c r="ORZ1730" s="14"/>
      <c r="OSA1730" s="14"/>
      <c r="OSB1730" s="14"/>
      <c r="OSC1730" s="14"/>
      <c r="OSD1730" s="14"/>
      <c r="OSE1730" s="14"/>
      <c r="OSF1730" s="14"/>
      <c r="OSG1730" s="14"/>
      <c r="OSH1730" s="14"/>
      <c r="OSI1730" s="14"/>
      <c r="OSJ1730" s="14"/>
      <c r="OSK1730" s="14"/>
      <c r="OSL1730" s="14"/>
      <c r="OSM1730" s="14"/>
      <c r="OSN1730" s="14"/>
      <c r="OSO1730" s="14"/>
      <c r="OSP1730" s="14"/>
      <c r="OSQ1730" s="14"/>
      <c r="OSR1730" s="14"/>
      <c r="OSS1730" s="14"/>
      <c r="OST1730" s="14"/>
      <c r="OSU1730" s="14"/>
      <c r="OSV1730" s="14"/>
      <c r="OSW1730" s="14"/>
      <c r="OSX1730" s="14"/>
      <c r="OSY1730" s="14"/>
      <c r="OSZ1730" s="14"/>
      <c r="OTA1730" s="14"/>
      <c r="OTB1730" s="14"/>
      <c r="OTC1730" s="14"/>
      <c r="OTD1730" s="14"/>
      <c r="OTE1730" s="14"/>
      <c r="OTF1730" s="14"/>
      <c r="OTG1730" s="14"/>
      <c r="OTH1730" s="14"/>
      <c r="OTI1730" s="14"/>
      <c r="OTJ1730" s="14"/>
      <c r="OTK1730" s="14"/>
      <c r="OTL1730" s="14"/>
      <c r="OTM1730" s="14"/>
      <c r="OTN1730" s="14"/>
      <c r="OTO1730" s="14"/>
      <c r="OTP1730" s="14"/>
      <c r="OTQ1730" s="14"/>
      <c r="OTR1730" s="14"/>
      <c r="OTS1730" s="14"/>
      <c r="OTT1730" s="14"/>
      <c r="OTU1730" s="14"/>
      <c r="OTV1730" s="14"/>
      <c r="OTW1730" s="14"/>
      <c r="OTX1730" s="14"/>
      <c r="OTY1730" s="14"/>
      <c r="OTZ1730" s="14"/>
      <c r="OUA1730" s="14"/>
      <c r="OUB1730" s="14"/>
      <c r="OUC1730" s="14"/>
      <c r="OUD1730" s="14"/>
      <c r="OUE1730" s="14"/>
      <c r="OUF1730" s="14"/>
      <c r="OUG1730" s="14"/>
      <c r="OUH1730" s="14"/>
      <c r="OUI1730" s="14"/>
      <c r="OUJ1730" s="14"/>
      <c r="OUK1730" s="14"/>
      <c r="OUL1730" s="14"/>
      <c r="OUM1730" s="14"/>
      <c r="OUN1730" s="14"/>
      <c r="OUO1730" s="14"/>
      <c r="OUP1730" s="14"/>
      <c r="OUQ1730" s="14"/>
      <c r="OUR1730" s="14"/>
      <c r="OUS1730" s="14"/>
      <c r="OUT1730" s="14"/>
      <c r="OUU1730" s="14"/>
      <c r="OUV1730" s="14"/>
      <c r="OUW1730" s="14"/>
      <c r="OUX1730" s="14"/>
      <c r="OUY1730" s="14"/>
      <c r="OUZ1730" s="14"/>
      <c r="OVA1730" s="14"/>
      <c r="OVB1730" s="14"/>
      <c r="OVC1730" s="14"/>
      <c r="OVD1730" s="14"/>
      <c r="OVE1730" s="14"/>
      <c r="OVF1730" s="14"/>
      <c r="OVG1730" s="14"/>
      <c r="OVH1730" s="14"/>
      <c r="OVI1730" s="14"/>
      <c r="OVJ1730" s="14"/>
      <c r="OVK1730" s="14"/>
      <c r="OVL1730" s="14"/>
      <c r="OVM1730" s="14"/>
      <c r="OVN1730" s="14"/>
      <c r="OVO1730" s="14"/>
      <c r="OVP1730" s="14"/>
      <c r="OVQ1730" s="14"/>
      <c r="OVR1730" s="14"/>
      <c r="OVS1730" s="14"/>
      <c r="OVT1730" s="14"/>
      <c r="OVU1730" s="14"/>
      <c r="OVV1730" s="14"/>
      <c r="OVW1730" s="14"/>
      <c r="OVX1730" s="14"/>
      <c r="OVY1730" s="14"/>
      <c r="OVZ1730" s="14"/>
      <c r="OWA1730" s="14"/>
      <c r="OWB1730" s="14"/>
      <c r="OWC1730" s="14"/>
      <c r="OWD1730" s="14"/>
      <c r="OWE1730" s="14"/>
      <c r="OWF1730" s="14"/>
      <c r="OWG1730" s="14"/>
      <c r="OWH1730" s="14"/>
      <c r="OWI1730" s="14"/>
      <c r="OWJ1730" s="14"/>
      <c r="OWK1730" s="14"/>
      <c r="OWL1730" s="14"/>
      <c r="OWM1730" s="14"/>
      <c r="OWN1730" s="14"/>
      <c r="OWO1730" s="14"/>
      <c r="OWP1730" s="14"/>
      <c r="OWQ1730" s="14"/>
      <c r="OWR1730" s="14"/>
      <c r="OWS1730" s="14"/>
      <c r="OWT1730" s="14"/>
      <c r="OWU1730" s="14"/>
      <c r="OWV1730" s="14"/>
      <c r="OWW1730" s="14"/>
      <c r="OWX1730" s="14"/>
      <c r="OWY1730" s="14"/>
      <c r="OWZ1730" s="14"/>
      <c r="OXA1730" s="14"/>
      <c r="OXB1730" s="14"/>
      <c r="OXC1730" s="14"/>
      <c r="OXD1730" s="14"/>
      <c r="OXE1730" s="14"/>
      <c r="OXF1730" s="14"/>
      <c r="OXG1730" s="14"/>
      <c r="OXH1730" s="14"/>
      <c r="OXI1730" s="14"/>
      <c r="OXJ1730" s="14"/>
      <c r="OXK1730" s="14"/>
      <c r="OXL1730" s="14"/>
      <c r="OXM1730" s="14"/>
      <c r="OXN1730" s="14"/>
      <c r="OXO1730" s="14"/>
      <c r="OXP1730" s="14"/>
      <c r="OXQ1730" s="14"/>
      <c r="OXR1730" s="14"/>
      <c r="OXS1730" s="14"/>
      <c r="OXT1730" s="14"/>
      <c r="OXU1730" s="14"/>
      <c r="OXV1730" s="14"/>
      <c r="OXW1730" s="14"/>
      <c r="OXX1730" s="14"/>
      <c r="OXY1730" s="14"/>
      <c r="OXZ1730" s="14"/>
      <c r="OYA1730" s="14"/>
      <c r="OYB1730" s="14"/>
      <c r="OYC1730" s="14"/>
      <c r="OYD1730" s="14"/>
      <c r="OYE1730" s="14"/>
      <c r="OYF1730" s="14"/>
      <c r="OYG1730" s="14"/>
      <c r="OYH1730" s="14"/>
      <c r="OYI1730" s="14"/>
      <c r="OYJ1730" s="14"/>
      <c r="OYK1730" s="14"/>
      <c r="OYL1730" s="14"/>
      <c r="OYM1730" s="14"/>
      <c r="OYN1730" s="14"/>
      <c r="OYO1730" s="14"/>
      <c r="OYP1730" s="14"/>
      <c r="OYQ1730" s="14"/>
      <c r="OYR1730" s="14"/>
      <c r="OYS1730" s="14"/>
      <c r="OYT1730" s="14"/>
      <c r="OYU1730" s="14"/>
      <c r="OYV1730" s="14"/>
      <c r="OYW1730" s="14"/>
      <c r="OYX1730" s="14"/>
      <c r="OYY1730" s="14"/>
      <c r="OYZ1730" s="14"/>
      <c r="OZA1730" s="14"/>
      <c r="OZB1730" s="14"/>
      <c r="OZC1730" s="14"/>
      <c r="OZD1730" s="14"/>
      <c r="OZE1730" s="14"/>
      <c r="OZF1730" s="14"/>
      <c r="OZG1730" s="14"/>
      <c r="OZH1730" s="14"/>
      <c r="OZI1730" s="14"/>
      <c r="OZJ1730" s="14"/>
      <c r="OZK1730" s="14"/>
      <c r="OZL1730" s="14"/>
      <c r="OZM1730" s="14"/>
      <c r="OZN1730" s="14"/>
      <c r="OZO1730" s="14"/>
      <c r="OZP1730" s="14"/>
      <c r="OZQ1730" s="14"/>
      <c r="OZR1730" s="14"/>
      <c r="OZS1730" s="14"/>
      <c r="OZT1730" s="14"/>
      <c r="OZU1730" s="14"/>
      <c r="OZV1730" s="14"/>
      <c r="OZW1730" s="14"/>
      <c r="OZX1730" s="14"/>
      <c r="OZY1730" s="14"/>
      <c r="OZZ1730" s="14"/>
      <c r="PAA1730" s="14"/>
      <c r="PAB1730" s="14"/>
      <c r="PAC1730" s="14"/>
      <c r="PAD1730" s="14"/>
      <c r="PAE1730" s="14"/>
      <c r="PAF1730" s="14"/>
      <c r="PAG1730" s="14"/>
      <c r="PAH1730" s="14"/>
      <c r="PAI1730" s="14"/>
      <c r="PAJ1730" s="14"/>
      <c r="PAK1730" s="14"/>
      <c r="PAL1730" s="14"/>
      <c r="PAM1730" s="14"/>
      <c r="PAN1730" s="14"/>
      <c r="PAO1730" s="14"/>
      <c r="PAP1730" s="14"/>
      <c r="PAQ1730" s="14"/>
      <c r="PAR1730" s="14"/>
      <c r="PAS1730" s="14"/>
      <c r="PAT1730" s="14"/>
      <c r="PAU1730" s="14"/>
      <c r="PAV1730" s="14"/>
      <c r="PAW1730" s="14"/>
      <c r="PAX1730" s="14"/>
      <c r="PAY1730" s="14"/>
      <c r="PAZ1730" s="14"/>
      <c r="PBA1730" s="14"/>
      <c r="PBB1730" s="14"/>
      <c r="PBC1730" s="14"/>
      <c r="PBD1730" s="14"/>
      <c r="PBE1730" s="14"/>
      <c r="PBF1730" s="14"/>
      <c r="PBG1730" s="14"/>
      <c r="PBH1730" s="14"/>
      <c r="PBI1730" s="14"/>
      <c r="PBJ1730" s="14"/>
      <c r="PBK1730" s="14"/>
      <c r="PBL1730" s="14"/>
      <c r="PBM1730" s="14"/>
      <c r="PBN1730" s="14"/>
      <c r="PBO1730" s="14"/>
      <c r="PBP1730" s="14"/>
      <c r="PBQ1730" s="14"/>
      <c r="PBR1730" s="14"/>
      <c r="PBS1730" s="14"/>
      <c r="PBT1730" s="14"/>
      <c r="PBU1730" s="14"/>
      <c r="PBV1730" s="14"/>
      <c r="PBW1730" s="14"/>
      <c r="PBX1730" s="14"/>
      <c r="PBY1730" s="14"/>
      <c r="PBZ1730" s="14"/>
      <c r="PCA1730" s="14"/>
      <c r="PCB1730" s="14"/>
      <c r="PCC1730" s="14"/>
      <c r="PCD1730" s="14"/>
      <c r="PCE1730" s="14"/>
      <c r="PCF1730" s="14"/>
      <c r="PCG1730" s="14"/>
      <c r="PCH1730" s="14"/>
      <c r="PCI1730" s="14"/>
      <c r="PCJ1730" s="14"/>
      <c r="PCK1730" s="14"/>
      <c r="PCL1730" s="14"/>
      <c r="PCM1730" s="14"/>
      <c r="PCN1730" s="14"/>
      <c r="PCO1730" s="14"/>
      <c r="PCP1730" s="14"/>
      <c r="PCQ1730" s="14"/>
      <c r="PCR1730" s="14"/>
      <c r="PCS1730" s="14"/>
      <c r="PCT1730" s="14"/>
      <c r="PCU1730" s="14"/>
      <c r="PCV1730" s="14"/>
      <c r="PCW1730" s="14"/>
      <c r="PCX1730" s="14"/>
      <c r="PCY1730" s="14"/>
      <c r="PCZ1730" s="14"/>
      <c r="PDA1730" s="14"/>
      <c r="PDB1730" s="14"/>
      <c r="PDC1730" s="14"/>
      <c r="PDD1730" s="14"/>
      <c r="PDE1730" s="14"/>
      <c r="PDF1730" s="14"/>
      <c r="PDG1730" s="14"/>
      <c r="PDH1730" s="14"/>
      <c r="PDI1730" s="14"/>
      <c r="PDJ1730" s="14"/>
      <c r="PDK1730" s="14"/>
      <c r="PDL1730" s="14"/>
      <c r="PDM1730" s="14"/>
      <c r="PDN1730" s="14"/>
      <c r="PDO1730" s="14"/>
      <c r="PDP1730" s="14"/>
      <c r="PDQ1730" s="14"/>
      <c r="PDR1730" s="14"/>
      <c r="PDS1730" s="14"/>
      <c r="PDT1730" s="14"/>
      <c r="PDU1730" s="14"/>
      <c r="PDV1730" s="14"/>
      <c r="PDW1730" s="14"/>
      <c r="PDX1730" s="14"/>
      <c r="PDY1730" s="14"/>
      <c r="PDZ1730" s="14"/>
      <c r="PEA1730" s="14"/>
      <c r="PEB1730" s="14"/>
      <c r="PEC1730" s="14"/>
      <c r="PED1730" s="14"/>
      <c r="PEE1730" s="14"/>
      <c r="PEF1730" s="14"/>
      <c r="PEG1730" s="14"/>
      <c r="PEH1730" s="14"/>
      <c r="PEI1730" s="14"/>
      <c r="PEJ1730" s="14"/>
      <c r="PEK1730" s="14"/>
      <c r="PEL1730" s="14"/>
      <c r="PEM1730" s="14"/>
      <c r="PEN1730" s="14"/>
      <c r="PEO1730" s="14"/>
      <c r="PEP1730" s="14"/>
      <c r="PEQ1730" s="14"/>
      <c r="PER1730" s="14"/>
      <c r="PES1730" s="14"/>
      <c r="PET1730" s="14"/>
      <c r="PEU1730" s="14"/>
      <c r="PEV1730" s="14"/>
      <c r="PEW1730" s="14"/>
      <c r="PEX1730" s="14"/>
      <c r="PEY1730" s="14"/>
      <c r="PEZ1730" s="14"/>
      <c r="PFA1730" s="14"/>
      <c r="PFB1730" s="14"/>
      <c r="PFC1730" s="14"/>
      <c r="PFD1730" s="14"/>
      <c r="PFE1730" s="14"/>
      <c r="PFF1730" s="14"/>
      <c r="PFG1730" s="14"/>
      <c r="PFH1730" s="14"/>
      <c r="PFI1730" s="14"/>
      <c r="PFJ1730" s="14"/>
      <c r="PFK1730" s="14"/>
      <c r="PFL1730" s="14"/>
      <c r="PFM1730" s="14"/>
      <c r="PFN1730" s="14"/>
      <c r="PFO1730" s="14"/>
      <c r="PFP1730" s="14"/>
      <c r="PFQ1730" s="14"/>
      <c r="PFR1730" s="14"/>
      <c r="PFS1730" s="14"/>
      <c r="PFT1730" s="14"/>
      <c r="PFU1730" s="14"/>
      <c r="PFV1730" s="14"/>
      <c r="PFW1730" s="14"/>
      <c r="PFX1730" s="14"/>
      <c r="PFY1730" s="14"/>
      <c r="PFZ1730" s="14"/>
      <c r="PGA1730" s="14"/>
      <c r="PGB1730" s="14"/>
      <c r="PGC1730" s="14"/>
      <c r="PGD1730" s="14"/>
      <c r="PGE1730" s="14"/>
      <c r="PGF1730" s="14"/>
      <c r="PGG1730" s="14"/>
      <c r="PGH1730" s="14"/>
      <c r="PGI1730" s="14"/>
      <c r="PGJ1730" s="14"/>
      <c r="PGK1730" s="14"/>
      <c r="PGL1730" s="14"/>
      <c r="PGM1730" s="14"/>
      <c r="PGN1730" s="14"/>
      <c r="PGO1730" s="14"/>
      <c r="PGP1730" s="14"/>
      <c r="PGQ1730" s="14"/>
      <c r="PGR1730" s="14"/>
      <c r="PGS1730" s="14"/>
      <c r="PGT1730" s="14"/>
      <c r="PGU1730" s="14"/>
      <c r="PGV1730" s="14"/>
      <c r="PGW1730" s="14"/>
      <c r="PGX1730" s="14"/>
      <c r="PGY1730" s="14"/>
      <c r="PGZ1730" s="14"/>
      <c r="PHA1730" s="14"/>
      <c r="PHB1730" s="14"/>
      <c r="PHC1730" s="14"/>
      <c r="PHD1730" s="14"/>
      <c r="PHE1730" s="14"/>
      <c r="PHF1730" s="14"/>
      <c r="PHG1730" s="14"/>
      <c r="PHH1730" s="14"/>
      <c r="PHI1730" s="14"/>
      <c r="PHJ1730" s="14"/>
      <c r="PHK1730" s="14"/>
      <c r="PHL1730" s="14"/>
      <c r="PHM1730" s="14"/>
      <c r="PHN1730" s="14"/>
      <c r="PHO1730" s="14"/>
      <c r="PHP1730" s="14"/>
      <c r="PHQ1730" s="14"/>
      <c r="PHR1730" s="14"/>
      <c r="PHS1730" s="14"/>
      <c r="PHT1730" s="14"/>
      <c r="PHU1730" s="14"/>
      <c r="PHV1730" s="14"/>
      <c r="PHW1730" s="14"/>
      <c r="PHX1730" s="14"/>
      <c r="PHY1730" s="14"/>
      <c r="PHZ1730" s="14"/>
      <c r="PIA1730" s="14"/>
      <c r="PIB1730" s="14"/>
      <c r="PIC1730" s="14"/>
      <c r="PID1730" s="14"/>
      <c r="PIE1730" s="14"/>
      <c r="PIF1730" s="14"/>
      <c r="PIG1730" s="14"/>
      <c r="PIH1730" s="14"/>
      <c r="PII1730" s="14"/>
      <c r="PIJ1730" s="14"/>
      <c r="PIK1730" s="14"/>
      <c r="PIL1730" s="14"/>
      <c r="PIM1730" s="14"/>
      <c r="PIN1730" s="14"/>
      <c r="PIO1730" s="14"/>
      <c r="PIP1730" s="14"/>
      <c r="PIQ1730" s="14"/>
      <c r="PIR1730" s="14"/>
      <c r="PIS1730" s="14"/>
      <c r="PIT1730" s="14"/>
      <c r="PIU1730" s="14"/>
      <c r="PIV1730" s="14"/>
      <c r="PIW1730" s="14"/>
      <c r="PIX1730" s="14"/>
      <c r="PIY1730" s="14"/>
      <c r="PIZ1730" s="14"/>
      <c r="PJA1730" s="14"/>
      <c r="PJB1730" s="14"/>
      <c r="PJC1730" s="14"/>
      <c r="PJD1730" s="14"/>
      <c r="PJE1730" s="14"/>
      <c r="PJF1730" s="14"/>
      <c r="PJG1730" s="14"/>
      <c r="PJH1730" s="14"/>
      <c r="PJI1730" s="14"/>
      <c r="PJJ1730" s="14"/>
      <c r="PJK1730" s="14"/>
      <c r="PJL1730" s="14"/>
      <c r="PJM1730" s="14"/>
      <c r="PJN1730" s="14"/>
      <c r="PJO1730" s="14"/>
      <c r="PJP1730" s="14"/>
      <c r="PJQ1730" s="14"/>
      <c r="PJR1730" s="14"/>
      <c r="PJS1730" s="14"/>
      <c r="PJT1730" s="14"/>
      <c r="PJU1730" s="14"/>
      <c r="PJV1730" s="14"/>
      <c r="PJW1730" s="14"/>
      <c r="PJX1730" s="14"/>
      <c r="PJY1730" s="14"/>
      <c r="PJZ1730" s="14"/>
      <c r="PKA1730" s="14"/>
      <c r="PKB1730" s="14"/>
      <c r="PKC1730" s="14"/>
      <c r="PKD1730" s="14"/>
      <c r="PKE1730" s="14"/>
      <c r="PKF1730" s="14"/>
      <c r="PKG1730" s="14"/>
      <c r="PKH1730" s="14"/>
      <c r="PKI1730" s="14"/>
      <c r="PKJ1730" s="14"/>
      <c r="PKK1730" s="14"/>
      <c r="PKL1730" s="14"/>
      <c r="PKM1730" s="14"/>
      <c r="PKN1730" s="14"/>
      <c r="PKO1730" s="14"/>
      <c r="PKP1730" s="14"/>
      <c r="PKQ1730" s="14"/>
      <c r="PKR1730" s="14"/>
      <c r="PKS1730" s="14"/>
      <c r="PKT1730" s="14"/>
      <c r="PKU1730" s="14"/>
      <c r="PKV1730" s="14"/>
      <c r="PKW1730" s="14"/>
      <c r="PKX1730" s="14"/>
      <c r="PKY1730" s="14"/>
      <c r="PKZ1730" s="14"/>
      <c r="PLA1730" s="14"/>
      <c r="PLB1730" s="14"/>
      <c r="PLC1730" s="14"/>
      <c r="PLD1730" s="14"/>
      <c r="PLE1730" s="14"/>
      <c r="PLF1730" s="14"/>
      <c r="PLG1730" s="14"/>
      <c r="PLH1730" s="14"/>
      <c r="PLI1730" s="14"/>
      <c r="PLJ1730" s="14"/>
      <c r="PLK1730" s="14"/>
      <c r="PLL1730" s="14"/>
      <c r="PLM1730" s="14"/>
      <c r="PLN1730" s="14"/>
      <c r="PLO1730" s="14"/>
      <c r="PLP1730" s="14"/>
      <c r="PLQ1730" s="14"/>
      <c r="PLR1730" s="14"/>
      <c r="PLS1730" s="14"/>
      <c r="PLT1730" s="14"/>
      <c r="PLU1730" s="14"/>
      <c r="PLV1730" s="14"/>
      <c r="PLW1730" s="14"/>
      <c r="PLX1730" s="14"/>
      <c r="PLY1730" s="14"/>
      <c r="PLZ1730" s="14"/>
      <c r="PMA1730" s="14"/>
      <c r="PMB1730" s="14"/>
      <c r="PMC1730" s="14"/>
      <c r="PMD1730" s="14"/>
      <c r="PME1730" s="14"/>
      <c r="PMF1730" s="14"/>
      <c r="PMG1730" s="14"/>
      <c r="PMH1730" s="14"/>
      <c r="PMI1730" s="14"/>
      <c r="PMJ1730" s="14"/>
      <c r="PMK1730" s="14"/>
      <c r="PML1730" s="14"/>
      <c r="PMM1730" s="14"/>
      <c r="PMN1730" s="14"/>
      <c r="PMO1730" s="14"/>
      <c r="PMP1730" s="14"/>
      <c r="PMQ1730" s="14"/>
      <c r="PMR1730" s="14"/>
      <c r="PMS1730" s="14"/>
      <c r="PMT1730" s="14"/>
      <c r="PMU1730" s="14"/>
      <c r="PMV1730" s="14"/>
      <c r="PMW1730" s="14"/>
      <c r="PMX1730" s="14"/>
      <c r="PMY1730" s="14"/>
      <c r="PMZ1730" s="14"/>
      <c r="PNA1730" s="14"/>
      <c r="PNB1730" s="14"/>
      <c r="PNC1730" s="14"/>
      <c r="PND1730" s="14"/>
      <c r="PNE1730" s="14"/>
      <c r="PNF1730" s="14"/>
      <c r="PNG1730" s="14"/>
      <c r="PNH1730" s="14"/>
      <c r="PNI1730" s="14"/>
      <c r="PNJ1730" s="14"/>
      <c r="PNK1730" s="14"/>
      <c r="PNL1730" s="14"/>
      <c r="PNM1730" s="14"/>
      <c r="PNN1730" s="14"/>
      <c r="PNO1730" s="14"/>
      <c r="PNP1730" s="14"/>
      <c r="PNQ1730" s="14"/>
      <c r="PNR1730" s="14"/>
      <c r="PNS1730" s="14"/>
      <c r="PNT1730" s="14"/>
      <c r="PNU1730" s="14"/>
      <c r="PNV1730" s="14"/>
      <c r="PNW1730" s="14"/>
      <c r="PNX1730" s="14"/>
      <c r="PNY1730" s="14"/>
      <c r="PNZ1730" s="14"/>
      <c r="POA1730" s="14"/>
      <c r="POB1730" s="14"/>
      <c r="POC1730" s="14"/>
      <c r="POD1730" s="14"/>
      <c r="POE1730" s="14"/>
      <c r="POF1730" s="14"/>
      <c r="POG1730" s="14"/>
      <c r="POH1730" s="14"/>
      <c r="POI1730" s="14"/>
      <c r="POJ1730" s="14"/>
      <c r="POK1730" s="14"/>
      <c r="POL1730" s="14"/>
      <c r="POM1730" s="14"/>
      <c r="PON1730" s="14"/>
      <c r="POO1730" s="14"/>
      <c r="POP1730" s="14"/>
      <c r="POQ1730" s="14"/>
      <c r="POR1730" s="14"/>
      <c r="POS1730" s="14"/>
      <c r="POT1730" s="14"/>
      <c r="POU1730" s="14"/>
      <c r="POV1730" s="14"/>
      <c r="POW1730" s="14"/>
      <c r="POX1730" s="14"/>
      <c r="POY1730" s="14"/>
      <c r="POZ1730" s="14"/>
      <c r="PPA1730" s="14"/>
      <c r="PPB1730" s="14"/>
      <c r="PPC1730" s="14"/>
      <c r="PPD1730" s="14"/>
      <c r="PPE1730" s="14"/>
      <c r="PPF1730" s="14"/>
      <c r="PPG1730" s="14"/>
      <c r="PPH1730" s="14"/>
      <c r="PPI1730" s="14"/>
      <c r="PPJ1730" s="14"/>
      <c r="PPK1730" s="14"/>
      <c r="PPL1730" s="14"/>
      <c r="PPM1730" s="14"/>
      <c r="PPN1730" s="14"/>
      <c r="PPO1730" s="14"/>
      <c r="PPP1730" s="14"/>
      <c r="PPQ1730" s="14"/>
      <c r="PPR1730" s="14"/>
      <c r="PPS1730" s="14"/>
      <c r="PPT1730" s="14"/>
      <c r="PPU1730" s="14"/>
      <c r="PPV1730" s="14"/>
      <c r="PPW1730" s="14"/>
      <c r="PPX1730" s="14"/>
      <c r="PPY1730" s="14"/>
      <c r="PPZ1730" s="14"/>
      <c r="PQA1730" s="14"/>
      <c r="PQB1730" s="14"/>
      <c r="PQC1730" s="14"/>
      <c r="PQD1730" s="14"/>
      <c r="PQE1730" s="14"/>
      <c r="PQF1730" s="14"/>
      <c r="PQG1730" s="14"/>
      <c r="PQH1730" s="14"/>
      <c r="PQI1730" s="14"/>
      <c r="PQJ1730" s="14"/>
      <c r="PQK1730" s="14"/>
      <c r="PQL1730" s="14"/>
      <c r="PQM1730" s="14"/>
      <c r="PQN1730" s="14"/>
      <c r="PQO1730" s="14"/>
      <c r="PQP1730" s="14"/>
      <c r="PQQ1730" s="14"/>
      <c r="PQR1730" s="14"/>
      <c r="PQS1730" s="14"/>
      <c r="PQT1730" s="14"/>
      <c r="PQU1730" s="14"/>
      <c r="PQV1730" s="14"/>
      <c r="PQW1730" s="14"/>
      <c r="PQX1730" s="14"/>
      <c r="PQY1730" s="14"/>
      <c r="PQZ1730" s="14"/>
      <c r="PRA1730" s="14"/>
      <c r="PRB1730" s="14"/>
      <c r="PRC1730" s="14"/>
      <c r="PRD1730" s="14"/>
      <c r="PRE1730" s="14"/>
      <c r="PRF1730" s="14"/>
      <c r="PRG1730" s="14"/>
      <c r="PRH1730" s="14"/>
      <c r="PRI1730" s="14"/>
      <c r="PRJ1730" s="14"/>
      <c r="PRK1730" s="14"/>
      <c r="PRL1730" s="14"/>
      <c r="PRM1730" s="14"/>
      <c r="PRN1730" s="14"/>
      <c r="PRO1730" s="14"/>
      <c r="PRP1730" s="14"/>
      <c r="PRQ1730" s="14"/>
      <c r="PRR1730" s="14"/>
      <c r="PRS1730" s="14"/>
      <c r="PRT1730" s="14"/>
      <c r="PRU1730" s="14"/>
      <c r="PRV1730" s="14"/>
      <c r="PRW1730" s="14"/>
      <c r="PRX1730" s="14"/>
      <c r="PRY1730" s="14"/>
      <c r="PRZ1730" s="14"/>
      <c r="PSA1730" s="14"/>
      <c r="PSB1730" s="14"/>
      <c r="PSC1730" s="14"/>
      <c r="PSD1730" s="14"/>
      <c r="PSE1730" s="14"/>
      <c r="PSF1730" s="14"/>
      <c r="PSG1730" s="14"/>
      <c r="PSH1730" s="14"/>
      <c r="PSI1730" s="14"/>
      <c r="PSJ1730" s="14"/>
      <c r="PSK1730" s="14"/>
      <c r="PSL1730" s="14"/>
      <c r="PSM1730" s="14"/>
      <c r="PSN1730" s="14"/>
      <c r="PSO1730" s="14"/>
      <c r="PSP1730" s="14"/>
      <c r="PSQ1730" s="14"/>
      <c r="PSR1730" s="14"/>
      <c r="PSS1730" s="14"/>
      <c r="PST1730" s="14"/>
      <c r="PSU1730" s="14"/>
      <c r="PSV1730" s="14"/>
      <c r="PSW1730" s="14"/>
      <c r="PSX1730" s="14"/>
      <c r="PSY1730" s="14"/>
      <c r="PSZ1730" s="14"/>
      <c r="PTA1730" s="14"/>
      <c r="PTB1730" s="14"/>
      <c r="PTC1730" s="14"/>
      <c r="PTD1730" s="14"/>
      <c r="PTE1730" s="14"/>
      <c r="PTF1730" s="14"/>
      <c r="PTG1730" s="14"/>
      <c r="PTH1730" s="14"/>
      <c r="PTI1730" s="14"/>
      <c r="PTJ1730" s="14"/>
      <c r="PTK1730" s="14"/>
      <c r="PTL1730" s="14"/>
      <c r="PTM1730" s="14"/>
      <c r="PTN1730" s="14"/>
      <c r="PTO1730" s="14"/>
      <c r="PTP1730" s="14"/>
      <c r="PTQ1730" s="14"/>
      <c r="PTR1730" s="14"/>
      <c r="PTS1730" s="14"/>
      <c r="PTT1730" s="14"/>
      <c r="PTU1730" s="14"/>
      <c r="PTV1730" s="14"/>
      <c r="PTW1730" s="14"/>
      <c r="PTX1730" s="14"/>
      <c r="PTY1730" s="14"/>
      <c r="PTZ1730" s="14"/>
      <c r="PUA1730" s="14"/>
      <c r="PUB1730" s="14"/>
      <c r="PUC1730" s="14"/>
      <c r="PUD1730" s="14"/>
      <c r="PUE1730" s="14"/>
      <c r="PUF1730" s="14"/>
      <c r="PUG1730" s="14"/>
      <c r="PUH1730" s="14"/>
      <c r="PUI1730" s="14"/>
      <c r="PUJ1730" s="14"/>
      <c r="PUK1730" s="14"/>
      <c r="PUL1730" s="14"/>
      <c r="PUM1730" s="14"/>
      <c r="PUN1730" s="14"/>
      <c r="PUO1730" s="14"/>
      <c r="PUP1730" s="14"/>
      <c r="PUQ1730" s="14"/>
      <c r="PUR1730" s="14"/>
      <c r="PUS1730" s="14"/>
      <c r="PUT1730" s="14"/>
      <c r="PUU1730" s="14"/>
      <c r="PUV1730" s="14"/>
      <c r="PUW1730" s="14"/>
      <c r="PUX1730" s="14"/>
      <c r="PUY1730" s="14"/>
      <c r="PUZ1730" s="14"/>
      <c r="PVA1730" s="14"/>
      <c r="PVB1730" s="14"/>
      <c r="PVC1730" s="14"/>
      <c r="PVD1730" s="14"/>
      <c r="PVE1730" s="14"/>
      <c r="PVF1730" s="14"/>
      <c r="PVG1730" s="14"/>
      <c r="PVH1730" s="14"/>
      <c r="PVI1730" s="14"/>
      <c r="PVJ1730" s="14"/>
      <c r="PVK1730" s="14"/>
      <c r="PVL1730" s="14"/>
      <c r="PVM1730" s="14"/>
      <c r="PVN1730" s="14"/>
      <c r="PVO1730" s="14"/>
      <c r="PVP1730" s="14"/>
      <c r="PVQ1730" s="14"/>
      <c r="PVR1730" s="14"/>
      <c r="PVS1730" s="14"/>
      <c r="PVT1730" s="14"/>
      <c r="PVU1730" s="14"/>
      <c r="PVV1730" s="14"/>
      <c r="PVW1730" s="14"/>
      <c r="PVX1730" s="14"/>
      <c r="PVY1730" s="14"/>
      <c r="PVZ1730" s="14"/>
      <c r="PWA1730" s="14"/>
      <c r="PWB1730" s="14"/>
      <c r="PWC1730" s="14"/>
      <c r="PWD1730" s="14"/>
      <c r="PWE1730" s="14"/>
      <c r="PWF1730" s="14"/>
      <c r="PWG1730" s="14"/>
      <c r="PWH1730" s="14"/>
      <c r="PWI1730" s="14"/>
      <c r="PWJ1730" s="14"/>
      <c r="PWK1730" s="14"/>
      <c r="PWL1730" s="14"/>
      <c r="PWM1730" s="14"/>
      <c r="PWN1730" s="14"/>
      <c r="PWO1730" s="14"/>
      <c r="PWP1730" s="14"/>
      <c r="PWQ1730" s="14"/>
      <c r="PWR1730" s="14"/>
      <c r="PWS1730" s="14"/>
      <c r="PWT1730" s="14"/>
      <c r="PWU1730" s="14"/>
      <c r="PWV1730" s="14"/>
      <c r="PWW1730" s="14"/>
      <c r="PWX1730" s="14"/>
      <c r="PWY1730" s="14"/>
      <c r="PWZ1730" s="14"/>
      <c r="PXA1730" s="14"/>
      <c r="PXB1730" s="14"/>
      <c r="PXC1730" s="14"/>
      <c r="PXD1730" s="14"/>
      <c r="PXE1730" s="14"/>
      <c r="PXF1730" s="14"/>
      <c r="PXG1730" s="14"/>
      <c r="PXH1730" s="14"/>
      <c r="PXI1730" s="14"/>
      <c r="PXJ1730" s="14"/>
      <c r="PXK1730" s="14"/>
      <c r="PXL1730" s="14"/>
      <c r="PXM1730" s="14"/>
      <c r="PXN1730" s="14"/>
      <c r="PXO1730" s="14"/>
      <c r="PXP1730" s="14"/>
      <c r="PXQ1730" s="14"/>
      <c r="PXR1730" s="14"/>
      <c r="PXS1730" s="14"/>
      <c r="PXT1730" s="14"/>
      <c r="PXU1730" s="14"/>
      <c r="PXV1730" s="14"/>
      <c r="PXW1730" s="14"/>
      <c r="PXX1730" s="14"/>
      <c r="PXY1730" s="14"/>
      <c r="PXZ1730" s="14"/>
      <c r="PYA1730" s="14"/>
      <c r="PYB1730" s="14"/>
      <c r="PYC1730" s="14"/>
      <c r="PYD1730" s="14"/>
      <c r="PYE1730" s="14"/>
      <c r="PYF1730" s="14"/>
      <c r="PYG1730" s="14"/>
      <c r="PYH1730" s="14"/>
      <c r="PYI1730" s="14"/>
      <c r="PYJ1730" s="14"/>
      <c r="PYK1730" s="14"/>
      <c r="PYL1730" s="14"/>
      <c r="PYM1730" s="14"/>
      <c r="PYN1730" s="14"/>
      <c r="PYO1730" s="14"/>
      <c r="PYP1730" s="14"/>
      <c r="PYQ1730" s="14"/>
      <c r="PYR1730" s="14"/>
      <c r="PYS1730" s="14"/>
      <c r="PYT1730" s="14"/>
      <c r="PYU1730" s="14"/>
      <c r="PYV1730" s="14"/>
      <c r="PYW1730" s="14"/>
      <c r="PYX1730" s="14"/>
      <c r="PYY1730" s="14"/>
      <c r="PYZ1730" s="14"/>
      <c r="PZA1730" s="14"/>
      <c r="PZB1730" s="14"/>
      <c r="PZC1730" s="14"/>
      <c r="PZD1730" s="14"/>
      <c r="PZE1730" s="14"/>
      <c r="PZF1730" s="14"/>
      <c r="PZG1730" s="14"/>
      <c r="PZH1730" s="14"/>
      <c r="PZI1730" s="14"/>
      <c r="PZJ1730" s="14"/>
      <c r="PZK1730" s="14"/>
      <c r="PZL1730" s="14"/>
      <c r="PZM1730" s="14"/>
      <c r="PZN1730" s="14"/>
      <c r="PZO1730" s="14"/>
      <c r="PZP1730" s="14"/>
      <c r="PZQ1730" s="14"/>
      <c r="PZR1730" s="14"/>
      <c r="PZS1730" s="14"/>
      <c r="PZT1730" s="14"/>
      <c r="PZU1730" s="14"/>
      <c r="PZV1730" s="14"/>
      <c r="PZW1730" s="14"/>
      <c r="PZX1730" s="14"/>
      <c r="PZY1730" s="14"/>
      <c r="PZZ1730" s="14"/>
      <c r="QAA1730" s="14"/>
      <c r="QAB1730" s="14"/>
      <c r="QAC1730" s="14"/>
      <c r="QAD1730" s="14"/>
      <c r="QAE1730" s="14"/>
      <c r="QAF1730" s="14"/>
      <c r="QAG1730" s="14"/>
      <c r="QAH1730" s="14"/>
      <c r="QAI1730" s="14"/>
      <c r="QAJ1730" s="14"/>
      <c r="QAK1730" s="14"/>
      <c r="QAL1730" s="14"/>
      <c r="QAM1730" s="14"/>
      <c r="QAN1730" s="14"/>
      <c r="QAO1730" s="14"/>
      <c r="QAP1730" s="14"/>
      <c r="QAQ1730" s="14"/>
      <c r="QAR1730" s="14"/>
      <c r="QAS1730" s="14"/>
      <c r="QAT1730" s="14"/>
      <c r="QAU1730" s="14"/>
      <c r="QAV1730" s="14"/>
      <c r="QAW1730" s="14"/>
      <c r="QAX1730" s="14"/>
      <c r="QAY1730" s="14"/>
      <c r="QAZ1730" s="14"/>
      <c r="QBA1730" s="14"/>
      <c r="QBB1730" s="14"/>
      <c r="QBC1730" s="14"/>
      <c r="QBD1730" s="14"/>
      <c r="QBE1730" s="14"/>
      <c r="QBF1730" s="14"/>
      <c r="QBG1730" s="14"/>
      <c r="QBH1730" s="14"/>
      <c r="QBI1730" s="14"/>
      <c r="QBJ1730" s="14"/>
      <c r="QBK1730" s="14"/>
      <c r="QBL1730" s="14"/>
      <c r="QBM1730" s="14"/>
      <c r="QBN1730" s="14"/>
      <c r="QBO1730" s="14"/>
      <c r="QBP1730" s="14"/>
      <c r="QBQ1730" s="14"/>
      <c r="QBR1730" s="14"/>
      <c r="QBS1730" s="14"/>
      <c r="QBT1730" s="14"/>
      <c r="QBU1730" s="14"/>
      <c r="QBV1730" s="14"/>
      <c r="QBW1730" s="14"/>
      <c r="QBX1730" s="14"/>
      <c r="QBY1730" s="14"/>
      <c r="QBZ1730" s="14"/>
      <c r="QCA1730" s="14"/>
      <c r="QCB1730" s="14"/>
      <c r="QCC1730" s="14"/>
      <c r="QCD1730" s="14"/>
      <c r="QCE1730" s="14"/>
      <c r="QCF1730" s="14"/>
      <c r="QCG1730" s="14"/>
      <c r="QCH1730" s="14"/>
      <c r="QCI1730" s="14"/>
      <c r="QCJ1730" s="14"/>
      <c r="QCK1730" s="14"/>
      <c r="QCL1730" s="14"/>
      <c r="QCM1730" s="14"/>
      <c r="QCN1730" s="14"/>
      <c r="QCO1730" s="14"/>
      <c r="QCP1730" s="14"/>
      <c r="QCQ1730" s="14"/>
      <c r="QCR1730" s="14"/>
      <c r="QCS1730" s="14"/>
      <c r="QCT1730" s="14"/>
      <c r="QCU1730" s="14"/>
      <c r="QCV1730" s="14"/>
      <c r="QCW1730" s="14"/>
      <c r="QCX1730" s="14"/>
      <c r="QCY1730" s="14"/>
      <c r="QCZ1730" s="14"/>
      <c r="QDA1730" s="14"/>
      <c r="QDB1730" s="14"/>
      <c r="QDC1730" s="14"/>
      <c r="QDD1730" s="14"/>
      <c r="QDE1730" s="14"/>
      <c r="QDF1730" s="14"/>
      <c r="QDG1730" s="14"/>
      <c r="QDH1730" s="14"/>
      <c r="QDI1730" s="14"/>
      <c r="QDJ1730" s="14"/>
      <c r="QDK1730" s="14"/>
      <c r="QDL1730" s="14"/>
      <c r="QDM1730" s="14"/>
      <c r="QDN1730" s="14"/>
      <c r="QDO1730" s="14"/>
      <c r="QDP1730" s="14"/>
      <c r="QDQ1730" s="14"/>
      <c r="QDR1730" s="14"/>
      <c r="QDS1730" s="14"/>
      <c r="QDT1730" s="14"/>
      <c r="QDU1730" s="14"/>
      <c r="QDV1730" s="14"/>
      <c r="QDW1730" s="14"/>
      <c r="QDX1730" s="14"/>
      <c r="QDY1730" s="14"/>
      <c r="QDZ1730" s="14"/>
      <c r="QEA1730" s="14"/>
      <c r="QEB1730" s="14"/>
      <c r="QEC1730" s="14"/>
      <c r="QED1730" s="14"/>
      <c r="QEE1730" s="14"/>
      <c r="QEF1730" s="14"/>
      <c r="QEG1730" s="14"/>
      <c r="QEH1730" s="14"/>
      <c r="QEI1730" s="14"/>
      <c r="QEJ1730" s="14"/>
      <c r="QEK1730" s="14"/>
      <c r="QEL1730" s="14"/>
      <c r="QEM1730" s="14"/>
      <c r="QEN1730" s="14"/>
      <c r="QEO1730" s="14"/>
      <c r="QEP1730" s="14"/>
      <c r="QEQ1730" s="14"/>
      <c r="QER1730" s="14"/>
      <c r="QES1730" s="14"/>
      <c r="QET1730" s="14"/>
      <c r="QEU1730" s="14"/>
      <c r="QEV1730" s="14"/>
      <c r="QEW1730" s="14"/>
      <c r="QEX1730" s="14"/>
      <c r="QEY1730" s="14"/>
      <c r="QEZ1730" s="14"/>
      <c r="QFA1730" s="14"/>
      <c r="QFB1730" s="14"/>
      <c r="QFC1730" s="14"/>
      <c r="QFD1730" s="14"/>
      <c r="QFE1730" s="14"/>
      <c r="QFF1730" s="14"/>
      <c r="QFG1730" s="14"/>
      <c r="QFH1730" s="14"/>
      <c r="QFI1730" s="14"/>
      <c r="QFJ1730" s="14"/>
      <c r="QFK1730" s="14"/>
      <c r="QFL1730" s="14"/>
      <c r="QFM1730" s="14"/>
      <c r="QFN1730" s="14"/>
      <c r="QFO1730" s="14"/>
      <c r="QFP1730" s="14"/>
      <c r="QFQ1730" s="14"/>
      <c r="QFR1730" s="14"/>
      <c r="QFS1730" s="14"/>
      <c r="QFT1730" s="14"/>
      <c r="QFU1730" s="14"/>
      <c r="QFV1730" s="14"/>
      <c r="QFW1730" s="14"/>
      <c r="QFX1730" s="14"/>
      <c r="QFY1730" s="14"/>
      <c r="QFZ1730" s="14"/>
      <c r="QGA1730" s="14"/>
      <c r="QGB1730" s="14"/>
      <c r="QGC1730" s="14"/>
      <c r="QGD1730" s="14"/>
      <c r="QGE1730" s="14"/>
      <c r="QGF1730" s="14"/>
      <c r="QGG1730" s="14"/>
      <c r="QGH1730" s="14"/>
      <c r="QGI1730" s="14"/>
      <c r="QGJ1730" s="14"/>
      <c r="QGK1730" s="14"/>
      <c r="QGL1730" s="14"/>
      <c r="QGM1730" s="14"/>
      <c r="QGN1730" s="14"/>
      <c r="QGO1730" s="14"/>
      <c r="QGP1730" s="14"/>
      <c r="QGQ1730" s="14"/>
      <c r="QGR1730" s="14"/>
      <c r="QGS1730" s="14"/>
      <c r="QGT1730" s="14"/>
      <c r="QGU1730" s="14"/>
      <c r="QGV1730" s="14"/>
      <c r="QGW1730" s="14"/>
      <c r="QGX1730" s="14"/>
      <c r="QGY1730" s="14"/>
      <c r="QGZ1730" s="14"/>
      <c r="QHA1730" s="14"/>
      <c r="QHB1730" s="14"/>
      <c r="QHC1730" s="14"/>
      <c r="QHD1730" s="14"/>
      <c r="QHE1730" s="14"/>
      <c r="QHF1730" s="14"/>
      <c r="QHG1730" s="14"/>
      <c r="QHH1730" s="14"/>
      <c r="QHI1730" s="14"/>
      <c r="QHJ1730" s="14"/>
      <c r="QHK1730" s="14"/>
      <c r="QHL1730" s="14"/>
      <c r="QHM1730" s="14"/>
      <c r="QHN1730" s="14"/>
      <c r="QHO1730" s="14"/>
      <c r="QHP1730" s="14"/>
      <c r="QHQ1730" s="14"/>
      <c r="QHR1730" s="14"/>
      <c r="QHS1730" s="14"/>
      <c r="QHT1730" s="14"/>
      <c r="QHU1730" s="14"/>
      <c r="QHV1730" s="14"/>
      <c r="QHW1730" s="14"/>
      <c r="QHX1730" s="14"/>
      <c r="QHY1730" s="14"/>
      <c r="QHZ1730" s="14"/>
      <c r="QIA1730" s="14"/>
      <c r="QIB1730" s="14"/>
      <c r="QIC1730" s="14"/>
      <c r="QID1730" s="14"/>
      <c r="QIE1730" s="14"/>
      <c r="QIF1730" s="14"/>
      <c r="QIG1730" s="14"/>
      <c r="QIH1730" s="14"/>
      <c r="QII1730" s="14"/>
      <c r="QIJ1730" s="14"/>
      <c r="QIK1730" s="14"/>
      <c r="QIL1730" s="14"/>
      <c r="QIM1730" s="14"/>
      <c r="QIN1730" s="14"/>
      <c r="QIO1730" s="14"/>
      <c r="QIP1730" s="14"/>
      <c r="QIQ1730" s="14"/>
      <c r="QIR1730" s="14"/>
      <c r="QIS1730" s="14"/>
      <c r="QIT1730" s="14"/>
      <c r="QIU1730" s="14"/>
      <c r="QIV1730" s="14"/>
      <c r="QIW1730" s="14"/>
      <c r="QIX1730" s="14"/>
      <c r="QIY1730" s="14"/>
      <c r="QIZ1730" s="14"/>
      <c r="QJA1730" s="14"/>
      <c r="QJB1730" s="14"/>
      <c r="QJC1730" s="14"/>
      <c r="QJD1730" s="14"/>
      <c r="QJE1730" s="14"/>
      <c r="QJF1730" s="14"/>
      <c r="QJG1730" s="14"/>
      <c r="QJH1730" s="14"/>
      <c r="QJI1730" s="14"/>
      <c r="QJJ1730" s="14"/>
      <c r="QJK1730" s="14"/>
      <c r="QJL1730" s="14"/>
      <c r="QJM1730" s="14"/>
      <c r="QJN1730" s="14"/>
      <c r="QJO1730" s="14"/>
      <c r="QJP1730" s="14"/>
      <c r="QJQ1730" s="14"/>
      <c r="QJR1730" s="14"/>
      <c r="QJS1730" s="14"/>
      <c r="QJT1730" s="14"/>
      <c r="QJU1730" s="14"/>
      <c r="QJV1730" s="14"/>
      <c r="QJW1730" s="14"/>
      <c r="QJX1730" s="14"/>
      <c r="QJY1730" s="14"/>
      <c r="QJZ1730" s="14"/>
      <c r="QKA1730" s="14"/>
      <c r="QKB1730" s="14"/>
      <c r="QKC1730" s="14"/>
      <c r="QKD1730" s="14"/>
      <c r="QKE1730" s="14"/>
      <c r="QKF1730" s="14"/>
      <c r="QKG1730" s="14"/>
      <c r="QKH1730" s="14"/>
      <c r="QKI1730" s="14"/>
      <c r="QKJ1730" s="14"/>
      <c r="QKK1730" s="14"/>
      <c r="QKL1730" s="14"/>
      <c r="QKM1730" s="14"/>
      <c r="QKN1730" s="14"/>
      <c r="QKO1730" s="14"/>
      <c r="QKP1730" s="14"/>
      <c r="QKQ1730" s="14"/>
      <c r="QKR1730" s="14"/>
      <c r="QKS1730" s="14"/>
      <c r="QKT1730" s="14"/>
      <c r="QKU1730" s="14"/>
      <c r="QKV1730" s="14"/>
      <c r="QKW1730" s="14"/>
      <c r="QKX1730" s="14"/>
      <c r="QKY1730" s="14"/>
      <c r="QKZ1730" s="14"/>
      <c r="QLA1730" s="14"/>
      <c r="QLB1730" s="14"/>
      <c r="QLC1730" s="14"/>
      <c r="QLD1730" s="14"/>
      <c r="QLE1730" s="14"/>
      <c r="QLF1730" s="14"/>
      <c r="QLG1730" s="14"/>
      <c r="QLH1730" s="14"/>
      <c r="QLI1730" s="14"/>
      <c r="QLJ1730" s="14"/>
      <c r="QLK1730" s="14"/>
      <c r="QLL1730" s="14"/>
      <c r="QLM1730" s="14"/>
      <c r="QLN1730" s="14"/>
      <c r="QLO1730" s="14"/>
      <c r="QLP1730" s="14"/>
      <c r="QLQ1730" s="14"/>
      <c r="QLR1730" s="14"/>
      <c r="QLS1730" s="14"/>
      <c r="QLT1730" s="14"/>
      <c r="QLU1730" s="14"/>
      <c r="QLV1730" s="14"/>
      <c r="QLW1730" s="14"/>
      <c r="QLX1730" s="14"/>
      <c r="QLY1730" s="14"/>
      <c r="QLZ1730" s="14"/>
      <c r="QMA1730" s="14"/>
      <c r="QMB1730" s="14"/>
      <c r="QMC1730" s="14"/>
      <c r="QMD1730" s="14"/>
      <c r="QME1730" s="14"/>
      <c r="QMF1730" s="14"/>
      <c r="QMG1730" s="14"/>
      <c r="QMH1730" s="14"/>
      <c r="QMI1730" s="14"/>
      <c r="QMJ1730" s="14"/>
      <c r="QMK1730" s="14"/>
      <c r="QML1730" s="14"/>
      <c r="QMM1730" s="14"/>
      <c r="QMN1730" s="14"/>
      <c r="QMO1730" s="14"/>
      <c r="QMP1730" s="14"/>
      <c r="QMQ1730" s="14"/>
      <c r="QMR1730" s="14"/>
      <c r="QMS1730" s="14"/>
      <c r="QMT1730" s="14"/>
      <c r="QMU1730" s="14"/>
      <c r="QMV1730" s="14"/>
      <c r="QMW1730" s="14"/>
      <c r="QMX1730" s="14"/>
      <c r="QMY1730" s="14"/>
      <c r="QMZ1730" s="14"/>
      <c r="QNA1730" s="14"/>
      <c r="QNB1730" s="14"/>
      <c r="QNC1730" s="14"/>
      <c r="QND1730" s="14"/>
      <c r="QNE1730" s="14"/>
      <c r="QNF1730" s="14"/>
      <c r="QNG1730" s="14"/>
      <c r="QNH1730" s="14"/>
      <c r="QNI1730" s="14"/>
      <c r="QNJ1730" s="14"/>
      <c r="QNK1730" s="14"/>
      <c r="QNL1730" s="14"/>
      <c r="QNM1730" s="14"/>
      <c r="QNN1730" s="14"/>
      <c r="QNO1730" s="14"/>
      <c r="QNP1730" s="14"/>
      <c r="QNQ1730" s="14"/>
      <c r="QNR1730" s="14"/>
      <c r="QNS1730" s="14"/>
      <c r="QNT1730" s="14"/>
      <c r="QNU1730" s="14"/>
      <c r="QNV1730" s="14"/>
      <c r="QNW1730" s="14"/>
      <c r="QNX1730" s="14"/>
      <c r="QNY1730" s="14"/>
      <c r="QNZ1730" s="14"/>
      <c r="QOA1730" s="14"/>
      <c r="QOB1730" s="14"/>
      <c r="QOC1730" s="14"/>
      <c r="QOD1730" s="14"/>
      <c r="QOE1730" s="14"/>
      <c r="QOF1730" s="14"/>
      <c r="QOG1730" s="14"/>
      <c r="QOH1730" s="14"/>
      <c r="QOI1730" s="14"/>
      <c r="QOJ1730" s="14"/>
      <c r="QOK1730" s="14"/>
      <c r="QOL1730" s="14"/>
      <c r="QOM1730" s="14"/>
      <c r="QON1730" s="14"/>
      <c r="QOO1730" s="14"/>
      <c r="QOP1730" s="14"/>
      <c r="QOQ1730" s="14"/>
      <c r="QOR1730" s="14"/>
      <c r="QOS1730" s="14"/>
      <c r="QOT1730" s="14"/>
      <c r="QOU1730" s="14"/>
      <c r="QOV1730" s="14"/>
      <c r="QOW1730" s="14"/>
      <c r="QOX1730" s="14"/>
      <c r="QOY1730" s="14"/>
      <c r="QOZ1730" s="14"/>
      <c r="QPA1730" s="14"/>
      <c r="QPB1730" s="14"/>
      <c r="QPC1730" s="14"/>
      <c r="QPD1730" s="14"/>
      <c r="QPE1730" s="14"/>
      <c r="QPF1730" s="14"/>
      <c r="QPG1730" s="14"/>
      <c r="QPH1730" s="14"/>
      <c r="QPI1730" s="14"/>
      <c r="QPJ1730" s="14"/>
      <c r="QPK1730" s="14"/>
      <c r="QPL1730" s="14"/>
      <c r="QPM1730" s="14"/>
      <c r="QPN1730" s="14"/>
      <c r="QPO1730" s="14"/>
      <c r="QPP1730" s="14"/>
      <c r="QPQ1730" s="14"/>
      <c r="QPR1730" s="14"/>
      <c r="QPS1730" s="14"/>
      <c r="QPT1730" s="14"/>
      <c r="QPU1730" s="14"/>
      <c r="QPV1730" s="14"/>
      <c r="QPW1730" s="14"/>
      <c r="QPX1730" s="14"/>
      <c r="QPY1730" s="14"/>
      <c r="QPZ1730" s="14"/>
      <c r="QQA1730" s="14"/>
      <c r="QQB1730" s="14"/>
      <c r="QQC1730" s="14"/>
      <c r="QQD1730" s="14"/>
      <c r="QQE1730" s="14"/>
      <c r="QQF1730" s="14"/>
      <c r="QQG1730" s="14"/>
      <c r="QQH1730" s="14"/>
      <c r="QQI1730" s="14"/>
      <c r="QQJ1730" s="14"/>
      <c r="QQK1730" s="14"/>
      <c r="QQL1730" s="14"/>
      <c r="QQM1730" s="14"/>
      <c r="QQN1730" s="14"/>
      <c r="QQO1730" s="14"/>
      <c r="QQP1730" s="14"/>
      <c r="QQQ1730" s="14"/>
      <c r="QQR1730" s="14"/>
      <c r="QQS1730" s="14"/>
      <c r="QQT1730" s="14"/>
      <c r="QQU1730" s="14"/>
      <c r="QQV1730" s="14"/>
      <c r="QQW1730" s="14"/>
      <c r="QQX1730" s="14"/>
      <c r="QQY1730" s="14"/>
      <c r="QQZ1730" s="14"/>
      <c r="QRA1730" s="14"/>
      <c r="QRB1730" s="14"/>
      <c r="QRC1730" s="14"/>
      <c r="QRD1730" s="14"/>
      <c r="QRE1730" s="14"/>
      <c r="QRF1730" s="14"/>
      <c r="QRG1730" s="14"/>
      <c r="QRH1730" s="14"/>
      <c r="QRI1730" s="14"/>
      <c r="QRJ1730" s="14"/>
      <c r="QRK1730" s="14"/>
      <c r="QRL1730" s="14"/>
      <c r="QRM1730" s="14"/>
      <c r="QRN1730" s="14"/>
      <c r="QRO1730" s="14"/>
      <c r="QRP1730" s="14"/>
      <c r="QRQ1730" s="14"/>
      <c r="QRR1730" s="14"/>
      <c r="QRS1730" s="14"/>
      <c r="QRT1730" s="14"/>
      <c r="QRU1730" s="14"/>
      <c r="QRV1730" s="14"/>
      <c r="QRW1730" s="14"/>
      <c r="QRX1730" s="14"/>
      <c r="QRY1730" s="14"/>
      <c r="QRZ1730" s="14"/>
      <c r="QSA1730" s="14"/>
      <c r="QSB1730" s="14"/>
      <c r="QSC1730" s="14"/>
      <c r="QSD1730" s="14"/>
      <c r="QSE1730" s="14"/>
      <c r="QSF1730" s="14"/>
      <c r="QSG1730" s="14"/>
      <c r="QSH1730" s="14"/>
      <c r="QSI1730" s="14"/>
      <c r="QSJ1730" s="14"/>
      <c r="QSK1730" s="14"/>
      <c r="QSL1730" s="14"/>
      <c r="QSM1730" s="14"/>
      <c r="QSN1730" s="14"/>
      <c r="QSO1730" s="14"/>
      <c r="QSP1730" s="14"/>
      <c r="QSQ1730" s="14"/>
      <c r="QSR1730" s="14"/>
      <c r="QSS1730" s="14"/>
      <c r="QST1730" s="14"/>
      <c r="QSU1730" s="14"/>
      <c r="QSV1730" s="14"/>
      <c r="QSW1730" s="14"/>
      <c r="QSX1730" s="14"/>
      <c r="QSY1730" s="14"/>
      <c r="QSZ1730" s="14"/>
      <c r="QTA1730" s="14"/>
      <c r="QTB1730" s="14"/>
      <c r="QTC1730" s="14"/>
      <c r="QTD1730" s="14"/>
      <c r="QTE1730" s="14"/>
      <c r="QTF1730" s="14"/>
      <c r="QTG1730" s="14"/>
      <c r="QTH1730" s="14"/>
      <c r="QTI1730" s="14"/>
      <c r="QTJ1730" s="14"/>
      <c r="QTK1730" s="14"/>
      <c r="QTL1730" s="14"/>
      <c r="QTM1730" s="14"/>
      <c r="QTN1730" s="14"/>
      <c r="QTO1730" s="14"/>
      <c r="QTP1730" s="14"/>
      <c r="QTQ1730" s="14"/>
      <c r="QTR1730" s="14"/>
      <c r="QTS1730" s="14"/>
      <c r="QTT1730" s="14"/>
      <c r="QTU1730" s="14"/>
      <c r="QTV1730" s="14"/>
      <c r="QTW1730" s="14"/>
      <c r="QTX1730" s="14"/>
      <c r="QTY1730" s="14"/>
      <c r="QTZ1730" s="14"/>
      <c r="QUA1730" s="14"/>
      <c r="QUB1730" s="14"/>
      <c r="QUC1730" s="14"/>
      <c r="QUD1730" s="14"/>
      <c r="QUE1730" s="14"/>
      <c r="QUF1730" s="14"/>
      <c r="QUG1730" s="14"/>
      <c r="QUH1730" s="14"/>
      <c r="QUI1730" s="14"/>
      <c r="QUJ1730" s="14"/>
      <c r="QUK1730" s="14"/>
      <c r="QUL1730" s="14"/>
      <c r="QUM1730" s="14"/>
      <c r="QUN1730" s="14"/>
      <c r="QUO1730" s="14"/>
      <c r="QUP1730" s="14"/>
      <c r="QUQ1730" s="14"/>
      <c r="QUR1730" s="14"/>
      <c r="QUS1730" s="14"/>
      <c r="QUT1730" s="14"/>
      <c r="QUU1730" s="14"/>
      <c r="QUV1730" s="14"/>
      <c r="QUW1730" s="14"/>
      <c r="QUX1730" s="14"/>
      <c r="QUY1730" s="14"/>
      <c r="QUZ1730" s="14"/>
      <c r="QVA1730" s="14"/>
      <c r="QVB1730" s="14"/>
      <c r="QVC1730" s="14"/>
      <c r="QVD1730" s="14"/>
      <c r="QVE1730" s="14"/>
      <c r="QVF1730" s="14"/>
      <c r="QVG1730" s="14"/>
      <c r="QVH1730" s="14"/>
      <c r="QVI1730" s="14"/>
      <c r="QVJ1730" s="14"/>
      <c r="QVK1730" s="14"/>
      <c r="QVL1730" s="14"/>
      <c r="QVM1730" s="14"/>
      <c r="QVN1730" s="14"/>
      <c r="QVO1730" s="14"/>
      <c r="QVP1730" s="14"/>
      <c r="QVQ1730" s="14"/>
      <c r="QVR1730" s="14"/>
      <c r="QVS1730" s="14"/>
      <c r="QVT1730" s="14"/>
      <c r="QVU1730" s="14"/>
      <c r="QVV1730" s="14"/>
      <c r="QVW1730" s="14"/>
      <c r="QVX1730" s="14"/>
      <c r="QVY1730" s="14"/>
      <c r="QVZ1730" s="14"/>
      <c r="QWA1730" s="14"/>
      <c r="QWB1730" s="14"/>
      <c r="QWC1730" s="14"/>
      <c r="QWD1730" s="14"/>
      <c r="QWE1730" s="14"/>
      <c r="QWF1730" s="14"/>
      <c r="QWG1730" s="14"/>
      <c r="QWH1730" s="14"/>
      <c r="QWI1730" s="14"/>
      <c r="QWJ1730" s="14"/>
      <c r="QWK1730" s="14"/>
      <c r="QWL1730" s="14"/>
      <c r="QWM1730" s="14"/>
      <c r="QWN1730" s="14"/>
      <c r="QWO1730" s="14"/>
      <c r="QWP1730" s="14"/>
      <c r="QWQ1730" s="14"/>
      <c r="QWR1730" s="14"/>
      <c r="QWS1730" s="14"/>
      <c r="QWT1730" s="14"/>
      <c r="QWU1730" s="14"/>
      <c r="QWV1730" s="14"/>
      <c r="QWW1730" s="14"/>
      <c r="QWX1730" s="14"/>
      <c r="QWY1730" s="14"/>
      <c r="QWZ1730" s="14"/>
      <c r="QXA1730" s="14"/>
      <c r="QXB1730" s="14"/>
      <c r="QXC1730" s="14"/>
      <c r="QXD1730" s="14"/>
      <c r="QXE1730" s="14"/>
      <c r="QXF1730" s="14"/>
      <c r="QXG1730" s="14"/>
      <c r="QXH1730" s="14"/>
      <c r="QXI1730" s="14"/>
      <c r="QXJ1730" s="14"/>
      <c r="QXK1730" s="14"/>
      <c r="QXL1730" s="14"/>
      <c r="QXM1730" s="14"/>
      <c r="QXN1730" s="14"/>
      <c r="QXO1730" s="14"/>
      <c r="QXP1730" s="14"/>
      <c r="QXQ1730" s="14"/>
      <c r="QXR1730" s="14"/>
      <c r="QXS1730" s="14"/>
      <c r="QXT1730" s="14"/>
      <c r="QXU1730" s="14"/>
      <c r="QXV1730" s="14"/>
      <c r="QXW1730" s="14"/>
      <c r="QXX1730" s="14"/>
      <c r="QXY1730" s="14"/>
      <c r="QXZ1730" s="14"/>
      <c r="QYA1730" s="14"/>
      <c r="QYB1730" s="14"/>
      <c r="QYC1730" s="14"/>
      <c r="QYD1730" s="14"/>
      <c r="QYE1730" s="14"/>
      <c r="QYF1730" s="14"/>
      <c r="QYG1730" s="14"/>
      <c r="QYH1730" s="14"/>
      <c r="QYI1730" s="14"/>
      <c r="QYJ1730" s="14"/>
      <c r="QYK1730" s="14"/>
      <c r="QYL1730" s="14"/>
      <c r="QYM1730" s="14"/>
      <c r="QYN1730" s="14"/>
      <c r="QYO1730" s="14"/>
      <c r="QYP1730" s="14"/>
      <c r="QYQ1730" s="14"/>
      <c r="QYR1730" s="14"/>
      <c r="QYS1730" s="14"/>
      <c r="QYT1730" s="14"/>
      <c r="QYU1730" s="14"/>
      <c r="QYV1730" s="14"/>
      <c r="QYW1730" s="14"/>
      <c r="QYX1730" s="14"/>
      <c r="QYY1730" s="14"/>
      <c r="QYZ1730" s="14"/>
      <c r="QZA1730" s="14"/>
      <c r="QZB1730" s="14"/>
      <c r="QZC1730" s="14"/>
      <c r="QZD1730" s="14"/>
      <c r="QZE1730" s="14"/>
      <c r="QZF1730" s="14"/>
      <c r="QZG1730" s="14"/>
      <c r="QZH1730" s="14"/>
      <c r="QZI1730" s="14"/>
      <c r="QZJ1730" s="14"/>
      <c r="QZK1730" s="14"/>
      <c r="QZL1730" s="14"/>
      <c r="QZM1730" s="14"/>
      <c r="QZN1730" s="14"/>
      <c r="QZO1730" s="14"/>
      <c r="QZP1730" s="14"/>
      <c r="QZQ1730" s="14"/>
      <c r="QZR1730" s="14"/>
      <c r="QZS1730" s="14"/>
      <c r="QZT1730" s="14"/>
      <c r="QZU1730" s="14"/>
      <c r="QZV1730" s="14"/>
      <c r="QZW1730" s="14"/>
      <c r="QZX1730" s="14"/>
      <c r="QZY1730" s="14"/>
      <c r="QZZ1730" s="14"/>
      <c r="RAA1730" s="14"/>
      <c r="RAB1730" s="14"/>
      <c r="RAC1730" s="14"/>
      <c r="RAD1730" s="14"/>
      <c r="RAE1730" s="14"/>
      <c r="RAF1730" s="14"/>
      <c r="RAG1730" s="14"/>
      <c r="RAH1730" s="14"/>
      <c r="RAI1730" s="14"/>
      <c r="RAJ1730" s="14"/>
      <c r="RAK1730" s="14"/>
      <c r="RAL1730" s="14"/>
      <c r="RAM1730" s="14"/>
      <c r="RAN1730" s="14"/>
      <c r="RAO1730" s="14"/>
      <c r="RAP1730" s="14"/>
      <c r="RAQ1730" s="14"/>
      <c r="RAR1730" s="14"/>
      <c r="RAS1730" s="14"/>
      <c r="RAT1730" s="14"/>
      <c r="RAU1730" s="14"/>
      <c r="RAV1730" s="14"/>
      <c r="RAW1730" s="14"/>
      <c r="RAX1730" s="14"/>
      <c r="RAY1730" s="14"/>
      <c r="RAZ1730" s="14"/>
      <c r="RBA1730" s="14"/>
      <c r="RBB1730" s="14"/>
      <c r="RBC1730" s="14"/>
      <c r="RBD1730" s="14"/>
      <c r="RBE1730" s="14"/>
      <c r="RBF1730" s="14"/>
      <c r="RBG1730" s="14"/>
      <c r="RBH1730" s="14"/>
      <c r="RBI1730" s="14"/>
      <c r="RBJ1730" s="14"/>
      <c r="RBK1730" s="14"/>
      <c r="RBL1730" s="14"/>
      <c r="RBM1730" s="14"/>
      <c r="RBN1730" s="14"/>
      <c r="RBO1730" s="14"/>
      <c r="RBP1730" s="14"/>
      <c r="RBQ1730" s="14"/>
      <c r="RBR1730" s="14"/>
      <c r="RBS1730" s="14"/>
      <c r="RBT1730" s="14"/>
      <c r="RBU1730" s="14"/>
      <c r="RBV1730" s="14"/>
      <c r="RBW1730" s="14"/>
      <c r="RBX1730" s="14"/>
      <c r="RBY1730" s="14"/>
      <c r="RBZ1730" s="14"/>
      <c r="RCA1730" s="14"/>
      <c r="RCB1730" s="14"/>
      <c r="RCC1730" s="14"/>
      <c r="RCD1730" s="14"/>
      <c r="RCE1730" s="14"/>
      <c r="RCF1730" s="14"/>
      <c r="RCG1730" s="14"/>
      <c r="RCH1730" s="14"/>
      <c r="RCI1730" s="14"/>
      <c r="RCJ1730" s="14"/>
      <c r="RCK1730" s="14"/>
      <c r="RCL1730" s="14"/>
      <c r="RCM1730" s="14"/>
      <c r="RCN1730" s="14"/>
      <c r="RCO1730" s="14"/>
      <c r="RCP1730" s="14"/>
      <c r="RCQ1730" s="14"/>
      <c r="RCR1730" s="14"/>
      <c r="RCS1730" s="14"/>
      <c r="RCT1730" s="14"/>
      <c r="RCU1730" s="14"/>
      <c r="RCV1730" s="14"/>
      <c r="RCW1730" s="14"/>
      <c r="RCX1730" s="14"/>
      <c r="RCY1730" s="14"/>
      <c r="RCZ1730" s="14"/>
      <c r="RDA1730" s="14"/>
      <c r="RDB1730" s="14"/>
      <c r="RDC1730" s="14"/>
      <c r="RDD1730" s="14"/>
      <c r="RDE1730" s="14"/>
      <c r="RDF1730" s="14"/>
      <c r="RDG1730" s="14"/>
      <c r="RDH1730" s="14"/>
      <c r="RDI1730" s="14"/>
      <c r="RDJ1730" s="14"/>
      <c r="RDK1730" s="14"/>
      <c r="RDL1730" s="14"/>
      <c r="RDM1730" s="14"/>
      <c r="RDN1730" s="14"/>
      <c r="RDO1730" s="14"/>
      <c r="RDP1730" s="14"/>
      <c r="RDQ1730" s="14"/>
      <c r="RDR1730" s="14"/>
      <c r="RDS1730" s="14"/>
      <c r="RDT1730" s="14"/>
      <c r="RDU1730" s="14"/>
      <c r="RDV1730" s="14"/>
      <c r="RDW1730" s="14"/>
      <c r="RDX1730" s="14"/>
      <c r="RDY1730" s="14"/>
      <c r="RDZ1730" s="14"/>
      <c r="REA1730" s="14"/>
      <c r="REB1730" s="14"/>
      <c r="REC1730" s="14"/>
      <c r="RED1730" s="14"/>
      <c r="REE1730" s="14"/>
      <c r="REF1730" s="14"/>
      <c r="REG1730" s="14"/>
      <c r="REH1730" s="14"/>
      <c r="REI1730" s="14"/>
      <c r="REJ1730" s="14"/>
      <c r="REK1730" s="14"/>
      <c r="REL1730" s="14"/>
      <c r="REM1730" s="14"/>
      <c r="REN1730" s="14"/>
      <c r="REO1730" s="14"/>
      <c r="REP1730" s="14"/>
      <c r="REQ1730" s="14"/>
      <c r="RER1730" s="14"/>
      <c r="RES1730" s="14"/>
      <c r="RET1730" s="14"/>
      <c r="REU1730" s="14"/>
      <c r="REV1730" s="14"/>
      <c r="REW1730" s="14"/>
      <c r="REX1730" s="14"/>
      <c r="REY1730" s="14"/>
      <c r="REZ1730" s="14"/>
      <c r="RFA1730" s="14"/>
      <c r="RFB1730" s="14"/>
      <c r="RFC1730" s="14"/>
      <c r="RFD1730" s="14"/>
      <c r="RFE1730" s="14"/>
      <c r="RFF1730" s="14"/>
      <c r="RFG1730" s="14"/>
      <c r="RFH1730" s="14"/>
      <c r="RFI1730" s="14"/>
      <c r="RFJ1730" s="14"/>
      <c r="RFK1730" s="14"/>
      <c r="RFL1730" s="14"/>
      <c r="RFM1730" s="14"/>
      <c r="RFN1730" s="14"/>
      <c r="RFO1730" s="14"/>
      <c r="RFP1730" s="14"/>
      <c r="RFQ1730" s="14"/>
      <c r="RFR1730" s="14"/>
      <c r="RFS1730" s="14"/>
      <c r="RFT1730" s="14"/>
      <c r="RFU1730" s="14"/>
      <c r="RFV1730" s="14"/>
      <c r="RFW1730" s="14"/>
      <c r="RFX1730" s="14"/>
      <c r="RFY1730" s="14"/>
      <c r="RFZ1730" s="14"/>
      <c r="RGA1730" s="14"/>
      <c r="RGB1730" s="14"/>
      <c r="RGC1730" s="14"/>
      <c r="RGD1730" s="14"/>
      <c r="RGE1730" s="14"/>
      <c r="RGF1730" s="14"/>
      <c r="RGG1730" s="14"/>
      <c r="RGH1730" s="14"/>
      <c r="RGI1730" s="14"/>
      <c r="RGJ1730" s="14"/>
      <c r="RGK1730" s="14"/>
      <c r="RGL1730" s="14"/>
      <c r="RGM1730" s="14"/>
      <c r="RGN1730" s="14"/>
      <c r="RGO1730" s="14"/>
      <c r="RGP1730" s="14"/>
      <c r="RGQ1730" s="14"/>
      <c r="RGR1730" s="14"/>
      <c r="RGS1730" s="14"/>
      <c r="RGT1730" s="14"/>
      <c r="RGU1730" s="14"/>
      <c r="RGV1730" s="14"/>
      <c r="RGW1730" s="14"/>
      <c r="RGX1730" s="14"/>
      <c r="RGY1730" s="14"/>
      <c r="RGZ1730" s="14"/>
      <c r="RHA1730" s="14"/>
      <c r="RHB1730" s="14"/>
      <c r="RHC1730" s="14"/>
      <c r="RHD1730" s="14"/>
      <c r="RHE1730" s="14"/>
      <c r="RHF1730" s="14"/>
      <c r="RHG1730" s="14"/>
      <c r="RHH1730" s="14"/>
      <c r="RHI1730" s="14"/>
      <c r="RHJ1730" s="14"/>
      <c r="RHK1730" s="14"/>
      <c r="RHL1730" s="14"/>
      <c r="RHM1730" s="14"/>
      <c r="RHN1730" s="14"/>
      <c r="RHO1730" s="14"/>
      <c r="RHP1730" s="14"/>
      <c r="RHQ1730" s="14"/>
      <c r="RHR1730" s="14"/>
      <c r="RHS1730" s="14"/>
      <c r="RHT1730" s="14"/>
      <c r="RHU1730" s="14"/>
      <c r="RHV1730" s="14"/>
      <c r="RHW1730" s="14"/>
      <c r="RHX1730" s="14"/>
      <c r="RHY1730" s="14"/>
      <c r="RHZ1730" s="14"/>
      <c r="RIA1730" s="14"/>
      <c r="RIB1730" s="14"/>
      <c r="RIC1730" s="14"/>
      <c r="RID1730" s="14"/>
      <c r="RIE1730" s="14"/>
      <c r="RIF1730" s="14"/>
      <c r="RIG1730" s="14"/>
      <c r="RIH1730" s="14"/>
      <c r="RII1730" s="14"/>
      <c r="RIJ1730" s="14"/>
      <c r="RIK1730" s="14"/>
      <c r="RIL1730" s="14"/>
      <c r="RIM1730" s="14"/>
      <c r="RIN1730" s="14"/>
      <c r="RIO1730" s="14"/>
      <c r="RIP1730" s="14"/>
      <c r="RIQ1730" s="14"/>
      <c r="RIR1730" s="14"/>
      <c r="RIS1730" s="14"/>
      <c r="RIT1730" s="14"/>
      <c r="RIU1730" s="14"/>
      <c r="RIV1730" s="14"/>
      <c r="RIW1730" s="14"/>
      <c r="RIX1730" s="14"/>
      <c r="RIY1730" s="14"/>
      <c r="RIZ1730" s="14"/>
      <c r="RJA1730" s="14"/>
      <c r="RJB1730" s="14"/>
      <c r="RJC1730" s="14"/>
      <c r="RJD1730" s="14"/>
      <c r="RJE1730" s="14"/>
      <c r="RJF1730" s="14"/>
      <c r="RJG1730" s="14"/>
      <c r="RJH1730" s="14"/>
      <c r="RJI1730" s="14"/>
      <c r="RJJ1730" s="14"/>
      <c r="RJK1730" s="14"/>
      <c r="RJL1730" s="14"/>
      <c r="RJM1730" s="14"/>
      <c r="RJN1730" s="14"/>
      <c r="RJO1730" s="14"/>
      <c r="RJP1730" s="14"/>
      <c r="RJQ1730" s="14"/>
      <c r="RJR1730" s="14"/>
      <c r="RJS1730" s="14"/>
      <c r="RJT1730" s="14"/>
      <c r="RJU1730" s="14"/>
      <c r="RJV1730" s="14"/>
      <c r="RJW1730" s="14"/>
      <c r="RJX1730" s="14"/>
      <c r="RJY1730" s="14"/>
      <c r="RJZ1730" s="14"/>
      <c r="RKA1730" s="14"/>
      <c r="RKB1730" s="14"/>
      <c r="RKC1730" s="14"/>
      <c r="RKD1730" s="14"/>
      <c r="RKE1730" s="14"/>
      <c r="RKF1730" s="14"/>
      <c r="RKG1730" s="14"/>
      <c r="RKH1730" s="14"/>
      <c r="RKI1730" s="14"/>
      <c r="RKJ1730" s="14"/>
      <c r="RKK1730" s="14"/>
      <c r="RKL1730" s="14"/>
      <c r="RKM1730" s="14"/>
      <c r="RKN1730" s="14"/>
      <c r="RKO1730" s="14"/>
      <c r="RKP1730" s="14"/>
      <c r="RKQ1730" s="14"/>
      <c r="RKR1730" s="14"/>
      <c r="RKS1730" s="14"/>
      <c r="RKT1730" s="14"/>
      <c r="RKU1730" s="14"/>
      <c r="RKV1730" s="14"/>
      <c r="RKW1730" s="14"/>
      <c r="RKX1730" s="14"/>
      <c r="RKY1730" s="14"/>
      <c r="RKZ1730" s="14"/>
      <c r="RLA1730" s="14"/>
      <c r="RLB1730" s="14"/>
      <c r="RLC1730" s="14"/>
      <c r="RLD1730" s="14"/>
      <c r="RLE1730" s="14"/>
      <c r="RLF1730" s="14"/>
      <c r="RLG1730" s="14"/>
      <c r="RLH1730" s="14"/>
      <c r="RLI1730" s="14"/>
      <c r="RLJ1730" s="14"/>
      <c r="RLK1730" s="14"/>
      <c r="RLL1730" s="14"/>
      <c r="RLM1730" s="14"/>
      <c r="RLN1730" s="14"/>
      <c r="RLO1730" s="14"/>
      <c r="RLP1730" s="14"/>
      <c r="RLQ1730" s="14"/>
      <c r="RLR1730" s="14"/>
      <c r="RLS1730" s="14"/>
      <c r="RLT1730" s="14"/>
      <c r="RLU1730" s="14"/>
      <c r="RLV1730" s="14"/>
      <c r="RLW1730" s="14"/>
      <c r="RLX1730" s="14"/>
      <c r="RLY1730" s="14"/>
      <c r="RLZ1730" s="14"/>
      <c r="RMA1730" s="14"/>
      <c r="RMB1730" s="14"/>
      <c r="RMC1730" s="14"/>
      <c r="RMD1730" s="14"/>
      <c r="RME1730" s="14"/>
      <c r="RMF1730" s="14"/>
      <c r="RMG1730" s="14"/>
      <c r="RMH1730" s="14"/>
      <c r="RMI1730" s="14"/>
      <c r="RMJ1730" s="14"/>
      <c r="RMK1730" s="14"/>
      <c r="RML1730" s="14"/>
      <c r="RMM1730" s="14"/>
      <c r="RMN1730" s="14"/>
      <c r="RMO1730" s="14"/>
      <c r="RMP1730" s="14"/>
      <c r="RMQ1730" s="14"/>
      <c r="RMR1730" s="14"/>
      <c r="RMS1730" s="14"/>
      <c r="RMT1730" s="14"/>
      <c r="RMU1730" s="14"/>
      <c r="RMV1730" s="14"/>
      <c r="RMW1730" s="14"/>
      <c r="RMX1730" s="14"/>
      <c r="RMY1730" s="14"/>
      <c r="RMZ1730" s="14"/>
      <c r="RNA1730" s="14"/>
      <c r="RNB1730" s="14"/>
      <c r="RNC1730" s="14"/>
      <c r="RND1730" s="14"/>
      <c r="RNE1730" s="14"/>
      <c r="RNF1730" s="14"/>
      <c r="RNG1730" s="14"/>
      <c r="RNH1730" s="14"/>
      <c r="RNI1730" s="14"/>
      <c r="RNJ1730" s="14"/>
      <c r="RNK1730" s="14"/>
      <c r="RNL1730" s="14"/>
      <c r="RNM1730" s="14"/>
      <c r="RNN1730" s="14"/>
      <c r="RNO1730" s="14"/>
      <c r="RNP1730" s="14"/>
      <c r="RNQ1730" s="14"/>
      <c r="RNR1730" s="14"/>
      <c r="RNS1730" s="14"/>
      <c r="RNT1730" s="14"/>
      <c r="RNU1730" s="14"/>
      <c r="RNV1730" s="14"/>
      <c r="RNW1730" s="14"/>
      <c r="RNX1730" s="14"/>
      <c r="RNY1730" s="14"/>
      <c r="RNZ1730" s="14"/>
      <c r="ROA1730" s="14"/>
      <c r="ROB1730" s="14"/>
      <c r="ROC1730" s="14"/>
      <c r="ROD1730" s="14"/>
      <c r="ROE1730" s="14"/>
      <c r="ROF1730" s="14"/>
      <c r="ROG1730" s="14"/>
      <c r="ROH1730" s="14"/>
      <c r="ROI1730" s="14"/>
      <c r="ROJ1730" s="14"/>
      <c r="ROK1730" s="14"/>
      <c r="ROL1730" s="14"/>
      <c r="ROM1730" s="14"/>
      <c r="RON1730" s="14"/>
      <c r="ROO1730" s="14"/>
      <c r="ROP1730" s="14"/>
      <c r="ROQ1730" s="14"/>
      <c r="ROR1730" s="14"/>
      <c r="ROS1730" s="14"/>
      <c r="ROT1730" s="14"/>
      <c r="ROU1730" s="14"/>
      <c r="ROV1730" s="14"/>
      <c r="ROW1730" s="14"/>
      <c r="ROX1730" s="14"/>
      <c r="ROY1730" s="14"/>
      <c r="ROZ1730" s="14"/>
      <c r="RPA1730" s="14"/>
      <c r="RPB1730" s="14"/>
      <c r="RPC1730" s="14"/>
      <c r="RPD1730" s="14"/>
      <c r="RPE1730" s="14"/>
      <c r="RPF1730" s="14"/>
      <c r="RPG1730" s="14"/>
      <c r="RPH1730" s="14"/>
      <c r="RPI1730" s="14"/>
      <c r="RPJ1730" s="14"/>
      <c r="RPK1730" s="14"/>
      <c r="RPL1730" s="14"/>
      <c r="RPM1730" s="14"/>
      <c r="RPN1730" s="14"/>
      <c r="RPO1730" s="14"/>
      <c r="RPP1730" s="14"/>
      <c r="RPQ1730" s="14"/>
      <c r="RPR1730" s="14"/>
      <c r="RPS1730" s="14"/>
      <c r="RPT1730" s="14"/>
      <c r="RPU1730" s="14"/>
      <c r="RPV1730" s="14"/>
      <c r="RPW1730" s="14"/>
      <c r="RPX1730" s="14"/>
      <c r="RPY1730" s="14"/>
      <c r="RPZ1730" s="14"/>
      <c r="RQA1730" s="14"/>
      <c r="RQB1730" s="14"/>
      <c r="RQC1730" s="14"/>
      <c r="RQD1730" s="14"/>
      <c r="RQE1730" s="14"/>
      <c r="RQF1730" s="14"/>
      <c r="RQG1730" s="14"/>
      <c r="RQH1730" s="14"/>
      <c r="RQI1730" s="14"/>
      <c r="RQJ1730" s="14"/>
      <c r="RQK1730" s="14"/>
      <c r="RQL1730" s="14"/>
      <c r="RQM1730" s="14"/>
      <c r="RQN1730" s="14"/>
      <c r="RQO1730" s="14"/>
      <c r="RQP1730" s="14"/>
      <c r="RQQ1730" s="14"/>
      <c r="RQR1730" s="14"/>
      <c r="RQS1730" s="14"/>
      <c r="RQT1730" s="14"/>
      <c r="RQU1730" s="14"/>
      <c r="RQV1730" s="14"/>
      <c r="RQW1730" s="14"/>
      <c r="RQX1730" s="14"/>
      <c r="RQY1730" s="14"/>
      <c r="RQZ1730" s="14"/>
      <c r="RRA1730" s="14"/>
      <c r="RRB1730" s="14"/>
      <c r="RRC1730" s="14"/>
      <c r="RRD1730" s="14"/>
      <c r="RRE1730" s="14"/>
      <c r="RRF1730" s="14"/>
      <c r="RRG1730" s="14"/>
      <c r="RRH1730" s="14"/>
      <c r="RRI1730" s="14"/>
      <c r="RRJ1730" s="14"/>
      <c r="RRK1730" s="14"/>
      <c r="RRL1730" s="14"/>
      <c r="RRM1730" s="14"/>
      <c r="RRN1730" s="14"/>
      <c r="RRO1730" s="14"/>
      <c r="RRP1730" s="14"/>
      <c r="RRQ1730" s="14"/>
      <c r="RRR1730" s="14"/>
      <c r="RRS1730" s="14"/>
      <c r="RRT1730" s="14"/>
      <c r="RRU1730" s="14"/>
      <c r="RRV1730" s="14"/>
      <c r="RRW1730" s="14"/>
      <c r="RRX1730" s="14"/>
      <c r="RRY1730" s="14"/>
      <c r="RRZ1730" s="14"/>
      <c r="RSA1730" s="14"/>
      <c r="RSB1730" s="14"/>
      <c r="RSC1730" s="14"/>
      <c r="RSD1730" s="14"/>
      <c r="RSE1730" s="14"/>
      <c r="RSF1730" s="14"/>
      <c r="RSG1730" s="14"/>
      <c r="RSH1730" s="14"/>
      <c r="RSI1730" s="14"/>
      <c r="RSJ1730" s="14"/>
      <c r="RSK1730" s="14"/>
      <c r="RSL1730" s="14"/>
      <c r="RSM1730" s="14"/>
      <c r="RSN1730" s="14"/>
      <c r="RSO1730" s="14"/>
      <c r="RSP1730" s="14"/>
      <c r="RSQ1730" s="14"/>
      <c r="RSR1730" s="14"/>
      <c r="RSS1730" s="14"/>
      <c r="RST1730" s="14"/>
      <c r="RSU1730" s="14"/>
      <c r="RSV1730" s="14"/>
      <c r="RSW1730" s="14"/>
      <c r="RSX1730" s="14"/>
      <c r="RSY1730" s="14"/>
      <c r="RSZ1730" s="14"/>
      <c r="RTA1730" s="14"/>
      <c r="RTB1730" s="14"/>
      <c r="RTC1730" s="14"/>
      <c r="RTD1730" s="14"/>
      <c r="RTE1730" s="14"/>
      <c r="RTF1730" s="14"/>
      <c r="RTG1730" s="14"/>
      <c r="RTH1730" s="14"/>
      <c r="RTI1730" s="14"/>
      <c r="RTJ1730" s="14"/>
      <c r="RTK1730" s="14"/>
      <c r="RTL1730" s="14"/>
      <c r="RTM1730" s="14"/>
      <c r="RTN1730" s="14"/>
      <c r="RTO1730" s="14"/>
      <c r="RTP1730" s="14"/>
      <c r="RTQ1730" s="14"/>
      <c r="RTR1730" s="14"/>
      <c r="RTS1730" s="14"/>
      <c r="RTT1730" s="14"/>
      <c r="RTU1730" s="14"/>
      <c r="RTV1730" s="14"/>
      <c r="RTW1730" s="14"/>
      <c r="RTX1730" s="14"/>
      <c r="RTY1730" s="14"/>
      <c r="RTZ1730" s="14"/>
      <c r="RUA1730" s="14"/>
      <c r="RUB1730" s="14"/>
      <c r="RUC1730" s="14"/>
      <c r="RUD1730" s="14"/>
      <c r="RUE1730" s="14"/>
      <c r="RUF1730" s="14"/>
      <c r="RUG1730" s="14"/>
      <c r="RUH1730" s="14"/>
      <c r="RUI1730" s="14"/>
      <c r="RUJ1730" s="14"/>
      <c r="RUK1730" s="14"/>
      <c r="RUL1730" s="14"/>
      <c r="RUM1730" s="14"/>
      <c r="RUN1730" s="14"/>
      <c r="RUO1730" s="14"/>
      <c r="RUP1730" s="14"/>
      <c r="RUQ1730" s="14"/>
      <c r="RUR1730" s="14"/>
      <c r="RUS1730" s="14"/>
      <c r="RUT1730" s="14"/>
      <c r="RUU1730" s="14"/>
      <c r="RUV1730" s="14"/>
      <c r="RUW1730" s="14"/>
      <c r="RUX1730" s="14"/>
      <c r="RUY1730" s="14"/>
      <c r="RUZ1730" s="14"/>
      <c r="RVA1730" s="14"/>
      <c r="RVB1730" s="14"/>
      <c r="RVC1730" s="14"/>
      <c r="RVD1730" s="14"/>
      <c r="RVE1730" s="14"/>
      <c r="RVF1730" s="14"/>
      <c r="RVG1730" s="14"/>
      <c r="RVH1730" s="14"/>
      <c r="RVI1730" s="14"/>
      <c r="RVJ1730" s="14"/>
      <c r="RVK1730" s="14"/>
      <c r="RVL1730" s="14"/>
      <c r="RVM1730" s="14"/>
      <c r="RVN1730" s="14"/>
      <c r="RVO1730" s="14"/>
      <c r="RVP1730" s="14"/>
      <c r="RVQ1730" s="14"/>
      <c r="RVR1730" s="14"/>
      <c r="RVS1730" s="14"/>
      <c r="RVT1730" s="14"/>
      <c r="RVU1730" s="14"/>
      <c r="RVV1730" s="14"/>
      <c r="RVW1730" s="14"/>
      <c r="RVX1730" s="14"/>
      <c r="RVY1730" s="14"/>
      <c r="RVZ1730" s="14"/>
      <c r="RWA1730" s="14"/>
      <c r="RWB1730" s="14"/>
      <c r="RWC1730" s="14"/>
      <c r="RWD1730" s="14"/>
      <c r="RWE1730" s="14"/>
      <c r="RWF1730" s="14"/>
      <c r="RWG1730" s="14"/>
      <c r="RWH1730" s="14"/>
      <c r="RWI1730" s="14"/>
      <c r="RWJ1730" s="14"/>
      <c r="RWK1730" s="14"/>
      <c r="RWL1730" s="14"/>
      <c r="RWM1730" s="14"/>
      <c r="RWN1730" s="14"/>
      <c r="RWO1730" s="14"/>
      <c r="RWP1730" s="14"/>
      <c r="RWQ1730" s="14"/>
      <c r="RWR1730" s="14"/>
      <c r="RWS1730" s="14"/>
      <c r="RWT1730" s="14"/>
      <c r="RWU1730" s="14"/>
      <c r="RWV1730" s="14"/>
      <c r="RWW1730" s="14"/>
      <c r="RWX1730" s="14"/>
      <c r="RWY1730" s="14"/>
      <c r="RWZ1730" s="14"/>
      <c r="RXA1730" s="14"/>
      <c r="RXB1730" s="14"/>
      <c r="RXC1730" s="14"/>
      <c r="RXD1730" s="14"/>
      <c r="RXE1730" s="14"/>
      <c r="RXF1730" s="14"/>
      <c r="RXG1730" s="14"/>
      <c r="RXH1730" s="14"/>
      <c r="RXI1730" s="14"/>
      <c r="RXJ1730" s="14"/>
      <c r="RXK1730" s="14"/>
      <c r="RXL1730" s="14"/>
      <c r="RXM1730" s="14"/>
      <c r="RXN1730" s="14"/>
      <c r="RXO1730" s="14"/>
      <c r="RXP1730" s="14"/>
      <c r="RXQ1730" s="14"/>
      <c r="RXR1730" s="14"/>
      <c r="RXS1730" s="14"/>
      <c r="RXT1730" s="14"/>
      <c r="RXU1730" s="14"/>
      <c r="RXV1730" s="14"/>
      <c r="RXW1730" s="14"/>
      <c r="RXX1730" s="14"/>
      <c r="RXY1730" s="14"/>
      <c r="RXZ1730" s="14"/>
      <c r="RYA1730" s="14"/>
      <c r="RYB1730" s="14"/>
      <c r="RYC1730" s="14"/>
      <c r="RYD1730" s="14"/>
      <c r="RYE1730" s="14"/>
      <c r="RYF1730" s="14"/>
      <c r="RYG1730" s="14"/>
      <c r="RYH1730" s="14"/>
      <c r="RYI1730" s="14"/>
      <c r="RYJ1730" s="14"/>
      <c r="RYK1730" s="14"/>
      <c r="RYL1730" s="14"/>
      <c r="RYM1730" s="14"/>
      <c r="RYN1730" s="14"/>
      <c r="RYO1730" s="14"/>
      <c r="RYP1730" s="14"/>
      <c r="RYQ1730" s="14"/>
      <c r="RYR1730" s="14"/>
      <c r="RYS1730" s="14"/>
      <c r="RYT1730" s="14"/>
      <c r="RYU1730" s="14"/>
      <c r="RYV1730" s="14"/>
      <c r="RYW1730" s="14"/>
      <c r="RYX1730" s="14"/>
      <c r="RYY1730" s="14"/>
      <c r="RYZ1730" s="14"/>
      <c r="RZA1730" s="14"/>
      <c r="RZB1730" s="14"/>
      <c r="RZC1730" s="14"/>
      <c r="RZD1730" s="14"/>
      <c r="RZE1730" s="14"/>
      <c r="RZF1730" s="14"/>
      <c r="RZG1730" s="14"/>
      <c r="RZH1730" s="14"/>
      <c r="RZI1730" s="14"/>
      <c r="RZJ1730" s="14"/>
      <c r="RZK1730" s="14"/>
      <c r="RZL1730" s="14"/>
      <c r="RZM1730" s="14"/>
      <c r="RZN1730" s="14"/>
      <c r="RZO1730" s="14"/>
      <c r="RZP1730" s="14"/>
      <c r="RZQ1730" s="14"/>
      <c r="RZR1730" s="14"/>
      <c r="RZS1730" s="14"/>
      <c r="RZT1730" s="14"/>
      <c r="RZU1730" s="14"/>
      <c r="RZV1730" s="14"/>
      <c r="RZW1730" s="14"/>
      <c r="RZX1730" s="14"/>
      <c r="RZY1730" s="14"/>
      <c r="RZZ1730" s="14"/>
      <c r="SAA1730" s="14"/>
      <c r="SAB1730" s="14"/>
      <c r="SAC1730" s="14"/>
      <c r="SAD1730" s="14"/>
      <c r="SAE1730" s="14"/>
      <c r="SAF1730" s="14"/>
      <c r="SAG1730" s="14"/>
      <c r="SAH1730" s="14"/>
      <c r="SAI1730" s="14"/>
      <c r="SAJ1730" s="14"/>
      <c r="SAK1730" s="14"/>
      <c r="SAL1730" s="14"/>
      <c r="SAM1730" s="14"/>
      <c r="SAN1730" s="14"/>
      <c r="SAO1730" s="14"/>
      <c r="SAP1730" s="14"/>
      <c r="SAQ1730" s="14"/>
      <c r="SAR1730" s="14"/>
      <c r="SAS1730" s="14"/>
      <c r="SAT1730" s="14"/>
      <c r="SAU1730" s="14"/>
      <c r="SAV1730" s="14"/>
      <c r="SAW1730" s="14"/>
      <c r="SAX1730" s="14"/>
      <c r="SAY1730" s="14"/>
      <c r="SAZ1730" s="14"/>
      <c r="SBA1730" s="14"/>
      <c r="SBB1730" s="14"/>
      <c r="SBC1730" s="14"/>
      <c r="SBD1730" s="14"/>
      <c r="SBE1730" s="14"/>
      <c r="SBF1730" s="14"/>
      <c r="SBG1730" s="14"/>
      <c r="SBH1730" s="14"/>
      <c r="SBI1730" s="14"/>
      <c r="SBJ1730" s="14"/>
      <c r="SBK1730" s="14"/>
      <c r="SBL1730" s="14"/>
      <c r="SBM1730" s="14"/>
      <c r="SBN1730" s="14"/>
      <c r="SBO1730" s="14"/>
      <c r="SBP1730" s="14"/>
      <c r="SBQ1730" s="14"/>
      <c r="SBR1730" s="14"/>
      <c r="SBS1730" s="14"/>
      <c r="SBT1730" s="14"/>
      <c r="SBU1730" s="14"/>
      <c r="SBV1730" s="14"/>
      <c r="SBW1730" s="14"/>
      <c r="SBX1730" s="14"/>
      <c r="SBY1730" s="14"/>
      <c r="SBZ1730" s="14"/>
      <c r="SCA1730" s="14"/>
      <c r="SCB1730" s="14"/>
      <c r="SCC1730" s="14"/>
      <c r="SCD1730" s="14"/>
      <c r="SCE1730" s="14"/>
      <c r="SCF1730" s="14"/>
      <c r="SCG1730" s="14"/>
      <c r="SCH1730" s="14"/>
      <c r="SCI1730" s="14"/>
      <c r="SCJ1730" s="14"/>
      <c r="SCK1730" s="14"/>
      <c r="SCL1730" s="14"/>
      <c r="SCM1730" s="14"/>
      <c r="SCN1730" s="14"/>
      <c r="SCO1730" s="14"/>
      <c r="SCP1730" s="14"/>
      <c r="SCQ1730" s="14"/>
      <c r="SCR1730" s="14"/>
      <c r="SCS1730" s="14"/>
      <c r="SCT1730" s="14"/>
      <c r="SCU1730" s="14"/>
      <c r="SCV1730" s="14"/>
      <c r="SCW1730" s="14"/>
      <c r="SCX1730" s="14"/>
      <c r="SCY1730" s="14"/>
      <c r="SCZ1730" s="14"/>
      <c r="SDA1730" s="14"/>
      <c r="SDB1730" s="14"/>
      <c r="SDC1730" s="14"/>
      <c r="SDD1730" s="14"/>
      <c r="SDE1730" s="14"/>
      <c r="SDF1730" s="14"/>
      <c r="SDG1730" s="14"/>
      <c r="SDH1730" s="14"/>
      <c r="SDI1730" s="14"/>
      <c r="SDJ1730" s="14"/>
      <c r="SDK1730" s="14"/>
      <c r="SDL1730" s="14"/>
      <c r="SDM1730" s="14"/>
      <c r="SDN1730" s="14"/>
      <c r="SDO1730" s="14"/>
      <c r="SDP1730" s="14"/>
      <c r="SDQ1730" s="14"/>
      <c r="SDR1730" s="14"/>
      <c r="SDS1730" s="14"/>
      <c r="SDT1730" s="14"/>
      <c r="SDU1730" s="14"/>
      <c r="SDV1730" s="14"/>
      <c r="SDW1730" s="14"/>
      <c r="SDX1730" s="14"/>
      <c r="SDY1730" s="14"/>
      <c r="SDZ1730" s="14"/>
      <c r="SEA1730" s="14"/>
      <c r="SEB1730" s="14"/>
      <c r="SEC1730" s="14"/>
      <c r="SED1730" s="14"/>
      <c r="SEE1730" s="14"/>
      <c r="SEF1730" s="14"/>
      <c r="SEG1730" s="14"/>
      <c r="SEH1730" s="14"/>
      <c r="SEI1730" s="14"/>
      <c r="SEJ1730" s="14"/>
      <c r="SEK1730" s="14"/>
      <c r="SEL1730" s="14"/>
      <c r="SEM1730" s="14"/>
      <c r="SEN1730" s="14"/>
      <c r="SEO1730" s="14"/>
      <c r="SEP1730" s="14"/>
      <c r="SEQ1730" s="14"/>
      <c r="SER1730" s="14"/>
      <c r="SES1730" s="14"/>
      <c r="SET1730" s="14"/>
      <c r="SEU1730" s="14"/>
      <c r="SEV1730" s="14"/>
      <c r="SEW1730" s="14"/>
      <c r="SEX1730" s="14"/>
      <c r="SEY1730" s="14"/>
      <c r="SEZ1730" s="14"/>
      <c r="SFA1730" s="14"/>
      <c r="SFB1730" s="14"/>
      <c r="SFC1730" s="14"/>
      <c r="SFD1730" s="14"/>
      <c r="SFE1730" s="14"/>
      <c r="SFF1730" s="14"/>
      <c r="SFG1730" s="14"/>
      <c r="SFH1730" s="14"/>
      <c r="SFI1730" s="14"/>
      <c r="SFJ1730" s="14"/>
      <c r="SFK1730" s="14"/>
      <c r="SFL1730" s="14"/>
      <c r="SFM1730" s="14"/>
      <c r="SFN1730" s="14"/>
      <c r="SFO1730" s="14"/>
      <c r="SFP1730" s="14"/>
      <c r="SFQ1730" s="14"/>
      <c r="SFR1730" s="14"/>
      <c r="SFS1730" s="14"/>
      <c r="SFT1730" s="14"/>
      <c r="SFU1730" s="14"/>
      <c r="SFV1730" s="14"/>
      <c r="SFW1730" s="14"/>
      <c r="SFX1730" s="14"/>
      <c r="SFY1730" s="14"/>
      <c r="SFZ1730" s="14"/>
      <c r="SGA1730" s="14"/>
      <c r="SGB1730" s="14"/>
      <c r="SGC1730" s="14"/>
      <c r="SGD1730" s="14"/>
      <c r="SGE1730" s="14"/>
      <c r="SGF1730" s="14"/>
      <c r="SGG1730" s="14"/>
      <c r="SGH1730" s="14"/>
      <c r="SGI1730" s="14"/>
      <c r="SGJ1730" s="14"/>
      <c r="SGK1730" s="14"/>
      <c r="SGL1730" s="14"/>
      <c r="SGM1730" s="14"/>
      <c r="SGN1730" s="14"/>
      <c r="SGO1730" s="14"/>
      <c r="SGP1730" s="14"/>
      <c r="SGQ1730" s="14"/>
      <c r="SGR1730" s="14"/>
      <c r="SGS1730" s="14"/>
      <c r="SGT1730" s="14"/>
      <c r="SGU1730" s="14"/>
      <c r="SGV1730" s="14"/>
      <c r="SGW1730" s="14"/>
      <c r="SGX1730" s="14"/>
      <c r="SGY1730" s="14"/>
      <c r="SGZ1730" s="14"/>
      <c r="SHA1730" s="14"/>
      <c r="SHB1730" s="14"/>
      <c r="SHC1730" s="14"/>
      <c r="SHD1730" s="14"/>
      <c r="SHE1730" s="14"/>
      <c r="SHF1730" s="14"/>
      <c r="SHG1730" s="14"/>
      <c r="SHH1730" s="14"/>
      <c r="SHI1730" s="14"/>
      <c r="SHJ1730" s="14"/>
      <c r="SHK1730" s="14"/>
      <c r="SHL1730" s="14"/>
      <c r="SHM1730" s="14"/>
      <c r="SHN1730" s="14"/>
      <c r="SHO1730" s="14"/>
      <c r="SHP1730" s="14"/>
      <c r="SHQ1730" s="14"/>
      <c r="SHR1730" s="14"/>
      <c r="SHS1730" s="14"/>
      <c r="SHT1730" s="14"/>
      <c r="SHU1730" s="14"/>
      <c r="SHV1730" s="14"/>
      <c r="SHW1730" s="14"/>
      <c r="SHX1730" s="14"/>
      <c r="SHY1730" s="14"/>
      <c r="SHZ1730" s="14"/>
      <c r="SIA1730" s="14"/>
      <c r="SIB1730" s="14"/>
      <c r="SIC1730" s="14"/>
      <c r="SID1730" s="14"/>
      <c r="SIE1730" s="14"/>
      <c r="SIF1730" s="14"/>
      <c r="SIG1730" s="14"/>
      <c r="SIH1730" s="14"/>
      <c r="SII1730" s="14"/>
      <c r="SIJ1730" s="14"/>
      <c r="SIK1730" s="14"/>
      <c r="SIL1730" s="14"/>
      <c r="SIM1730" s="14"/>
      <c r="SIN1730" s="14"/>
      <c r="SIO1730" s="14"/>
      <c r="SIP1730" s="14"/>
      <c r="SIQ1730" s="14"/>
      <c r="SIR1730" s="14"/>
      <c r="SIS1730" s="14"/>
      <c r="SIT1730" s="14"/>
      <c r="SIU1730" s="14"/>
      <c r="SIV1730" s="14"/>
      <c r="SIW1730" s="14"/>
      <c r="SIX1730" s="14"/>
      <c r="SIY1730" s="14"/>
      <c r="SIZ1730" s="14"/>
      <c r="SJA1730" s="14"/>
      <c r="SJB1730" s="14"/>
      <c r="SJC1730" s="14"/>
      <c r="SJD1730" s="14"/>
      <c r="SJE1730" s="14"/>
      <c r="SJF1730" s="14"/>
      <c r="SJG1730" s="14"/>
      <c r="SJH1730" s="14"/>
      <c r="SJI1730" s="14"/>
      <c r="SJJ1730" s="14"/>
      <c r="SJK1730" s="14"/>
      <c r="SJL1730" s="14"/>
      <c r="SJM1730" s="14"/>
      <c r="SJN1730" s="14"/>
      <c r="SJO1730" s="14"/>
      <c r="SJP1730" s="14"/>
      <c r="SJQ1730" s="14"/>
      <c r="SJR1730" s="14"/>
      <c r="SJS1730" s="14"/>
      <c r="SJT1730" s="14"/>
      <c r="SJU1730" s="14"/>
      <c r="SJV1730" s="14"/>
      <c r="SJW1730" s="14"/>
      <c r="SJX1730" s="14"/>
      <c r="SJY1730" s="14"/>
      <c r="SJZ1730" s="14"/>
      <c r="SKA1730" s="14"/>
      <c r="SKB1730" s="14"/>
      <c r="SKC1730" s="14"/>
      <c r="SKD1730" s="14"/>
      <c r="SKE1730" s="14"/>
      <c r="SKF1730" s="14"/>
      <c r="SKG1730" s="14"/>
      <c r="SKH1730" s="14"/>
      <c r="SKI1730" s="14"/>
      <c r="SKJ1730" s="14"/>
      <c r="SKK1730" s="14"/>
      <c r="SKL1730" s="14"/>
      <c r="SKM1730" s="14"/>
      <c r="SKN1730" s="14"/>
      <c r="SKO1730" s="14"/>
      <c r="SKP1730" s="14"/>
      <c r="SKQ1730" s="14"/>
      <c r="SKR1730" s="14"/>
      <c r="SKS1730" s="14"/>
      <c r="SKT1730" s="14"/>
      <c r="SKU1730" s="14"/>
      <c r="SKV1730" s="14"/>
      <c r="SKW1730" s="14"/>
      <c r="SKX1730" s="14"/>
      <c r="SKY1730" s="14"/>
      <c r="SKZ1730" s="14"/>
      <c r="SLA1730" s="14"/>
      <c r="SLB1730" s="14"/>
      <c r="SLC1730" s="14"/>
      <c r="SLD1730" s="14"/>
      <c r="SLE1730" s="14"/>
      <c r="SLF1730" s="14"/>
      <c r="SLG1730" s="14"/>
      <c r="SLH1730" s="14"/>
      <c r="SLI1730" s="14"/>
      <c r="SLJ1730" s="14"/>
      <c r="SLK1730" s="14"/>
      <c r="SLL1730" s="14"/>
      <c r="SLM1730" s="14"/>
      <c r="SLN1730" s="14"/>
      <c r="SLO1730" s="14"/>
      <c r="SLP1730" s="14"/>
      <c r="SLQ1730" s="14"/>
      <c r="SLR1730" s="14"/>
      <c r="SLS1730" s="14"/>
      <c r="SLT1730" s="14"/>
      <c r="SLU1730" s="14"/>
      <c r="SLV1730" s="14"/>
      <c r="SLW1730" s="14"/>
      <c r="SLX1730" s="14"/>
      <c r="SLY1730" s="14"/>
      <c r="SLZ1730" s="14"/>
      <c r="SMA1730" s="14"/>
      <c r="SMB1730" s="14"/>
      <c r="SMC1730" s="14"/>
      <c r="SMD1730" s="14"/>
      <c r="SME1730" s="14"/>
      <c r="SMF1730" s="14"/>
      <c r="SMG1730" s="14"/>
      <c r="SMH1730" s="14"/>
      <c r="SMI1730" s="14"/>
      <c r="SMJ1730" s="14"/>
      <c r="SMK1730" s="14"/>
      <c r="SML1730" s="14"/>
      <c r="SMM1730" s="14"/>
      <c r="SMN1730" s="14"/>
      <c r="SMO1730" s="14"/>
      <c r="SMP1730" s="14"/>
      <c r="SMQ1730" s="14"/>
      <c r="SMR1730" s="14"/>
      <c r="SMS1730" s="14"/>
      <c r="SMT1730" s="14"/>
      <c r="SMU1730" s="14"/>
      <c r="SMV1730" s="14"/>
      <c r="SMW1730" s="14"/>
      <c r="SMX1730" s="14"/>
      <c r="SMY1730" s="14"/>
      <c r="SMZ1730" s="14"/>
      <c r="SNA1730" s="14"/>
      <c r="SNB1730" s="14"/>
      <c r="SNC1730" s="14"/>
      <c r="SND1730" s="14"/>
      <c r="SNE1730" s="14"/>
      <c r="SNF1730" s="14"/>
      <c r="SNG1730" s="14"/>
      <c r="SNH1730" s="14"/>
      <c r="SNI1730" s="14"/>
      <c r="SNJ1730" s="14"/>
      <c r="SNK1730" s="14"/>
      <c r="SNL1730" s="14"/>
      <c r="SNM1730" s="14"/>
      <c r="SNN1730" s="14"/>
      <c r="SNO1730" s="14"/>
      <c r="SNP1730" s="14"/>
      <c r="SNQ1730" s="14"/>
      <c r="SNR1730" s="14"/>
      <c r="SNS1730" s="14"/>
      <c r="SNT1730" s="14"/>
      <c r="SNU1730" s="14"/>
      <c r="SNV1730" s="14"/>
      <c r="SNW1730" s="14"/>
      <c r="SNX1730" s="14"/>
      <c r="SNY1730" s="14"/>
      <c r="SNZ1730" s="14"/>
      <c r="SOA1730" s="14"/>
      <c r="SOB1730" s="14"/>
      <c r="SOC1730" s="14"/>
      <c r="SOD1730" s="14"/>
      <c r="SOE1730" s="14"/>
      <c r="SOF1730" s="14"/>
      <c r="SOG1730" s="14"/>
      <c r="SOH1730" s="14"/>
      <c r="SOI1730" s="14"/>
      <c r="SOJ1730" s="14"/>
      <c r="SOK1730" s="14"/>
      <c r="SOL1730" s="14"/>
      <c r="SOM1730" s="14"/>
      <c r="SON1730" s="14"/>
      <c r="SOO1730" s="14"/>
      <c r="SOP1730" s="14"/>
      <c r="SOQ1730" s="14"/>
      <c r="SOR1730" s="14"/>
      <c r="SOS1730" s="14"/>
      <c r="SOT1730" s="14"/>
      <c r="SOU1730" s="14"/>
      <c r="SOV1730" s="14"/>
      <c r="SOW1730" s="14"/>
      <c r="SOX1730" s="14"/>
      <c r="SOY1730" s="14"/>
      <c r="SOZ1730" s="14"/>
      <c r="SPA1730" s="14"/>
      <c r="SPB1730" s="14"/>
      <c r="SPC1730" s="14"/>
      <c r="SPD1730" s="14"/>
      <c r="SPE1730" s="14"/>
      <c r="SPF1730" s="14"/>
      <c r="SPG1730" s="14"/>
      <c r="SPH1730" s="14"/>
      <c r="SPI1730" s="14"/>
      <c r="SPJ1730" s="14"/>
      <c r="SPK1730" s="14"/>
      <c r="SPL1730" s="14"/>
      <c r="SPM1730" s="14"/>
      <c r="SPN1730" s="14"/>
      <c r="SPO1730" s="14"/>
      <c r="SPP1730" s="14"/>
      <c r="SPQ1730" s="14"/>
      <c r="SPR1730" s="14"/>
      <c r="SPS1730" s="14"/>
      <c r="SPT1730" s="14"/>
      <c r="SPU1730" s="14"/>
      <c r="SPV1730" s="14"/>
      <c r="SPW1730" s="14"/>
      <c r="SPX1730" s="14"/>
      <c r="SPY1730" s="14"/>
      <c r="SPZ1730" s="14"/>
      <c r="SQA1730" s="14"/>
      <c r="SQB1730" s="14"/>
      <c r="SQC1730" s="14"/>
      <c r="SQD1730" s="14"/>
      <c r="SQE1730" s="14"/>
      <c r="SQF1730" s="14"/>
      <c r="SQG1730" s="14"/>
      <c r="SQH1730" s="14"/>
      <c r="SQI1730" s="14"/>
      <c r="SQJ1730" s="14"/>
      <c r="SQK1730" s="14"/>
      <c r="SQL1730" s="14"/>
      <c r="SQM1730" s="14"/>
      <c r="SQN1730" s="14"/>
      <c r="SQO1730" s="14"/>
      <c r="SQP1730" s="14"/>
      <c r="SQQ1730" s="14"/>
      <c r="SQR1730" s="14"/>
      <c r="SQS1730" s="14"/>
      <c r="SQT1730" s="14"/>
      <c r="SQU1730" s="14"/>
      <c r="SQV1730" s="14"/>
      <c r="SQW1730" s="14"/>
      <c r="SQX1730" s="14"/>
      <c r="SQY1730" s="14"/>
      <c r="SQZ1730" s="14"/>
      <c r="SRA1730" s="14"/>
      <c r="SRB1730" s="14"/>
      <c r="SRC1730" s="14"/>
      <c r="SRD1730" s="14"/>
      <c r="SRE1730" s="14"/>
      <c r="SRF1730" s="14"/>
      <c r="SRG1730" s="14"/>
      <c r="SRH1730" s="14"/>
      <c r="SRI1730" s="14"/>
      <c r="SRJ1730" s="14"/>
      <c r="SRK1730" s="14"/>
      <c r="SRL1730" s="14"/>
      <c r="SRM1730" s="14"/>
      <c r="SRN1730" s="14"/>
      <c r="SRO1730" s="14"/>
      <c r="SRP1730" s="14"/>
      <c r="SRQ1730" s="14"/>
      <c r="SRR1730" s="14"/>
      <c r="SRS1730" s="14"/>
      <c r="SRT1730" s="14"/>
      <c r="SRU1730" s="14"/>
      <c r="SRV1730" s="14"/>
      <c r="SRW1730" s="14"/>
      <c r="SRX1730" s="14"/>
      <c r="SRY1730" s="14"/>
      <c r="SRZ1730" s="14"/>
      <c r="SSA1730" s="14"/>
      <c r="SSB1730" s="14"/>
      <c r="SSC1730" s="14"/>
      <c r="SSD1730" s="14"/>
      <c r="SSE1730" s="14"/>
      <c r="SSF1730" s="14"/>
      <c r="SSG1730" s="14"/>
      <c r="SSH1730" s="14"/>
      <c r="SSI1730" s="14"/>
      <c r="SSJ1730" s="14"/>
      <c r="SSK1730" s="14"/>
      <c r="SSL1730" s="14"/>
      <c r="SSM1730" s="14"/>
      <c r="SSN1730" s="14"/>
      <c r="SSO1730" s="14"/>
      <c r="SSP1730" s="14"/>
      <c r="SSQ1730" s="14"/>
      <c r="SSR1730" s="14"/>
      <c r="SSS1730" s="14"/>
      <c r="SST1730" s="14"/>
      <c r="SSU1730" s="14"/>
      <c r="SSV1730" s="14"/>
      <c r="SSW1730" s="14"/>
      <c r="SSX1730" s="14"/>
      <c r="SSY1730" s="14"/>
      <c r="SSZ1730" s="14"/>
      <c r="STA1730" s="14"/>
      <c r="STB1730" s="14"/>
      <c r="STC1730" s="14"/>
      <c r="STD1730" s="14"/>
      <c r="STE1730" s="14"/>
      <c r="STF1730" s="14"/>
      <c r="STG1730" s="14"/>
      <c r="STH1730" s="14"/>
      <c r="STI1730" s="14"/>
      <c r="STJ1730" s="14"/>
      <c r="STK1730" s="14"/>
      <c r="STL1730" s="14"/>
      <c r="STM1730" s="14"/>
      <c r="STN1730" s="14"/>
      <c r="STO1730" s="14"/>
      <c r="STP1730" s="14"/>
      <c r="STQ1730" s="14"/>
      <c r="STR1730" s="14"/>
      <c r="STS1730" s="14"/>
      <c r="STT1730" s="14"/>
      <c r="STU1730" s="14"/>
      <c r="STV1730" s="14"/>
      <c r="STW1730" s="14"/>
      <c r="STX1730" s="14"/>
      <c r="STY1730" s="14"/>
      <c r="STZ1730" s="14"/>
      <c r="SUA1730" s="14"/>
      <c r="SUB1730" s="14"/>
      <c r="SUC1730" s="14"/>
      <c r="SUD1730" s="14"/>
      <c r="SUE1730" s="14"/>
      <c r="SUF1730" s="14"/>
      <c r="SUG1730" s="14"/>
      <c r="SUH1730" s="14"/>
      <c r="SUI1730" s="14"/>
      <c r="SUJ1730" s="14"/>
      <c r="SUK1730" s="14"/>
      <c r="SUL1730" s="14"/>
      <c r="SUM1730" s="14"/>
      <c r="SUN1730" s="14"/>
      <c r="SUO1730" s="14"/>
      <c r="SUP1730" s="14"/>
      <c r="SUQ1730" s="14"/>
      <c r="SUR1730" s="14"/>
      <c r="SUS1730" s="14"/>
      <c r="SUT1730" s="14"/>
      <c r="SUU1730" s="14"/>
      <c r="SUV1730" s="14"/>
      <c r="SUW1730" s="14"/>
      <c r="SUX1730" s="14"/>
      <c r="SUY1730" s="14"/>
      <c r="SUZ1730" s="14"/>
      <c r="SVA1730" s="14"/>
      <c r="SVB1730" s="14"/>
      <c r="SVC1730" s="14"/>
      <c r="SVD1730" s="14"/>
      <c r="SVE1730" s="14"/>
      <c r="SVF1730" s="14"/>
      <c r="SVG1730" s="14"/>
      <c r="SVH1730" s="14"/>
      <c r="SVI1730" s="14"/>
      <c r="SVJ1730" s="14"/>
      <c r="SVK1730" s="14"/>
      <c r="SVL1730" s="14"/>
      <c r="SVM1730" s="14"/>
      <c r="SVN1730" s="14"/>
      <c r="SVO1730" s="14"/>
      <c r="SVP1730" s="14"/>
      <c r="SVQ1730" s="14"/>
      <c r="SVR1730" s="14"/>
      <c r="SVS1730" s="14"/>
      <c r="SVT1730" s="14"/>
      <c r="SVU1730" s="14"/>
      <c r="SVV1730" s="14"/>
      <c r="SVW1730" s="14"/>
      <c r="SVX1730" s="14"/>
      <c r="SVY1730" s="14"/>
      <c r="SVZ1730" s="14"/>
      <c r="SWA1730" s="14"/>
      <c r="SWB1730" s="14"/>
      <c r="SWC1730" s="14"/>
      <c r="SWD1730" s="14"/>
      <c r="SWE1730" s="14"/>
      <c r="SWF1730" s="14"/>
      <c r="SWG1730" s="14"/>
      <c r="SWH1730" s="14"/>
      <c r="SWI1730" s="14"/>
      <c r="SWJ1730" s="14"/>
      <c r="SWK1730" s="14"/>
      <c r="SWL1730" s="14"/>
      <c r="SWM1730" s="14"/>
      <c r="SWN1730" s="14"/>
      <c r="SWO1730" s="14"/>
      <c r="SWP1730" s="14"/>
      <c r="SWQ1730" s="14"/>
      <c r="SWR1730" s="14"/>
      <c r="SWS1730" s="14"/>
      <c r="SWT1730" s="14"/>
      <c r="SWU1730" s="14"/>
      <c r="SWV1730" s="14"/>
      <c r="SWW1730" s="14"/>
      <c r="SWX1730" s="14"/>
      <c r="SWY1730" s="14"/>
      <c r="SWZ1730" s="14"/>
      <c r="SXA1730" s="14"/>
      <c r="SXB1730" s="14"/>
      <c r="SXC1730" s="14"/>
      <c r="SXD1730" s="14"/>
      <c r="SXE1730" s="14"/>
      <c r="SXF1730" s="14"/>
      <c r="SXG1730" s="14"/>
      <c r="SXH1730" s="14"/>
      <c r="SXI1730" s="14"/>
      <c r="SXJ1730" s="14"/>
      <c r="SXK1730" s="14"/>
      <c r="SXL1730" s="14"/>
      <c r="SXM1730" s="14"/>
      <c r="SXN1730" s="14"/>
      <c r="SXO1730" s="14"/>
      <c r="SXP1730" s="14"/>
      <c r="SXQ1730" s="14"/>
      <c r="SXR1730" s="14"/>
      <c r="SXS1730" s="14"/>
      <c r="SXT1730" s="14"/>
      <c r="SXU1730" s="14"/>
      <c r="SXV1730" s="14"/>
      <c r="SXW1730" s="14"/>
      <c r="SXX1730" s="14"/>
      <c r="SXY1730" s="14"/>
      <c r="SXZ1730" s="14"/>
      <c r="SYA1730" s="14"/>
      <c r="SYB1730" s="14"/>
      <c r="SYC1730" s="14"/>
      <c r="SYD1730" s="14"/>
      <c r="SYE1730" s="14"/>
      <c r="SYF1730" s="14"/>
      <c r="SYG1730" s="14"/>
      <c r="SYH1730" s="14"/>
      <c r="SYI1730" s="14"/>
      <c r="SYJ1730" s="14"/>
      <c r="SYK1730" s="14"/>
      <c r="SYL1730" s="14"/>
      <c r="SYM1730" s="14"/>
      <c r="SYN1730" s="14"/>
      <c r="SYO1730" s="14"/>
      <c r="SYP1730" s="14"/>
      <c r="SYQ1730" s="14"/>
      <c r="SYR1730" s="14"/>
      <c r="SYS1730" s="14"/>
      <c r="SYT1730" s="14"/>
      <c r="SYU1730" s="14"/>
      <c r="SYV1730" s="14"/>
      <c r="SYW1730" s="14"/>
      <c r="SYX1730" s="14"/>
      <c r="SYY1730" s="14"/>
      <c r="SYZ1730" s="14"/>
      <c r="SZA1730" s="14"/>
      <c r="SZB1730" s="14"/>
      <c r="SZC1730" s="14"/>
      <c r="SZD1730" s="14"/>
      <c r="SZE1730" s="14"/>
      <c r="SZF1730" s="14"/>
      <c r="SZG1730" s="14"/>
      <c r="SZH1730" s="14"/>
      <c r="SZI1730" s="14"/>
      <c r="SZJ1730" s="14"/>
      <c r="SZK1730" s="14"/>
      <c r="SZL1730" s="14"/>
      <c r="SZM1730" s="14"/>
      <c r="SZN1730" s="14"/>
      <c r="SZO1730" s="14"/>
      <c r="SZP1730" s="14"/>
      <c r="SZQ1730" s="14"/>
      <c r="SZR1730" s="14"/>
      <c r="SZS1730" s="14"/>
      <c r="SZT1730" s="14"/>
      <c r="SZU1730" s="14"/>
      <c r="SZV1730" s="14"/>
      <c r="SZW1730" s="14"/>
      <c r="SZX1730" s="14"/>
      <c r="SZY1730" s="14"/>
      <c r="SZZ1730" s="14"/>
      <c r="TAA1730" s="14"/>
      <c r="TAB1730" s="14"/>
      <c r="TAC1730" s="14"/>
      <c r="TAD1730" s="14"/>
      <c r="TAE1730" s="14"/>
      <c r="TAF1730" s="14"/>
      <c r="TAG1730" s="14"/>
      <c r="TAH1730" s="14"/>
      <c r="TAI1730" s="14"/>
      <c r="TAJ1730" s="14"/>
      <c r="TAK1730" s="14"/>
      <c r="TAL1730" s="14"/>
      <c r="TAM1730" s="14"/>
      <c r="TAN1730" s="14"/>
      <c r="TAO1730" s="14"/>
      <c r="TAP1730" s="14"/>
      <c r="TAQ1730" s="14"/>
      <c r="TAR1730" s="14"/>
      <c r="TAS1730" s="14"/>
      <c r="TAT1730" s="14"/>
      <c r="TAU1730" s="14"/>
      <c r="TAV1730" s="14"/>
      <c r="TAW1730" s="14"/>
      <c r="TAX1730" s="14"/>
      <c r="TAY1730" s="14"/>
      <c r="TAZ1730" s="14"/>
      <c r="TBA1730" s="14"/>
      <c r="TBB1730" s="14"/>
      <c r="TBC1730" s="14"/>
      <c r="TBD1730" s="14"/>
      <c r="TBE1730" s="14"/>
      <c r="TBF1730" s="14"/>
      <c r="TBG1730" s="14"/>
      <c r="TBH1730" s="14"/>
      <c r="TBI1730" s="14"/>
      <c r="TBJ1730" s="14"/>
      <c r="TBK1730" s="14"/>
      <c r="TBL1730" s="14"/>
      <c r="TBM1730" s="14"/>
      <c r="TBN1730" s="14"/>
      <c r="TBO1730" s="14"/>
      <c r="TBP1730" s="14"/>
      <c r="TBQ1730" s="14"/>
      <c r="TBR1730" s="14"/>
      <c r="TBS1730" s="14"/>
      <c r="TBT1730" s="14"/>
      <c r="TBU1730" s="14"/>
      <c r="TBV1730" s="14"/>
      <c r="TBW1730" s="14"/>
      <c r="TBX1730" s="14"/>
      <c r="TBY1730" s="14"/>
      <c r="TBZ1730" s="14"/>
      <c r="TCA1730" s="14"/>
      <c r="TCB1730" s="14"/>
      <c r="TCC1730" s="14"/>
      <c r="TCD1730" s="14"/>
      <c r="TCE1730" s="14"/>
      <c r="TCF1730" s="14"/>
      <c r="TCG1730" s="14"/>
      <c r="TCH1730" s="14"/>
      <c r="TCI1730" s="14"/>
      <c r="TCJ1730" s="14"/>
      <c r="TCK1730" s="14"/>
      <c r="TCL1730" s="14"/>
      <c r="TCM1730" s="14"/>
      <c r="TCN1730" s="14"/>
      <c r="TCO1730" s="14"/>
      <c r="TCP1730" s="14"/>
      <c r="TCQ1730" s="14"/>
      <c r="TCR1730" s="14"/>
      <c r="TCS1730" s="14"/>
      <c r="TCT1730" s="14"/>
      <c r="TCU1730" s="14"/>
      <c r="TCV1730" s="14"/>
      <c r="TCW1730" s="14"/>
      <c r="TCX1730" s="14"/>
      <c r="TCY1730" s="14"/>
      <c r="TCZ1730" s="14"/>
      <c r="TDA1730" s="14"/>
      <c r="TDB1730" s="14"/>
      <c r="TDC1730" s="14"/>
      <c r="TDD1730" s="14"/>
      <c r="TDE1730" s="14"/>
      <c r="TDF1730" s="14"/>
      <c r="TDG1730" s="14"/>
      <c r="TDH1730" s="14"/>
      <c r="TDI1730" s="14"/>
      <c r="TDJ1730" s="14"/>
      <c r="TDK1730" s="14"/>
      <c r="TDL1730" s="14"/>
      <c r="TDM1730" s="14"/>
      <c r="TDN1730" s="14"/>
      <c r="TDO1730" s="14"/>
      <c r="TDP1730" s="14"/>
      <c r="TDQ1730" s="14"/>
      <c r="TDR1730" s="14"/>
      <c r="TDS1730" s="14"/>
      <c r="TDT1730" s="14"/>
      <c r="TDU1730" s="14"/>
      <c r="TDV1730" s="14"/>
      <c r="TDW1730" s="14"/>
      <c r="TDX1730" s="14"/>
      <c r="TDY1730" s="14"/>
      <c r="TDZ1730" s="14"/>
      <c r="TEA1730" s="14"/>
      <c r="TEB1730" s="14"/>
      <c r="TEC1730" s="14"/>
      <c r="TED1730" s="14"/>
      <c r="TEE1730" s="14"/>
      <c r="TEF1730" s="14"/>
      <c r="TEG1730" s="14"/>
      <c r="TEH1730" s="14"/>
      <c r="TEI1730" s="14"/>
      <c r="TEJ1730" s="14"/>
      <c r="TEK1730" s="14"/>
      <c r="TEL1730" s="14"/>
      <c r="TEM1730" s="14"/>
      <c r="TEN1730" s="14"/>
      <c r="TEO1730" s="14"/>
      <c r="TEP1730" s="14"/>
      <c r="TEQ1730" s="14"/>
      <c r="TER1730" s="14"/>
      <c r="TES1730" s="14"/>
      <c r="TET1730" s="14"/>
      <c r="TEU1730" s="14"/>
      <c r="TEV1730" s="14"/>
      <c r="TEW1730" s="14"/>
      <c r="TEX1730" s="14"/>
      <c r="TEY1730" s="14"/>
      <c r="TEZ1730" s="14"/>
      <c r="TFA1730" s="14"/>
      <c r="TFB1730" s="14"/>
      <c r="TFC1730" s="14"/>
      <c r="TFD1730" s="14"/>
      <c r="TFE1730" s="14"/>
      <c r="TFF1730" s="14"/>
      <c r="TFG1730" s="14"/>
      <c r="TFH1730" s="14"/>
      <c r="TFI1730" s="14"/>
      <c r="TFJ1730" s="14"/>
      <c r="TFK1730" s="14"/>
      <c r="TFL1730" s="14"/>
      <c r="TFM1730" s="14"/>
      <c r="TFN1730" s="14"/>
      <c r="TFO1730" s="14"/>
      <c r="TFP1730" s="14"/>
      <c r="TFQ1730" s="14"/>
      <c r="TFR1730" s="14"/>
      <c r="TFS1730" s="14"/>
      <c r="TFT1730" s="14"/>
      <c r="TFU1730" s="14"/>
      <c r="TFV1730" s="14"/>
      <c r="TFW1730" s="14"/>
      <c r="TFX1730" s="14"/>
      <c r="TFY1730" s="14"/>
      <c r="TFZ1730" s="14"/>
      <c r="TGA1730" s="14"/>
      <c r="TGB1730" s="14"/>
      <c r="TGC1730" s="14"/>
      <c r="TGD1730" s="14"/>
      <c r="TGE1730" s="14"/>
      <c r="TGF1730" s="14"/>
      <c r="TGG1730" s="14"/>
      <c r="TGH1730" s="14"/>
      <c r="TGI1730" s="14"/>
      <c r="TGJ1730" s="14"/>
      <c r="TGK1730" s="14"/>
      <c r="TGL1730" s="14"/>
      <c r="TGM1730" s="14"/>
      <c r="TGN1730" s="14"/>
      <c r="TGO1730" s="14"/>
      <c r="TGP1730" s="14"/>
      <c r="TGQ1730" s="14"/>
      <c r="TGR1730" s="14"/>
      <c r="TGS1730" s="14"/>
      <c r="TGT1730" s="14"/>
      <c r="TGU1730" s="14"/>
      <c r="TGV1730" s="14"/>
      <c r="TGW1730" s="14"/>
      <c r="TGX1730" s="14"/>
      <c r="TGY1730" s="14"/>
      <c r="TGZ1730" s="14"/>
      <c r="THA1730" s="14"/>
      <c r="THB1730" s="14"/>
      <c r="THC1730" s="14"/>
      <c r="THD1730" s="14"/>
      <c r="THE1730" s="14"/>
      <c r="THF1730" s="14"/>
      <c r="THG1730" s="14"/>
      <c r="THH1730" s="14"/>
      <c r="THI1730" s="14"/>
      <c r="THJ1730" s="14"/>
      <c r="THK1730" s="14"/>
      <c r="THL1730" s="14"/>
      <c r="THM1730" s="14"/>
      <c r="THN1730" s="14"/>
      <c r="THO1730" s="14"/>
      <c r="THP1730" s="14"/>
      <c r="THQ1730" s="14"/>
      <c r="THR1730" s="14"/>
      <c r="THS1730" s="14"/>
      <c r="THT1730" s="14"/>
      <c r="THU1730" s="14"/>
      <c r="THV1730" s="14"/>
      <c r="THW1730" s="14"/>
      <c r="THX1730" s="14"/>
      <c r="THY1730" s="14"/>
      <c r="THZ1730" s="14"/>
      <c r="TIA1730" s="14"/>
      <c r="TIB1730" s="14"/>
      <c r="TIC1730" s="14"/>
      <c r="TID1730" s="14"/>
      <c r="TIE1730" s="14"/>
      <c r="TIF1730" s="14"/>
      <c r="TIG1730" s="14"/>
      <c r="TIH1730" s="14"/>
      <c r="TII1730" s="14"/>
      <c r="TIJ1730" s="14"/>
      <c r="TIK1730" s="14"/>
      <c r="TIL1730" s="14"/>
      <c r="TIM1730" s="14"/>
      <c r="TIN1730" s="14"/>
      <c r="TIO1730" s="14"/>
      <c r="TIP1730" s="14"/>
      <c r="TIQ1730" s="14"/>
      <c r="TIR1730" s="14"/>
      <c r="TIS1730" s="14"/>
      <c r="TIT1730" s="14"/>
      <c r="TIU1730" s="14"/>
      <c r="TIV1730" s="14"/>
      <c r="TIW1730" s="14"/>
      <c r="TIX1730" s="14"/>
      <c r="TIY1730" s="14"/>
      <c r="TIZ1730" s="14"/>
      <c r="TJA1730" s="14"/>
      <c r="TJB1730" s="14"/>
      <c r="TJC1730" s="14"/>
      <c r="TJD1730" s="14"/>
      <c r="TJE1730" s="14"/>
      <c r="TJF1730" s="14"/>
      <c r="TJG1730" s="14"/>
      <c r="TJH1730" s="14"/>
      <c r="TJI1730" s="14"/>
      <c r="TJJ1730" s="14"/>
      <c r="TJK1730" s="14"/>
      <c r="TJL1730" s="14"/>
      <c r="TJM1730" s="14"/>
      <c r="TJN1730" s="14"/>
      <c r="TJO1730" s="14"/>
      <c r="TJP1730" s="14"/>
      <c r="TJQ1730" s="14"/>
      <c r="TJR1730" s="14"/>
      <c r="TJS1730" s="14"/>
      <c r="TJT1730" s="14"/>
      <c r="TJU1730" s="14"/>
      <c r="TJV1730" s="14"/>
      <c r="TJW1730" s="14"/>
      <c r="TJX1730" s="14"/>
      <c r="TJY1730" s="14"/>
      <c r="TJZ1730" s="14"/>
      <c r="TKA1730" s="14"/>
      <c r="TKB1730" s="14"/>
      <c r="TKC1730" s="14"/>
      <c r="TKD1730" s="14"/>
      <c r="TKE1730" s="14"/>
      <c r="TKF1730" s="14"/>
      <c r="TKG1730" s="14"/>
      <c r="TKH1730" s="14"/>
      <c r="TKI1730" s="14"/>
      <c r="TKJ1730" s="14"/>
      <c r="TKK1730" s="14"/>
      <c r="TKL1730" s="14"/>
      <c r="TKM1730" s="14"/>
      <c r="TKN1730" s="14"/>
      <c r="TKO1730" s="14"/>
      <c r="TKP1730" s="14"/>
      <c r="TKQ1730" s="14"/>
      <c r="TKR1730" s="14"/>
      <c r="TKS1730" s="14"/>
      <c r="TKT1730" s="14"/>
      <c r="TKU1730" s="14"/>
      <c r="TKV1730" s="14"/>
      <c r="TKW1730" s="14"/>
      <c r="TKX1730" s="14"/>
      <c r="TKY1730" s="14"/>
      <c r="TKZ1730" s="14"/>
      <c r="TLA1730" s="14"/>
      <c r="TLB1730" s="14"/>
      <c r="TLC1730" s="14"/>
      <c r="TLD1730" s="14"/>
      <c r="TLE1730" s="14"/>
      <c r="TLF1730" s="14"/>
      <c r="TLG1730" s="14"/>
      <c r="TLH1730" s="14"/>
      <c r="TLI1730" s="14"/>
      <c r="TLJ1730" s="14"/>
      <c r="TLK1730" s="14"/>
      <c r="TLL1730" s="14"/>
      <c r="TLM1730" s="14"/>
      <c r="TLN1730" s="14"/>
      <c r="TLO1730" s="14"/>
      <c r="TLP1730" s="14"/>
      <c r="TLQ1730" s="14"/>
      <c r="TLR1730" s="14"/>
      <c r="TLS1730" s="14"/>
      <c r="TLT1730" s="14"/>
      <c r="TLU1730" s="14"/>
      <c r="TLV1730" s="14"/>
      <c r="TLW1730" s="14"/>
      <c r="TLX1730" s="14"/>
      <c r="TLY1730" s="14"/>
      <c r="TLZ1730" s="14"/>
      <c r="TMA1730" s="14"/>
      <c r="TMB1730" s="14"/>
      <c r="TMC1730" s="14"/>
      <c r="TMD1730" s="14"/>
      <c r="TME1730" s="14"/>
      <c r="TMF1730" s="14"/>
      <c r="TMG1730" s="14"/>
      <c r="TMH1730" s="14"/>
      <c r="TMI1730" s="14"/>
      <c r="TMJ1730" s="14"/>
      <c r="TMK1730" s="14"/>
      <c r="TML1730" s="14"/>
      <c r="TMM1730" s="14"/>
      <c r="TMN1730" s="14"/>
      <c r="TMO1730" s="14"/>
      <c r="TMP1730" s="14"/>
      <c r="TMQ1730" s="14"/>
      <c r="TMR1730" s="14"/>
      <c r="TMS1730" s="14"/>
      <c r="TMT1730" s="14"/>
      <c r="TMU1730" s="14"/>
      <c r="TMV1730" s="14"/>
      <c r="TMW1730" s="14"/>
      <c r="TMX1730" s="14"/>
      <c r="TMY1730" s="14"/>
      <c r="TMZ1730" s="14"/>
      <c r="TNA1730" s="14"/>
      <c r="TNB1730" s="14"/>
      <c r="TNC1730" s="14"/>
      <c r="TND1730" s="14"/>
      <c r="TNE1730" s="14"/>
      <c r="TNF1730" s="14"/>
      <c r="TNG1730" s="14"/>
      <c r="TNH1730" s="14"/>
      <c r="TNI1730" s="14"/>
      <c r="TNJ1730" s="14"/>
      <c r="TNK1730" s="14"/>
      <c r="TNL1730" s="14"/>
      <c r="TNM1730" s="14"/>
      <c r="TNN1730" s="14"/>
      <c r="TNO1730" s="14"/>
      <c r="TNP1730" s="14"/>
      <c r="TNQ1730" s="14"/>
      <c r="TNR1730" s="14"/>
      <c r="TNS1730" s="14"/>
      <c r="TNT1730" s="14"/>
      <c r="TNU1730" s="14"/>
      <c r="TNV1730" s="14"/>
      <c r="TNW1730" s="14"/>
      <c r="TNX1730" s="14"/>
      <c r="TNY1730" s="14"/>
      <c r="TNZ1730" s="14"/>
      <c r="TOA1730" s="14"/>
      <c r="TOB1730" s="14"/>
      <c r="TOC1730" s="14"/>
      <c r="TOD1730" s="14"/>
      <c r="TOE1730" s="14"/>
      <c r="TOF1730" s="14"/>
      <c r="TOG1730" s="14"/>
      <c r="TOH1730" s="14"/>
      <c r="TOI1730" s="14"/>
      <c r="TOJ1730" s="14"/>
      <c r="TOK1730" s="14"/>
      <c r="TOL1730" s="14"/>
      <c r="TOM1730" s="14"/>
      <c r="TON1730" s="14"/>
      <c r="TOO1730" s="14"/>
      <c r="TOP1730" s="14"/>
      <c r="TOQ1730" s="14"/>
      <c r="TOR1730" s="14"/>
      <c r="TOS1730" s="14"/>
      <c r="TOT1730" s="14"/>
      <c r="TOU1730" s="14"/>
      <c r="TOV1730" s="14"/>
      <c r="TOW1730" s="14"/>
      <c r="TOX1730" s="14"/>
      <c r="TOY1730" s="14"/>
      <c r="TOZ1730" s="14"/>
      <c r="TPA1730" s="14"/>
      <c r="TPB1730" s="14"/>
      <c r="TPC1730" s="14"/>
      <c r="TPD1730" s="14"/>
      <c r="TPE1730" s="14"/>
      <c r="TPF1730" s="14"/>
      <c r="TPG1730" s="14"/>
      <c r="TPH1730" s="14"/>
      <c r="TPI1730" s="14"/>
      <c r="TPJ1730" s="14"/>
      <c r="TPK1730" s="14"/>
      <c r="TPL1730" s="14"/>
      <c r="TPM1730" s="14"/>
      <c r="TPN1730" s="14"/>
      <c r="TPO1730" s="14"/>
      <c r="TPP1730" s="14"/>
      <c r="TPQ1730" s="14"/>
      <c r="TPR1730" s="14"/>
      <c r="TPS1730" s="14"/>
      <c r="TPT1730" s="14"/>
      <c r="TPU1730" s="14"/>
      <c r="TPV1730" s="14"/>
      <c r="TPW1730" s="14"/>
      <c r="TPX1730" s="14"/>
      <c r="TPY1730" s="14"/>
      <c r="TPZ1730" s="14"/>
      <c r="TQA1730" s="14"/>
      <c r="TQB1730" s="14"/>
      <c r="TQC1730" s="14"/>
      <c r="TQD1730" s="14"/>
      <c r="TQE1730" s="14"/>
      <c r="TQF1730" s="14"/>
      <c r="TQG1730" s="14"/>
      <c r="TQH1730" s="14"/>
      <c r="TQI1730" s="14"/>
      <c r="TQJ1730" s="14"/>
      <c r="TQK1730" s="14"/>
      <c r="TQL1730" s="14"/>
      <c r="TQM1730" s="14"/>
      <c r="TQN1730" s="14"/>
      <c r="TQO1730" s="14"/>
      <c r="TQP1730" s="14"/>
      <c r="TQQ1730" s="14"/>
      <c r="TQR1730" s="14"/>
      <c r="TQS1730" s="14"/>
      <c r="TQT1730" s="14"/>
      <c r="TQU1730" s="14"/>
      <c r="TQV1730" s="14"/>
      <c r="TQW1730" s="14"/>
      <c r="TQX1730" s="14"/>
      <c r="TQY1730" s="14"/>
      <c r="TQZ1730" s="14"/>
      <c r="TRA1730" s="14"/>
      <c r="TRB1730" s="14"/>
      <c r="TRC1730" s="14"/>
      <c r="TRD1730" s="14"/>
      <c r="TRE1730" s="14"/>
      <c r="TRF1730" s="14"/>
      <c r="TRG1730" s="14"/>
      <c r="TRH1730" s="14"/>
      <c r="TRI1730" s="14"/>
      <c r="TRJ1730" s="14"/>
      <c r="TRK1730" s="14"/>
      <c r="TRL1730" s="14"/>
      <c r="TRM1730" s="14"/>
      <c r="TRN1730" s="14"/>
      <c r="TRO1730" s="14"/>
      <c r="TRP1730" s="14"/>
      <c r="TRQ1730" s="14"/>
      <c r="TRR1730" s="14"/>
      <c r="TRS1730" s="14"/>
      <c r="TRT1730" s="14"/>
      <c r="TRU1730" s="14"/>
      <c r="TRV1730" s="14"/>
      <c r="TRW1730" s="14"/>
      <c r="TRX1730" s="14"/>
      <c r="TRY1730" s="14"/>
      <c r="TRZ1730" s="14"/>
      <c r="TSA1730" s="14"/>
      <c r="TSB1730" s="14"/>
      <c r="TSC1730" s="14"/>
      <c r="TSD1730" s="14"/>
      <c r="TSE1730" s="14"/>
      <c r="TSF1730" s="14"/>
      <c r="TSG1730" s="14"/>
      <c r="TSH1730" s="14"/>
      <c r="TSI1730" s="14"/>
      <c r="TSJ1730" s="14"/>
      <c r="TSK1730" s="14"/>
      <c r="TSL1730" s="14"/>
      <c r="TSM1730" s="14"/>
      <c r="TSN1730" s="14"/>
      <c r="TSO1730" s="14"/>
      <c r="TSP1730" s="14"/>
      <c r="TSQ1730" s="14"/>
      <c r="TSR1730" s="14"/>
      <c r="TSS1730" s="14"/>
      <c r="TST1730" s="14"/>
      <c r="TSU1730" s="14"/>
      <c r="TSV1730" s="14"/>
      <c r="TSW1730" s="14"/>
      <c r="TSX1730" s="14"/>
      <c r="TSY1730" s="14"/>
      <c r="TSZ1730" s="14"/>
      <c r="TTA1730" s="14"/>
      <c r="TTB1730" s="14"/>
      <c r="TTC1730" s="14"/>
      <c r="TTD1730" s="14"/>
      <c r="TTE1730" s="14"/>
      <c r="TTF1730" s="14"/>
      <c r="TTG1730" s="14"/>
      <c r="TTH1730" s="14"/>
      <c r="TTI1730" s="14"/>
      <c r="TTJ1730" s="14"/>
      <c r="TTK1730" s="14"/>
      <c r="TTL1730" s="14"/>
      <c r="TTM1730" s="14"/>
      <c r="TTN1730" s="14"/>
      <c r="TTO1730" s="14"/>
      <c r="TTP1730" s="14"/>
      <c r="TTQ1730" s="14"/>
      <c r="TTR1730" s="14"/>
      <c r="TTS1730" s="14"/>
      <c r="TTT1730" s="14"/>
      <c r="TTU1730" s="14"/>
      <c r="TTV1730" s="14"/>
      <c r="TTW1730" s="14"/>
      <c r="TTX1730" s="14"/>
      <c r="TTY1730" s="14"/>
      <c r="TTZ1730" s="14"/>
      <c r="TUA1730" s="14"/>
      <c r="TUB1730" s="14"/>
      <c r="TUC1730" s="14"/>
      <c r="TUD1730" s="14"/>
      <c r="TUE1730" s="14"/>
      <c r="TUF1730" s="14"/>
      <c r="TUG1730" s="14"/>
      <c r="TUH1730" s="14"/>
      <c r="TUI1730" s="14"/>
      <c r="TUJ1730" s="14"/>
      <c r="TUK1730" s="14"/>
      <c r="TUL1730" s="14"/>
      <c r="TUM1730" s="14"/>
      <c r="TUN1730" s="14"/>
      <c r="TUO1730" s="14"/>
      <c r="TUP1730" s="14"/>
      <c r="TUQ1730" s="14"/>
      <c r="TUR1730" s="14"/>
      <c r="TUS1730" s="14"/>
      <c r="TUT1730" s="14"/>
      <c r="TUU1730" s="14"/>
      <c r="TUV1730" s="14"/>
      <c r="TUW1730" s="14"/>
      <c r="TUX1730" s="14"/>
      <c r="TUY1730" s="14"/>
      <c r="TUZ1730" s="14"/>
      <c r="TVA1730" s="14"/>
      <c r="TVB1730" s="14"/>
      <c r="TVC1730" s="14"/>
      <c r="TVD1730" s="14"/>
      <c r="TVE1730" s="14"/>
      <c r="TVF1730" s="14"/>
      <c r="TVG1730" s="14"/>
      <c r="TVH1730" s="14"/>
      <c r="TVI1730" s="14"/>
      <c r="TVJ1730" s="14"/>
      <c r="TVK1730" s="14"/>
      <c r="TVL1730" s="14"/>
      <c r="TVM1730" s="14"/>
      <c r="TVN1730" s="14"/>
      <c r="TVO1730" s="14"/>
      <c r="TVP1730" s="14"/>
      <c r="TVQ1730" s="14"/>
      <c r="TVR1730" s="14"/>
      <c r="TVS1730" s="14"/>
      <c r="TVT1730" s="14"/>
      <c r="TVU1730" s="14"/>
      <c r="TVV1730" s="14"/>
      <c r="TVW1730" s="14"/>
      <c r="TVX1730" s="14"/>
      <c r="TVY1730" s="14"/>
      <c r="TVZ1730" s="14"/>
      <c r="TWA1730" s="14"/>
      <c r="TWB1730" s="14"/>
      <c r="TWC1730" s="14"/>
      <c r="TWD1730" s="14"/>
      <c r="TWE1730" s="14"/>
      <c r="TWF1730" s="14"/>
      <c r="TWG1730" s="14"/>
      <c r="TWH1730" s="14"/>
      <c r="TWI1730" s="14"/>
      <c r="TWJ1730" s="14"/>
      <c r="TWK1730" s="14"/>
      <c r="TWL1730" s="14"/>
      <c r="TWM1730" s="14"/>
      <c r="TWN1730" s="14"/>
      <c r="TWO1730" s="14"/>
      <c r="TWP1730" s="14"/>
      <c r="TWQ1730" s="14"/>
      <c r="TWR1730" s="14"/>
      <c r="TWS1730" s="14"/>
      <c r="TWT1730" s="14"/>
      <c r="TWU1730" s="14"/>
      <c r="TWV1730" s="14"/>
      <c r="TWW1730" s="14"/>
      <c r="TWX1730" s="14"/>
      <c r="TWY1730" s="14"/>
      <c r="TWZ1730" s="14"/>
      <c r="TXA1730" s="14"/>
      <c r="TXB1730" s="14"/>
      <c r="TXC1730" s="14"/>
      <c r="TXD1730" s="14"/>
      <c r="TXE1730" s="14"/>
      <c r="TXF1730" s="14"/>
      <c r="TXG1730" s="14"/>
      <c r="TXH1730" s="14"/>
      <c r="TXI1730" s="14"/>
      <c r="TXJ1730" s="14"/>
      <c r="TXK1730" s="14"/>
      <c r="TXL1730" s="14"/>
      <c r="TXM1730" s="14"/>
      <c r="TXN1730" s="14"/>
      <c r="TXO1730" s="14"/>
      <c r="TXP1730" s="14"/>
      <c r="TXQ1730" s="14"/>
      <c r="TXR1730" s="14"/>
      <c r="TXS1730" s="14"/>
      <c r="TXT1730" s="14"/>
      <c r="TXU1730" s="14"/>
      <c r="TXV1730" s="14"/>
      <c r="TXW1730" s="14"/>
      <c r="TXX1730" s="14"/>
      <c r="TXY1730" s="14"/>
      <c r="TXZ1730" s="14"/>
      <c r="TYA1730" s="14"/>
      <c r="TYB1730" s="14"/>
      <c r="TYC1730" s="14"/>
      <c r="TYD1730" s="14"/>
      <c r="TYE1730" s="14"/>
      <c r="TYF1730" s="14"/>
      <c r="TYG1730" s="14"/>
      <c r="TYH1730" s="14"/>
      <c r="TYI1730" s="14"/>
      <c r="TYJ1730" s="14"/>
      <c r="TYK1730" s="14"/>
      <c r="TYL1730" s="14"/>
      <c r="TYM1730" s="14"/>
      <c r="TYN1730" s="14"/>
      <c r="TYO1730" s="14"/>
      <c r="TYP1730" s="14"/>
      <c r="TYQ1730" s="14"/>
      <c r="TYR1730" s="14"/>
      <c r="TYS1730" s="14"/>
      <c r="TYT1730" s="14"/>
      <c r="TYU1730" s="14"/>
      <c r="TYV1730" s="14"/>
      <c r="TYW1730" s="14"/>
      <c r="TYX1730" s="14"/>
      <c r="TYY1730" s="14"/>
      <c r="TYZ1730" s="14"/>
      <c r="TZA1730" s="14"/>
      <c r="TZB1730" s="14"/>
      <c r="TZC1730" s="14"/>
      <c r="TZD1730" s="14"/>
      <c r="TZE1730" s="14"/>
      <c r="TZF1730" s="14"/>
      <c r="TZG1730" s="14"/>
      <c r="TZH1730" s="14"/>
      <c r="TZI1730" s="14"/>
      <c r="TZJ1730" s="14"/>
      <c r="TZK1730" s="14"/>
      <c r="TZL1730" s="14"/>
      <c r="TZM1730" s="14"/>
      <c r="TZN1730" s="14"/>
      <c r="TZO1730" s="14"/>
      <c r="TZP1730" s="14"/>
      <c r="TZQ1730" s="14"/>
      <c r="TZR1730" s="14"/>
      <c r="TZS1730" s="14"/>
      <c r="TZT1730" s="14"/>
      <c r="TZU1730" s="14"/>
      <c r="TZV1730" s="14"/>
      <c r="TZW1730" s="14"/>
      <c r="TZX1730" s="14"/>
      <c r="TZY1730" s="14"/>
      <c r="TZZ1730" s="14"/>
      <c r="UAA1730" s="14"/>
      <c r="UAB1730" s="14"/>
      <c r="UAC1730" s="14"/>
      <c r="UAD1730" s="14"/>
      <c r="UAE1730" s="14"/>
      <c r="UAF1730" s="14"/>
      <c r="UAG1730" s="14"/>
      <c r="UAH1730" s="14"/>
      <c r="UAI1730" s="14"/>
      <c r="UAJ1730" s="14"/>
      <c r="UAK1730" s="14"/>
      <c r="UAL1730" s="14"/>
      <c r="UAM1730" s="14"/>
      <c r="UAN1730" s="14"/>
      <c r="UAO1730" s="14"/>
      <c r="UAP1730" s="14"/>
      <c r="UAQ1730" s="14"/>
      <c r="UAR1730" s="14"/>
      <c r="UAS1730" s="14"/>
      <c r="UAT1730" s="14"/>
      <c r="UAU1730" s="14"/>
      <c r="UAV1730" s="14"/>
      <c r="UAW1730" s="14"/>
      <c r="UAX1730" s="14"/>
      <c r="UAY1730" s="14"/>
      <c r="UAZ1730" s="14"/>
      <c r="UBA1730" s="14"/>
      <c r="UBB1730" s="14"/>
      <c r="UBC1730" s="14"/>
      <c r="UBD1730" s="14"/>
      <c r="UBE1730" s="14"/>
      <c r="UBF1730" s="14"/>
      <c r="UBG1730" s="14"/>
      <c r="UBH1730" s="14"/>
      <c r="UBI1730" s="14"/>
      <c r="UBJ1730" s="14"/>
      <c r="UBK1730" s="14"/>
      <c r="UBL1730" s="14"/>
      <c r="UBM1730" s="14"/>
      <c r="UBN1730" s="14"/>
      <c r="UBO1730" s="14"/>
      <c r="UBP1730" s="14"/>
      <c r="UBQ1730" s="14"/>
      <c r="UBR1730" s="14"/>
      <c r="UBS1730" s="14"/>
      <c r="UBT1730" s="14"/>
      <c r="UBU1730" s="14"/>
      <c r="UBV1730" s="14"/>
      <c r="UBW1730" s="14"/>
      <c r="UBX1730" s="14"/>
      <c r="UBY1730" s="14"/>
      <c r="UBZ1730" s="14"/>
      <c r="UCA1730" s="14"/>
      <c r="UCB1730" s="14"/>
      <c r="UCC1730" s="14"/>
      <c r="UCD1730" s="14"/>
      <c r="UCE1730" s="14"/>
      <c r="UCF1730" s="14"/>
      <c r="UCG1730" s="14"/>
      <c r="UCH1730" s="14"/>
      <c r="UCI1730" s="14"/>
      <c r="UCJ1730" s="14"/>
      <c r="UCK1730" s="14"/>
      <c r="UCL1730" s="14"/>
      <c r="UCM1730" s="14"/>
      <c r="UCN1730" s="14"/>
      <c r="UCO1730" s="14"/>
      <c r="UCP1730" s="14"/>
      <c r="UCQ1730" s="14"/>
      <c r="UCR1730" s="14"/>
      <c r="UCS1730" s="14"/>
      <c r="UCT1730" s="14"/>
      <c r="UCU1730" s="14"/>
      <c r="UCV1730" s="14"/>
      <c r="UCW1730" s="14"/>
      <c r="UCX1730" s="14"/>
      <c r="UCY1730" s="14"/>
      <c r="UCZ1730" s="14"/>
      <c r="UDA1730" s="14"/>
      <c r="UDB1730" s="14"/>
      <c r="UDC1730" s="14"/>
      <c r="UDD1730" s="14"/>
      <c r="UDE1730" s="14"/>
      <c r="UDF1730" s="14"/>
      <c r="UDG1730" s="14"/>
      <c r="UDH1730" s="14"/>
      <c r="UDI1730" s="14"/>
      <c r="UDJ1730" s="14"/>
      <c r="UDK1730" s="14"/>
      <c r="UDL1730" s="14"/>
      <c r="UDM1730" s="14"/>
      <c r="UDN1730" s="14"/>
      <c r="UDO1730" s="14"/>
      <c r="UDP1730" s="14"/>
      <c r="UDQ1730" s="14"/>
      <c r="UDR1730" s="14"/>
      <c r="UDS1730" s="14"/>
      <c r="UDT1730" s="14"/>
      <c r="UDU1730" s="14"/>
      <c r="UDV1730" s="14"/>
      <c r="UDW1730" s="14"/>
      <c r="UDX1730" s="14"/>
      <c r="UDY1730" s="14"/>
      <c r="UDZ1730" s="14"/>
      <c r="UEA1730" s="14"/>
      <c r="UEB1730" s="14"/>
      <c r="UEC1730" s="14"/>
      <c r="UED1730" s="14"/>
      <c r="UEE1730" s="14"/>
      <c r="UEF1730" s="14"/>
      <c r="UEG1730" s="14"/>
      <c r="UEH1730" s="14"/>
      <c r="UEI1730" s="14"/>
      <c r="UEJ1730" s="14"/>
      <c r="UEK1730" s="14"/>
      <c r="UEL1730" s="14"/>
      <c r="UEM1730" s="14"/>
      <c r="UEN1730" s="14"/>
      <c r="UEO1730" s="14"/>
      <c r="UEP1730" s="14"/>
      <c r="UEQ1730" s="14"/>
      <c r="UER1730" s="14"/>
      <c r="UES1730" s="14"/>
      <c r="UET1730" s="14"/>
      <c r="UEU1730" s="14"/>
      <c r="UEV1730" s="14"/>
      <c r="UEW1730" s="14"/>
      <c r="UEX1730" s="14"/>
      <c r="UEY1730" s="14"/>
      <c r="UEZ1730" s="14"/>
      <c r="UFA1730" s="14"/>
      <c r="UFB1730" s="14"/>
      <c r="UFC1730" s="14"/>
      <c r="UFD1730" s="14"/>
      <c r="UFE1730" s="14"/>
      <c r="UFF1730" s="14"/>
      <c r="UFG1730" s="14"/>
      <c r="UFH1730" s="14"/>
      <c r="UFI1730" s="14"/>
      <c r="UFJ1730" s="14"/>
      <c r="UFK1730" s="14"/>
      <c r="UFL1730" s="14"/>
      <c r="UFM1730" s="14"/>
      <c r="UFN1730" s="14"/>
      <c r="UFO1730" s="14"/>
      <c r="UFP1730" s="14"/>
      <c r="UFQ1730" s="14"/>
      <c r="UFR1730" s="14"/>
      <c r="UFS1730" s="14"/>
      <c r="UFT1730" s="14"/>
      <c r="UFU1730" s="14"/>
      <c r="UFV1730" s="14"/>
      <c r="UFW1730" s="14"/>
      <c r="UFX1730" s="14"/>
      <c r="UFY1730" s="14"/>
      <c r="UFZ1730" s="14"/>
      <c r="UGA1730" s="14"/>
      <c r="UGB1730" s="14"/>
      <c r="UGC1730" s="14"/>
      <c r="UGD1730" s="14"/>
      <c r="UGE1730" s="14"/>
      <c r="UGF1730" s="14"/>
      <c r="UGG1730" s="14"/>
      <c r="UGH1730" s="14"/>
      <c r="UGI1730" s="14"/>
      <c r="UGJ1730" s="14"/>
      <c r="UGK1730" s="14"/>
      <c r="UGL1730" s="14"/>
      <c r="UGM1730" s="14"/>
      <c r="UGN1730" s="14"/>
      <c r="UGO1730" s="14"/>
      <c r="UGP1730" s="14"/>
      <c r="UGQ1730" s="14"/>
      <c r="UGR1730" s="14"/>
      <c r="UGS1730" s="14"/>
      <c r="UGT1730" s="14"/>
      <c r="UGU1730" s="14"/>
      <c r="UGV1730" s="14"/>
      <c r="UGW1730" s="14"/>
      <c r="UGX1730" s="14"/>
      <c r="UGY1730" s="14"/>
      <c r="UGZ1730" s="14"/>
      <c r="UHA1730" s="14"/>
      <c r="UHB1730" s="14"/>
      <c r="UHC1730" s="14"/>
      <c r="UHD1730" s="14"/>
      <c r="UHE1730" s="14"/>
      <c r="UHF1730" s="14"/>
      <c r="UHG1730" s="14"/>
      <c r="UHH1730" s="14"/>
      <c r="UHI1730" s="14"/>
      <c r="UHJ1730" s="14"/>
      <c r="UHK1730" s="14"/>
      <c r="UHL1730" s="14"/>
      <c r="UHM1730" s="14"/>
      <c r="UHN1730" s="14"/>
      <c r="UHO1730" s="14"/>
      <c r="UHP1730" s="14"/>
      <c r="UHQ1730" s="14"/>
      <c r="UHR1730" s="14"/>
      <c r="UHS1730" s="14"/>
      <c r="UHT1730" s="14"/>
      <c r="UHU1730" s="14"/>
      <c r="UHV1730" s="14"/>
      <c r="UHW1730" s="14"/>
      <c r="UHX1730" s="14"/>
      <c r="UHY1730" s="14"/>
      <c r="UHZ1730" s="14"/>
      <c r="UIA1730" s="14"/>
      <c r="UIB1730" s="14"/>
      <c r="UIC1730" s="14"/>
      <c r="UID1730" s="14"/>
      <c r="UIE1730" s="14"/>
      <c r="UIF1730" s="14"/>
      <c r="UIG1730" s="14"/>
      <c r="UIH1730" s="14"/>
      <c r="UII1730" s="14"/>
      <c r="UIJ1730" s="14"/>
      <c r="UIK1730" s="14"/>
      <c r="UIL1730" s="14"/>
      <c r="UIM1730" s="14"/>
      <c r="UIN1730" s="14"/>
      <c r="UIO1730" s="14"/>
      <c r="UIP1730" s="14"/>
      <c r="UIQ1730" s="14"/>
      <c r="UIR1730" s="14"/>
      <c r="UIS1730" s="14"/>
      <c r="UIT1730" s="14"/>
      <c r="UIU1730" s="14"/>
      <c r="UIV1730" s="14"/>
      <c r="UIW1730" s="14"/>
      <c r="UIX1730" s="14"/>
      <c r="UIY1730" s="14"/>
      <c r="UIZ1730" s="14"/>
      <c r="UJA1730" s="14"/>
      <c r="UJB1730" s="14"/>
      <c r="UJC1730" s="14"/>
      <c r="UJD1730" s="14"/>
      <c r="UJE1730" s="14"/>
      <c r="UJF1730" s="14"/>
      <c r="UJG1730" s="14"/>
      <c r="UJH1730" s="14"/>
      <c r="UJI1730" s="14"/>
      <c r="UJJ1730" s="14"/>
      <c r="UJK1730" s="14"/>
      <c r="UJL1730" s="14"/>
      <c r="UJM1730" s="14"/>
      <c r="UJN1730" s="14"/>
      <c r="UJO1730" s="14"/>
      <c r="UJP1730" s="14"/>
      <c r="UJQ1730" s="14"/>
      <c r="UJR1730" s="14"/>
      <c r="UJS1730" s="14"/>
      <c r="UJT1730" s="14"/>
      <c r="UJU1730" s="14"/>
      <c r="UJV1730" s="14"/>
      <c r="UJW1730" s="14"/>
      <c r="UJX1730" s="14"/>
      <c r="UJY1730" s="14"/>
      <c r="UJZ1730" s="14"/>
      <c r="UKA1730" s="14"/>
      <c r="UKB1730" s="14"/>
      <c r="UKC1730" s="14"/>
      <c r="UKD1730" s="14"/>
      <c r="UKE1730" s="14"/>
      <c r="UKF1730" s="14"/>
      <c r="UKG1730" s="14"/>
      <c r="UKH1730" s="14"/>
      <c r="UKI1730" s="14"/>
      <c r="UKJ1730" s="14"/>
      <c r="UKK1730" s="14"/>
      <c r="UKL1730" s="14"/>
      <c r="UKM1730" s="14"/>
      <c r="UKN1730" s="14"/>
      <c r="UKO1730" s="14"/>
      <c r="UKP1730" s="14"/>
      <c r="UKQ1730" s="14"/>
      <c r="UKR1730" s="14"/>
      <c r="UKS1730" s="14"/>
      <c r="UKT1730" s="14"/>
      <c r="UKU1730" s="14"/>
      <c r="UKV1730" s="14"/>
      <c r="UKW1730" s="14"/>
      <c r="UKX1730" s="14"/>
      <c r="UKY1730" s="14"/>
      <c r="UKZ1730" s="14"/>
      <c r="ULA1730" s="14"/>
      <c r="ULB1730" s="14"/>
      <c r="ULC1730" s="14"/>
      <c r="ULD1730" s="14"/>
      <c r="ULE1730" s="14"/>
      <c r="ULF1730" s="14"/>
      <c r="ULG1730" s="14"/>
      <c r="ULH1730" s="14"/>
      <c r="ULI1730" s="14"/>
      <c r="ULJ1730" s="14"/>
      <c r="ULK1730" s="14"/>
      <c r="ULL1730" s="14"/>
      <c r="ULM1730" s="14"/>
      <c r="ULN1730" s="14"/>
      <c r="ULO1730" s="14"/>
      <c r="ULP1730" s="14"/>
      <c r="ULQ1730" s="14"/>
      <c r="ULR1730" s="14"/>
      <c r="ULS1730" s="14"/>
      <c r="ULT1730" s="14"/>
      <c r="ULU1730" s="14"/>
      <c r="ULV1730" s="14"/>
      <c r="ULW1730" s="14"/>
      <c r="ULX1730" s="14"/>
      <c r="ULY1730" s="14"/>
      <c r="ULZ1730" s="14"/>
      <c r="UMA1730" s="14"/>
      <c r="UMB1730" s="14"/>
      <c r="UMC1730" s="14"/>
      <c r="UMD1730" s="14"/>
      <c r="UME1730" s="14"/>
      <c r="UMF1730" s="14"/>
      <c r="UMG1730" s="14"/>
      <c r="UMH1730" s="14"/>
      <c r="UMI1730" s="14"/>
      <c r="UMJ1730" s="14"/>
      <c r="UMK1730" s="14"/>
      <c r="UML1730" s="14"/>
      <c r="UMM1730" s="14"/>
      <c r="UMN1730" s="14"/>
      <c r="UMO1730" s="14"/>
      <c r="UMP1730" s="14"/>
      <c r="UMQ1730" s="14"/>
      <c r="UMR1730" s="14"/>
      <c r="UMS1730" s="14"/>
      <c r="UMT1730" s="14"/>
      <c r="UMU1730" s="14"/>
      <c r="UMV1730" s="14"/>
      <c r="UMW1730" s="14"/>
      <c r="UMX1730" s="14"/>
      <c r="UMY1730" s="14"/>
      <c r="UMZ1730" s="14"/>
      <c r="UNA1730" s="14"/>
      <c r="UNB1730" s="14"/>
      <c r="UNC1730" s="14"/>
      <c r="UND1730" s="14"/>
      <c r="UNE1730" s="14"/>
      <c r="UNF1730" s="14"/>
      <c r="UNG1730" s="14"/>
      <c r="UNH1730" s="14"/>
      <c r="UNI1730" s="14"/>
      <c r="UNJ1730" s="14"/>
      <c r="UNK1730" s="14"/>
      <c r="UNL1730" s="14"/>
      <c r="UNM1730" s="14"/>
      <c r="UNN1730" s="14"/>
      <c r="UNO1730" s="14"/>
      <c r="UNP1730" s="14"/>
      <c r="UNQ1730" s="14"/>
      <c r="UNR1730" s="14"/>
      <c r="UNS1730" s="14"/>
      <c r="UNT1730" s="14"/>
      <c r="UNU1730" s="14"/>
      <c r="UNV1730" s="14"/>
      <c r="UNW1730" s="14"/>
      <c r="UNX1730" s="14"/>
      <c r="UNY1730" s="14"/>
      <c r="UNZ1730" s="14"/>
      <c r="UOA1730" s="14"/>
      <c r="UOB1730" s="14"/>
      <c r="UOC1730" s="14"/>
      <c r="UOD1730" s="14"/>
      <c r="UOE1730" s="14"/>
      <c r="UOF1730" s="14"/>
      <c r="UOG1730" s="14"/>
      <c r="UOH1730" s="14"/>
      <c r="UOI1730" s="14"/>
      <c r="UOJ1730" s="14"/>
      <c r="UOK1730" s="14"/>
      <c r="UOL1730" s="14"/>
      <c r="UOM1730" s="14"/>
      <c r="UON1730" s="14"/>
      <c r="UOO1730" s="14"/>
      <c r="UOP1730" s="14"/>
      <c r="UOQ1730" s="14"/>
      <c r="UOR1730" s="14"/>
      <c r="UOS1730" s="14"/>
      <c r="UOT1730" s="14"/>
      <c r="UOU1730" s="14"/>
      <c r="UOV1730" s="14"/>
      <c r="UOW1730" s="14"/>
      <c r="UOX1730" s="14"/>
      <c r="UOY1730" s="14"/>
      <c r="UOZ1730" s="14"/>
      <c r="UPA1730" s="14"/>
      <c r="UPB1730" s="14"/>
      <c r="UPC1730" s="14"/>
      <c r="UPD1730" s="14"/>
      <c r="UPE1730" s="14"/>
      <c r="UPF1730" s="14"/>
      <c r="UPG1730" s="14"/>
      <c r="UPH1730" s="14"/>
      <c r="UPI1730" s="14"/>
      <c r="UPJ1730" s="14"/>
      <c r="UPK1730" s="14"/>
      <c r="UPL1730" s="14"/>
      <c r="UPM1730" s="14"/>
      <c r="UPN1730" s="14"/>
      <c r="UPO1730" s="14"/>
      <c r="UPP1730" s="14"/>
      <c r="UPQ1730" s="14"/>
      <c r="UPR1730" s="14"/>
      <c r="UPS1730" s="14"/>
      <c r="UPT1730" s="14"/>
      <c r="UPU1730" s="14"/>
      <c r="UPV1730" s="14"/>
      <c r="UPW1730" s="14"/>
      <c r="UPX1730" s="14"/>
      <c r="UPY1730" s="14"/>
      <c r="UPZ1730" s="14"/>
      <c r="UQA1730" s="14"/>
      <c r="UQB1730" s="14"/>
      <c r="UQC1730" s="14"/>
      <c r="UQD1730" s="14"/>
      <c r="UQE1730" s="14"/>
      <c r="UQF1730" s="14"/>
      <c r="UQG1730" s="14"/>
      <c r="UQH1730" s="14"/>
      <c r="UQI1730" s="14"/>
      <c r="UQJ1730" s="14"/>
      <c r="UQK1730" s="14"/>
      <c r="UQL1730" s="14"/>
      <c r="UQM1730" s="14"/>
      <c r="UQN1730" s="14"/>
      <c r="UQO1730" s="14"/>
      <c r="UQP1730" s="14"/>
      <c r="UQQ1730" s="14"/>
      <c r="UQR1730" s="14"/>
      <c r="UQS1730" s="14"/>
      <c r="UQT1730" s="14"/>
      <c r="UQU1730" s="14"/>
      <c r="UQV1730" s="14"/>
      <c r="UQW1730" s="14"/>
      <c r="UQX1730" s="14"/>
      <c r="UQY1730" s="14"/>
      <c r="UQZ1730" s="14"/>
      <c r="URA1730" s="14"/>
      <c r="URB1730" s="14"/>
      <c r="URC1730" s="14"/>
      <c r="URD1730" s="14"/>
      <c r="URE1730" s="14"/>
      <c r="URF1730" s="14"/>
      <c r="URG1730" s="14"/>
      <c r="URH1730" s="14"/>
      <c r="URI1730" s="14"/>
      <c r="URJ1730" s="14"/>
      <c r="URK1730" s="14"/>
      <c r="URL1730" s="14"/>
      <c r="URM1730" s="14"/>
      <c r="URN1730" s="14"/>
      <c r="URO1730" s="14"/>
      <c r="URP1730" s="14"/>
      <c r="URQ1730" s="14"/>
      <c r="URR1730" s="14"/>
      <c r="URS1730" s="14"/>
      <c r="URT1730" s="14"/>
      <c r="URU1730" s="14"/>
      <c r="URV1730" s="14"/>
      <c r="URW1730" s="14"/>
      <c r="URX1730" s="14"/>
      <c r="URY1730" s="14"/>
      <c r="URZ1730" s="14"/>
      <c r="USA1730" s="14"/>
      <c r="USB1730" s="14"/>
      <c r="USC1730" s="14"/>
      <c r="USD1730" s="14"/>
      <c r="USE1730" s="14"/>
      <c r="USF1730" s="14"/>
      <c r="USG1730" s="14"/>
      <c r="USH1730" s="14"/>
      <c r="USI1730" s="14"/>
      <c r="USJ1730" s="14"/>
      <c r="USK1730" s="14"/>
      <c r="USL1730" s="14"/>
      <c r="USM1730" s="14"/>
      <c r="USN1730" s="14"/>
      <c r="USO1730" s="14"/>
      <c r="USP1730" s="14"/>
      <c r="USQ1730" s="14"/>
      <c r="USR1730" s="14"/>
      <c r="USS1730" s="14"/>
      <c r="UST1730" s="14"/>
      <c r="USU1730" s="14"/>
      <c r="USV1730" s="14"/>
      <c r="USW1730" s="14"/>
      <c r="USX1730" s="14"/>
      <c r="USY1730" s="14"/>
      <c r="USZ1730" s="14"/>
      <c r="UTA1730" s="14"/>
      <c r="UTB1730" s="14"/>
      <c r="UTC1730" s="14"/>
      <c r="UTD1730" s="14"/>
      <c r="UTE1730" s="14"/>
      <c r="UTF1730" s="14"/>
      <c r="UTG1730" s="14"/>
      <c r="UTH1730" s="14"/>
      <c r="UTI1730" s="14"/>
      <c r="UTJ1730" s="14"/>
      <c r="UTK1730" s="14"/>
      <c r="UTL1730" s="14"/>
      <c r="UTM1730" s="14"/>
      <c r="UTN1730" s="14"/>
      <c r="UTO1730" s="14"/>
      <c r="UTP1730" s="14"/>
      <c r="UTQ1730" s="14"/>
      <c r="UTR1730" s="14"/>
      <c r="UTS1730" s="14"/>
      <c r="UTT1730" s="14"/>
      <c r="UTU1730" s="14"/>
      <c r="UTV1730" s="14"/>
      <c r="UTW1730" s="14"/>
      <c r="UTX1730" s="14"/>
      <c r="UTY1730" s="14"/>
      <c r="UTZ1730" s="14"/>
      <c r="UUA1730" s="14"/>
      <c r="UUB1730" s="14"/>
      <c r="UUC1730" s="14"/>
      <c r="UUD1730" s="14"/>
      <c r="UUE1730" s="14"/>
      <c r="UUF1730" s="14"/>
      <c r="UUG1730" s="14"/>
      <c r="UUH1730" s="14"/>
      <c r="UUI1730" s="14"/>
      <c r="UUJ1730" s="14"/>
      <c r="UUK1730" s="14"/>
      <c r="UUL1730" s="14"/>
      <c r="UUM1730" s="14"/>
      <c r="UUN1730" s="14"/>
      <c r="UUO1730" s="14"/>
      <c r="UUP1730" s="14"/>
      <c r="UUQ1730" s="14"/>
      <c r="UUR1730" s="14"/>
      <c r="UUS1730" s="14"/>
      <c r="UUT1730" s="14"/>
      <c r="UUU1730" s="14"/>
      <c r="UUV1730" s="14"/>
      <c r="UUW1730" s="14"/>
      <c r="UUX1730" s="14"/>
      <c r="UUY1730" s="14"/>
      <c r="UUZ1730" s="14"/>
      <c r="UVA1730" s="14"/>
      <c r="UVB1730" s="14"/>
      <c r="UVC1730" s="14"/>
      <c r="UVD1730" s="14"/>
      <c r="UVE1730" s="14"/>
      <c r="UVF1730" s="14"/>
      <c r="UVG1730" s="14"/>
      <c r="UVH1730" s="14"/>
      <c r="UVI1730" s="14"/>
      <c r="UVJ1730" s="14"/>
      <c r="UVK1730" s="14"/>
      <c r="UVL1730" s="14"/>
      <c r="UVM1730" s="14"/>
      <c r="UVN1730" s="14"/>
      <c r="UVO1730" s="14"/>
      <c r="UVP1730" s="14"/>
      <c r="UVQ1730" s="14"/>
      <c r="UVR1730" s="14"/>
      <c r="UVS1730" s="14"/>
      <c r="UVT1730" s="14"/>
      <c r="UVU1730" s="14"/>
      <c r="UVV1730" s="14"/>
      <c r="UVW1730" s="14"/>
      <c r="UVX1730" s="14"/>
      <c r="UVY1730" s="14"/>
      <c r="UVZ1730" s="14"/>
      <c r="UWA1730" s="14"/>
      <c r="UWB1730" s="14"/>
      <c r="UWC1730" s="14"/>
      <c r="UWD1730" s="14"/>
      <c r="UWE1730" s="14"/>
      <c r="UWF1730" s="14"/>
      <c r="UWG1730" s="14"/>
      <c r="UWH1730" s="14"/>
      <c r="UWI1730" s="14"/>
      <c r="UWJ1730" s="14"/>
      <c r="UWK1730" s="14"/>
      <c r="UWL1730" s="14"/>
      <c r="UWM1730" s="14"/>
      <c r="UWN1730" s="14"/>
      <c r="UWO1730" s="14"/>
      <c r="UWP1730" s="14"/>
      <c r="UWQ1730" s="14"/>
      <c r="UWR1730" s="14"/>
      <c r="UWS1730" s="14"/>
      <c r="UWT1730" s="14"/>
      <c r="UWU1730" s="14"/>
      <c r="UWV1730" s="14"/>
      <c r="UWW1730" s="14"/>
      <c r="UWX1730" s="14"/>
      <c r="UWY1730" s="14"/>
      <c r="UWZ1730" s="14"/>
      <c r="UXA1730" s="14"/>
      <c r="UXB1730" s="14"/>
      <c r="UXC1730" s="14"/>
      <c r="UXD1730" s="14"/>
      <c r="UXE1730" s="14"/>
      <c r="UXF1730" s="14"/>
      <c r="UXG1730" s="14"/>
      <c r="UXH1730" s="14"/>
      <c r="UXI1730" s="14"/>
      <c r="UXJ1730" s="14"/>
      <c r="UXK1730" s="14"/>
      <c r="UXL1730" s="14"/>
      <c r="UXM1730" s="14"/>
      <c r="UXN1730" s="14"/>
      <c r="UXO1730" s="14"/>
      <c r="UXP1730" s="14"/>
      <c r="UXQ1730" s="14"/>
      <c r="UXR1730" s="14"/>
      <c r="UXS1730" s="14"/>
      <c r="UXT1730" s="14"/>
      <c r="UXU1730" s="14"/>
      <c r="UXV1730" s="14"/>
      <c r="UXW1730" s="14"/>
      <c r="UXX1730" s="14"/>
      <c r="UXY1730" s="14"/>
      <c r="UXZ1730" s="14"/>
      <c r="UYA1730" s="14"/>
      <c r="UYB1730" s="14"/>
      <c r="UYC1730" s="14"/>
      <c r="UYD1730" s="14"/>
      <c r="UYE1730" s="14"/>
      <c r="UYF1730" s="14"/>
      <c r="UYG1730" s="14"/>
      <c r="UYH1730" s="14"/>
      <c r="UYI1730" s="14"/>
      <c r="UYJ1730" s="14"/>
      <c r="UYK1730" s="14"/>
      <c r="UYL1730" s="14"/>
      <c r="UYM1730" s="14"/>
      <c r="UYN1730" s="14"/>
      <c r="UYO1730" s="14"/>
      <c r="UYP1730" s="14"/>
      <c r="UYQ1730" s="14"/>
      <c r="UYR1730" s="14"/>
      <c r="UYS1730" s="14"/>
      <c r="UYT1730" s="14"/>
      <c r="UYU1730" s="14"/>
      <c r="UYV1730" s="14"/>
      <c r="UYW1730" s="14"/>
      <c r="UYX1730" s="14"/>
      <c r="UYY1730" s="14"/>
      <c r="UYZ1730" s="14"/>
      <c r="UZA1730" s="14"/>
      <c r="UZB1730" s="14"/>
      <c r="UZC1730" s="14"/>
      <c r="UZD1730" s="14"/>
      <c r="UZE1730" s="14"/>
      <c r="UZF1730" s="14"/>
      <c r="UZG1730" s="14"/>
      <c r="UZH1730" s="14"/>
      <c r="UZI1730" s="14"/>
      <c r="UZJ1730" s="14"/>
      <c r="UZK1730" s="14"/>
      <c r="UZL1730" s="14"/>
      <c r="UZM1730" s="14"/>
      <c r="UZN1730" s="14"/>
      <c r="UZO1730" s="14"/>
      <c r="UZP1730" s="14"/>
      <c r="UZQ1730" s="14"/>
      <c r="UZR1730" s="14"/>
      <c r="UZS1730" s="14"/>
      <c r="UZT1730" s="14"/>
      <c r="UZU1730" s="14"/>
      <c r="UZV1730" s="14"/>
      <c r="UZW1730" s="14"/>
      <c r="UZX1730" s="14"/>
      <c r="UZY1730" s="14"/>
      <c r="UZZ1730" s="14"/>
      <c r="VAA1730" s="14"/>
      <c r="VAB1730" s="14"/>
      <c r="VAC1730" s="14"/>
      <c r="VAD1730" s="14"/>
      <c r="VAE1730" s="14"/>
      <c r="VAF1730" s="14"/>
      <c r="VAG1730" s="14"/>
      <c r="VAH1730" s="14"/>
      <c r="VAI1730" s="14"/>
      <c r="VAJ1730" s="14"/>
      <c r="VAK1730" s="14"/>
      <c r="VAL1730" s="14"/>
      <c r="VAM1730" s="14"/>
      <c r="VAN1730" s="14"/>
      <c r="VAO1730" s="14"/>
      <c r="VAP1730" s="14"/>
      <c r="VAQ1730" s="14"/>
      <c r="VAR1730" s="14"/>
      <c r="VAS1730" s="14"/>
      <c r="VAT1730" s="14"/>
      <c r="VAU1730" s="14"/>
      <c r="VAV1730" s="14"/>
      <c r="VAW1730" s="14"/>
      <c r="VAX1730" s="14"/>
      <c r="VAY1730" s="14"/>
      <c r="VAZ1730" s="14"/>
      <c r="VBA1730" s="14"/>
      <c r="VBB1730" s="14"/>
      <c r="VBC1730" s="14"/>
      <c r="VBD1730" s="14"/>
      <c r="VBE1730" s="14"/>
      <c r="VBF1730" s="14"/>
      <c r="VBG1730" s="14"/>
      <c r="VBH1730" s="14"/>
      <c r="VBI1730" s="14"/>
      <c r="VBJ1730" s="14"/>
      <c r="VBK1730" s="14"/>
      <c r="VBL1730" s="14"/>
      <c r="VBM1730" s="14"/>
      <c r="VBN1730" s="14"/>
      <c r="VBO1730" s="14"/>
      <c r="VBP1730" s="14"/>
      <c r="VBQ1730" s="14"/>
      <c r="VBR1730" s="14"/>
      <c r="VBS1730" s="14"/>
      <c r="VBT1730" s="14"/>
      <c r="VBU1730" s="14"/>
      <c r="VBV1730" s="14"/>
      <c r="VBW1730" s="14"/>
      <c r="VBX1730" s="14"/>
      <c r="VBY1730" s="14"/>
      <c r="VBZ1730" s="14"/>
      <c r="VCA1730" s="14"/>
      <c r="VCB1730" s="14"/>
      <c r="VCC1730" s="14"/>
      <c r="VCD1730" s="14"/>
      <c r="VCE1730" s="14"/>
      <c r="VCF1730" s="14"/>
      <c r="VCG1730" s="14"/>
      <c r="VCH1730" s="14"/>
      <c r="VCI1730" s="14"/>
      <c r="VCJ1730" s="14"/>
      <c r="VCK1730" s="14"/>
      <c r="VCL1730" s="14"/>
      <c r="VCM1730" s="14"/>
      <c r="VCN1730" s="14"/>
      <c r="VCO1730" s="14"/>
      <c r="VCP1730" s="14"/>
      <c r="VCQ1730" s="14"/>
      <c r="VCR1730" s="14"/>
      <c r="VCS1730" s="14"/>
      <c r="VCT1730" s="14"/>
      <c r="VCU1730" s="14"/>
      <c r="VCV1730" s="14"/>
      <c r="VCW1730" s="14"/>
      <c r="VCX1730" s="14"/>
      <c r="VCY1730" s="14"/>
      <c r="VCZ1730" s="14"/>
      <c r="VDA1730" s="14"/>
      <c r="VDB1730" s="14"/>
      <c r="VDC1730" s="14"/>
      <c r="VDD1730" s="14"/>
      <c r="VDE1730" s="14"/>
      <c r="VDF1730" s="14"/>
      <c r="VDG1730" s="14"/>
      <c r="VDH1730" s="14"/>
      <c r="VDI1730" s="14"/>
      <c r="VDJ1730" s="14"/>
      <c r="VDK1730" s="14"/>
      <c r="VDL1730" s="14"/>
      <c r="VDM1730" s="14"/>
      <c r="VDN1730" s="14"/>
      <c r="VDO1730" s="14"/>
      <c r="VDP1730" s="14"/>
      <c r="VDQ1730" s="14"/>
      <c r="VDR1730" s="14"/>
      <c r="VDS1730" s="14"/>
      <c r="VDT1730" s="14"/>
      <c r="VDU1730" s="14"/>
      <c r="VDV1730" s="14"/>
      <c r="VDW1730" s="14"/>
      <c r="VDX1730" s="14"/>
      <c r="VDY1730" s="14"/>
      <c r="VDZ1730" s="14"/>
      <c r="VEA1730" s="14"/>
      <c r="VEB1730" s="14"/>
      <c r="VEC1730" s="14"/>
      <c r="VED1730" s="14"/>
      <c r="VEE1730" s="14"/>
      <c r="VEF1730" s="14"/>
      <c r="VEG1730" s="14"/>
      <c r="VEH1730" s="14"/>
      <c r="VEI1730" s="14"/>
      <c r="VEJ1730" s="14"/>
      <c r="VEK1730" s="14"/>
      <c r="VEL1730" s="14"/>
      <c r="VEM1730" s="14"/>
      <c r="VEN1730" s="14"/>
      <c r="VEO1730" s="14"/>
      <c r="VEP1730" s="14"/>
      <c r="VEQ1730" s="14"/>
      <c r="VER1730" s="14"/>
      <c r="VES1730" s="14"/>
      <c r="VET1730" s="14"/>
      <c r="VEU1730" s="14"/>
      <c r="VEV1730" s="14"/>
      <c r="VEW1730" s="14"/>
      <c r="VEX1730" s="14"/>
      <c r="VEY1730" s="14"/>
      <c r="VEZ1730" s="14"/>
      <c r="VFA1730" s="14"/>
      <c r="VFB1730" s="14"/>
      <c r="VFC1730" s="14"/>
      <c r="VFD1730" s="14"/>
      <c r="VFE1730" s="14"/>
      <c r="VFF1730" s="14"/>
      <c r="VFG1730" s="14"/>
      <c r="VFH1730" s="14"/>
      <c r="VFI1730" s="14"/>
      <c r="VFJ1730" s="14"/>
      <c r="VFK1730" s="14"/>
      <c r="VFL1730" s="14"/>
      <c r="VFM1730" s="14"/>
      <c r="VFN1730" s="14"/>
      <c r="VFO1730" s="14"/>
      <c r="VFP1730" s="14"/>
      <c r="VFQ1730" s="14"/>
      <c r="VFR1730" s="14"/>
      <c r="VFS1730" s="14"/>
      <c r="VFT1730" s="14"/>
      <c r="VFU1730" s="14"/>
      <c r="VFV1730" s="14"/>
      <c r="VFW1730" s="14"/>
      <c r="VFX1730" s="14"/>
      <c r="VFY1730" s="14"/>
      <c r="VFZ1730" s="14"/>
      <c r="VGA1730" s="14"/>
      <c r="VGB1730" s="14"/>
      <c r="VGC1730" s="14"/>
      <c r="VGD1730" s="14"/>
      <c r="VGE1730" s="14"/>
      <c r="VGF1730" s="14"/>
      <c r="VGG1730" s="14"/>
      <c r="VGH1730" s="14"/>
      <c r="VGI1730" s="14"/>
      <c r="VGJ1730" s="14"/>
      <c r="VGK1730" s="14"/>
      <c r="VGL1730" s="14"/>
      <c r="VGM1730" s="14"/>
      <c r="VGN1730" s="14"/>
      <c r="VGO1730" s="14"/>
      <c r="VGP1730" s="14"/>
      <c r="VGQ1730" s="14"/>
      <c r="VGR1730" s="14"/>
      <c r="VGS1730" s="14"/>
      <c r="VGT1730" s="14"/>
      <c r="VGU1730" s="14"/>
      <c r="VGV1730" s="14"/>
      <c r="VGW1730" s="14"/>
      <c r="VGX1730" s="14"/>
      <c r="VGY1730" s="14"/>
      <c r="VGZ1730" s="14"/>
      <c r="VHA1730" s="14"/>
      <c r="VHB1730" s="14"/>
      <c r="VHC1730" s="14"/>
      <c r="VHD1730" s="14"/>
      <c r="VHE1730" s="14"/>
      <c r="VHF1730" s="14"/>
      <c r="VHG1730" s="14"/>
      <c r="VHH1730" s="14"/>
      <c r="VHI1730" s="14"/>
      <c r="VHJ1730" s="14"/>
      <c r="VHK1730" s="14"/>
      <c r="VHL1730" s="14"/>
      <c r="VHM1730" s="14"/>
      <c r="VHN1730" s="14"/>
      <c r="VHO1730" s="14"/>
      <c r="VHP1730" s="14"/>
      <c r="VHQ1730" s="14"/>
      <c r="VHR1730" s="14"/>
      <c r="VHS1730" s="14"/>
      <c r="VHT1730" s="14"/>
      <c r="VHU1730" s="14"/>
      <c r="VHV1730" s="14"/>
      <c r="VHW1730" s="14"/>
      <c r="VHX1730" s="14"/>
      <c r="VHY1730" s="14"/>
      <c r="VHZ1730" s="14"/>
      <c r="VIA1730" s="14"/>
      <c r="VIB1730" s="14"/>
      <c r="VIC1730" s="14"/>
      <c r="VID1730" s="14"/>
      <c r="VIE1730" s="14"/>
      <c r="VIF1730" s="14"/>
      <c r="VIG1730" s="14"/>
      <c r="VIH1730" s="14"/>
      <c r="VII1730" s="14"/>
      <c r="VIJ1730" s="14"/>
      <c r="VIK1730" s="14"/>
      <c r="VIL1730" s="14"/>
      <c r="VIM1730" s="14"/>
      <c r="VIN1730" s="14"/>
      <c r="VIO1730" s="14"/>
      <c r="VIP1730" s="14"/>
      <c r="VIQ1730" s="14"/>
      <c r="VIR1730" s="14"/>
      <c r="VIS1730" s="14"/>
      <c r="VIT1730" s="14"/>
      <c r="VIU1730" s="14"/>
      <c r="VIV1730" s="14"/>
      <c r="VIW1730" s="14"/>
      <c r="VIX1730" s="14"/>
      <c r="VIY1730" s="14"/>
      <c r="VIZ1730" s="14"/>
      <c r="VJA1730" s="14"/>
      <c r="VJB1730" s="14"/>
      <c r="VJC1730" s="14"/>
      <c r="VJD1730" s="14"/>
      <c r="VJE1730" s="14"/>
      <c r="VJF1730" s="14"/>
      <c r="VJG1730" s="14"/>
      <c r="VJH1730" s="14"/>
      <c r="VJI1730" s="14"/>
      <c r="VJJ1730" s="14"/>
      <c r="VJK1730" s="14"/>
      <c r="VJL1730" s="14"/>
      <c r="VJM1730" s="14"/>
      <c r="VJN1730" s="14"/>
      <c r="VJO1730" s="14"/>
      <c r="VJP1730" s="14"/>
      <c r="VJQ1730" s="14"/>
      <c r="VJR1730" s="14"/>
      <c r="VJS1730" s="14"/>
      <c r="VJT1730" s="14"/>
      <c r="VJU1730" s="14"/>
      <c r="VJV1730" s="14"/>
      <c r="VJW1730" s="14"/>
      <c r="VJX1730" s="14"/>
      <c r="VJY1730" s="14"/>
      <c r="VJZ1730" s="14"/>
      <c r="VKA1730" s="14"/>
      <c r="VKB1730" s="14"/>
      <c r="VKC1730" s="14"/>
      <c r="VKD1730" s="14"/>
      <c r="VKE1730" s="14"/>
      <c r="VKF1730" s="14"/>
      <c r="VKG1730" s="14"/>
      <c r="VKH1730" s="14"/>
      <c r="VKI1730" s="14"/>
      <c r="VKJ1730" s="14"/>
      <c r="VKK1730" s="14"/>
      <c r="VKL1730" s="14"/>
      <c r="VKM1730" s="14"/>
      <c r="VKN1730" s="14"/>
      <c r="VKO1730" s="14"/>
      <c r="VKP1730" s="14"/>
      <c r="VKQ1730" s="14"/>
      <c r="VKR1730" s="14"/>
      <c r="VKS1730" s="14"/>
      <c r="VKT1730" s="14"/>
      <c r="VKU1730" s="14"/>
      <c r="VKV1730" s="14"/>
      <c r="VKW1730" s="14"/>
      <c r="VKX1730" s="14"/>
      <c r="VKY1730" s="14"/>
      <c r="VKZ1730" s="14"/>
      <c r="VLA1730" s="14"/>
      <c r="VLB1730" s="14"/>
      <c r="VLC1730" s="14"/>
      <c r="VLD1730" s="14"/>
      <c r="VLE1730" s="14"/>
      <c r="VLF1730" s="14"/>
      <c r="VLG1730" s="14"/>
      <c r="VLH1730" s="14"/>
      <c r="VLI1730" s="14"/>
      <c r="VLJ1730" s="14"/>
      <c r="VLK1730" s="14"/>
      <c r="VLL1730" s="14"/>
      <c r="VLM1730" s="14"/>
      <c r="VLN1730" s="14"/>
      <c r="VLO1730" s="14"/>
      <c r="VLP1730" s="14"/>
      <c r="VLQ1730" s="14"/>
      <c r="VLR1730" s="14"/>
      <c r="VLS1730" s="14"/>
      <c r="VLT1730" s="14"/>
      <c r="VLU1730" s="14"/>
      <c r="VLV1730" s="14"/>
      <c r="VLW1730" s="14"/>
      <c r="VLX1730" s="14"/>
      <c r="VLY1730" s="14"/>
      <c r="VLZ1730" s="14"/>
      <c r="VMA1730" s="14"/>
      <c r="VMB1730" s="14"/>
      <c r="VMC1730" s="14"/>
      <c r="VMD1730" s="14"/>
      <c r="VME1730" s="14"/>
      <c r="VMF1730" s="14"/>
      <c r="VMG1730" s="14"/>
      <c r="VMH1730" s="14"/>
      <c r="VMI1730" s="14"/>
      <c r="VMJ1730" s="14"/>
      <c r="VMK1730" s="14"/>
      <c r="VML1730" s="14"/>
      <c r="VMM1730" s="14"/>
      <c r="VMN1730" s="14"/>
      <c r="VMO1730" s="14"/>
      <c r="VMP1730" s="14"/>
      <c r="VMQ1730" s="14"/>
      <c r="VMR1730" s="14"/>
      <c r="VMS1730" s="14"/>
      <c r="VMT1730" s="14"/>
      <c r="VMU1730" s="14"/>
      <c r="VMV1730" s="14"/>
      <c r="VMW1730" s="14"/>
      <c r="VMX1730" s="14"/>
      <c r="VMY1730" s="14"/>
      <c r="VMZ1730" s="14"/>
      <c r="VNA1730" s="14"/>
      <c r="VNB1730" s="14"/>
      <c r="VNC1730" s="14"/>
      <c r="VND1730" s="14"/>
      <c r="VNE1730" s="14"/>
      <c r="VNF1730" s="14"/>
      <c r="VNG1730" s="14"/>
      <c r="VNH1730" s="14"/>
      <c r="VNI1730" s="14"/>
      <c r="VNJ1730" s="14"/>
      <c r="VNK1730" s="14"/>
      <c r="VNL1730" s="14"/>
      <c r="VNM1730" s="14"/>
      <c r="VNN1730" s="14"/>
      <c r="VNO1730" s="14"/>
      <c r="VNP1730" s="14"/>
      <c r="VNQ1730" s="14"/>
      <c r="VNR1730" s="14"/>
      <c r="VNS1730" s="14"/>
      <c r="VNT1730" s="14"/>
      <c r="VNU1730" s="14"/>
      <c r="VNV1730" s="14"/>
      <c r="VNW1730" s="14"/>
      <c r="VNX1730" s="14"/>
      <c r="VNY1730" s="14"/>
      <c r="VNZ1730" s="14"/>
      <c r="VOA1730" s="14"/>
      <c r="VOB1730" s="14"/>
      <c r="VOC1730" s="14"/>
      <c r="VOD1730" s="14"/>
      <c r="VOE1730" s="14"/>
      <c r="VOF1730" s="14"/>
      <c r="VOG1730" s="14"/>
      <c r="VOH1730" s="14"/>
      <c r="VOI1730" s="14"/>
      <c r="VOJ1730" s="14"/>
      <c r="VOK1730" s="14"/>
      <c r="VOL1730" s="14"/>
      <c r="VOM1730" s="14"/>
      <c r="VON1730" s="14"/>
      <c r="VOO1730" s="14"/>
      <c r="VOP1730" s="14"/>
      <c r="VOQ1730" s="14"/>
      <c r="VOR1730" s="14"/>
      <c r="VOS1730" s="14"/>
      <c r="VOT1730" s="14"/>
      <c r="VOU1730" s="14"/>
      <c r="VOV1730" s="14"/>
      <c r="VOW1730" s="14"/>
      <c r="VOX1730" s="14"/>
      <c r="VOY1730" s="14"/>
      <c r="VOZ1730" s="14"/>
      <c r="VPA1730" s="14"/>
      <c r="VPB1730" s="14"/>
      <c r="VPC1730" s="14"/>
      <c r="VPD1730" s="14"/>
      <c r="VPE1730" s="14"/>
      <c r="VPF1730" s="14"/>
      <c r="VPG1730" s="14"/>
      <c r="VPH1730" s="14"/>
      <c r="VPI1730" s="14"/>
      <c r="VPJ1730" s="14"/>
      <c r="VPK1730" s="14"/>
      <c r="VPL1730" s="14"/>
      <c r="VPM1730" s="14"/>
      <c r="VPN1730" s="14"/>
      <c r="VPO1730" s="14"/>
      <c r="VPP1730" s="14"/>
      <c r="VPQ1730" s="14"/>
      <c r="VPR1730" s="14"/>
      <c r="VPS1730" s="14"/>
      <c r="VPT1730" s="14"/>
      <c r="VPU1730" s="14"/>
      <c r="VPV1730" s="14"/>
      <c r="VPW1730" s="14"/>
      <c r="VPX1730" s="14"/>
      <c r="VPY1730" s="14"/>
      <c r="VPZ1730" s="14"/>
      <c r="VQA1730" s="14"/>
      <c r="VQB1730" s="14"/>
      <c r="VQC1730" s="14"/>
      <c r="VQD1730" s="14"/>
      <c r="VQE1730" s="14"/>
      <c r="VQF1730" s="14"/>
      <c r="VQG1730" s="14"/>
      <c r="VQH1730" s="14"/>
      <c r="VQI1730" s="14"/>
      <c r="VQJ1730" s="14"/>
      <c r="VQK1730" s="14"/>
      <c r="VQL1730" s="14"/>
      <c r="VQM1730" s="14"/>
      <c r="VQN1730" s="14"/>
      <c r="VQO1730" s="14"/>
      <c r="VQP1730" s="14"/>
      <c r="VQQ1730" s="14"/>
      <c r="VQR1730" s="14"/>
      <c r="VQS1730" s="14"/>
      <c r="VQT1730" s="14"/>
      <c r="VQU1730" s="14"/>
      <c r="VQV1730" s="14"/>
      <c r="VQW1730" s="14"/>
      <c r="VQX1730" s="14"/>
      <c r="VQY1730" s="14"/>
      <c r="VQZ1730" s="14"/>
      <c r="VRA1730" s="14"/>
      <c r="VRB1730" s="14"/>
      <c r="VRC1730" s="14"/>
      <c r="VRD1730" s="14"/>
      <c r="VRE1730" s="14"/>
      <c r="VRF1730" s="14"/>
      <c r="VRG1730" s="14"/>
      <c r="VRH1730" s="14"/>
      <c r="VRI1730" s="14"/>
      <c r="VRJ1730" s="14"/>
      <c r="VRK1730" s="14"/>
      <c r="VRL1730" s="14"/>
      <c r="VRM1730" s="14"/>
      <c r="VRN1730" s="14"/>
      <c r="VRO1730" s="14"/>
      <c r="VRP1730" s="14"/>
      <c r="VRQ1730" s="14"/>
      <c r="VRR1730" s="14"/>
      <c r="VRS1730" s="14"/>
      <c r="VRT1730" s="14"/>
      <c r="VRU1730" s="14"/>
      <c r="VRV1730" s="14"/>
      <c r="VRW1730" s="14"/>
      <c r="VRX1730" s="14"/>
      <c r="VRY1730" s="14"/>
      <c r="VRZ1730" s="14"/>
      <c r="VSA1730" s="14"/>
      <c r="VSB1730" s="14"/>
      <c r="VSC1730" s="14"/>
      <c r="VSD1730" s="14"/>
      <c r="VSE1730" s="14"/>
      <c r="VSF1730" s="14"/>
      <c r="VSG1730" s="14"/>
      <c r="VSH1730" s="14"/>
      <c r="VSI1730" s="14"/>
      <c r="VSJ1730" s="14"/>
      <c r="VSK1730" s="14"/>
      <c r="VSL1730" s="14"/>
      <c r="VSM1730" s="14"/>
      <c r="VSN1730" s="14"/>
      <c r="VSO1730" s="14"/>
      <c r="VSP1730" s="14"/>
      <c r="VSQ1730" s="14"/>
      <c r="VSR1730" s="14"/>
      <c r="VSS1730" s="14"/>
      <c r="VST1730" s="14"/>
      <c r="VSU1730" s="14"/>
      <c r="VSV1730" s="14"/>
      <c r="VSW1730" s="14"/>
      <c r="VSX1730" s="14"/>
      <c r="VSY1730" s="14"/>
      <c r="VSZ1730" s="14"/>
      <c r="VTA1730" s="14"/>
      <c r="VTB1730" s="14"/>
      <c r="VTC1730" s="14"/>
      <c r="VTD1730" s="14"/>
      <c r="VTE1730" s="14"/>
      <c r="VTF1730" s="14"/>
      <c r="VTG1730" s="14"/>
      <c r="VTH1730" s="14"/>
      <c r="VTI1730" s="14"/>
      <c r="VTJ1730" s="14"/>
      <c r="VTK1730" s="14"/>
      <c r="VTL1730" s="14"/>
      <c r="VTM1730" s="14"/>
      <c r="VTN1730" s="14"/>
      <c r="VTO1730" s="14"/>
      <c r="VTP1730" s="14"/>
      <c r="VTQ1730" s="14"/>
      <c r="VTR1730" s="14"/>
      <c r="VTS1730" s="14"/>
      <c r="VTT1730" s="14"/>
      <c r="VTU1730" s="14"/>
      <c r="VTV1730" s="14"/>
      <c r="VTW1730" s="14"/>
      <c r="VTX1730" s="14"/>
      <c r="VTY1730" s="14"/>
      <c r="VTZ1730" s="14"/>
      <c r="VUA1730" s="14"/>
      <c r="VUB1730" s="14"/>
      <c r="VUC1730" s="14"/>
      <c r="VUD1730" s="14"/>
      <c r="VUE1730" s="14"/>
      <c r="VUF1730" s="14"/>
      <c r="VUG1730" s="14"/>
      <c r="VUH1730" s="14"/>
      <c r="VUI1730" s="14"/>
      <c r="VUJ1730" s="14"/>
      <c r="VUK1730" s="14"/>
      <c r="VUL1730" s="14"/>
      <c r="VUM1730" s="14"/>
      <c r="VUN1730" s="14"/>
      <c r="VUO1730" s="14"/>
      <c r="VUP1730" s="14"/>
      <c r="VUQ1730" s="14"/>
      <c r="VUR1730" s="14"/>
      <c r="VUS1730" s="14"/>
      <c r="VUT1730" s="14"/>
      <c r="VUU1730" s="14"/>
      <c r="VUV1730" s="14"/>
      <c r="VUW1730" s="14"/>
      <c r="VUX1730" s="14"/>
      <c r="VUY1730" s="14"/>
      <c r="VUZ1730" s="14"/>
      <c r="VVA1730" s="14"/>
      <c r="VVB1730" s="14"/>
      <c r="VVC1730" s="14"/>
      <c r="VVD1730" s="14"/>
      <c r="VVE1730" s="14"/>
      <c r="VVF1730" s="14"/>
      <c r="VVG1730" s="14"/>
      <c r="VVH1730" s="14"/>
      <c r="VVI1730" s="14"/>
      <c r="VVJ1730" s="14"/>
      <c r="VVK1730" s="14"/>
      <c r="VVL1730" s="14"/>
      <c r="VVM1730" s="14"/>
      <c r="VVN1730" s="14"/>
      <c r="VVO1730" s="14"/>
      <c r="VVP1730" s="14"/>
      <c r="VVQ1730" s="14"/>
      <c r="VVR1730" s="14"/>
      <c r="VVS1730" s="14"/>
      <c r="VVT1730" s="14"/>
      <c r="VVU1730" s="14"/>
      <c r="VVV1730" s="14"/>
      <c r="VVW1730" s="14"/>
      <c r="VVX1730" s="14"/>
      <c r="VVY1730" s="14"/>
      <c r="VVZ1730" s="14"/>
      <c r="VWA1730" s="14"/>
      <c r="VWB1730" s="14"/>
      <c r="VWC1730" s="14"/>
      <c r="VWD1730" s="14"/>
      <c r="VWE1730" s="14"/>
      <c r="VWF1730" s="14"/>
      <c r="VWG1730" s="14"/>
      <c r="VWH1730" s="14"/>
      <c r="VWI1730" s="14"/>
      <c r="VWJ1730" s="14"/>
      <c r="VWK1730" s="14"/>
      <c r="VWL1730" s="14"/>
      <c r="VWM1730" s="14"/>
      <c r="VWN1730" s="14"/>
      <c r="VWO1730" s="14"/>
      <c r="VWP1730" s="14"/>
      <c r="VWQ1730" s="14"/>
      <c r="VWR1730" s="14"/>
      <c r="VWS1730" s="14"/>
      <c r="VWT1730" s="14"/>
      <c r="VWU1730" s="14"/>
      <c r="VWV1730" s="14"/>
      <c r="VWW1730" s="14"/>
      <c r="VWX1730" s="14"/>
      <c r="VWY1730" s="14"/>
      <c r="VWZ1730" s="14"/>
      <c r="VXA1730" s="14"/>
      <c r="VXB1730" s="14"/>
      <c r="VXC1730" s="14"/>
      <c r="VXD1730" s="14"/>
      <c r="VXE1730" s="14"/>
      <c r="VXF1730" s="14"/>
      <c r="VXG1730" s="14"/>
      <c r="VXH1730" s="14"/>
      <c r="VXI1730" s="14"/>
      <c r="VXJ1730" s="14"/>
      <c r="VXK1730" s="14"/>
      <c r="VXL1730" s="14"/>
      <c r="VXM1730" s="14"/>
      <c r="VXN1730" s="14"/>
      <c r="VXO1730" s="14"/>
      <c r="VXP1730" s="14"/>
      <c r="VXQ1730" s="14"/>
      <c r="VXR1730" s="14"/>
      <c r="VXS1730" s="14"/>
      <c r="VXT1730" s="14"/>
      <c r="VXU1730" s="14"/>
      <c r="VXV1730" s="14"/>
      <c r="VXW1730" s="14"/>
      <c r="VXX1730" s="14"/>
      <c r="VXY1730" s="14"/>
      <c r="VXZ1730" s="14"/>
      <c r="VYA1730" s="14"/>
      <c r="VYB1730" s="14"/>
      <c r="VYC1730" s="14"/>
      <c r="VYD1730" s="14"/>
      <c r="VYE1730" s="14"/>
      <c r="VYF1730" s="14"/>
      <c r="VYG1730" s="14"/>
      <c r="VYH1730" s="14"/>
      <c r="VYI1730" s="14"/>
      <c r="VYJ1730" s="14"/>
      <c r="VYK1730" s="14"/>
      <c r="VYL1730" s="14"/>
      <c r="VYM1730" s="14"/>
      <c r="VYN1730" s="14"/>
      <c r="VYO1730" s="14"/>
      <c r="VYP1730" s="14"/>
      <c r="VYQ1730" s="14"/>
      <c r="VYR1730" s="14"/>
      <c r="VYS1730" s="14"/>
      <c r="VYT1730" s="14"/>
      <c r="VYU1730" s="14"/>
      <c r="VYV1730" s="14"/>
      <c r="VYW1730" s="14"/>
      <c r="VYX1730" s="14"/>
      <c r="VYY1730" s="14"/>
      <c r="VYZ1730" s="14"/>
      <c r="VZA1730" s="14"/>
      <c r="VZB1730" s="14"/>
      <c r="VZC1730" s="14"/>
      <c r="VZD1730" s="14"/>
      <c r="VZE1730" s="14"/>
      <c r="VZF1730" s="14"/>
      <c r="VZG1730" s="14"/>
      <c r="VZH1730" s="14"/>
      <c r="VZI1730" s="14"/>
      <c r="VZJ1730" s="14"/>
      <c r="VZK1730" s="14"/>
      <c r="VZL1730" s="14"/>
      <c r="VZM1730" s="14"/>
      <c r="VZN1730" s="14"/>
      <c r="VZO1730" s="14"/>
      <c r="VZP1730" s="14"/>
      <c r="VZQ1730" s="14"/>
      <c r="VZR1730" s="14"/>
      <c r="VZS1730" s="14"/>
      <c r="VZT1730" s="14"/>
      <c r="VZU1730" s="14"/>
      <c r="VZV1730" s="14"/>
      <c r="VZW1730" s="14"/>
      <c r="VZX1730" s="14"/>
      <c r="VZY1730" s="14"/>
      <c r="VZZ1730" s="14"/>
      <c r="WAA1730" s="14"/>
      <c r="WAB1730" s="14"/>
      <c r="WAC1730" s="14"/>
      <c r="WAD1730" s="14"/>
      <c r="WAE1730" s="14"/>
      <c r="WAF1730" s="14"/>
      <c r="WAG1730" s="14"/>
      <c r="WAH1730" s="14"/>
      <c r="WAI1730" s="14"/>
      <c r="WAJ1730" s="14"/>
      <c r="WAK1730" s="14"/>
      <c r="WAL1730" s="14"/>
      <c r="WAM1730" s="14"/>
      <c r="WAN1730" s="14"/>
      <c r="WAO1730" s="14"/>
      <c r="WAP1730" s="14"/>
      <c r="WAQ1730" s="14"/>
      <c r="WAR1730" s="14"/>
      <c r="WAS1730" s="14"/>
      <c r="WAT1730" s="14"/>
      <c r="WAU1730" s="14"/>
      <c r="WAV1730" s="14"/>
      <c r="WAW1730" s="14"/>
      <c r="WAX1730" s="14"/>
      <c r="WAY1730" s="14"/>
      <c r="WAZ1730" s="14"/>
      <c r="WBA1730" s="14"/>
      <c r="WBB1730" s="14"/>
      <c r="WBC1730" s="14"/>
      <c r="WBD1730" s="14"/>
      <c r="WBE1730" s="14"/>
      <c r="WBF1730" s="14"/>
      <c r="WBG1730" s="14"/>
      <c r="WBH1730" s="14"/>
      <c r="WBI1730" s="14"/>
      <c r="WBJ1730" s="14"/>
      <c r="WBK1730" s="14"/>
      <c r="WBL1730" s="14"/>
      <c r="WBM1730" s="14"/>
      <c r="WBN1730" s="14"/>
      <c r="WBO1730" s="14"/>
      <c r="WBP1730" s="14"/>
      <c r="WBQ1730" s="14"/>
      <c r="WBR1730" s="14"/>
      <c r="WBS1730" s="14"/>
      <c r="WBT1730" s="14"/>
      <c r="WBU1730" s="14"/>
      <c r="WBV1730" s="14"/>
      <c r="WBW1730" s="14"/>
      <c r="WBX1730" s="14"/>
      <c r="WBY1730" s="14"/>
      <c r="WBZ1730" s="14"/>
      <c r="WCA1730" s="14"/>
      <c r="WCB1730" s="14"/>
      <c r="WCC1730" s="14"/>
      <c r="WCD1730" s="14"/>
      <c r="WCE1730" s="14"/>
      <c r="WCF1730" s="14"/>
      <c r="WCG1730" s="14"/>
      <c r="WCH1730" s="14"/>
      <c r="WCI1730" s="14"/>
      <c r="WCJ1730" s="14"/>
      <c r="WCK1730" s="14"/>
      <c r="WCL1730" s="14"/>
      <c r="WCM1730" s="14"/>
      <c r="WCN1730" s="14"/>
      <c r="WCO1730" s="14"/>
      <c r="WCP1730" s="14"/>
      <c r="WCQ1730" s="14"/>
      <c r="WCR1730" s="14"/>
      <c r="WCS1730" s="14"/>
      <c r="WCT1730" s="14"/>
      <c r="WCU1730" s="14"/>
      <c r="WCV1730" s="14"/>
      <c r="WCW1730" s="14"/>
      <c r="WCX1730" s="14"/>
      <c r="WCY1730" s="14"/>
      <c r="WCZ1730" s="14"/>
      <c r="WDA1730" s="14"/>
      <c r="WDB1730" s="14"/>
      <c r="WDC1730" s="14"/>
      <c r="WDD1730" s="14"/>
      <c r="WDE1730" s="14"/>
      <c r="WDF1730" s="14"/>
      <c r="WDG1730" s="14"/>
      <c r="WDH1730" s="14"/>
      <c r="WDI1730" s="14"/>
      <c r="WDJ1730" s="14"/>
      <c r="WDK1730" s="14"/>
      <c r="WDL1730" s="14"/>
      <c r="WDM1730" s="14"/>
      <c r="WDN1730" s="14"/>
      <c r="WDO1730" s="14"/>
      <c r="WDP1730" s="14"/>
      <c r="WDQ1730" s="14"/>
      <c r="WDR1730" s="14"/>
      <c r="WDS1730" s="14"/>
      <c r="WDT1730" s="14"/>
      <c r="WDU1730" s="14"/>
      <c r="WDV1730" s="14"/>
      <c r="WDW1730" s="14"/>
      <c r="WDX1730" s="14"/>
      <c r="WDY1730" s="14"/>
      <c r="WDZ1730" s="14"/>
      <c r="WEA1730" s="14"/>
      <c r="WEB1730" s="14"/>
      <c r="WEC1730" s="14"/>
      <c r="WED1730" s="14"/>
      <c r="WEE1730" s="14"/>
      <c r="WEF1730" s="14"/>
      <c r="WEG1730" s="14"/>
      <c r="WEH1730" s="14"/>
      <c r="WEI1730" s="14"/>
      <c r="WEJ1730" s="14"/>
      <c r="WEK1730" s="14"/>
      <c r="WEL1730" s="14"/>
      <c r="WEM1730" s="14"/>
      <c r="WEN1730" s="14"/>
      <c r="WEO1730" s="14"/>
      <c r="WEP1730" s="14"/>
      <c r="WEQ1730" s="14"/>
      <c r="WER1730" s="14"/>
      <c r="WES1730" s="14"/>
      <c r="WET1730" s="14"/>
      <c r="WEU1730" s="14"/>
      <c r="WEV1730" s="14"/>
      <c r="WEW1730" s="14"/>
      <c r="WEX1730" s="14"/>
      <c r="WEY1730" s="14"/>
      <c r="WEZ1730" s="14"/>
      <c r="WFA1730" s="14"/>
      <c r="WFB1730" s="14"/>
      <c r="WFC1730" s="14"/>
      <c r="WFD1730" s="14"/>
      <c r="WFE1730" s="14"/>
      <c r="WFF1730" s="14"/>
      <c r="WFG1730" s="14"/>
      <c r="WFH1730" s="14"/>
      <c r="WFI1730" s="14"/>
      <c r="WFJ1730" s="14"/>
      <c r="WFK1730" s="14"/>
      <c r="WFL1730" s="14"/>
      <c r="WFM1730" s="14"/>
      <c r="WFN1730" s="14"/>
      <c r="WFO1730" s="14"/>
      <c r="WFP1730" s="14"/>
      <c r="WFQ1730" s="14"/>
      <c r="WFR1730" s="14"/>
      <c r="WFS1730" s="14"/>
      <c r="WFT1730" s="14"/>
      <c r="WFU1730" s="14"/>
      <c r="WFV1730" s="14"/>
      <c r="WFW1730" s="14"/>
      <c r="WFX1730" s="14"/>
      <c r="WFY1730" s="14"/>
      <c r="WFZ1730" s="14"/>
      <c r="WGA1730" s="14"/>
      <c r="WGB1730" s="14"/>
      <c r="WGC1730" s="14"/>
      <c r="WGD1730" s="14"/>
      <c r="WGE1730" s="14"/>
      <c r="WGF1730" s="14"/>
      <c r="WGG1730" s="14"/>
      <c r="WGH1730" s="14"/>
      <c r="WGI1730" s="14"/>
      <c r="WGJ1730" s="14"/>
      <c r="WGK1730" s="14"/>
      <c r="WGL1730" s="14"/>
      <c r="WGM1730" s="14"/>
      <c r="WGN1730" s="14"/>
      <c r="WGO1730" s="14"/>
      <c r="WGP1730" s="14"/>
      <c r="WGQ1730" s="14"/>
      <c r="WGR1730" s="14"/>
      <c r="WGS1730" s="14"/>
      <c r="WGT1730" s="14"/>
      <c r="WGU1730" s="14"/>
      <c r="WGV1730" s="14"/>
      <c r="WGW1730" s="14"/>
      <c r="WGX1730" s="14"/>
      <c r="WGY1730" s="14"/>
      <c r="WGZ1730" s="14"/>
      <c r="WHA1730" s="14"/>
      <c r="WHB1730" s="14"/>
      <c r="WHC1730" s="14"/>
      <c r="WHD1730" s="14"/>
      <c r="WHE1730" s="14"/>
      <c r="WHF1730" s="14"/>
      <c r="WHG1730" s="14"/>
      <c r="WHH1730" s="14"/>
      <c r="WHI1730" s="14"/>
      <c r="WHJ1730" s="14"/>
      <c r="WHK1730" s="14"/>
      <c r="WHL1730" s="14"/>
      <c r="WHM1730" s="14"/>
      <c r="WHN1730" s="14"/>
      <c r="WHO1730" s="14"/>
      <c r="WHP1730" s="14"/>
      <c r="WHQ1730" s="14"/>
      <c r="WHR1730" s="14"/>
      <c r="WHS1730" s="14"/>
      <c r="WHT1730" s="14"/>
      <c r="WHU1730" s="14"/>
      <c r="WHV1730" s="14"/>
      <c r="WHW1730" s="14"/>
      <c r="WHX1730" s="14"/>
      <c r="WHY1730" s="14"/>
      <c r="WHZ1730" s="14"/>
      <c r="WIA1730" s="14"/>
      <c r="WIB1730" s="14"/>
      <c r="WIC1730" s="14"/>
      <c r="WID1730" s="14"/>
      <c r="WIE1730" s="14"/>
      <c r="WIF1730" s="14"/>
      <c r="WIG1730" s="14"/>
      <c r="WIH1730" s="14"/>
      <c r="WII1730" s="14"/>
      <c r="WIJ1730" s="14"/>
      <c r="WIK1730" s="14"/>
      <c r="WIL1730" s="14"/>
      <c r="WIM1730" s="14"/>
      <c r="WIN1730" s="14"/>
      <c r="WIO1730" s="14"/>
      <c r="WIP1730" s="14"/>
      <c r="WIQ1730" s="14"/>
      <c r="WIR1730" s="14"/>
      <c r="WIS1730" s="14"/>
      <c r="WIT1730" s="14"/>
      <c r="WIU1730" s="14"/>
      <c r="WIV1730" s="14"/>
      <c r="WIW1730" s="14"/>
      <c r="WIX1730" s="14"/>
      <c r="WIY1730" s="14"/>
      <c r="WIZ1730" s="14"/>
      <c r="WJA1730" s="14"/>
      <c r="WJB1730" s="14"/>
      <c r="WJC1730" s="14"/>
      <c r="WJD1730" s="14"/>
      <c r="WJE1730" s="14"/>
      <c r="WJF1730" s="14"/>
      <c r="WJG1730" s="14"/>
      <c r="WJH1730" s="14"/>
      <c r="WJI1730" s="14"/>
      <c r="WJJ1730" s="14"/>
      <c r="WJK1730" s="14"/>
      <c r="WJL1730" s="14"/>
      <c r="WJM1730" s="14"/>
      <c r="WJN1730" s="14"/>
      <c r="WJO1730" s="14"/>
      <c r="WJP1730" s="14"/>
      <c r="WJQ1730" s="14"/>
      <c r="WJR1730" s="14"/>
      <c r="WJS1730" s="14"/>
      <c r="WJT1730" s="14"/>
      <c r="WJU1730" s="14"/>
      <c r="WJV1730" s="14"/>
      <c r="WJW1730" s="14"/>
      <c r="WJX1730" s="14"/>
      <c r="WJY1730" s="14"/>
      <c r="WJZ1730" s="14"/>
      <c r="WKA1730" s="14"/>
      <c r="WKB1730" s="14"/>
      <c r="WKC1730" s="14"/>
      <c r="WKD1730" s="14"/>
      <c r="WKE1730" s="14"/>
      <c r="WKF1730" s="14"/>
      <c r="WKG1730" s="14"/>
      <c r="WKH1730" s="14"/>
      <c r="WKI1730" s="14"/>
      <c r="WKJ1730" s="14"/>
      <c r="WKK1730" s="14"/>
      <c r="WKL1730" s="14"/>
      <c r="WKM1730" s="14"/>
      <c r="WKN1730" s="14"/>
      <c r="WKO1730" s="14"/>
      <c r="WKP1730" s="14"/>
      <c r="WKQ1730" s="14"/>
      <c r="WKR1730" s="14"/>
      <c r="WKS1730" s="14"/>
      <c r="WKT1730" s="14"/>
      <c r="WKU1730" s="14"/>
      <c r="WKV1730" s="14"/>
      <c r="WKW1730" s="14"/>
      <c r="WKX1730" s="14"/>
      <c r="WKY1730" s="14"/>
      <c r="WKZ1730" s="14"/>
      <c r="WLA1730" s="14"/>
      <c r="WLB1730" s="14"/>
      <c r="WLC1730" s="14"/>
      <c r="WLD1730" s="14"/>
      <c r="WLE1730" s="14"/>
      <c r="WLF1730" s="14"/>
      <c r="WLG1730" s="14"/>
      <c r="WLH1730" s="14"/>
      <c r="WLI1730" s="14"/>
      <c r="WLJ1730" s="14"/>
      <c r="WLK1730" s="14"/>
      <c r="WLL1730" s="14"/>
      <c r="WLM1730" s="14"/>
      <c r="WLN1730" s="14"/>
      <c r="WLO1730" s="14"/>
      <c r="WLP1730" s="14"/>
      <c r="WLQ1730" s="14"/>
      <c r="WLR1730" s="14"/>
      <c r="WLS1730" s="14"/>
      <c r="WLT1730" s="14"/>
      <c r="WLU1730" s="14"/>
      <c r="WLV1730" s="14"/>
      <c r="WLW1730" s="14"/>
      <c r="WLX1730" s="14"/>
      <c r="WLY1730" s="14"/>
      <c r="WLZ1730" s="14"/>
      <c r="WMA1730" s="14"/>
      <c r="WMB1730" s="14"/>
      <c r="WMC1730" s="14"/>
      <c r="WMD1730" s="14"/>
      <c r="WME1730" s="14"/>
      <c r="WMF1730" s="14"/>
      <c r="WMG1730" s="14"/>
      <c r="WMH1730" s="14"/>
      <c r="WMI1730" s="14"/>
      <c r="WMJ1730" s="14"/>
      <c r="WMK1730" s="14"/>
      <c r="WML1730" s="14"/>
      <c r="WMM1730" s="14"/>
      <c r="WMN1730" s="14"/>
      <c r="WMO1730" s="14"/>
      <c r="WMP1730" s="14"/>
      <c r="WMQ1730" s="14"/>
      <c r="WMR1730" s="14"/>
      <c r="WMS1730" s="14"/>
      <c r="WMT1730" s="14"/>
      <c r="WMU1730" s="14"/>
      <c r="WMV1730" s="14"/>
      <c r="WMW1730" s="14"/>
      <c r="WMX1730" s="14"/>
      <c r="WMY1730" s="14"/>
      <c r="WMZ1730" s="14"/>
      <c r="WNA1730" s="14"/>
      <c r="WNB1730" s="14"/>
      <c r="WNC1730" s="14"/>
      <c r="WND1730" s="14"/>
      <c r="WNE1730" s="14"/>
      <c r="WNF1730" s="14"/>
      <c r="WNG1730" s="14"/>
      <c r="WNH1730" s="14"/>
      <c r="WNI1730" s="14"/>
      <c r="WNJ1730" s="14"/>
      <c r="WNK1730" s="14"/>
      <c r="WNL1730" s="14"/>
      <c r="WNM1730" s="14"/>
      <c r="WNN1730" s="14"/>
      <c r="WNO1730" s="14"/>
      <c r="WNP1730" s="14"/>
      <c r="WNQ1730" s="14"/>
      <c r="WNR1730" s="14"/>
      <c r="WNS1730" s="14"/>
      <c r="WNT1730" s="14"/>
      <c r="WNU1730" s="14"/>
      <c r="WNV1730" s="14"/>
      <c r="WNW1730" s="14"/>
      <c r="WNX1730" s="14"/>
      <c r="WNY1730" s="14"/>
      <c r="WNZ1730" s="14"/>
      <c r="WOA1730" s="14"/>
      <c r="WOB1730" s="14"/>
      <c r="WOC1730" s="14"/>
      <c r="WOD1730" s="14"/>
      <c r="WOE1730" s="14"/>
      <c r="WOF1730" s="14"/>
      <c r="WOG1730" s="14"/>
      <c r="WOH1730" s="14"/>
      <c r="WOI1730" s="14"/>
      <c r="WOJ1730" s="14"/>
      <c r="WOK1730" s="14"/>
      <c r="WOL1730" s="14"/>
      <c r="WOM1730" s="14"/>
      <c r="WON1730" s="14"/>
      <c r="WOO1730" s="14"/>
      <c r="WOP1730" s="14"/>
      <c r="WOQ1730" s="14"/>
      <c r="WOR1730" s="14"/>
      <c r="WOS1730" s="14"/>
      <c r="WOT1730" s="14"/>
      <c r="WOU1730" s="14"/>
      <c r="WOV1730" s="14"/>
      <c r="WOW1730" s="14"/>
      <c r="WOX1730" s="14"/>
      <c r="WOY1730" s="14"/>
      <c r="WOZ1730" s="14"/>
      <c r="WPA1730" s="14"/>
      <c r="WPB1730" s="14"/>
      <c r="WPC1730" s="14"/>
      <c r="WPD1730" s="14"/>
      <c r="WPE1730" s="14"/>
      <c r="WPF1730" s="14"/>
      <c r="WPG1730" s="14"/>
      <c r="WPH1730" s="14"/>
      <c r="WPI1730" s="14"/>
      <c r="WPJ1730" s="14"/>
      <c r="WPK1730" s="14"/>
      <c r="WPL1730" s="14"/>
      <c r="WPM1730" s="14"/>
      <c r="WPN1730" s="14"/>
      <c r="WPO1730" s="14"/>
      <c r="WPP1730" s="14"/>
      <c r="WPQ1730" s="14"/>
      <c r="WPR1730" s="14"/>
      <c r="WPS1730" s="14"/>
      <c r="WPT1730" s="14"/>
      <c r="WPU1730" s="14"/>
      <c r="WPV1730" s="14"/>
      <c r="WPW1730" s="14"/>
      <c r="WPX1730" s="14"/>
      <c r="WPY1730" s="14"/>
      <c r="WPZ1730" s="14"/>
      <c r="WQA1730" s="14"/>
      <c r="WQB1730" s="14"/>
      <c r="WQC1730" s="14"/>
      <c r="WQD1730" s="14"/>
      <c r="WQE1730" s="14"/>
      <c r="WQF1730" s="14"/>
      <c r="WQG1730" s="14"/>
      <c r="WQH1730" s="14"/>
      <c r="WQI1730" s="14"/>
      <c r="WQJ1730" s="14"/>
      <c r="WQK1730" s="14"/>
      <c r="WQL1730" s="14"/>
      <c r="WQM1730" s="14"/>
      <c r="WQN1730" s="14"/>
      <c r="WQO1730" s="14"/>
      <c r="WQP1730" s="14"/>
      <c r="WQQ1730" s="14"/>
      <c r="WQR1730" s="14"/>
      <c r="WQS1730" s="14"/>
      <c r="WQT1730" s="14"/>
      <c r="WQU1730" s="14"/>
      <c r="WQV1730" s="14"/>
      <c r="WQW1730" s="14"/>
      <c r="WQX1730" s="14"/>
      <c r="WQY1730" s="14"/>
      <c r="WQZ1730" s="14"/>
      <c r="WRA1730" s="14"/>
      <c r="WRB1730" s="14"/>
      <c r="WRC1730" s="14"/>
      <c r="WRD1730" s="14"/>
      <c r="WRE1730" s="14"/>
      <c r="WRF1730" s="14"/>
      <c r="WRG1730" s="14"/>
      <c r="WRH1730" s="14"/>
      <c r="WRI1730" s="14"/>
      <c r="WRJ1730" s="14"/>
      <c r="WRK1730" s="14"/>
      <c r="WRL1730" s="14"/>
      <c r="WRM1730" s="14"/>
      <c r="WRN1730" s="14"/>
      <c r="WRO1730" s="14"/>
      <c r="WRP1730" s="14"/>
      <c r="WRQ1730" s="14"/>
      <c r="WRR1730" s="14"/>
      <c r="WRS1730" s="14"/>
      <c r="WRT1730" s="14"/>
      <c r="WRU1730" s="14"/>
      <c r="WRV1730" s="14"/>
      <c r="WRW1730" s="14"/>
      <c r="WRX1730" s="14"/>
      <c r="WRY1730" s="14"/>
      <c r="WRZ1730" s="14"/>
      <c r="WSA1730" s="14"/>
      <c r="WSB1730" s="14"/>
      <c r="WSC1730" s="14"/>
      <c r="WSD1730" s="14"/>
      <c r="WSE1730" s="14"/>
      <c r="WSF1730" s="14"/>
      <c r="WSG1730" s="14"/>
      <c r="WSH1730" s="14"/>
      <c r="WSI1730" s="14"/>
      <c r="WSJ1730" s="14"/>
      <c r="WSK1730" s="14"/>
      <c r="WSL1730" s="14"/>
      <c r="WSM1730" s="14"/>
      <c r="WSN1730" s="14"/>
      <c r="WSO1730" s="14"/>
      <c r="WSP1730" s="14"/>
      <c r="WSQ1730" s="14"/>
      <c r="WSR1730" s="14"/>
      <c r="WSS1730" s="14"/>
      <c r="WST1730" s="14"/>
      <c r="WSU1730" s="14"/>
      <c r="WSV1730" s="14"/>
      <c r="WSW1730" s="14"/>
      <c r="WSX1730" s="14"/>
      <c r="WSY1730" s="14"/>
      <c r="WSZ1730" s="14"/>
      <c r="WTA1730" s="14"/>
      <c r="WTB1730" s="14"/>
      <c r="WTC1730" s="14"/>
      <c r="WTD1730" s="14"/>
      <c r="WTE1730" s="14"/>
      <c r="WTF1730" s="14"/>
      <c r="WTG1730" s="14"/>
      <c r="WTH1730" s="14"/>
      <c r="WTI1730" s="14"/>
      <c r="WTJ1730" s="14"/>
      <c r="WTK1730" s="14"/>
      <c r="WTL1730" s="14"/>
      <c r="WTM1730" s="14"/>
      <c r="WTN1730" s="14"/>
      <c r="WTO1730" s="14"/>
      <c r="WTP1730" s="14"/>
      <c r="WTQ1730" s="14"/>
      <c r="WTR1730" s="14"/>
      <c r="WTS1730" s="14"/>
      <c r="WTT1730" s="14"/>
      <c r="WTU1730" s="14"/>
      <c r="WTV1730" s="14"/>
      <c r="WTW1730" s="14"/>
      <c r="WTX1730" s="14"/>
      <c r="WTY1730" s="14"/>
      <c r="WTZ1730" s="14"/>
      <c r="WUA1730" s="14"/>
      <c r="WUB1730" s="14"/>
      <c r="WUC1730" s="14"/>
      <c r="WUD1730" s="14"/>
      <c r="WUE1730" s="14"/>
      <c r="WUF1730" s="14"/>
      <c r="WUG1730" s="14"/>
      <c r="WUH1730" s="14"/>
      <c r="WUI1730" s="14"/>
      <c r="WUJ1730" s="14"/>
      <c r="WUK1730" s="14"/>
      <c r="WUL1730" s="14"/>
      <c r="WUM1730" s="14"/>
      <c r="WUN1730" s="14"/>
      <c r="WUO1730" s="14"/>
      <c r="WUP1730" s="14"/>
      <c r="WUQ1730" s="14"/>
      <c r="WUR1730" s="14"/>
      <c r="WUS1730" s="14"/>
      <c r="WUT1730" s="14"/>
      <c r="WUU1730" s="14"/>
      <c r="WUV1730" s="14"/>
      <c r="WUW1730" s="14"/>
      <c r="WUX1730" s="14"/>
      <c r="WUY1730" s="14"/>
      <c r="WUZ1730" s="14"/>
      <c r="WVA1730" s="14"/>
      <c r="WVB1730" s="14"/>
      <c r="WVC1730" s="14"/>
      <c r="WVD1730" s="14"/>
      <c r="WVE1730" s="14"/>
      <c r="WVF1730" s="14"/>
      <c r="WVG1730" s="14"/>
      <c r="WVH1730" s="14"/>
      <c r="WVI1730" s="14"/>
      <c r="WVJ1730" s="14"/>
      <c r="WVK1730" s="14"/>
      <c r="WVL1730" s="14"/>
      <c r="WVM1730" s="14"/>
      <c r="WVN1730" s="14"/>
      <c r="WVO1730" s="14"/>
      <c r="WVP1730" s="14"/>
      <c r="WVQ1730" s="14"/>
      <c r="WVR1730" s="14"/>
      <c r="WVS1730" s="14"/>
      <c r="WVT1730" s="14"/>
      <c r="WVU1730" s="14"/>
      <c r="WVV1730" s="14"/>
      <c r="WVW1730" s="14"/>
      <c r="WVX1730" s="14"/>
      <c r="WVY1730" s="14"/>
      <c r="WVZ1730" s="14"/>
      <c r="WWA1730" s="14"/>
      <c r="WWB1730" s="14"/>
      <c r="WWC1730" s="14"/>
      <c r="WWD1730" s="14"/>
      <c r="WWE1730" s="14"/>
      <c r="WWF1730" s="14"/>
      <c r="WWG1730" s="14"/>
      <c r="WWH1730" s="14"/>
      <c r="WWI1730" s="14"/>
      <c r="WWJ1730" s="14"/>
      <c r="WWK1730" s="14"/>
      <c r="WWL1730" s="14"/>
      <c r="WWM1730" s="14"/>
      <c r="WWN1730" s="14"/>
      <c r="WWO1730" s="14"/>
      <c r="WWP1730" s="14"/>
      <c r="WWQ1730" s="14"/>
      <c r="WWR1730" s="14"/>
      <c r="WWS1730" s="14"/>
      <c r="WWT1730" s="14"/>
      <c r="WWU1730" s="14"/>
      <c r="WWV1730" s="14"/>
      <c r="WWW1730" s="14"/>
      <c r="WWX1730" s="14"/>
      <c r="WWY1730" s="14"/>
      <c r="WWZ1730" s="14"/>
      <c r="WXA1730" s="14"/>
      <c r="WXB1730" s="14"/>
      <c r="WXC1730" s="14"/>
      <c r="WXD1730" s="14"/>
      <c r="WXE1730" s="14"/>
      <c r="WXF1730" s="14"/>
      <c r="WXG1730" s="14"/>
      <c r="WXH1730" s="14"/>
      <c r="WXI1730" s="14"/>
      <c r="WXJ1730" s="14"/>
      <c r="WXK1730" s="14"/>
      <c r="WXL1730" s="14"/>
      <c r="WXM1730" s="14"/>
      <c r="WXN1730" s="14"/>
      <c r="WXO1730" s="14"/>
      <c r="WXP1730" s="14"/>
      <c r="WXQ1730" s="14"/>
      <c r="WXR1730" s="14"/>
      <c r="WXS1730" s="14"/>
      <c r="WXT1730" s="14"/>
      <c r="WXU1730" s="14"/>
      <c r="WXV1730" s="14"/>
      <c r="WXW1730" s="14"/>
      <c r="WXX1730" s="14"/>
      <c r="WXY1730" s="14"/>
      <c r="WXZ1730" s="14"/>
      <c r="WYA1730" s="14"/>
      <c r="WYB1730" s="14"/>
      <c r="WYC1730" s="14"/>
      <c r="WYD1730" s="14"/>
      <c r="WYE1730" s="14"/>
      <c r="WYF1730" s="14"/>
      <c r="WYG1730" s="14"/>
      <c r="WYH1730" s="14"/>
      <c r="WYI1730" s="14"/>
      <c r="WYJ1730" s="14"/>
      <c r="WYK1730" s="14"/>
      <c r="WYL1730" s="14"/>
      <c r="WYM1730" s="14"/>
      <c r="WYN1730" s="14"/>
      <c r="WYO1730" s="14"/>
      <c r="WYP1730" s="14"/>
      <c r="WYQ1730" s="14"/>
      <c r="WYR1730" s="14"/>
      <c r="WYS1730" s="14"/>
      <c r="WYT1730" s="14"/>
      <c r="WYU1730" s="14"/>
      <c r="WYV1730" s="14"/>
      <c r="WYW1730" s="14"/>
      <c r="WYX1730" s="14"/>
      <c r="WYY1730" s="14"/>
      <c r="WYZ1730" s="14"/>
      <c r="WZA1730" s="14"/>
      <c r="WZB1730" s="14"/>
      <c r="WZC1730" s="14"/>
      <c r="WZD1730" s="14"/>
      <c r="WZE1730" s="14"/>
      <c r="WZF1730" s="14"/>
      <c r="WZG1730" s="14"/>
      <c r="WZH1730" s="14"/>
      <c r="WZI1730" s="14"/>
      <c r="WZJ1730" s="14"/>
      <c r="WZK1730" s="14"/>
      <c r="WZL1730" s="14"/>
      <c r="WZM1730" s="14"/>
      <c r="WZN1730" s="14"/>
      <c r="WZO1730" s="14"/>
      <c r="WZP1730" s="14"/>
      <c r="WZQ1730" s="14"/>
      <c r="WZR1730" s="14"/>
      <c r="WZS1730" s="14"/>
      <c r="WZT1730" s="14"/>
      <c r="WZU1730" s="14"/>
      <c r="WZV1730" s="14"/>
      <c r="WZW1730" s="14"/>
      <c r="WZX1730" s="14"/>
      <c r="WZY1730" s="14"/>
      <c r="WZZ1730" s="14"/>
      <c r="XAA1730" s="14"/>
      <c r="XAB1730" s="14"/>
      <c r="XAC1730" s="14"/>
      <c r="XAD1730" s="14"/>
      <c r="XAE1730" s="14"/>
      <c r="XAF1730" s="14"/>
      <c r="XAG1730" s="14"/>
      <c r="XAH1730" s="14"/>
      <c r="XAI1730" s="14"/>
      <c r="XAJ1730" s="14"/>
      <c r="XAK1730" s="14"/>
      <c r="XAL1730" s="14"/>
      <c r="XAM1730" s="14"/>
      <c r="XAN1730" s="14"/>
      <c r="XAO1730" s="14"/>
      <c r="XAP1730" s="14"/>
      <c r="XAQ1730" s="14"/>
      <c r="XAR1730" s="14"/>
      <c r="XAS1730" s="14"/>
      <c r="XAT1730" s="14"/>
      <c r="XAU1730" s="14"/>
      <c r="XAV1730" s="14"/>
      <c r="XAW1730" s="14"/>
      <c r="XAX1730" s="14"/>
      <c r="XAY1730" s="14"/>
      <c r="XAZ1730" s="14"/>
      <c r="XBA1730" s="14"/>
      <c r="XBB1730" s="14"/>
      <c r="XBC1730" s="14"/>
      <c r="XBD1730" s="14"/>
      <c r="XBE1730" s="14"/>
      <c r="XBF1730" s="14"/>
      <c r="XBG1730" s="14"/>
      <c r="XBH1730" s="14"/>
      <c r="XBI1730" s="14"/>
      <c r="XBJ1730" s="14"/>
      <c r="XBK1730" s="14"/>
      <c r="XBL1730" s="14"/>
      <c r="XBM1730" s="14"/>
      <c r="XBN1730" s="14"/>
      <c r="XBO1730" s="14"/>
      <c r="XBP1730" s="14"/>
      <c r="XBQ1730" s="14"/>
      <c r="XBR1730" s="14"/>
      <c r="XBS1730" s="14"/>
      <c r="XBT1730" s="14"/>
      <c r="XBU1730" s="14"/>
      <c r="XBV1730" s="14"/>
      <c r="XBW1730" s="14"/>
      <c r="XBX1730" s="14"/>
      <c r="XBY1730" s="14"/>
      <c r="XBZ1730" s="14"/>
      <c r="XCA1730" s="14"/>
      <c r="XCB1730" s="14"/>
      <c r="XCC1730" s="14"/>
      <c r="XCD1730" s="14"/>
      <c r="XCE1730" s="14"/>
      <c r="XCF1730" s="14"/>
      <c r="XCG1730" s="14"/>
      <c r="XCH1730" s="14"/>
      <c r="XCI1730" s="14"/>
      <c r="XCJ1730" s="14"/>
      <c r="XCK1730" s="14"/>
      <c r="XCL1730" s="14"/>
      <c r="XCM1730" s="14"/>
      <c r="XCN1730" s="14"/>
      <c r="XCO1730" s="14"/>
      <c r="XCP1730" s="14"/>
      <c r="XCQ1730" s="14"/>
      <c r="XCR1730" s="14"/>
      <c r="XCS1730" s="14"/>
      <c r="XCT1730" s="14"/>
      <c r="XCU1730" s="14"/>
      <c r="XCV1730" s="14"/>
      <c r="XCW1730" s="14"/>
      <c r="XCX1730" s="14"/>
      <c r="XCY1730" s="14"/>
      <c r="XCZ1730" s="14"/>
      <c r="XDA1730" s="14"/>
      <c r="XDB1730" s="14"/>
      <c r="XDC1730" s="14"/>
      <c r="XDD1730" s="14"/>
      <c r="XDE1730" s="14"/>
      <c r="XDF1730" s="14"/>
      <c r="XDG1730" s="14"/>
      <c r="XDH1730" s="14"/>
      <c r="XDI1730" s="14"/>
      <c r="XDJ1730" s="14"/>
      <c r="XDK1730" s="14"/>
      <c r="XDL1730" s="14"/>
      <c r="XDM1730" s="14"/>
      <c r="XDN1730" s="14"/>
      <c r="XDO1730" s="14"/>
      <c r="XDP1730" s="14"/>
      <c r="XDQ1730" s="14"/>
      <c r="XDR1730" s="14"/>
      <c r="XDS1730" s="14"/>
      <c r="XDT1730" s="14"/>
      <c r="XDU1730" s="14"/>
      <c r="XDV1730" s="14"/>
      <c r="XDW1730" s="14"/>
      <c r="XDX1730" s="14"/>
      <c r="XDY1730" s="14"/>
      <c r="XDZ1730" s="14"/>
      <c r="XEA1730" s="14"/>
      <c r="XEB1730" s="14"/>
      <c r="XEC1730" s="14"/>
      <c r="XED1730" s="14"/>
      <c r="XEE1730" s="14"/>
      <c r="XEF1730" s="14"/>
      <c r="XEG1730" s="14"/>
      <c r="XEH1730" s="14"/>
      <c r="XEI1730" s="14"/>
      <c r="XEJ1730" s="14"/>
      <c r="XEK1730" s="14"/>
      <c r="XEL1730" s="14"/>
      <c r="XEM1730" s="14"/>
      <c r="XEN1730" s="14"/>
      <c r="XEO1730" s="15"/>
      <c r="XEP1730" s="15"/>
      <c r="XES1730" s="14"/>
      <c r="XET1730" s="14"/>
    </row>
    <row r="1731" spans="1:16374" ht="31.5" x14ac:dyDescent="0.25">
      <c r="A1731" s="51" t="s">
        <v>17</v>
      </c>
      <c r="B1731" s="227" t="s">
        <v>86</v>
      </c>
      <c r="C1731" s="227" t="s">
        <v>64</v>
      </c>
      <c r="D1731" s="227" t="s">
        <v>440</v>
      </c>
      <c r="E1731" s="227">
        <v>240</v>
      </c>
      <c r="F1731" s="115">
        <f t="shared" si="26"/>
        <v>350</v>
      </c>
    </row>
    <row r="1732" spans="1:16374" ht="31.5" x14ac:dyDescent="0.25">
      <c r="A1732" s="206" t="s">
        <v>162</v>
      </c>
      <c r="B1732" s="227" t="s">
        <v>86</v>
      </c>
      <c r="C1732" s="227" t="s">
        <v>64</v>
      </c>
      <c r="D1732" s="227" t="s">
        <v>440</v>
      </c>
      <c r="E1732" s="227" t="s">
        <v>141</v>
      </c>
      <c r="F1732" s="115">
        <f>1150-300-500</f>
        <v>350</v>
      </c>
    </row>
    <row r="1733" spans="1:16374" ht="15.75" x14ac:dyDescent="0.25">
      <c r="A1733" s="206"/>
      <c r="B1733" s="227"/>
      <c r="C1733" s="227"/>
      <c r="D1733" s="227"/>
      <c r="E1733" s="227"/>
      <c r="F1733" s="115"/>
    </row>
    <row r="1734" spans="1:16374" ht="15.75" x14ac:dyDescent="0.25">
      <c r="A1734" s="38" t="s">
        <v>40</v>
      </c>
      <c r="B1734" s="119"/>
      <c r="C1734" s="119"/>
      <c r="D1734" s="209"/>
      <c r="E1734" s="186"/>
      <c r="F1734" s="22">
        <f>F4+F284+F291+F403+F520+F694+F707+F1239+F1382+F1409+F1593+F1686</f>
        <v>9449405.4400000013</v>
      </c>
    </row>
    <row r="1735" spans="1:16374" ht="15.75" x14ac:dyDescent="0.25">
      <c r="A1735" s="210"/>
      <c r="B1735" s="211"/>
      <c r="C1735" s="211"/>
      <c r="D1735" s="212"/>
      <c r="E1735" s="213"/>
      <c r="F1735" s="214"/>
    </row>
    <row r="1736" spans="1:16374" ht="18.75" x14ac:dyDescent="0.3">
      <c r="A1736" s="215" t="s">
        <v>134</v>
      </c>
      <c r="B1736" s="3"/>
      <c r="C1736" s="3"/>
      <c r="D1736" s="216"/>
      <c r="E1736" s="239" t="s">
        <v>135</v>
      </c>
      <c r="F1736" s="239"/>
    </row>
    <row r="1737" spans="1:16374" x14ac:dyDescent="0.2">
      <c r="A1737" s="217"/>
    </row>
    <row r="1738" spans="1:16374" ht="18.75" x14ac:dyDescent="0.3">
      <c r="A1738" s="217"/>
      <c r="E1738" s="221"/>
      <c r="F1738" s="222"/>
    </row>
    <row r="1739" spans="1:16374" ht="18.75" x14ac:dyDescent="0.3">
      <c r="A1739" s="217"/>
      <c r="E1739" s="221"/>
      <c r="F1739" s="222"/>
    </row>
    <row r="1740" spans="1:16374" ht="18.75" x14ac:dyDescent="0.3">
      <c r="A1740" s="217"/>
      <c r="E1740" s="223"/>
      <c r="F1740" s="224"/>
    </row>
    <row r="1741" spans="1:16374" x14ac:dyDescent="0.2">
      <c r="A1741" s="217"/>
    </row>
  </sheetData>
  <autoFilter ref="A3:F1732"/>
  <mergeCells count="3">
    <mergeCell ref="A2:F2"/>
    <mergeCell ref="D1:F1"/>
    <mergeCell ref="E1736:F1736"/>
  </mergeCells>
  <phoneticPr fontId="0" type="noConversion"/>
  <pageMargins left="0.78740157480314965" right="0.39370078740157483" top="0.78740157480314965" bottom="0.78740157480314965" header="0.27559055118110237" footer="0.23622047244094491"/>
  <pageSetup paperSize="9" scale="63" fitToHeight="0" orientation="portrait" blackAndWhite="1" r:id="rId1"/>
  <headerFooter alignWithMargins="0">
    <oddFooter>&amp;R&amp;P</oddFooter>
  </headerFooter>
  <rowBreaks count="1" manualBreakCount="1">
    <brk id="1664" min="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MinFin 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504_bei</dc:creator>
  <cp:lastModifiedBy>Чегодаева Анна Александровна</cp:lastModifiedBy>
  <cp:lastPrinted>2017-10-11T07:51:32Z</cp:lastPrinted>
  <dcterms:created xsi:type="dcterms:W3CDTF">2007-08-15T05:41:05Z</dcterms:created>
  <dcterms:modified xsi:type="dcterms:W3CDTF">2017-11-27T14:55:17Z</dcterms:modified>
</cp:coreProperties>
</file>