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9150" windowHeight="3555"/>
  </bookViews>
  <sheets>
    <sheet name="2019" sheetId="22" r:id="rId1"/>
  </sheets>
  <calcPr calcId="152511"/>
</workbook>
</file>

<file path=xl/calcChain.xml><?xml version="1.0" encoding="utf-8"?>
<calcChain xmlns="http://schemas.openxmlformats.org/spreadsheetml/2006/main">
  <c r="D122" i="22" l="1"/>
  <c r="D78" i="22"/>
  <c r="D27" i="22"/>
  <c r="D20" i="22"/>
  <c r="D7" i="22"/>
  <c r="D6" i="22"/>
  <c r="E8" i="22"/>
  <c r="E9" i="22"/>
  <c r="E10" i="22"/>
  <c r="E14" i="22"/>
  <c r="E15" i="22"/>
  <c r="E16" i="22"/>
  <c r="E17" i="22"/>
  <c r="E21" i="22"/>
  <c r="E24" i="22"/>
  <c r="E28" i="22"/>
  <c r="E31" i="22"/>
  <c r="E33" i="22"/>
  <c r="E36" i="22"/>
  <c r="E39" i="22"/>
  <c r="E41" i="22"/>
  <c r="E44" i="22"/>
  <c r="E46" i="22"/>
  <c r="E50" i="22"/>
  <c r="E53" i="22"/>
  <c r="E55" i="22"/>
  <c r="E58" i="22"/>
  <c r="E59" i="22"/>
  <c r="E60" i="22"/>
  <c r="E61" i="22"/>
  <c r="E62" i="22"/>
  <c r="E66" i="22"/>
  <c r="E69" i="22"/>
  <c r="E70" i="22"/>
  <c r="E71" i="22"/>
  <c r="E73" i="22"/>
  <c r="E77" i="22"/>
  <c r="E79" i="22"/>
  <c r="E80" i="22"/>
  <c r="E82" i="22"/>
  <c r="E85" i="22"/>
  <c r="E87" i="22"/>
  <c r="E90" i="22"/>
  <c r="E92" i="22"/>
  <c r="E94" i="22"/>
  <c r="E96" i="22"/>
  <c r="E97" i="22"/>
  <c r="E98" i="22"/>
  <c r="E99" i="22"/>
  <c r="E100" i="22"/>
  <c r="E102" i="22"/>
  <c r="E103" i="22"/>
  <c r="E104" i="22"/>
  <c r="E105" i="22"/>
  <c r="E106" i="22"/>
  <c r="E109" i="22"/>
  <c r="E114" i="22"/>
  <c r="E117" i="22"/>
  <c r="E119" i="22"/>
  <c r="E121" i="22"/>
  <c r="E122" i="22"/>
  <c r="E123" i="22"/>
  <c r="E125" i="22"/>
  <c r="E127" i="22"/>
  <c r="E129" i="22"/>
  <c r="E131" i="22"/>
  <c r="E133" i="22"/>
  <c r="E136" i="22"/>
  <c r="E138" i="22"/>
  <c r="E140" i="22"/>
  <c r="E142" i="22"/>
  <c r="E144" i="22"/>
  <c r="E149" i="22"/>
  <c r="E151" i="22"/>
  <c r="E153" i="22"/>
  <c r="E154" i="22"/>
  <c r="E155" i="22"/>
  <c r="E157" i="22"/>
  <c r="D13" i="22"/>
  <c r="D12" i="22"/>
  <c r="D23" i="22"/>
  <c r="D30" i="22"/>
  <c r="D32" i="22"/>
  <c r="E32" i="22"/>
  <c r="D35" i="22"/>
  <c r="D38" i="22"/>
  <c r="E38" i="22"/>
  <c r="D40" i="22"/>
  <c r="E40" i="22"/>
  <c r="D43" i="22"/>
  <c r="D42" i="22"/>
  <c r="D45" i="22"/>
  <c r="D49" i="22"/>
  <c r="E49" i="22"/>
  <c r="D52" i="22"/>
  <c r="D54" i="22"/>
  <c r="D57" i="22"/>
  <c r="D56" i="22"/>
  <c r="D65" i="22"/>
  <c r="D64" i="22"/>
  <c r="D68" i="22"/>
  <c r="E68" i="22"/>
  <c r="D72" i="22"/>
  <c r="D76" i="22"/>
  <c r="D75" i="22"/>
  <c r="E76" i="22"/>
  <c r="D81" i="22"/>
  <c r="D84" i="22"/>
  <c r="D86" i="22"/>
  <c r="D89" i="22"/>
  <c r="E89" i="22"/>
  <c r="D91" i="22"/>
  <c r="D93" i="22"/>
  <c r="D95" i="22"/>
  <c r="D108" i="22"/>
  <c r="D107" i="22"/>
  <c r="D113" i="22"/>
  <c r="D116" i="22"/>
  <c r="D118" i="22"/>
  <c r="E118" i="22"/>
  <c r="D120" i="22"/>
  <c r="D124" i="22"/>
  <c r="D126" i="22"/>
  <c r="D128" i="22"/>
  <c r="E128" i="22"/>
  <c r="D130" i="22"/>
  <c r="E130" i="22"/>
  <c r="D132" i="22"/>
  <c r="E132" i="22"/>
  <c r="D135" i="22"/>
  <c r="D134" i="22"/>
  <c r="D137" i="22"/>
  <c r="D139" i="22"/>
  <c r="D141" i="22"/>
  <c r="D143" i="22"/>
  <c r="E143" i="22"/>
  <c r="D145" i="22"/>
  <c r="E145" i="22"/>
  <c r="D148" i="22"/>
  <c r="E148" i="22"/>
  <c r="D150" i="22"/>
  <c r="D152" i="22"/>
  <c r="E152" i="22"/>
  <c r="D156" i="22"/>
  <c r="C108" i="22"/>
  <c r="C107" i="22"/>
  <c r="C95" i="22"/>
  <c r="E95" i="22"/>
  <c r="C93" i="22"/>
  <c r="C91" i="22"/>
  <c r="C89" i="22"/>
  <c r="C86" i="22"/>
  <c r="C84" i="22"/>
  <c r="C81" i="22"/>
  <c r="C78" i="22"/>
  <c r="C76" i="22"/>
  <c r="C72" i="22"/>
  <c r="E72" i="22"/>
  <c r="C68" i="22"/>
  <c r="C67" i="22"/>
  <c r="C65" i="22"/>
  <c r="E65" i="22"/>
  <c r="C64" i="22"/>
  <c r="C57" i="22"/>
  <c r="C56" i="22"/>
  <c r="C51" i="22"/>
  <c r="C48" i="22"/>
  <c r="C54" i="22"/>
  <c r="E54" i="22"/>
  <c r="C52" i="22"/>
  <c r="E52" i="22"/>
  <c r="C49" i="22"/>
  <c r="C45" i="22"/>
  <c r="E45" i="22"/>
  <c r="C43" i="22"/>
  <c r="E43" i="22"/>
  <c r="C42" i="22"/>
  <c r="C40" i="22"/>
  <c r="C38" i="22"/>
  <c r="C35" i="22"/>
  <c r="C32" i="22"/>
  <c r="C30" i="22"/>
  <c r="C27" i="22"/>
  <c r="E27" i="22"/>
  <c r="C23" i="22"/>
  <c r="E23" i="22"/>
  <c r="C20" i="22"/>
  <c r="E20" i="22"/>
  <c r="C13" i="22"/>
  <c r="C12" i="22"/>
  <c r="C7" i="22"/>
  <c r="C6" i="22"/>
  <c r="C156" i="22"/>
  <c r="C152" i="22"/>
  <c r="C150" i="22"/>
  <c r="C148" i="22"/>
  <c r="C146" i="22"/>
  <c r="E146" i="22"/>
  <c r="C145" i="22"/>
  <c r="C143" i="22"/>
  <c r="C141" i="22"/>
  <c r="E141" i="22"/>
  <c r="C139" i="22"/>
  <c r="C137" i="22"/>
  <c r="C135" i="22"/>
  <c r="C132" i="22"/>
  <c r="C130" i="22"/>
  <c r="C128" i="22"/>
  <c r="C126" i="22"/>
  <c r="C124" i="22"/>
  <c r="E124" i="22"/>
  <c r="C120" i="22"/>
  <c r="C118" i="22"/>
  <c r="C116" i="22"/>
  <c r="C113" i="22"/>
  <c r="C112" i="22"/>
  <c r="D147" i="22"/>
  <c r="E13" i="22"/>
  <c r="E56" i="22"/>
  <c r="D51" i="22"/>
  <c r="E51" i="22"/>
  <c r="E57" i="22"/>
  <c r="E120" i="22"/>
  <c r="E137" i="22"/>
  <c r="C19" i="22"/>
  <c r="C18" i="22"/>
  <c r="C5" i="22"/>
  <c r="E30" i="22"/>
  <c r="E156" i="22"/>
  <c r="E139" i="22"/>
  <c r="E91" i="22"/>
  <c r="E81" i="22"/>
  <c r="D67" i="22"/>
  <c r="E67" i="22"/>
  <c r="E42" i="22"/>
  <c r="E86" i="22"/>
  <c r="E64" i="22"/>
  <c r="D88" i="22"/>
  <c r="C134" i="22"/>
  <c r="E134" i="22"/>
  <c r="C147" i="22"/>
  <c r="E147" i="22"/>
  <c r="C37" i="22"/>
  <c r="C34" i="22"/>
  <c r="C75" i="22"/>
  <c r="C74" i="22"/>
  <c r="C88" i="22"/>
  <c r="C83" i="22"/>
  <c r="E126" i="22"/>
  <c r="E116" i="22"/>
  <c r="E93" i="22"/>
  <c r="E84" i="22"/>
  <c r="E35" i="22"/>
  <c r="D19" i="22"/>
  <c r="E12" i="22"/>
  <c r="E107" i="22"/>
  <c r="D74" i="22"/>
  <c r="E74" i="22"/>
  <c r="E75" i="22"/>
  <c r="E6" i="22"/>
  <c r="D18" i="22"/>
  <c r="E18" i="22"/>
  <c r="E19" i="22"/>
  <c r="E113" i="22"/>
  <c r="E78" i="22"/>
  <c r="D83" i="22"/>
  <c r="E135" i="22"/>
  <c r="E108" i="22"/>
  <c r="E7" i="22"/>
  <c r="D37" i="22"/>
  <c r="D112" i="22"/>
  <c r="E112" i="22"/>
  <c r="E150" i="22"/>
  <c r="E83" i="22"/>
  <c r="E88" i="22"/>
  <c r="D48" i="22"/>
  <c r="E48" i="22"/>
  <c r="C111" i="22"/>
  <c r="C110" i="22"/>
  <c r="C158" i="22"/>
  <c r="D34" i="22"/>
  <c r="E34" i="22"/>
  <c r="E37" i="22"/>
  <c r="D111" i="22"/>
  <c r="D5" i="22"/>
  <c r="E5" i="22"/>
  <c r="D110" i="22"/>
  <c r="E111" i="22"/>
  <c r="D158" i="22"/>
  <c r="E158" i="22"/>
  <c r="E110" i="22"/>
</calcChain>
</file>

<file path=xl/sharedStrings.xml><?xml version="1.0" encoding="utf-8"?>
<sst xmlns="http://schemas.openxmlformats.org/spreadsheetml/2006/main" count="316" uniqueCount="312">
  <si>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</si>
  <si>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</si>
  <si>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</si>
  <si>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</si>
  <si>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</si>
  <si>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</si>
  <si>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</si>
  <si>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</si>
  <si>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</si>
  <si>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</si>
  <si>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</si>
  <si>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</si>
  <si>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</si>
  <si>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</si>
  <si>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</si>
  <si>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</si>
  <si>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</si>
  <si>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</si>
  <si>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</si>
  <si>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</si>
  <si>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</si>
  <si>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</si>
  <si>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</si>
  <si>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</si>
  <si>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</si>
  <si>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</si>
  <si>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</si>
  <si>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</si>
  <si>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</si>
  <si>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</si>
  <si>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</si>
  <si>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</si>
  <si>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</si>
  <si>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</si>
  <si>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 xml:space="preserve">Доходы от продажи земельных участков, государственная собственность на которые не разграничена </t>
  </si>
  <si>
    <t>000 1 16 00000 00 0000 000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</si>
  <si>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</si>
  <si>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</si>
  <si>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</si>
  <si>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</si>
  <si>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</si>
  <si>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</si>
  <si>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Прочие субвенции</t>
  </si>
  <si>
    <t>ВСЕГО ДОХОДОВ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</si>
  <si>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</si>
  <si>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000 1 14 06000 00 0000 430</t>
  </si>
  <si>
    <t>000 1 14 06010 00 0000 430</t>
  </si>
  <si>
    <t>000 1 08 00000 00 0000 000</t>
  </si>
  <si>
    <t>000 1 08 07150 01 0000 110</t>
  </si>
  <si>
    <t xml:space="preserve">000 1 11 09000 00 0000 120 </t>
  </si>
  <si>
    <t>Налоговые и неналоговые доходы</t>
  </si>
  <si>
    <t>Коды</t>
  </si>
  <si>
    <t xml:space="preserve">Наименования </t>
  </si>
  <si>
    <t>000 1 14 02000 00 0000 000</t>
  </si>
  <si>
    <t>Прочие субсидии</t>
  </si>
  <si>
    <t>000 1 11 01000 00 0000 120</t>
  </si>
  <si>
    <t>Приложение 1</t>
  </si>
  <si>
    <t>Государственная пошлина за выдачу разрешения на  установку рекламной конструкции</t>
  </si>
  <si>
    <t>Доходы от перечисление части прибыли 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</si>
  <si>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</si>
  <si>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 на выполнение передаваемых полномочий субъектов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</si>
  <si>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</si>
  <si>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</si>
  <si>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</si>
  <si>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</si>
  <si>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</si>
  <si>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Налоги на товары (работы, услуги), реализуемые на территории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</si>
  <si>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</si>
  <si>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</si>
  <si>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</si>
  <si>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</si>
  <si>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</si>
  <si>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</si>
  <si>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</si>
  <si>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Субсидии бюджетам бюджетной системы Российской Федерации (межбюджетные субсидии)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</si>
  <si>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</si>
  <si>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000 1 03 00000 00 0000 000</t>
  </si>
  <si>
    <t>000 1 05 01000 00 0000 110</t>
  </si>
  <si>
    <t>Налог, взимаемый в связи применением упрощенной системы налогообложения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</si>
  <si>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</si>
  <si>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имущества, находящегося  в государственной и муниципальной собственности   (за исключением движимого имущества бюджетных и  автономных учреждений, а также имущества  государственных и 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</si>
  <si>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</si>
  <si>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</si>
  <si>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Российской Федерации, субъектам  Российской Федерации или муниципальным образованиям</t>
  </si>
  <si>
    <t>Безвозмездные поступления от других бюджетов бюджетной системы Российской Федерации</t>
  </si>
  <si>
    <t>Субвенции  бюджетам субъектов  Российской Федерации и муниципальных образований</t>
  </si>
  <si>
    <t xml:space="preserve">000 1 14 06310 00 0000 430
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</si>
  <si>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</si>
  <si>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</si>
  <si>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</si>
  <si>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</si>
  <si>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</si>
  <si>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</si>
  <si>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</si>
  <si>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</si>
  <si>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</si>
  <si>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</si>
  <si>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</si>
  <si>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</si>
  <si>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</si>
  <si>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</si>
  <si>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000 1 06 01000 00 0000 110</t>
  </si>
  <si>
    <t>000 1 06 01020 04 0000 110</t>
  </si>
  <si>
    <t>000 1 06 06000 00 0000 110</t>
  </si>
  <si>
    <t>000 1 06 06030 00 0000 110</t>
  </si>
  <si>
    <t>000 1 06 06032 04 0000 110</t>
  </si>
  <si>
    <t>000 1 06 06040 00 0000 110</t>
  </si>
  <si>
    <t>000 1 06 06042 04 0000 110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</si>
  <si>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</si>
  <si>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</si>
  <si>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000 1 05 01011 01 0000 110</t>
  </si>
  <si>
    <t>000 1 05 01021 01 0000 110</t>
  </si>
  <si>
    <t>000 1 05 02010 02 0000 110</t>
  </si>
  <si>
    <t>000 1 05 03010 01 0000 110</t>
  </si>
  <si>
    <t>000 1 05 04010 02 0000 110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</si>
  <si>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</si>
  <si>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</si>
  <si>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000 1 11 05012 04 0000 120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</si>
  <si>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</si>
  <si>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</si>
  <si>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</si>
  <si>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</si>
  <si>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Доходы от сдачи в аренду имущества, составляющего казну городских округов (за исключением земельных участков) (плата за наем жилых помещений муниципального жилищного фонда) </t>
  </si>
  <si>
    <t xml:space="preserve">Доходы от сдачи в аренду имущества, составляющего казну городских округов (за исключением земельных участков) (плата за коммерческий  наем жилых помещений муниципального жилищного фонда) 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</si>
  <si>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нежилых помещений)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</si>
  <si>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 иного имущества)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</si>
  <si>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</si>
  <si>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</si>
  <si>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</si>
  <si>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</si>
  <si>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</si>
  <si>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000 1 11 07014 04 0000 120</t>
  </si>
  <si>
    <t>000 1 11 05074 04 0102 120</t>
  </si>
  <si>
    <t>000 1 11 05074 04 0101 120</t>
  </si>
  <si>
    <t>000 1 11 05074 04 0013 120</t>
  </si>
  <si>
    <t>000 1 11 05074 04 0012 120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</si>
  <si>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</si>
  <si>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округов (доходы от приватизации жилых помещений) </t>
  </si>
  <si>
    <t xml:space="preserve">Прочие доходы от оказания платных услуг (работ) получателями средств бюджетов городских округов (платные услуги МФЦ) 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</si>
  <si>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</si>
  <si>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</si>
  <si>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</si>
  <si>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</si>
  <si>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</si>
  <si>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</si>
  <si>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</si>
  <si>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</si>
  <si>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</si>
  <si>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</si>
  <si>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</si>
  <si>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</si>
  <si>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</si>
  <si>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</si>
  <si>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</si>
  <si>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</si>
  <si>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</si>
  <si>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000 1 16 30000 01 0000 140</t>
  </si>
  <si>
    <t>000 1 16 90000 00 0000 140</t>
  </si>
  <si>
    <t>Прочие неналоговые доходы бюджетов городских округов</t>
  </si>
  <si>
    <t>Прочие субсидии бюджетам городских округов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</si>
  <si>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</si>
  <si>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</si>
  <si>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</si>
  <si>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</si>
  <si>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000 1 06 00000 00 0000 000</t>
  </si>
  <si>
    <t>000 1 11 05074 04 0000 120</t>
  </si>
  <si>
    <t>000 1 11 09040 00 0000 120</t>
  </si>
  <si>
    <t>000 1 17 05040 04 0000 180</t>
  </si>
  <si>
    <t>Денежные взыскания (штрафы) за нарушение бюджетного законодательства Российской Федерации</t>
  </si>
  <si>
    <t>000 1 16 18000 00 0000 140</t>
  </si>
  <si>
    <t>000 1 05 01020 01 0000 110</t>
  </si>
  <si>
    <t>000 1 16 25000 00 0000 140</t>
  </si>
  <si>
    <t>000 1 11 09044 04 0001 120</t>
  </si>
  <si>
    <t>000 1 13 02994 04 0000 130</t>
  </si>
  <si>
    <t>000 1 13 01994 04 0510 130</t>
  </si>
  <si>
    <t>000 1 13 01994 04 0520 130</t>
  </si>
  <si>
    <t>Прочие субвенции бюджетам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</si>
  <si>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</si>
  <si>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</si>
  <si>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компенсации затрат бюджетов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</si>
  <si>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</si>
  <si>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</si>
  <si>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</si>
  <si>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</si>
  <si>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</si>
  <si>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бюджетамгородских округов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</si>
  <si>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</si>
  <si>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</si>
  <si>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</si>
  <si>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>000 1 11 09044 04 0054 120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</si>
  <si>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заключения договора на установку и эксплуатацию рекламной конструкции)</t>
  </si>
  <si>
    <t>000 2 02 20216 00 0000 150</t>
  </si>
  <si>
    <t>000 2 02 20216 04 0000 150</t>
  </si>
  <si>
    <t xml:space="preserve">000 2 02 25027 04 0000 150
</t>
  </si>
  <si>
    <t xml:space="preserve">000 2 02 25555 00 0000 150
</t>
  </si>
  <si>
    <t xml:space="preserve">000 2 02 25555 04 0000 150
</t>
  </si>
  <si>
    <t>000 2 02 29999 00 0000 150</t>
  </si>
  <si>
    <t>000 2 02 29999 04 0000 150</t>
  </si>
  <si>
    <t>000 2 02 20000 00 0000 150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</si>
  <si>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</si>
  <si>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</si>
  <si>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</si>
  <si>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</si>
  <si>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</si>
  <si>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</si>
  <si>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</si>
  <si>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</si>
  <si>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</si>
  <si>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000 2 02 39999 00 0000 150</t>
  </si>
  <si>
    <t>000 2 02 39999 04 0000 150</t>
  </si>
  <si>
    <t>000 2 02 49999 00 0000 150</t>
  </si>
  <si>
    <t>000 2 02 40000 00 0000 150</t>
  </si>
  <si>
    <t>000 2 02 49999 04 0000 150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</si>
  <si>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</si>
  <si>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</si>
  <si>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</si>
  <si>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000 1 13 01500 00 0000 130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</si>
  <si>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</si>
  <si>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</si>
  <si>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000 2 02 27112 00 0000 150</t>
  </si>
  <si>
    <t>000 2 02 27112 04 0000 150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</si>
  <si>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</si>
  <si>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</si>
  <si>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000 2 02 25159 04 0000 150
</t>
  </si>
  <si>
    <t xml:space="preserve">000 2 02 25159 00 0000 150
</t>
  </si>
  <si>
    <t xml:space="preserve">000 2 19 00000 00 0000 000
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</si>
  <si>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</si>
  <si>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по договорам на установку и эксплуатацию рекламных конструкций)</t>
  </si>
  <si>
    <t>Начальник финансового управления</t>
  </si>
  <si>
    <t>Н.А.Гереш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</si>
  <si>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</si>
  <si>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</si>
  <si>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</si>
  <si>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</si>
  <si>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</si>
  <si>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</si>
  <si>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</si>
  <si>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</si>
  <si>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000 2 02 25169 00 0000 150</t>
  </si>
  <si>
    <t>000 2 02 25169 04 0000 150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</si>
  <si>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</si>
  <si>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</si>
  <si>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</si>
  <si>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000 2 02 25497 00 0000 150</t>
  </si>
  <si>
    <t>000 1 14 06020 00 0000 430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</si>
  <si>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</si>
  <si>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</si>
  <si>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</si>
  <si>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>000 1 03 02251 01 0000 110</t>
  </si>
  <si>
    <t>000 1 03 02261 01 0000 110</t>
  </si>
  <si>
    <t xml:space="preserve">000 2 02 25519 00 0000 150
</t>
  </si>
  <si>
    <t xml:space="preserve">000 2 02 25519 04 0000 150
</t>
  </si>
  <si>
    <t xml:space="preserve">Субсидия бюджетам на поддержку отрасли культуры
</t>
  </si>
  <si>
    <t xml:space="preserve">Субсидия бюджетам городских округов на поддержку отрасли культуры
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</si>
  <si>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</si>
  <si>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</si>
  <si>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>000 2 02 25210 04 0000 150</t>
  </si>
  <si>
    <t xml:space="preserve"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</si>
  <si>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</si>
  <si>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</si>
  <si>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000 2 02 25229 00 0000 150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</si>
  <si>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</si>
  <si>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</si>
  <si>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</si>
  <si>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</si>
  <si>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</si>
  <si>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000 2 18 00000 00 000 000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</si>
  <si>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</si>
  <si>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</si>
  <si>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</si>
  <si>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000 2 18 04020 04 0000 180</t>
  </si>
  <si>
    <t>Доходы бюджетов городских округов от возврата автономными учреждениями остатков субсидий прошлых лет</t>
  </si>
  <si>
    <t>000 2 18 04030 04 0000 180</t>
  </si>
  <si>
    <t>Доходы бюджетов городских округов от возврата иными организациями остатков субсидий прошлых лет</t>
  </si>
  <si>
    <t>000 1 16 43000 01 0000 140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</si>
  <si>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</si>
  <si>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</si>
  <si>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</si>
  <si>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</si>
  <si>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000 2 19 60010 04 0000 150
</t>
  </si>
  <si>
    <t>000 2 02 45519 00 0000 150</t>
  </si>
  <si>
    <t>Межбюджетные трансферты, передаваемые бюджетам на поддержку отрасли культуры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</si>
  <si>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</si>
  <si>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</si>
  <si>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</si>
  <si>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</si>
  <si>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000 1 11 09044 04 0220 120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</si>
  <si>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округов)</t>
  </si>
  <si>
    <t>000 1 16 41000 01 0000 140</t>
  </si>
  <si>
    <t>Денежные взыскания (штрафы) за нарушение законодательства Российской Федерации об электроэнергетике</t>
  </si>
  <si>
    <t>000 1 16 46000 00 0000 140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</si>
  <si>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</si>
  <si>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</si>
  <si>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000 1 01 02050 01 0000 110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</si>
  <si>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</si>
  <si>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000 1 05 01012 01 0000 110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</si>
  <si>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</si>
  <si>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000 1 05 01022 01 0000 110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</si>
  <si>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</si>
  <si>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000 1 05 01050 01 0000 110
</t>
  </si>
  <si>
    <t>000 1 05 02020 02 0000 110</t>
  </si>
  <si>
    <t>000 1 11 05324 04 0000 120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</si>
  <si>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</si>
  <si>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000 1 16 28000 00 0000 140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</si>
  <si>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</si>
  <si>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000 1 09 00000 00 0000 110
</t>
  </si>
  <si>
    <t xml:space="preserve">Задолженность и перерасчеты по отмененным налогам, сборам и иным обязательным платежам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</si>
  <si>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</si>
  <si>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Доходы  бюджета городского округа Красногорск за 2019 год</t>
  </si>
  <si>
    <t>План
 (тыс. рублей)</t>
  </si>
  <si>
    <t>Исполнено             (тыс. рублей)</t>
  </si>
  <si>
    <t xml:space="preserve">Процент исполнения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</si>
</sst>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#,##0.000"/>
    <numFmt numFmtId="195" formatCode="#,##0.00000"/>
  </numFmts>
  <fonts count="20" x14ac:knownFonts="1">
    <font>
      <sz val="10"/>
      <name val="Times New Roman CYR"/>
      <charset val="204"/>
    </font>
    <font>
      <sz val="10"/>
      <name val="Times New Roman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8"/>
      <name val="Times New Roman CYR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2"/>
      <name val="Times New Roman"/>
      <family val="1"/>
      <charset val="204"/>
    </font>
    <font>
      <i/>
      <sz val="12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7" fillId="0" borderId="0" xfId="0" applyFont="1" applyFill="1" applyAlignment="1">
      <alignment horizontal="right"/>
    </xf>
    <xf numFmtId="193" fontId="1" fillId="0" borderId="0" xfId="0" applyNumberFormat="1" applyFont="1"/>
    <xf numFmtId="193" fontId="0" fillId="0" borderId="0" xfId="0" applyNumberFormat="1" applyFont="1"/>
    <xf numFmtId="193" fontId="1" fillId="0" borderId="0" xfId="0" applyNumberFormat="1" applyFont="1" applyAlignment="1">
      <alignment wrapText="1"/>
    </xf>
    <xf numFmtId="0" fontId="17" fillId="0" borderId="0" xfId="0" applyFont="1" applyFill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93" fontId="8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193" fontId="10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193" fontId="12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193" fontId="14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Border="1" applyAlignment="1">
      <alignment vertical="top"/>
    </xf>
    <xf numFmtId="4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95" fontId="10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93" fontId="10" fillId="0" borderId="1" xfId="0" applyNumberFormat="1" applyFont="1" applyFill="1" applyBorder="1" applyAlignment="1">
      <alignment horizontal="right" vertical="top" wrapText="1"/>
    </xf>
    <xf numFmtId="193" fontId="12" fillId="0" borderId="1" xfId="0" applyNumberFormat="1" applyFont="1" applyFill="1" applyBorder="1" applyAlignment="1">
      <alignment horizontal="right" vertical="top" wrapText="1"/>
    </xf>
    <xf numFmtId="193" fontId="14" fillId="0" borderId="1" xfId="0" applyNumberFormat="1" applyFont="1" applyFill="1" applyBorder="1" applyAlignment="1">
      <alignment horizontal="right" vertical="top" wrapText="1"/>
    </xf>
    <xf numFmtId="193" fontId="14" fillId="0" borderId="1" xfId="0" applyNumberFormat="1" applyFont="1" applyFill="1" applyBorder="1" applyAlignment="1">
      <alignment horizontal="right" vertical="top"/>
    </xf>
    <xf numFmtId="193" fontId="10" fillId="0" borderId="1" xfId="0" applyNumberFormat="1" applyFont="1" applyFill="1" applyBorder="1" applyAlignment="1">
      <alignment horizontal="right" vertical="top"/>
    </xf>
    <xf numFmtId="0" fontId="17" fillId="0" borderId="1" xfId="0" applyFont="1" applyFill="1" applyBorder="1" applyAlignment="1">
      <alignment horizontal="left" vertical="top" wrapText="1"/>
    </xf>
    <xf numFmtId="193" fontId="12" fillId="0" borderId="1" xfId="0" applyNumberFormat="1" applyFont="1" applyFill="1" applyBorder="1" applyAlignment="1">
      <alignment horizontal="right" vertical="top"/>
    </xf>
    <xf numFmtId="193" fontId="14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195" fontId="10" fillId="0" borderId="1" xfId="0" applyNumberFormat="1" applyFont="1" applyFill="1" applyBorder="1" applyAlignment="1">
      <alignment vertical="top" wrapText="1"/>
    </xf>
    <xf numFmtId="195" fontId="8" fillId="0" borderId="1" xfId="0" applyNumberFormat="1" applyFont="1" applyFill="1" applyBorder="1" applyAlignment="1">
      <alignment vertical="top" wrapText="1"/>
    </xf>
    <xf numFmtId="195" fontId="14" fillId="0" borderId="1" xfId="0" applyNumberFormat="1" applyFont="1" applyFill="1" applyBorder="1" applyAlignment="1">
      <alignment vertical="top" wrapText="1"/>
    </xf>
    <xf numFmtId="49" fontId="14" fillId="0" borderId="2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195" fontId="14" fillId="0" borderId="2" xfId="0" applyNumberFormat="1" applyFont="1" applyFill="1" applyBorder="1" applyAlignment="1">
      <alignment vertical="top" wrapText="1"/>
    </xf>
    <xf numFmtId="4" fontId="15" fillId="0" borderId="2" xfId="0" applyNumberFormat="1" applyFont="1" applyBorder="1" applyAlignment="1">
      <alignment vertical="top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195" fontId="19" fillId="0" borderId="3" xfId="0" applyNumberFormat="1" applyFont="1" applyFill="1" applyBorder="1" applyAlignment="1">
      <alignment vertical="top" wrapText="1"/>
    </xf>
    <xf numFmtId="4" fontId="15" fillId="0" borderId="3" xfId="0" applyNumberFormat="1" applyFont="1" applyBorder="1" applyAlignment="1">
      <alignment vertical="top"/>
    </xf>
    <xf numFmtId="195" fontId="10" fillId="0" borderId="1" xfId="0" applyNumberFormat="1" applyFont="1" applyFill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195" fontId="8" fillId="0" borderId="1" xfId="0" applyNumberFormat="1" applyFont="1" applyFill="1" applyBorder="1" applyAlignment="1">
      <alignment vertical="top"/>
    </xf>
    <xf numFmtId="0" fontId="16" fillId="0" borderId="0" xfId="0" applyFont="1"/>
    <xf numFmtId="49" fontId="16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abSelected="1" view="pageBreakPreview" topLeftCell="B1" zoomScale="90" zoomScaleNormal="87" zoomScaleSheetLayoutView="90" workbookViewId="0">
      <selection activeCell="E5" sqref="E5"/>
    </sheetView>
  </sheetViews>
  <sheetFormatPr defaultRowHeight="12.75" x14ac:dyDescent="0.2"/>
  <cols>
    <col min="1" max="1" width="40.1640625" style="44" customWidth="1"/>
    <col min="2" max="2" width="73.83203125" style="3" customWidth="1"/>
    <col min="3" max="3" width="26.83203125" style="8" customWidth="1"/>
    <col min="4" max="4" width="27" style="6" customWidth="1"/>
    <col min="5" max="5" width="19.33203125" style="6" customWidth="1"/>
    <col min="6" max="6" width="14.6640625" style="6" customWidth="1"/>
    <col min="7" max="8" width="9.33203125" style="6"/>
    <col min="9" max="9" width="15.1640625" style="6" customWidth="1"/>
    <col min="10" max="16384" width="9.33203125" style="6"/>
  </cols>
  <sheetData>
    <row r="1" spans="1:9" ht="15.75" x14ac:dyDescent="0.25">
      <c r="B1" s="1"/>
      <c r="E1" s="13" t="s">
        <v>56</v>
      </c>
    </row>
    <row r="2" spans="1:9" ht="18.75" x14ac:dyDescent="0.2">
      <c r="A2" s="69" t="s">
        <v>308</v>
      </c>
      <c r="B2" s="69"/>
      <c r="C2" s="69"/>
      <c r="D2" s="69"/>
    </row>
    <row r="3" spans="1:9" x14ac:dyDescent="0.2">
      <c r="A3" s="45"/>
      <c r="B3" s="2"/>
      <c r="C3" s="9"/>
    </row>
    <row r="4" spans="1:9" ht="37.5" x14ac:dyDescent="0.2">
      <c r="A4" s="46" t="s">
        <v>51</v>
      </c>
      <c r="B4" s="14" t="s">
        <v>52</v>
      </c>
      <c r="C4" s="14" t="s">
        <v>309</v>
      </c>
      <c r="D4" s="15" t="s">
        <v>310</v>
      </c>
      <c r="E4" s="15" t="s">
        <v>311</v>
      </c>
    </row>
    <row r="5" spans="1:9" ht="37.5" x14ac:dyDescent="0.2">
      <c r="A5" s="47" t="s">
        <v>0</v>
      </c>
      <c r="B5" s="16" t="s">
        <v>50</v>
      </c>
      <c r="C5" s="17">
        <f>C6+C12+C18+C34+C42+C48+C72+C74+C83+C95+C107</f>
        <v>7730555</v>
      </c>
      <c r="D5" s="17">
        <f>D6+D12+D18+D34+D42+D48+D72+D74+D83+D95+D107+D47</f>
        <v>7681582.6436200002</v>
      </c>
      <c r="E5" s="18">
        <f>D5/C5%</f>
        <v>99.366509178448382</v>
      </c>
    </row>
    <row r="6" spans="1:9" ht="15.75" x14ac:dyDescent="0.2">
      <c r="A6" s="48" t="s">
        <v>1</v>
      </c>
      <c r="B6" s="19" t="s">
        <v>2</v>
      </c>
      <c r="C6" s="20">
        <f>C7</f>
        <v>2365194</v>
      </c>
      <c r="D6" s="20">
        <f>D7</f>
        <v>2364321.9015100002</v>
      </c>
      <c r="E6" s="21">
        <f t="shared" ref="E6:E76" si="0">D6/C6%</f>
        <v>99.963127824186955</v>
      </c>
      <c r="F6" s="10"/>
      <c r="G6" s="11"/>
      <c r="I6" s="10"/>
    </row>
    <row r="7" spans="1:9" ht="15.75" x14ac:dyDescent="0.2">
      <c r="A7" s="49" t="s">
        <v>3</v>
      </c>
      <c r="B7" s="22" t="s">
        <v>4</v>
      </c>
      <c r="C7" s="23">
        <f>C8+C9+C10</f>
        <v>2365194</v>
      </c>
      <c r="D7" s="23">
        <f>D8+D9+D10+D11</f>
        <v>2364321.9015100002</v>
      </c>
      <c r="E7" s="24">
        <f t="shared" si="0"/>
        <v>99.963127824186955</v>
      </c>
    </row>
    <row r="8" spans="1:9" s="7" customFormat="1" ht="78.75" x14ac:dyDescent="0.2">
      <c r="A8" s="29" t="s">
        <v>5</v>
      </c>
      <c r="B8" s="25" t="s">
        <v>67</v>
      </c>
      <c r="C8" s="26">
        <v>2302574</v>
      </c>
      <c r="D8" s="26">
        <v>2300446.4588000001</v>
      </c>
      <c r="E8" s="27">
        <f t="shared" si="0"/>
        <v>99.907601614540937</v>
      </c>
    </row>
    <row r="9" spans="1:9" s="7" customFormat="1" ht="108.75" customHeight="1" x14ac:dyDescent="0.2">
      <c r="A9" s="29" t="s">
        <v>6</v>
      </c>
      <c r="B9" s="25" t="s">
        <v>68</v>
      </c>
      <c r="C9" s="26">
        <v>4840</v>
      </c>
      <c r="D9" s="26">
        <v>4979.8709900000003</v>
      </c>
      <c r="E9" s="27">
        <f t="shared" si="0"/>
        <v>102.88989648760331</v>
      </c>
    </row>
    <row r="10" spans="1:9" s="7" customFormat="1" ht="47.25" x14ac:dyDescent="0.2">
      <c r="A10" s="29" t="s">
        <v>7</v>
      </c>
      <c r="B10" s="25" t="s">
        <v>69</v>
      </c>
      <c r="C10" s="26">
        <v>57780</v>
      </c>
      <c r="D10" s="26">
        <v>57991.20405</v>
      </c>
      <c r="E10" s="27">
        <f t="shared" si="0"/>
        <v>100.36553141225339</v>
      </c>
    </row>
    <row r="11" spans="1:9" s="7" customFormat="1" ht="64.5" customHeight="1" x14ac:dyDescent="0.2">
      <c r="A11" s="29" t="s">
        <v>293</v>
      </c>
      <c r="B11" s="25" t="s">
        <v>292</v>
      </c>
      <c r="C11" s="26">
        <v>0</v>
      </c>
      <c r="D11" s="26">
        <v>904.36766999999998</v>
      </c>
      <c r="E11" s="27"/>
    </row>
    <row r="12" spans="1:9" s="7" customFormat="1" ht="31.5" x14ac:dyDescent="0.2">
      <c r="A12" s="48" t="s">
        <v>76</v>
      </c>
      <c r="B12" s="19" t="s">
        <v>66</v>
      </c>
      <c r="C12" s="20">
        <f>C13</f>
        <v>24757</v>
      </c>
      <c r="D12" s="20">
        <f>D13</f>
        <v>24654.461360000001</v>
      </c>
      <c r="E12" s="21">
        <f t="shared" si="0"/>
        <v>99.585819606575924</v>
      </c>
    </row>
    <row r="13" spans="1:9" s="7" customFormat="1" ht="31.5" x14ac:dyDescent="0.2">
      <c r="A13" s="49" t="s">
        <v>61</v>
      </c>
      <c r="B13" s="22" t="s">
        <v>62</v>
      </c>
      <c r="C13" s="23">
        <f>C14+C15+C16+C17</f>
        <v>24757</v>
      </c>
      <c r="D13" s="23">
        <f>D14+D15+D16+D17</f>
        <v>24654.461360000001</v>
      </c>
      <c r="E13" s="24">
        <f t="shared" si="0"/>
        <v>99.585819606575924</v>
      </c>
    </row>
    <row r="14" spans="1:9" s="7" customFormat="1" ht="108.75" customHeight="1" x14ac:dyDescent="0.2">
      <c r="A14" s="29" t="s">
        <v>232</v>
      </c>
      <c r="B14" s="25" t="s">
        <v>233</v>
      </c>
      <c r="C14" s="26">
        <v>11308</v>
      </c>
      <c r="D14" s="26">
        <v>11222.29556</v>
      </c>
      <c r="E14" s="27">
        <f t="shared" si="0"/>
        <v>99.242090201627178</v>
      </c>
    </row>
    <row r="15" spans="1:9" s="7" customFormat="1" ht="125.25" customHeight="1" x14ac:dyDescent="0.2">
      <c r="A15" s="29" t="s">
        <v>234</v>
      </c>
      <c r="B15" s="25" t="s">
        <v>235</v>
      </c>
      <c r="C15" s="26">
        <v>61</v>
      </c>
      <c r="D15" s="26">
        <v>82.486819999999994</v>
      </c>
      <c r="E15" s="27">
        <f t="shared" si="0"/>
        <v>135.2242950819672</v>
      </c>
    </row>
    <row r="16" spans="1:9" s="7" customFormat="1" ht="126" customHeight="1" x14ac:dyDescent="0.2">
      <c r="A16" s="29" t="s">
        <v>248</v>
      </c>
      <c r="B16" s="25" t="s">
        <v>236</v>
      </c>
      <c r="C16" s="26">
        <v>15147</v>
      </c>
      <c r="D16" s="26">
        <v>14993.025009999999</v>
      </c>
      <c r="E16" s="27">
        <f t="shared" si="0"/>
        <v>98.983462137717041</v>
      </c>
    </row>
    <row r="17" spans="1:5" s="7" customFormat="1" ht="112.5" customHeight="1" x14ac:dyDescent="0.2">
      <c r="A17" s="29" t="s">
        <v>249</v>
      </c>
      <c r="B17" s="25" t="s">
        <v>237</v>
      </c>
      <c r="C17" s="26">
        <v>-1759</v>
      </c>
      <c r="D17" s="26">
        <v>-1643.3460299999999</v>
      </c>
      <c r="E17" s="27">
        <f t="shared" si="0"/>
        <v>93.425015918135301</v>
      </c>
    </row>
    <row r="18" spans="1:5" s="7" customFormat="1" ht="15.75" x14ac:dyDescent="0.2">
      <c r="A18" s="48" t="s">
        <v>8</v>
      </c>
      <c r="B18" s="19" t="s">
        <v>9</v>
      </c>
      <c r="C18" s="20">
        <f>C19+C27+C30+C32</f>
        <v>1414462</v>
      </c>
      <c r="D18" s="20">
        <f>D19+D27+D30+D32</f>
        <v>1423349.3677599998</v>
      </c>
      <c r="E18" s="21">
        <f t="shared" si="0"/>
        <v>100.62832142256205</v>
      </c>
    </row>
    <row r="19" spans="1:5" s="7" customFormat="1" ht="31.5" x14ac:dyDescent="0.2">
      <c r="A19" s="49" t="s">
        <v>77</v>
      </c>
      <c r="B19" s="22" t="s">
        <v>78</v>
      </c>
      <c r="C19" s="23">
        <f>C20+C23</f>
        <v>1139903</v>
      </c>
      <c r="D19" s="23">
        <f>D20+D23+D26</f>
        <v>1145049.96988</v>
      </c>
      <c r="E19" s="24">
        <f t="shared" si="0"/>
        <v>100.45152700536799</v>
      </c>
    </row>
    <row r="20" spans="1:5" s="7" customFormat="1" ht="31.5" x14ac:dyDescent="0.2">
      <c r="A20" s="29" t="s">
        <v>127</v>
      </c>
      <c r="B20" s="28" t="s">
        <v>108</v>
      </c>
      <c r="C20" s="26">
        <f>C21</f>
        <v>884201</v>
      </c>
      <c r="D20" s="26">
        <f>D21+D22</f>
        <v>889059.44339999999</v>
      </c>
      <c r="E20" s="27">
        <f t="shared" si="0"/>
        <v>100.54947273300979</v>
      </c>
    </row>
    <row r="21" spans="1:5" s="7" customFormat="1" ht="31.5" x14ac:dyDescent="0.2">
      <c r="A21" s="25" t="s">
        <v>110</v>
      </c>
      <c r="B21" s="29" t="s">
        <v>108</v>
      </c>
      <c r="C21" s="26">
        <v>884201</v>
      </c>
      <c r="D21" s="26">
        <v>889026.65752000001</v>
      </c>
      <c r="E21" s="27">
        <f t="shared" si="0"/>
        <v>100.54576476615611</v>
      </c>
    </row>
    <row r="22" spans="1:5" s="7" customFormat="1" ht="48" customHeight="1" x14ac:dyDescent="0.2">
      <c r="A22" s="25" t="s">
        <v>295</v>
      </c>
      <c r="B22" s="29" t="s">
        <v>294</v>
      </c>
      <c r="C22" s="26">
        <v>0</v>
      </c>
      <c r="D22" s="26">
        <v>32.785879999999999</v>
      </c>
      <c r="E22" s="27"/>
    </row>
    <row r="23" spans="1:5" s="7" customFormat="1" ht="47.25" x14ac:dyDescent="0.2">
      <c r="A23" s="25" t="s">
        <v>170</v>
      </c>
      <c r="B23" s="28" t="s">
        <v>128</v>
      </c>
      <c r="C23" s="26">
        <f>C24</f>
        <v>255702</v>
      </c>
      <c r="D23" s="26">
        <f>D24</f>
        <v>255971.68754000001</v>
      </c>
      <c r="E23" s="27">
        <f t="shared" si="0"/>
        <v>100.10546946836553</v>
      </c>
    </row>
    <row r="24" spans="1:5" s="7" customFormat="1" ht="63" x14ac:dyDescent="0.2">
      <c r="A24" s="25" t="s">
        <v>111</v>
      </c>
      <c r="B24" s="25" t="s">
        <v>109</v>
      </c>
      <c r="C24" s="26">
        <v>255702</v>
      </c>
      <c r="D24" s="26">
        <v>255971.68754000001</v>
      </c>
      <c r="E24" s="27">
        <f t="shared" si="0"/>
        <v>100.10546946836553</v>
      </c>
    </row>
    <row r="25" spans="1:5" s="7" customFormat="1" ht="65.25" customHeight="1" x14ac:dyDescent="0.2">
      <c r="A25" s="25" t="s">
        <v>297</v>
      </c>
      <c r="B25" s="25" t="s">
        <v>296</v>
      </c>
      <c r="C25" s="26">
        <v>0</v>
      </c>
      <c r="D25" s="26">
        <v>0.14210999999999999</v>
      </c>
      <c r="E25" s="27"/>
    </row>
    <row r="26" spans="1:5" s="7" customFormat="1" ht="54" customHeight="1" x14ac:dyDescent="0.2">
      <c r="A26" s="25" t="s">
        <v>299</v>
      </c>
      <c r="B26" s="25" t="s">
        <v>298</v>
      </c>
      <c r="C26" s="26">
        <v>0</v>
      </c>
      <c r="D26" s="26">
        <v>18.838940000000001</v>
      </c>
      <c r="E26" s="27"/>
    </row>
    <row r="27" spans="1:5" s="7" customFormat="1" ht="31.5" x14ac:dyDescent="0.2">
      <c r="A27" s="49" t="s">
        <v>10</v>
      </c>
      <c r="B27" s="22" t="s">
        <v>11</v>
      </c>
      <c r="C27" s="23">
        <f>C28</f>
        <v>202951</v>
      </c>
      <c r="D27" s="23">
        <f>D28+D29</f>
        <v>203754.84518</v>
      </c>
      <c r="E27" s="24">
        <f t="shared" si="0"/>
        <v>100.39607845243434</v>
      </c>
    </row>
    <row r="28" spans="1:5" s="7" customFormat="1" ht="31.5" x14ac:dyDescent="0.2">
      <c r="A28" s="28" t="s">
        <v>112</v>
      </c>
      <c r="B28" s="25" t="s">
        <v>11</v>
      </c>
      <c r="C28" s="26">
        <v>202951</v>
      </c>
      <c r="D28" s="26">
        <v>203731.60912000001</v>
      </c>
      <c r="E28" s="27">
        <f t="shared" si="0"/>
        <v>100.38462935388345</v>
      </c>
    </row>
    <row r="29" spans="1:5" s="7" customFormat="1" ht="47.25" customHeight="1" x14ac:dyDescent="0.2">
      <c r="A29" s="28" t="s">
        <v>300</v>
      </c>
      <c r="B29" s="30" t="s">
        <v>307</v>
      </c>
      <c r="C29" s="26">
        <v>0</v>
      </c>
      <c r="D29" s="26">
        <v>23.236059999999998</v>
      </c>
      <c r="E29" s="27"/>
    </row>
    <row r="30" spans="1:5" s="7" customFormat="1" ht="15.75" x14ac:dyDescent="0.2">
      <c r="A30" s="49" t="s">
        <v>70</v>
      </c>
      <c r="B30" s="22" t="s">
        <v>63</v>
      </c>
      <c r="C30" s="23">
        <f>C31</f>
        <v>1563</v>
      </c>
      <c r="D30" s="23">
        <f>D31</f>
        <v>1563.3660400000001</v>
      </c>
      <c r="E30" s="27">
        <f t="shared" si="0"/>
        <v>100.02341906589892</v>
      </c>
    </row>
    <row r="31" spans="1:5" s="7" customFormat="1" ht="15.75" x14ac:dyDescent="0.2">
      <c r="A31" s="29" t="s">
        <v>113</v>
      </c>
      <c r="B31" s="25" t="s">
        <v>63</v>
      </c>
      <c r="C31" s="26">
        <v>1563</v>
      </c>
      <c r="D31" s="26">
        <v>1563.3660400000001</v>
      </c>
      <c r="E31" s="27">
        <f t="shared" si="0"/>
        <v>100.02341906589892</v>
      </c>
    </row>
    <row r="32" spans="1:5" s="7" customFormat="1" ht="31.5" x14ac:dyDescent="0.2">
      <c r="A32" s="31" t="s">
        <v>81</v>
      </c>
      <c r="B32" s="31" t="s">
        <v>82</v>
      </c>
      <c r="C32" s="23">
        <f>C33</f>
        <v>70045</v>
      </c>
      <c r="D32" s="23">
        <f>D33</f>
        <v>72981.186660000007</v>
      </c>
      <c r="E32" s="27">
        <f t="shared" si="0"/>
        <v>104.19185760582484</v>
      </c>
    </row>
    <row r="33" spans="1:7" s="7" customFormat="1" ht="30.75" customHeight="1" x14ac:dyDescent="0.2">
      <c r="A33" s="32" t="s">
        <v>114</v>
      </c>
      <c r="B33" s="32" t="s">
        <v>177</v>
      </c>
      <c r="C33" s="26">
        <v>70045</v>
      </c>
      <c r="D33" s="26">
        <v>72981.186660000007</v>
      </c>
      <c r="E33" s="27">
        <f t="shared" si="0"/>
        <v>104.19185760582484</v>
      </c>
    </row>
    <row r="34" spans="1:7" s="7" customFormat="1" ht="15.75" x14ac:dyDescent="0.2">
      <c r="A34" s="33" t="s">
        <v>164</v>
      </c>
      <c r="B34" s="33" t="s">
        <v>93</v>
      </c>
      <c r="C34" s="20">
        <f>C35+C37</f>
        <v>2054036</v>
      </c>
      <c r="D34" s="20">
        <f>D35+D37</f>
        <v>2022479.7080399999</v>
      </c>
      <c r="E34" s="21">
        <f t="shared" si="0"/>
        <v>98.463693335462466</v>
      </c>
    </row>
    <row r="35" spans="1:7" s="7" customFormat="1" ht="15.75" x14ac:dyDescent="0.2">
      <c r="A35" s="31" t="s">
        <v>101</v>
      </c>
      <c r="B35" s="31" t="s">
        <v>94</v>
      </c>
      <c r="C35" s="23">
        <f>C36</f>
        <v>301796</v>
      </c>
      <c r="D35" s="23">
        <f>D36</f>
        <v>305320.80096999998</v>
      </c>
      <c r="E35" s="24">
        <f t="shared" si="0"/>
        <v>101.1679415797426</v>
      </c>
    </row>
    <row r="36" spans="1:7" s="7" customFormat="1" ht="47.25" x14ac:dyDescent="0.2">
      <c r="A36" s="32" t="s">
        <v>102</v>
      </c>
      <c r="B36" s="32" t="s">
        <v>95</v>
      </c>
      <c r="C36" s="26">
        <v>301796</v>
      </c>
      <c r="D36" s="26">
        <v>305320.80096999998</v>
      </c>
      <c r="E36" s="27">
        <f t="shared" si="0"/>
        <v>101.1679415797426</v>
      </c>
    </row>
    <row r="37" spans="1:7" s="7" customFormat="1" ht="15.75" x14ac:dyDescent="0.2">
      <c r="A37" s="31" t="s">
        <v>103</v>
      </c>
      <c r="B37" s="31" t="s">
        <v>96</v>
      </c>
      <c r="C37" s="23">
        <f>C38+C40</f>
        <v>1752240</v>
      </c>
      <c r="D37" s="23">
        <f>D38+D40</f>
        <v>1717158.90707</v>
      </c>
      <c r="E37" s="24">
        <f t="shared" si="0"/>
        <v>97.997928769460799</v>
      </c>
    </row>
    <row r="38" spans="1:7" s="7" customFormat="1" ht="15.75" x14ac:dyDescent="0.2">
      <c r="A38" s="32" t="s">
        <v>104</v>
      </c>
      <c r="B38" s="32" t="s">
        <v>97</v>
      </c>
      <c r="C38" s="26">
        <f>C39</f>
        <v>1370279</v>
      </c>
      <c r="D38" s="26">
        <f>D39</f>
        <v>1379782.55326</v>
      </c>
      <c r="E38" s="27">
        <f t="shared" si="0"/>
        <v>100.69354877802257</v>
      </c>
    </row>
    <row r="39" spans="1:7" s="7" customFormat="1" ht="31.5" x14ac:dyDescent="0.2">
      <c r="A39" s="32" t="s">
        <v>105</v>
      </c>
      <c r="B39" s="32" t="s">
        <v>98</v>
      </c>
      <c r="C39" s="26">
        <v>1370279</v>
      </c>
      <c r="D39" s="26">
        <v>1379782.55326</v>
      </c>
      <c r="E39" s="27">
        <f t="shared" si="0"/>
        <v>100.69354877802257</v>
      </c>
    </row>
    <row r="40" spans="1:7" s="7" customFormat="1" ht="15.75" x14ac:dyDescent="0.2">
      <c r="A40" s="32" t="s">
        <v>106</v>
      </c>
      <c r="B40" s="32" t="s">
        <v>99</v>
      </c>
      <c r="C40" s="26">
        <f>C41</f>
        <v>381961</v>
      </c>
      <c r="D40" s="26">
        <f>D41</f>
        <v>337376.35381</v>
      </c>
      <c r="E40" s="27">
        <f t="shared" si="0"/>
        <v>88.32743495016507</v>
      </c>
    </row>
    <row r="41" spans="1:7" s="7" customFormat="1" ht="31.5" x14ac:dyDescent="0.2">
      <c r="A41" s="32" t="s">
        <v>107</v>
      </c>
      <c r="B41" s="32" t="s">
        <v>100</v>
      </c>
      <c r="C41" s="26">
        <v>381961</v>
      </c>
      <c r="D41" s="26">
        <v>337376.35381</v>
      </c>
      <c r="E41" s="27">
        <f t="shared" si="0"/>
        <v>88.32743495016507</v>
      </c>
    </row>
    <row r="42" spans="1:7" s="7" customFormat="1" ht="15.75" x14ac:dyDescent="0.2">
      <c r="A42" s="48" t="s">
        <v>47</v>
      </c>
      <c r="B42" s="19" t="s">
        <v>12</v>
      </c>
      <c r="C42" s="20">
        <f>C43+C45</f>
        <v>86867</v>
      </c>
      <c r="D42" s="20">
        <f>D43+D45</f>
        <v>89257.849520000003</v>
      </c>
      <c r="E42" s="21">
        <f t="shared" si="0"/>
        <v>102.75231045160994</v>
      </c>
    </row>
    <row r="43" spans="1:7" s="7" customFormat="1" ht="31.5" x14ac:dyDescent="0.2">
      <c r="A43" s="49" t="s">
        <v>13</v>
      </c>
      <c r="B43" s="22" t="s">
        <v>14</v>
      </c>
      <c r="C43" s="23">
        <f>C44</f>
        <v>85867</v>
      </c>
      <c r="D43" s="23">
        <f>D44</f>
        <v>88279.349520000003</v>
      </c>
      <c r="E43" s="24">
        <f t="shared" si="0"/>
        <v>102.80940235480453</v>
      </c>
    </row>
    <row r="44" spans="1:7" s="7" customFormat="1" ht="47.25" x14ac:dyDescent="0.2">
      <c r="A44" s="29" t="s">
        <v>15</v>
      </c>
      <c r="B44" s="25" t="s">
        <v>178</v>
      </c>
      <c r="C44" s="26">
        <v>85867</v>
      </c>
      <c r="D44" s="26">
        <v>88279.349520000003</v>
      </c>
      <c r="E44" s="27">
        <f t="shared" si="0"/>
        <v>102.80940235480453</v>
      </c>
    </row>
    <row r="45" spans="1:7" s="7" customFormat="1" ht="47.25" x14ac:dyDescent="0.2">
      <c r="A45" s="49" t="s">
        <v>16</v>
      </c>
      <c r="B45" s="22" t="s">
        <v>17</v>
      </c>
      <c r="C45" s="23">
        <f>C46</f>
        <v>1000</v>
      </c>
      <c r="D45" s="23">
        <f>D46</f>
        <v>978.5</v>
      </c>
      <c r="E45" s="24">
        <f t="shared" si="0"/>
        <v>97.85</v>
      </c>
    </row>
    <row r="46" spans="1:7" s="7" customFormat="1" ht="31.5" x14ac:dyDescent="0.2">
      <c r="A46" s="29" t="s">
        <v>48</v>
      </c>
      <c r="B46" s="25" t="s">
        <v>57</v>
      </c>
      <c r="C46" s="26">
        <v>1000</v>
      </c>
      <c r="D46" s="26">
        <v>978.5</v>
      </c>
      <c r="E46" s="27">
        <f t="shared" si="0"/>
        <v>97.85</v>
      </c>
    </row>
    <row r="47" spans="1:7" s="7" customFormat="1" ht="30" customHeight="1" x14ac:dyDescent="0.2">
      <c r="A47" s="48" t="s">
        <v>305</v>
      </c>
      <c r="B47" s="19" t="s">
        <v>306</v>
      </c>
      <c r="C47" s="34">
        <v>0</v>
      </c>
      <c r="D47" s="20">
        <v>21.256440000000001</v>
      </c>
      <c r="E47" s="21">
        <v>0</v>
      </c>
    </row>
    <row r="48" spans="1:7" s="7" customFormat="1" ht="31.5" x14ac:dyDescent="0.2">
      <c r="A48" s="48" t="s">
        <v>18</v>
      </c>
      <c r="B48" s="19" t="s">
        <v>19</v>
      </c>
      <c r="C48" s="20">
        <f>C49+C51+C64+C67</f>
        <v>962594</v>
      </c>
      <c r="D48" s="20">
        <f>D49+D51+D64+D67</f>
        <v>925439.74067999993</v>
      </c>
      <c r="E48" s="21">
        <f t="shared" si="0"/>
        <v>96.140194171166641</v>
      </c>
      <c r="G48" s="12"/>
    </row>
    <row r="49" spans="1:5" s="7" customFormat="1" ht="78.75" x14ac:dyDescent="0.2">
      <c r="A49" s="50" t="s">
        <v>55</v>
      </c>
      <c r="B49" s="31" t="s">
        <v>83</v>
      </c>
      <c r="C49" s="23">
        <f>C50</f>
        <v>100</v>
      </c>
      <c r="D49" s="23">
        <f>D50</f>
        <v>100.5</v>
      </c>
      <c r="E49" s="24">
        <f t="shared" si="0"/>
        <v>100.5</v>
      </c>
    </row>
    <row r="50" spans="1:5" s="7" customFormat="1" ht="63" x14ac:dyDescent="0.2">
      <c r="A50" s="35" t="s">
        <v>130</v>
      </c>
      <c r="B50" s="35" t="s">
        <v>129</v>
      </c>
      <c r="C50" s="26">
        <v>100</v>
      </c>
      <c r="D50" s="26">
        <v>100.5</v>
      </c>
      <c r="E50" s="27">
        <f t="shared" si="0"/>
        <v>100.5</v>
      </c>
    </row>
    <row r="51" spans="1:5" s="7" customFormat="1" ht="94.5" x14ac:dyDescent="0.2">
      <c r="A51" s="49" t="s">
        <v>20</v>
      </c>
      <c r="B51" s="22" t="s">
        <v>71</v>
      </c>
      <c r="C51" s="23">
        <f>C52+C54+C56+C62</f>
        <v>897182</v>
      </c>
      <c r="D51" s="23">
        <f>D52+D54+D56+D62+D63</f>
        <v>884052.57227999996</v>
      </c>
      <c r="E51" s="24">
        <f t="shared" si="0"/>
        <v>98.536592606628304</v>
      </c>
    </row>
    <row r="52" spans="1:5" s="7" customFormat="1" ht="63" x14ac:dyDescent="0.2">
      <c r="A52" s="29" t="s">
        <v>21</v>
      </c>
      <c r="B52" s="25" t="s">
        <v>22</v>
      </c>
      <c r="C52" s="26">
        <f>C53</f>
        <v>753800</v>
      </c>
      <c r="D52" s="26">
        <f>D53</f>
        <v>742521.52885</v>
      </c>
      <c r="E52" s="27">
        <f t="shared" si="0"/>
        <v>98.503784671000261</v>
      </c>
    </row>
    <row r="53" spans="1:5" s="7" customFormat="1" ht="78.75" x14ac:dyDescent="0.2">
      <c r="A53" s="35" t="s">
        <v>117</v>
      </c>
      <c r="B53" s="35" t="s">
        <v>115</v>
      </c>
      <c r="C53" s="26">
        <v>753800</v>
      </c>
      <c r="D53" s="26">
        <v>742521.52885</v>
      </c>
      <c r="E53" s="27">
        <f t="shared" si="0"/>
        <v>98.503784671000261</v>
      </c>
    </row>
    <row r="54" spans="1:5" s="7" customFormat="1" ht="78.75" x14ac:dyDescent="0.2">
      <c r="A54" s="29" t="s">
        <v>64</v>
      </c>
      <c r="B54" s="25" t="s">
        <v>65</v>
      </c>
      <c r="C54" s="26">
        <f>C55</f>
        <v>32130</v>
      </c>
      <c r="D54" s="26">
        <f>D55</f>
        <v>32733.911199999999</v>
      </c>
      <c r="E54" s="27">
        <f t="shared" si="0"/>
        <v>101.87958667911609</v>
      </c>
    </row>
    <row r="55" spans="1:5" s="7" customFormat="1" ht="78.75" x14ac:dyDescent="0.2">
      <c r="A55" s="35" t="s">
        <v>118</v>
      </c>
      <c r="B55" s="35" t="s">
        <v>116</v>
      </c>
      <c r="C55" s="26">
        <v>32130</v>
      </c>
      <c r="D55" s="26">
        <v>32733.911199999999</v>
      </c>
      <c r="E55" s="27">
        <f t="shared" si="0"/>
        <v>101.87958667911609</v>
      </c>
    </row>
    <row r="56" spans="1:5" s="7" customFormat="1" ht="47.25" x14ac:dyDescent="0.2">
      <c r="A56" s="32" t="s">
        <v>120</v>
      </c>
      <c r="B56" s="25" t="s">
        <v>119</v>
      </c>
      <c r="C56" s="26">
        <f>C57</f>
        <v>110403</v>
      </c>
      <c r="D56" s="26">
        <f>D57</f>
        <v>107946.95839999999</v>
      </c>
      <c r="E56" s="27">
        <f t="shared" si="0"/>
        <v>97.775385089173298</v>
      </c>
    </row>
    <row r="57" spans="1:5" s="7" customFormat="1" ht="31.5" x14ac:dyDescent="0.2">
      <c r="A57" s="32" t="s">
        <v>165</v>
      </c>
      <c r="B57" s="25" t="s">
        <v>121</v>
      </c>
      <c r="C57" s="26">
        <f>C58+C59+C60+C61</f>
        <v>110403</v>
      </c>
      <c r="D57" s="26">
        <f>D58+D59+D60+D61</f>
        <v>107946.95839999999</v>
      </c>
      <c r="E57" s="27">
        <f t="shared" si="0"/>
        <v>97.775385089173298</v>
      </c>
    </row>
    <row r="58" spans="1:5" s="7" customFormat="1" ht="46.5" customHeight="1" x14ac:dyDescent="0.2">
      <c r="A58" s="35" t="s">
        <v>135</v>
      </c>
      <c r="B58" s="35" t="s">
        <v>122</v>
      </c>
      <c r="C58" s="26">
        <v>30822</v>
      </c>
      <c r="D58" s="26">
        <v>30648.258709999998</v>
      </c>
      <c r="E58" s="27">
        <f t="shared" si="0"/>
        <v>99.436307540068768</v>
      </c>
    </row>
    <row r="59" spans="1:5" s="7" customFormat="1" ht="63" x14ac:dyDescent="0.2">
      <c r="A59" s="35" t="s">
        <v>134</v>
      </c>
      <c r="B59" s="35" t="s">
        <v>123</v>
      </c>
      <c r="C59" s="26">
        <v>4284</v>
      </c>
      <c r="D59" s="26">
        <v>4151.7891600000003</v>
      </c>
      <c r="E59" s="27">
        <f t="shared" si="0"/>
        <v>96.913845938375346</v>
      </c>
    </row>
    <row r="60" spans="1:5" s="7" customFormat="1" ht="47.25" x14ac:dyDescent="0.2">
      <c r="A60" s="35" t="s">
        <v>133</v>
      </c>
      <c r="B60" s="35" t="s">
        <v>124</v>
      </c>
      <c r="C60" s="26">
        <v>64972</v>
      </c>
      <c r="D60" s="26">
        <v>63139.810389999999</v>
      </c>
      <c r="E60" s="27">
        <f t="shared" si="0"/>
        <v>97.180031998399301</v>
      </c>
    </row>
    <row r="61" spans="1:5" s="7" customFormat="1" ht="47.25" x14ac:dyDescent="0.2">
      <c r="A61" s="35" t="s">
        <v>132</v>
      </c>
      <c r="B61" s="35" t="s">
        <v>125</v>
      </c>
      <c r="C61" s="26">
        <v>10325</v>
      </c>
      <c r="D61" s="26">
        <v>10007.10014</v>
      </c>
      <c r="E61" s="27">
        <f t="shared" si="0"/>
        <v>96.921066731234873</v>
      </c>
    </row>
    <row r="62" spans="1:5" s="5" customFormat="1" ht="111" customHeight="1" x14ac:dyDescent="0.2">
      <c r="A62" s="35" t="s">
        <v>284</v>
      </c>
      <c r="B62" s="35" t="s">
        <v>285</v>
      </c>
      <c r="C62" s="26">
        <v>849</v>
      </c>
      <c r="D62" s="26">
        <v>849.09573</v>
      </c>
      <c r="E62" s="27">
        <f t="shared" si="0"/>
        <v>100.01127561837455</v>
      </c>
    </row>
    <row r="63" spans="1:5" s="5" customFormat="1" ht="94.5" customHeight="1" x14ac:dyDescent="0.2">
      <c r="A63" s="35" t="s">
        <v>301</v>
      </c>
      <c r="B63" s="35" t="s">
        <v>302</v>
      </c>
      <c r="C63" s="26">
        <v>0</v>
      </c>
      <c r="D63" s="26">
        <v>1.0781000000000001</v>
      </c>
      <c r="E63" s="27"/>
    </row>
    <row r="64" spans="1:5" s="7" customFormat="1" ht="31.5" x14ac:dyDescent="0.2">
      <c r="A64" s="49" t="s">
        <v>23</v>
      </c>
      <c r="B64" s="22" t="s">
        <v>24</v>
      </c>
      <c r="C64" s="23">
        <f>C65</f>
        <v>10</v>
      </c>
      <c r="D64" s="23">
        <f>D65</f>
        <v>10.308</v>
      </c>
      <c r="E64" s="24">
        <f t="shared" si="0"/>
        <v>103.08</v>
      </c>
    </row>
    <row r="65" spans="1:5" s="7" customFormat="1" ht="47.25" x14ac:dyDescent="0.2">
      <c r="A65" s="29" t="s">
        <v>25</v>
      </c>
      <c r="B65" s="25" t="s">
        <v>58</v>
      </c>
      <c r="C65" s="26">
        <f>C66</f>
        <v>10</v>
      </c>
      <c r="D65" s="26">
        <f>D66</f>
        <v>10.308</v>
      </c>
      <c r="E65" s="27">
        <f t="shared" si="0"/>
        <v>103.08</v>
      </c>
    </row>
    <row r="66" spans="1:5" s="5" customFormat="1" ht="63" x14ac:dyDescent="0.2">
      <c r="A66" s="25" t="s">
        <v>131</v>
      </c>
      <c r="B66" s="25" t="s">
        <v>126</v>
      </c>
      <c r="C66" s="26">
        <v>10</v>
      </c>
      <c r="D66" s="26">
        <v>10.308</v>
      </c>
      <c r="E66" s="27">
        <f t="shared" si="0"/>
        <v>103.08</v>
      </c>
    </row>
    <row r="67" spans="1:5" s="7" customFormat="1" ht="94.5" x14ac:dyDescent="0.2">
      <c r="A67" s="49" t="s">
        <v>49</v>
      </c>
      <c r="B67" s="22" t="s">
        <v>59</v>
      </c>
      <c r="C67" s="23">
        <f>C68</f>
        <v>65302</v>
      </c>
      <c r="D67" s="23">
        <f>D68</f>
        <v>41276.360400000005</v>
      </c>
      <c r="E67" s="24">
        <f t="shared" si="0"/>
        <v>63.208416893816434</v>
      </c>
    </row>
    <row r="68" spans="1:5" s="7" customFormat="1" ht="81" customHeight="1" x14ac:dyDescent="0.2">
      <c r="A68" s="25" t="s">
        <v>166</v>
      </c>
      <c r="B68" s="25" t="s">
        <v>136</v>
      </c>
      <c r="C68" s="26">
        <f>C69+C70+C71</f>
        <v>65302</v>
      </c>
      <c r="D68" s="26">
        <f>D69+D70+D71</f>
        <v>41276.360400000005</v>
      </c>
      <c r="E68" s="27">
        <f t="shared" si="0"/>
        <v>63.208416893816434</v>
      </c>
    </row>
    <row r="69" spans="1:5" s="7" customFormat="1" ht="96.75" customHeight="1" x14ac:dyDescent="0.2">
      <c r="A69" s="51" t="s">
        <v>172</v>
      </c>
      <c r="B69" s="32" t="s">
        <v>227</v>
      </c>
      <c r="C69" s="26">
        <v>65000</v>
      </c>
      <c r="D69" s="26">
        <v>40961.959000000003</v>
      </c>
      <c r="E69" s="27">
        <f t="shared" si="0"/>
        <v>63.018398461538467</v>
      </c>
    </row>
    <row r="70" spans="1:5" s="7" customFormat="1" ht="95.25" customHeight="1" x14ac:dyDescent="0.2">
      <c r="A70" s="51" t="s">
        <v>189</v>
      </c>
      <c r="B70" s="32" t="s">
        <v>190</v>
      </c>
      <c r="C70" s="26">
        <v>0</v>
      </c>
      <c r="D70" s="26">
        <v>0</v>
      </c>
      <c r="E70" s="27" t="e">
        <f t="shared" si="0"/>
        <v>#DIV/0!</v>
      </c>
    </row>
    <row r="71" spans="1:5" s="5" customFormat="1" ht="110.25" x14ac:dyDescent="0.2">
      <c r="A71" s="51" t="s">
        <v>286</v>
      </c>
      <c r="B71" s="32" t="s">
        <v>287</v>
      </c>
      <c r="C71" s="26">
        <v>302</v>
      </c>
      <c r="D71" s="26">
        <v>314.40140000000002</v>
      </c>
      <c r="E71" s="27">
        <f t="shared" si="0"/>
        <v>104.10642384105961</v>
      </c>
    </row>
    <row r="72" spans="1:5" s="7" customFormat="1" ht="15.75" x14ac:dyDescent="0.2">
      <c r="A72" s="52" t="s">
        <v>26</v>
      </c>
      <c r="B72" s="33" t="s">
        <v>27</v>
      </c>
      <c r="C72" s="20">
        <f>C73</f>
        <v>2930</v>
      </c>
      <c r="D72" s="20">
        <f>D73</f>
        <v>2954.86483</v>
      </c>
      <c r="E72" s="21">
        <f t="shared" si="0"/>
        <v>100.84862901023891</v>
      </c>
    </row>
    <row r="73" spans="1:5" s="5" customFormat="1" ht="15.75" x14ac:dyDescent="0.2">
      <c r="A73" s="50" t="s">
        <v>28</v>
      </c>
      <c r="B73" s="31" t="s">
        <v>29</v>
      </c>
      <c r="C73" s="23">
        <v>2930</v>
      </c>
      <c r="D73" s="23">
        <v>2954.86483</v>
      </c>
      <c r="E73" s="24">
        <f t="shared" si="0"/>
        <v>100.84862901023891</v>
      </c>
    </row>
    <row r="74" spans="1:5" s="5" customFormat="1" ht="31.5" x14ac:dyDescent="0.2">
      <c r="A74" s="52" t="s">
        <v>87</v>
      </c>
      <c r="B74" s="33" t="s">
        <v>88</v>
      </c>
      <c r="C74" s="36">
        <f>C75+C81</f>
        <v>17157</v>
      </c>
      <c r="D74" s="36">
        <f>D75+D81</f>
        <v>18532.838040000002</v>
      </c>
      <c r="E74" s="21">
        <f t="shared" si="0"/>
        <v>108.01910613743664</v>
      </c>
    </row>
    <row r="75" spans="1:5" s="5" customFormat="1" ht="15.75" x14ac:dyDescent="0.2">
      <c r="A75" s="50" t="s">
        <v>89</v>
      </c>
      <c r="B75" s="31" t="s">
        <v>90</v>
      </c>
      <c r="C75" s="37">
        <f>C76+C78</f>
        <v>8667</v>
      </c>
      <c r="D75" s="37">
        <f>D76+D78</f>
        <v>9532.2720200000003</v>
      </c>
      <c r="E75" s="24">
        <f t="shared" si="0"/>
        <v>109.98352394138688</v>
      </c>
    </row>
    <row r="76" spans="1:5" s="7" customFormat="1" ht="33.75" customHeight="1" x14ac:dyDescent="0.2">
      <c r="A76" s="51" t="s">
        <v>216</v>
      </c>
      <c r="B76" s="32" t="s">
        <v>213</v>
      </c>
      <c r="C76" s="37">
        <f>C77</f>
        <v>49</v>
      </c>
      <c r="D76" s="37">
        <f>D77</f>
        <v>49.539000000000001</v>
      </c>
      <c r="E76" s="24">
        <f t="shared" si="0"/>
        <v>101.10000000000001</v>
      </c>
    </row>
    <row r="77" spans="1:5" s="7" customFormat="1" ht="48.75" customHeight="1" x14ac:dyDescent="0.2">
      <c r="A77" s="51" t="s">
        <v>215</v>
      </c>
      <c r="B77" s="32" t="s">
        <v>214</v>
      </c>
      <c r="C77" s="38">
        <v>49</v>
      </c>
      <c r="D77" s="38">
        <v>49.539000000000001</v>
      </c>
      <c r="E77" s="27">
        <f t="shared" ref="E77:E141" si="1">D77/C77%</f>
        <v>101.10000000000001</v>
      </c>
    </row>
    <row r="78" spans="1:5" s="7" customFormat="1" ht="31.5" x14ac:dyDescent="0.2">
      <c r="A78" s="25" t="s">
        <v>140</v>
      </c>
      <c r="B78" s="25" t="s">
        <v>139</v>
      </c>
      <c r="C78" s="38">
        <f>C79+C80</f>
        <v>8618</v>
      </c>
      <c r="D78" s="38">
        <f>D79+D80+29.3</f>
        <v>9482.7330199999997</v>
      </c>
      <c r="E78" s="27">
        <f t="shared" si="1"/>
        <v>110.03403365049894</v>
      </c>
    </row>
    <row r="79" spans="1:5" s="5" customFormat="1" ht="47.25" x14ac:dyDescent="0.2">
      <c r="A79" s="35" t="s">
        <v>174</v>
      </c>
      <c r="B79" s="35" t="s">
        <v>137</v>
      </c>
      <c r="C79" s="38">
        <v>18</v>
      </c>
      <c r="D79" s="38">
        <v>19.274999999999999</v>
      </c>
      <c r="E79" s="27">
        <f t="shared" si="1"/>
        <v>107.08333333333333</v>
      </c>
    </row>
    <row r="80" spans="1:5" s="7" customFormat="1" ht="32.25" customHeight="1" x14ac:dyDescent="0.2">
      <c r="A80" s="35" t="s">
        <v>175</v>
      </c>
      <c r="B80" s="35" t="s">
        <v>138</v>
      </c>
      <c r="C80" s="38">
        <v>8600</v>
      </c>
      <c r="D80" s="38">
        <v>9434.1580200000008</v>
      </c>
      <c r="E80" s="27">
        <f t="shared" si="1"/>
        <v>109.69951186046512</v>
      </c>
    </row>
    <row r="81" spans="1:5" s="7" customFormat="1" ht="15.75" x14ac:dyDescent="0.2">
      <c r="A81" s="50" t="s">
        <v>91</v>
      </c>
      <c r="B81" s="31" t="s">
        <v>92</v>
      </c>
      <c r="C81" s="37">
        <f>C82</f>
        <v>8490</v>
      </c>
      <c r="D81" s="37">
        <f>D82</f>
        <v>9000.5660200000002</v>
      </c>
      <c r="E81" s="24">
        <f t="shared" si="1"/>
        <v>106.01373404004711</v>
      </c>
    </row>
    <row r="82" spans="1:5" s="5" customFormat="1" ht="31.5" x14ac:dyDescent="0.2">
      <c r="A82" s="51" t="s">
        <v>173</v>
      </c>
      <c r="B82" s="32" t="s">
        <v>179</v>
      </c>
      <c r="C82" s="38">
        <v>8490</v>
      </c>
      <c r="D82" s="38">
        <v>9000.5660200000002</v>
      </c>
      <c r="E82" s="27">
        <f t="shared" si="1"/>
        <v>106.01373404004711</v>
      </c>
    </row>
    <row r="83" spans="1:5" s="7" customFormat="1" ht="31.5" x14ac:dyDescent="0.2">
      <c r="A83" s="52" t="s">
        <v>30</v>
      </c>
      <c r="B83" s="33" t="s">
        <v>31</v>
      </c>
      <c r="C83" s="20">
        <f>C84+C86+C88</f>
        <v>341297</v>
      </c>
      <c r="D83" s="20">
        <f>D84+D86+D88</f>
        <v>339549.11593000003</v>
      </c>
      <c r="E83" s="21">
        <f t="shared" si="1"/>
        <v>99.487870075037293</v>
      </c>
    </row>
    <row r="84" spans="1:5" s="5" customFormat="1" ht="15.75" x14ac:dyDescent="0.2">
      <c r="A84" s="50" t="s">
        <v>32</v>
      </c>
      <c r="B84" s="31" t="s">
        <v>33</v>
      </c>
      <c r="C84" s="23">
        <f>C85</f>
        <v>18857</v>
      </c>
      <c r="D84" s="23">
        <f>D85</f>
        <v>18969.61276</v>
      </c>
      <c r="E84" s="24">
        <f t="shared" si="1"/>
        <v>100.59719340298032</v>
      </c>
    </row>
    <row r="85" spans="1:5" s="7" customFormat="1" ht="31.5" x14ac:dyDescent="0.2">
      <c r="A85" s="35" t="s">
        <v>142</v>
      </c>
      <c r="B85" s="35" t="s">
        <v>141</v>
      </c>
      <c r="C85" s="26">
        <v>18857</v>
      </c>
      <c r="D85" s="26">
        <v>18969.61276</v>
      </c>
      <c r="E85" s="27">
        <f t="shared" si="1"/>
        <v>100.59719340298032</v>
      </c>
    </row>
    <row r="86" spans="1:5" s="5" customFormat="1" ht="94.5" x14ac:dyDescent="0.2">
      <c r="A86" s="50" t="s">
        <v>53</v>
      </c>
      <c r="B86" s="31" t="s">
        <v>80</v>
      </c>
      <c r="C86" s="23">
        <f>C87</f>
        <v>249200</v>
      </c>
      <c r="D86" s="23">
        <f>D87</f>
        <v>247041.53718000001</v>
      </c>
      <c r="E86" s="24">
        <f t="shared" si="1"/>
        <v>99.133843170144473</v>
      </c>
    </row>
    <row r="87" spans="1:5" s="7" customFormat="1" ht="94.5" x14ac:dyDescent="0.2">
      <c r="A87" s="35" t="s">
        <v>144</v>
      </c>
      <c r="B87" s="35" t="s">
        <v>143</v>
      </c>
      <c r="C87" s="26">
        <v>249200</v>
      </c>
      <c r="D87" s="26">
        <v>247041.53718000001</v>
      </c>
      <c r="E87" s="27">
        <f t="shared" si="1"/>
        <v>99.133843170144473</v>
      </c>
    </row>
    <row r="88" spans="1:5" s="7" customFormat="1" ht="31.5" x14ac:dyDescent="0.2">
      <c r="A88" s="49" t="s">
        <v>45</v>
      </c>
      <c r="B88" s="22" t="s">
        <v>72</v>
      </c>
      <c r="C88" s="23">
        <f>C89+C93+C91</f>
        <v>73240</v>
      </c>
      <c r="D88" s="23">
        <f>D89+D93+D91</f>
        <v>73537.965989999997</v>
      </c>
      <c r="E88" s="24">
        <f t="shared" si="1"/>
        <v>100.40683504915347</v>
      </c>
    </row>
    <row r="89" spans="1:5" s="7" customFormat="1" ht="31.5" x14ac:dyDescent="0.2">
      <c r="A89" s="29" t="s">
        <v>46</v>
      </c>
      <c r="B89" s="25" t="s">
        <v>34</v>
      </c>
      <c r="C89" s="26">
        <f>C90</f>
        <v>12240</v>
      </c>
      <c r="D89" s="26">
        <f>D90</f>
        <v>12498.71321</v>
      </c>
      <c r="E89" s="27">
        <f t="shared" si="1"/>
        <v>102.11367001633987</v>
      </c>
    </row>
    <row r="90" spans="1:5" s="7" customFormat="1" ht="47.25" x14ac:dyDescent="0.2">
      <c r="A90" s="35" t="s">
        <v>146</v>
      </c>
      <c r="B90" s="35" t="s">
        <v>145</v>
      </c>
      <c r="C90" s="26">
        <v>12240</v>
      </c>
      <c r="D90" s="26">
        <v>12498.71321</v>
      </c>
      <c r="E90" s="27">
        <f t="shared" si="1"/>
        <v>102.11367001633987</v>
      </c>
    </row>
    <row r="91" spans="1:5" s="7" customFormat="1" ht="63" x14ac:dyDescent="0.2">
      <c r="A91" s="35" t="s">
        <v>244</v>
      </c>
      <c r="B91" s="35" t="s">
        <v>245</v>
      </c>
      <c r="C91" s="26">
        <f>C92</f>
        <v>23100</v>
      </c>
      <c r="D91" s="26">
        <f>D92</f>
        <v>22962.17469</v>
      </c>
      <c r="E91" s="27">
        <f t="shared" si="1"/>
        <v>99.403353636363633</v>
      </c>
    </row>
    <row r="92" spans="1:5" s="7" customFormat="1" ht="78.75" x14ac:dyDescent="0.2">
      <c r="A92" s="35" t="s">
        <v>246</v>
      </c>
      <c r="B92" s="35" t="s">
        <v>247</v>
      </c>
      <c r="C92" s="26">
        <v>23100</v>
      </c>
      <c r="D92" s="26">
        <v>22962.17469</v>
      </c>
      <c r="E92" s="27">
        <f t="shared" si="1"/>
        <v>99.403353636363633</v>
      </c>
    </row>
    <row r="93" spans="1:5" s="7" customFormat="1" ht="78.75" x14ac:dyDescent="0.2">
      <c r="A93" s="29" t="s">
        <v>86</v>
      </c>
      <c r="B93" s="25" t="s">
        <v>180</v>
      </c>
      <c r="C93" s="26">
        <f>C94</f>
        <v>37900</v>
      </c>
      <c r="D93" s="26">
        <f>D94</f>
        <v>38077.078090000003</v>
      </c>
      <c r="E93" s="27">
        <f t="shared" si="1"/>
        <v>100.46722451187335</v>
      </c>
    </row>
    <row r="94" spans="1:5" s="7" customFormat="1" ht="94.5" x14ac:dyDescent="0.2">
      <c r="A94" s="35" t="s">
        <v>148</v>
      </c>
      <c r="B94" s="35" t="s">
        <v>147</v>
      </c>
      <c r="C94" s="39">
        <v>37900</v>
      </c>
      <c r="D94" s="39">
        <v>38077.078090000003</v>
      </c>
      <c r="E94" s="27">
        <f t="shared" si="1"/>
        <v>100.46722451187335</v>
      </c>
    </row>
    <row r="95" spans="1:5" s="7" customFormat="1" ht="15.75" x14ac:dyDescent="0.2">
      <c r="A95" s="48" t="s">
        <v>35</v>
      </c>
      <c r="B95" s="19" t="s">
        <v>73</v>
      </c>
      <c r="C95" s="40">
        <f>SUM(C96:C106)</f>
        <v>352942</v>
      </c>
      <c r="D95" s="40">
        <f>SUM(D96:D106)</f>
        <v>362652.01379</v>
      </c>
      <c r="E95" s="21">
        <f t="shared" si="1"/>
        <v>102.75116415445031</v>
      </c>
    </row>
    <row r="96" spans="1:5" s="7" customFormat="1" ht="31.5" x14ac:dyDescent="0.2">
      <c r="A96" s="35" t="s">
        <v>150</v>
      </c>
      <c r="B96" s="35" t="s">
        <v>149</v>
      </c>
      <c r="C96" s="39">
        <v>1151</v>
      </c>
      <c r="D96" s="39">
        <v>1540.6779799999999</v>
      </c>
      <c r="E96" s="24">
        <f t="shared" si="1"/>
        <v>133.85560208514335</v>
      </c>
    </row>
    <row r="97" spans="1:5" s="7" customFormat="1" ht="63" x14ac:dyDescent="0.2">
      <c r="A97" s="35" t="s">
        <v>152</v>
      </c>
      <c r="B97" s="35" t="s">
        <v>151</v>
      </c>
      <c r="C97" s="39">
        <v>408</v>
      </c>
      <c r="D97" s="39">
        <v>427.81857000000002</v>
      </c>
      <c r="E97" s="27">
        <f t="shared" si="1"/>
        <v>104.85749264705883</v>
      </c>
    </row>
    <row r="98" spans="1:5" s="7" customFormat="1" ht="64.5" customHeight="1" x14ac:dyDescent="0.2">
      <c r="A98" s="35" t="s">
        <v>276</v>
      </c>
      <c r="B98" s="35" t="s">
        <v>277</v>
      </c>
      <c r="C98" s="39">
        <v>369</v>
      </c>
      <c r="D98" s="39">
        <v>384.5</v>
      </c>
      <c r="E98" s="27">
        <f t="shared" si="1"/>
        <v>104.20054200542006</v>
      </c>
    </row>
    <row r="99" spans="1:5" s="7" customFormat="1" ht="31.5" x14ac:dyDescent="0.2">
      <c r="A99" s="35" t="s">
        <v>169</v>
      </c>
      <c r="B99" s="35" t="s">
        <v>168</v>
      </c>
      <c r="C99" s="39">
        <v>703</v>
      </c>
      <c r="D99" s="39">
        <v>687.46392000000003</v>
      </c>
      <c r="E99" s="27">
        <f t="shared" si="1"/>
        <v>97.790031294452348</v>
      </c>
    </row>
    <row r="100" spans="1:5" s="7" customFormat="1" ht="111.75" customHeight="1" x14ac:dyDescent="0.2">
      <c r="A100" s="25" t="s">
        <v>171</v>
      </c>
      <c r="B100" s="25" t="s">
        <v>153</v>
      </c>
      <c r="C100" s="39">
        <v>108545</v>
      </c>
      <c r="D100" s="39">
        <v>110541.86626</v>
      </c>
      <c r="E100" s="27">
        <f t="shared" si="1"/>
        <v>101.83966673729789</v>
      </c>
    </row>
    <row r="101" spans="1:5" s="7" customFormat="1" ht="64.5" customHeight="1" x14ac:dyDescent="0.2">
      <c r="A101" s="25" t="s">
        <v>303</v>
      </c>
      <c r="B101" s="25" t="s">
        <v>304</v>
      </c>
      <c r="C101" s="39">
        <v>0</v>
      </c>
      <c r="D101" s="39">
        <v>100</v>
      </c>
      <c r="E101" s="27"/>
    </row>
    <row r="102" spans="1:5" s="7" customFormat="1" ht="31.5" x14ac:dyDescent="0.2">
      <c r="A102" s="25" t="s">
        <v>156</v>
      </c>
      <c r="B102" s="35" t="s">
        <v>154</v>
      </c>
      <c r="C102" s="39">
        <v>1440</v>
      </c>
      <c r="D102" s="39">
        <v>1447.723</v>
      </c>
      <c r="E102" s="27">
        <f t="shared" si="1"/>
        <v>100.53631944444444</v>
      </c>
    </row>
    <row r="103" spans="1:5" s="7" customFormat="1" ht="33.75" customHeight="1" x14ac:dyDescent="0.2">
      <c r="A103" s="32" t="s">
        <v>288</v>
      </c>
      <c r="B103" s="41" t="s">
        <v>289</v>
      </c>
      <c r="C103" s="39">
        <v>120</v>
      </c>
      <c r="D103" s="39">
        <v>120</v>
      </c>
      <c r="E103" s="27">
        <f t="shared" si="1"/>
        <v>100</v>
      </c>
    </row>
    <row r="104" spans="1:5" s="7" customFormat="1" ht="94.5" x14ac:dyDescent="0.2">
      <c r="A104" s="25" t="s">
        <v>274</v>
      </c>
      <c r="B104" s="35" t="s">
        <v>275</v>
      </c>
      <c r="C104" s="39">
        <v>4020</v>
      </c>
      <c r="D104" s="39">
        <v>4093.0821500000002</v>
      </c>
      <c r="E104" s="27">
        <f t="shared" si="1"/>
        <v>101.81796393034826</v>
      </c>
    </row>
    <row r="105" spans="1:5" s="7" customFormat="1" ht="94.5" x14ac:dyDescent="0.2">
      <c r="A105" s="32" t="s">
        <v>290</v>
      </c>
      <c r="B105" s="41" t="s">
        <v>291</v>
      </c>
      <c r="C105" s="39">
        <v>220</v>
      </c>
      <c r="D105" s="39">
        <v>220.13504</v>
      </c>
      <c r="E105" s="27">
        <f t="shared" si="1"/>
        <v>100.06138181818181</v>
      </c>
    </row>
    <row r="106" spans="1:5" s="7" customFormat="1" ht="31.5" x14ac:dyDescent="0.2">
      <c r="A106" s="25" t="s">
        <v>157</v>
      </c>
      <c r="B106" s="35" t="s">
        <v>155</v>
      </c>
      <c r="C106" s="39">
        <v>235966</v>
      </c>
      <c r="D106" s="39">
        <v>243088.74687</v>
      </c>
      <c r="E106" s="27">
        <f t="shared" si="1"/>
        <v>103.01854795606147</v>
      </c>
    </row>
    <row r="107" spans="1:5" s="7" customFormat="1" ht="15.75" x14ac:dyDescent="0.2">
      <c r="A107" s="48" t="s">
        <v>36</v>
      </c>
      <c r="B107" s="19" t="s">
        <v>37</v>
      </c>
      <c r="C107" s="40">
        <f>C108</f>
        <v>108319</v>
      </c>
      <c r="D107" s="40">
        <f>D108</f>
        <v>108369.52572000001</v>
      </c>
      <c r="E107" s="21">
        <f t="shared" si="1"/>
        <v>100.04664529768554</v>
      </c>
    </row>
    <row r="108" spans="1:5" s="7" customFormat="1" ht="15.75" x14ac:dyDescent="0.2">
      <c r="A108" s="49" t="s">
        <v>38</v>
      </c>
      <c r="B108" s="22" t="s">
        <v>37</v>
      </c>
      <c r="C108" s="42">
        <f>C109</f>
        <v>108319</v>
      </c>
      <c r="D108" s="42">
        <f>D109</f>
        <v>108369.52572000001</v>
      </c>
      <c r="E108" s="24">
        <f t="shared" si="1"/>
        <v>100.04664529768554</v>
      </c>
    </row>
    <row r="109" spans="1:5" s="7" customFormat="1" ht="15.75" x14ac:dyDescent="0.2">
      <c r="A109" s="25" t="s">
        <v>167</v>
      </c>
      <c r="B109" s="28" t="s">
        <v>158</v>
      </c>
      <c r="C109" s="43">
        <v>108319</v>
      </c>
      <c r="D109" s="43">
        <v>108369.52572000001</v>
      </c>
      <c r="E109" s="27">
        <f t="shared" si="1"/>
        <v>100.04664529768554</v>
      </c>
    </row>
    <row r="110" spans="1:5" s="7" customFormat="1" ht="37.5" x14ac:dyDescent="0.2">
      <c r="A110" s="47" t="s">
        <v>39</v>
      </c>
      <c r="B110" s="16" t="s">
        <v>40</v>
      </c>
      <c r="C110" s="54">
        <f>C111+C156+C152</f>
        <v>7251462.3597400002</v>
      </c>
      <c r="D110" s="54">
        <f>D111+D156+D152</f>
        <v>6898085.9000500003</v>
      </c>
      <c r="E110" s="18">
        <f t="shared" si="1"/>
        <v>95.126824878083355</v>
      </c>
    </row>
    <row r="111" spans="1:5" s="7" customFormat="1" ht="31.5" x14ac:dyDescent="0.2">
      <c r="A111" s="29" t="s">
        <v>41</v>
      </c>
      <c r="B111" s="25" t="s">
        <v>84</v>
      </c>
      <c r="C111" s="55">
        <f>C134+C112+C147</f>
        <v>7247318.3597400002</v>
      </c>
      <c r="D111" s="55">
        <f>D134+D112+D147</f>
        <v>6893942.9528700002</v>
      </c>
      <c r="E111" s="27">
        <f t="shared" si="1"/>
        <v>95.12405293476472</v>
      </c>
    </row>
    <row r="112" spans="1:5" s="7" customFormat="1" ht="31.5" x14ac:dyDescent="0.2">
      <c r="A112" s="48" t="s">
        <v>198</v>
      </c>
      <c r="B112" s="19" t="s">
        <v>74</v>
      </c>
      <c r="C112" s="53">
        <f>C113+C116+C118+C124+C128+C132+C130+C126+C120+C122</f>
        <v>2999594.3597400002</v>
      </c>
      <c r="D112" s="53">
        <f>D113+D116+D118+D124+D128+D132+D130+D126+D120+D122</f>
        <v>2668561.5230900003</v>
      </c>
      <c r="E112" s="21">
        <f t="shared" si="1"/>
        <v>88.96407990716807</v>
      </c>
    </row>
    <row r="113" spans="1:5" s="7" customFormat="1" ht="81.75" customHeight="1" x14ac:dyDescent="0.2">
      <c r="A113" s="56" t="s">
        <v>191</v>
      </c>
      <c r="B113" s="57" t="s">
        <v>184</v>
      </c>
      <c r="C113" s="58">
        <f>C114</f>
        <v>226029</v>
      </c>
      <c r="D113" s="58">
        <f>D114</f>
        <v>202704.93823999999</v>
      </c>
      <c r="E113" s="59">
        <f t="shared" si="1"/>
        <v>89.680942817072136</v>
      </c>
    </row>
    <row r="114" spans="1:5" s="7" customFormat="1" ht="78.75" customHeight="1" x14ac:dyDescent="0.2">
      <c r="A114" s="29" t="s">
        <v>192</v>
      </c>
      <c r="B114" s="25" t="s">
        <v>185</v>
      </c>
      <c r="C114" s="55">
        <v>226029</v>
      </c>
      <c r="D114" s="55">
        <v>202704.93823999999</v>
      </c>
      <c r="E114" s="27">
        <f t="shared" si="1"/>
        <v>89.680942817072136</v>
      </c>
    </row>
    <row r="115" spans="1:5" s="7" customFormat="1" ht="49.5" customHeight="1" x14ac:dyDescent="0.2">
      <c r="A115" s="60" t="s">
        <v>193</v>
      </c>
      <c r="B115" s="61" t="s">
        <v>188</v>
      </c>
      <c r="C115" s="62"/>
      <c r="D115" s="62"/>
      <c r="E115" s="63"/>
    </row>
    <row r="116" spans="1:5" s="7" customFormat="1" ht="79.5" customHeight="1" x14ac:dyDescent="0.2">
      <c r="A116" s="29" t="s">
        <v>224</v>
      </c>
      <c r="B116" s="25" t="s">
        <v>218</v>
      </c>
      <c r="C116" s="55">
        <f>C117</f>
        <v>87854.092999999993</v>
      </c>
      <c r="D116" s="55">
        <f>D117</f>
        <v>54152.711060000001</v>
      </c>
      <c r="E116" s="27">
        <f t="shared" si="1"/>
        <v>61.639371838942104</v>
      </c>
    </row>
    <row r="117" spans="1:5" s="7" customFormat="1" ht="80.25" customHeight="1" x14ac:dyDescent="0.2">
      <c r="A117" s="29" t="s">
        <v>223</v>
      </c>
      <c r="B117" s="25" t="s">
        <v>217</v>
      </c>
      <c r="C117" s="55">
        <v>87854.092999999993</v>
      </c>
      <c r="D117" s="55">
        <v>54152.711060000001</v>
      </c>
      <c r="E117" s="27">
        <f t="shared" si="1"/>
        <v>61.639371838942104</v>
      </c>
    </row>
    <row r="118" spans="1:5" s="7" customFormat="1" ht="47.25" x14ac:dyDescent="0.2">
      <c r="A118" s="32" t="s">
        <v>238</v>
      </c>
      <c r="B118" s="25" t="s">
        <v>230</v>
      </c>
      <c r="C118" s="55">
        <f>C119</f>
        <v>6420.4467400000003</v>
      </c>
      <c r="D118" s="55">
        <f>D119</f>
        <v>6420.4467400000003</v>
      </c>
      <c r="E118" s="27">
        <f t="shared" si="1"/>
        <v>100</v>
      </c>
    </row>
    <row r="119" spans="1:5" s="7" customFormat="1" ht="46.5" customHeight="1" x14ac:dyDescent="0.2">
      <c r="A119" s="32" t="s">
        <v>239</v>
      </c>
      <c r="B119" s="25" t="s">
        <v>231</v>
      </c>
      <c r="C119" s="55">
        <v>6420.4467400000003</v>
      </c>
      <c r="D119" s="55">
        <v>6420.4467400000003</v>
      </c>
      <c r="E119" s="27">
        <f t="shared" si="1"/>
        <v>100</v>
      </c>
    </row>
    <row r="120" spans="1:5" s="7" customFormat="1" ht="48.75" customHeight="1" x14ac:dyDescent="0.2">
      <c r="A120" s="32" t="s">
        <v>255</v>
      </c>
      <c r="B120" s="25" t="s">
        <v>254</v>
      </c>
      <c r="C120" s="55">
        <f>C121</f>
        <v>6468</v>
      </c>
      <c r="D120" s="55">
        <f>D121</f>
        <v>6468</v>
      </c>
      <c r="E120" s="27">
        <f t="shared" si="1"/>
        <v>99.999999999999986</v>
      </c>
    </row>
    <row r="121" spans="1:5" s="7" customFormat="1" ht="53.25" customHeight="1" x14ac:dyDescent="0.2">
      <c r="A121" s="32" t="s">
        <v>256</v>
      </c>
      <c r="B121" s="25" t="s">
        <v>257</v>
      </c>
      <c r="C121" s="55">
        <v>6468</v>
      </c>
      <c r="D121" s="55">
        <v>6468</v>
      </c>
      <c r="E121" s="27">
        <f t="shared" si="1"/>
        <v>99.999999999999986</v>
      </c>
    </row>
    <row r="122" spans="1:5" s="7" customFormat="1" ht="47.25" x14ac:dyDescent="0.2">
      <c r="A122" s="32" t="s">
        <v>260</v>
      </c>
      <c r="B122" s="25" t="s">
        <v>261</v>
      </c>
      <c r="C122" s="55">
        <v>5388.72</v>
      </c>
      <c r="D122" s="55">
        <f>D123</f>
        <v>5388.71</v>
      </c>
      <c r="E122" s="27">
        <f t="shared" si="1"/>
        <v>99.999814427173803</v>
      </c>
    </row>
    <row r="123" spans="1:5" s="7" customFormat="1" ht="45.75" customHeight="1" x14ac:dyDescent="0.2">
      <c r="A123" s="32" t="s">
        <v>258</v>
      </c>
      <c r="B123" s="25" t="s">
        <v>259</v>
      </c>
      <c r="C123" s="55">
        <v>5388.72</v>
      </c>
      <c r="D123" s="55">
        <v>5388.71</v>
      </c>
      <c r="E123" s="27">
        <f t="shared" si="1"/>
        <v>99.999814427173803</v>
      </c>
    </row>
    <row r="124" spans="1:5" s="7" customFormat="1" ht="31.5" x14ac:dyDescent="0.2">
      <c r="A124" s="32" t="s">
        <v>243</v>
      </c>
      <c r="B124" s="25" t="s">
        <v>240</v>
      </c>
      <c r="C124" s="55">
        <f>C125</f>
        <v>10374.6</v>
      </c>
      <c r="D124" s="55">
        <f>D125</f>
        <v>10373.783170000001</v>
      </c>
      <c r="E124" s="27">
        <f t="shared" si="1"/>
        <v>99.992126636207658</v>
      </c>
    </row>
    <row r="125" spans="1:5" s="7" customFormat="1" ht="31.5" x14ac:dyDescent="0.2">
      <c r="A125" s="32" t="s">
        <v>242</v>
      </c>
      <c r="B125" s="25" t="s">
        <v>241</v>
      </c>
      <c r="C125" s="55">
        <v>10374.6</v>
      </c>
      <c r="D125" s="55">
        <v>10373.783170000001</v>
      </c>
      <c r="E125" s="27">
        <f t="shared" si="1"/>
        <v>99.992126636207658</v>
      </c>
    </row>
    <row r="126" spans="1:5" s="7" customFormat="1" ht="31.5" x14ac:dyDescent="0.2">
      <c r="A126" s="32" t="s">
        <v>250</v>
      </c>
      <c r="B126" s="25" t="s">
        <v>252</v>
      </c>
      <c r="C126" s="55">
        <f>C127</f>
        <v>3200</v>
      </c>
      <c r="D126" s="55">
        <f>D127</f>
        <v>3200</v>
      </c>
      <c r="E126" s="27">
        <f t="shared" si="1"/>
        <v>100</v>
      </c>
    </row>
    <row r="127" spans="1:5" s="7" customFormat="1" ht="29.25" customHeight="1" x14ac:dyDescent="0.2">
      <c r="A127" s="32" t="s">
        <v>251</v>
      </c>
      <c r="B127" s="25" t="s">
        <v>253</v>
      </c>
      <c r="C127" s="55">
        <v>3200</v>
      </c>
      <c r="D127" s="55">
        <v>3200</v>
      </c>
      <c r="E127" s="27">
        <f t="shared" si="1"/>
        <v>100</v>
      </c>
    </row>
    <row r="128" spans="1:5" s="7" customFormat="1" ht="63" x14ac:dyDescent="0.2">
      <c r="A128" s="51" t="s">
        <v>194</v>
      </c>
      <c r="B128" s="28" t="s">
        <v>186</v>
      </c>
      <c r="C128" s="55">
        <f>C129</f>
        <v>310082.11</v>
      </c>
      <c r="D128" s="55">
        <f>D129</f>
        <v>310082.09814999998</v>
      </c>
      <c r="E128" s="27">
        <f t="shared" si="1"/>
        <v>99.999996178431587</v>
      </c>
    </row>
    <row r="129" spans="1:5" s="7" customFormat="1" ht="65.25" customHeight="1" x14ac:dyDescent="0.2">
      <c r="A129" s="51" t="s">
        <v>195</v>
      </c>
      <c r="B129" s="28" t="s">
        <v>187</v>
      </c>
      <c r="C129" s="55">
        <v>310082.11</v>
      </c>
      <c r="D129" s="55">
        <v>310082.09814999998</v>
      </c>
      <c r="E129" s="27">
        <f t="shared" si="1"/>
        <v>99.999996178431587</v>
      </c>
    </row>
    <row r="130" spans="1:5" s="7" customFormat="1" ht="47.25" x14ac:dyDescent="0.2">
      <c r="A130" s="51" t="s">
        <v>219</v>
      </c>
      <c r="B130" s="28" t="s">
        <v>221</v>
      </c>
      <c r="C130" s="55">
        <f>C131</f>
        <v>45860</v>
      </c>
      <c r="D130" s="55">
        <f>D131</f>
        <v>24668.040069999999</v>
      </c>
      <c r="E130" s="27">
        <f t="shared" si="1"/>
        <v>53.789882402965546</v>
      </c>
    </row>
    <row r="131" spans="1:5" s="7" customFormat="1" ht="35.25" customHeight="1" x14ac:dyDescent="0.2">
      <c r="A131" s="51" t="s">
        <v>220</v>
      </c>
      <c r="B131" s="28" t="s">
        <v>222</v>
      </c>
      <c r="C131" s="55">
        <v>45860</v>
      </c>
      <c r="D131" s="55">
        <v>24668.040069999999</v>
      </c>
      <c r="E131" s="27">
        <f t="shared" si="1"/>
        <v>53.789882402965546</v>
      </c>
    </row>
    <row r="132" spans="1:5" s="7" customFormat="1" ht="15.75" x14ac:dyDescent="0.2">
      <c r="A132" s="29" t="s">
        <v>196</v>
      </c>
      <c r="B132" s="25" t="s">
        <v>54</v>
      </c>
      <c r="C132" s="55">
        <f>C133</f>
        <v>2297917.39</v>
      </c>
      <c r="D132" s="55">
        <f>D133</f>
        <v>2045102.7956600001</v>
      </c>
      <c r="E132" s="27">
        <f t="shared" si="1"/>
        <v>88.998099085711686</v>
      </c>
    </row>
    <row r="133" spans="1:5" s="7" customFormat="1" ht="15.75" x14ac:dyDescent="0.2">
      <c r="A133" s="29" t="s">
        <v>197</v>
      </c>
      <c r="B133" s="28" t="s">
        <v>159</v>
      </c>
      <c r="C133" s="55">
        <v>2297917.39</v>
      </c>
      <c r="D133" s="55">
        <v>2045102.7956600001</v>
      </c>
      <c r="E133" s="27">
        <f t="shared" si="1"/>
        <v>88.998099085711686</v>
      </c>
    </row>
    <row r="134" spans="1:5" s="7" customFormat="1" ht="31.5" x14ac:dyDescent="0.2">
      <c r="A134" s="48" t="s">
        <v>199</v>
      </c>
      <c r="B134" s="19" t="s">
        <v>85</v>
      </c>
      <c r="C134" s="53">
        <f>C135+C137+C139+C145+C141+C143</f>
        <v>4031518</v>
      </c>
      <c r="D134" s="53">
        <f>D135+D137+D139+D145+D141+D143</f>
        <v>4009184.0410500001</v>
      </c>
      <c r="E134" s="21">
        <f t="shared" si="1"/>
        <v>99.446016142058653</v>
      </c>
    </row>
    <row r="135" spans="1:5" s="7" customFormat="1" ht="47.25" x14ac:dyDescent="0.2">
      <c r="A135" s="29" t="s">
        <v>200</v>
      </c>
      <c r="B135" s="25" t="s">
        <v>44</v>
      </c>
      <c r="C135" s="55">
        <f>C136</f>
        <v>36444</v>
      </c>
      <c r="D135" s="55">
        <f>D136</f>
        <v>33192.400300000001</v>
      </c>
      <c r="E135" s="27">
        <f t="shared" si="1"/>
        <v>91.077818845351771</v>
      </c>
    </row>
    <row r="136" spans="1:5" s="7" customFormat="1" ht="47.25" x14ac:dyDescent="0.2">
      <c r="A136" s="29" t="s">
        <v>201</v>
      </c>
      <c r="B136" s="25" t="s">
        <v>160</v>
      </c>
      <c r="C136" s="55">
        <v>36444</v>
      </c>
      <c r="D136" s="55">
        <v>33192.400300000001</v>
      </c>
      <c r="E136" s="27">
        <f t="shared" si="1"/>
        <v>91.077818845351771</v>
      </c>
    </row>
    <row r="137" spans="1:5" s="7" customFormat="1" ht="31.5" customHeight="1" x14ac:dyDescent="0.2">
      <c r="A137" s="29" t="s">
        <v>202</v>
      </c>
      <c r="B137" s="25" t="s">
        <v>60</v>
      </c>
      <c r="C137" s="55">
        <f>C138</f>
        <v>184682</v>
      </c>
      <c r="D137" s="55">
        <f>D138</f>
        <v>184292.65163000001</v>
      </c>
      <c r="E137" s="27">
        <f t="shared" si="1"/>
        <v>99.78917903748065</v>
      </c>
    </row>
    <row r="138" spans="1:5" s="7" customFormat="1" ht="33" customHeight="1" x14ac:dyDescent="0.2">
      <c r="A138" s="29" t="s">
        <v>203</v>
      </c>
      <c r="B138" s="25" t="s">
        <v>161</v>
      </c>
      <c r="C138" s="55">
        <v>184682</v>
      </c>
      <c r="D138" s="55">
        <v>184292.65163000001</v>
      </c>
      <c r="E138" s="27">
        <f t="shared" si="1"/>
        <v>99.78917903748065</v>
      </c>
    </row>
    <row r="139" spans="1:5" s="7" customFormat="1" ht="78.75" x14ac:dyDescent="0.2">
      <c r="A139" s="29" t="s">
        <v>204</v>
      </c>
      <c r="B139" s="25" t="s">
        <v>75</v>
      </c>
      <c r="C139" s="55">
        <f>C140</f>
        <v>94838</v>
      </c>
      <c r="D139" s="55">
        <f>D140</f>
        <v>94060.631999999998</v>
      </c>
      <c r="E139" s="27">
        <f t="shared" si="1"/>
        <v>99.180320124844471</v>
      </c>
    </row>
    <row r="140" spans="1:5" s="7" customFormat="1" ht="78.75" x14ac:dyDescent="0.2">
      <c r="A140" s="29" t="s">
        <v>205</v>
      </c>
      <c r="B140" s="25" t="s">
        <v>162</v>
      </c>
      <c r="C140" s="55">
        <v>94838</v>
      </c>
      <c r="D140" s="55">
        <v>94060.631999999998</v>
      </c>
      <c r="E140" s="27">
        <f t="shared" si="1"/>
        <v>99.180320124844471</v>
      </c>
    </row>
    <row r="141" spans="1:5" s="7" customFormat="1" ht="63" x14ac:dyDescent="0.2">
      <c r="A141" s="29" t="s">
        <v>206</v>
      </c>
      <c r="B141" s="25" t="s">
        <v>79</v>
      </c>
      <c r="C141" s="55">
        <f>C142</f>
        <v>43525</v>
      </c>
      <c r="D141" s="55">
        <f>D142</f>
        <v>43523.7</v>
      </c>
      <c r="E141" s="27">
        <f t="shared" si="1"/>
        <v>99.997013210798386</v>
      </c>
    </row>
    <row r="142" spans="1:5" s="7" customFormat="1" ht="63" x14ac:dyDescent="0.2">
      <c r="A142" s="29" t="s">
        <v>207</v>
      </c>
      <c r="B142" s="25" t="s">
        <v>163</v>
      </c>
      <c r="C142" s="55">
        <v>43525</v>
      </c>
      <c r="D142" s="55">
        <v>43523.7</v>
      </c>
      <c r="E142" s="27">
        <f t="shared" ref="E142:E158" si="2">D142/C142%</f>
        <v>99.997013210798386</v>
      </c>
    </row>
    <row r="143" spans="1:5" s="7" customFormat="1" ht="63" x14ac:dyDescent="0.2">
      <c r="A143" s="29" t="s">
        <v>262</v>
      </c>
      <c r="B143" s="25" t="s">
        <v>263</v>
      </c>
      <c r="C143" s="55">
        <f>C144</f>
        <v>42</v>
      </c>
      <c r="D143" s="55">
        <f>D144</f>
        <v>0</v>
      </c>
      <c r="E143" s="27">
        <f t="shared" si="2"/>
        <v>0</v>
      </c>
    </row>
    <row r="144" spans="1:5" s="7" customFormat="1" ht="63" x14ac:dyDescent="0.2">
      <c r="A144" s="29" t="s">
        <v>264</v>
      </c>
      <c r="B144" s="25" t="s">
        <v>265</v>
      </c>
      <c r="C144" s="55">
        <v>42</v>
      </c>
      <c r="D144" s="55">
        <v>0</v>
      </c>
      <c r="E144" s="27">
        <f t="shared" si="2"/>
        <v>0</v>
      </c>
    </row>
    <row r="145" spans="1:5" s="7" customFormat="1" ht="15.75" x14ac:dyDescent="0.2">
      <c r="A145" s="29" t="s">
        <v>208</v>
      </c>
      <c r="B145" s="25" t="s">
        <v>42</v>
      </c>
      <c r="C145" s="55">
        <f>C146</f>
        <v>3671987</v>
      </c>
      <c r="D145" s="55">
        <f>D146</f>
        <v>3654114.6571200001</v>
      </c>
      <c r="E145" s="27">
        <f t="shared" si="2"/>
        <v>99.513278699516093</v>
      </c>
    </row>
    <row r="146" spans="1:5" s="7" customFormat="1" ht="15.75" x14ac:dyDescent="0.2">
      <c r="A146" s="29" t="s">
        <v>209</v>
      </c>
      <c r="B146" s="25" t="s">
        <v>176</v>
      </c>
      <c r="C146" s="55">
        <f>3657677+14310</f>
        <v>3671987</v>
      </c>
      <c r="D146" s="55">
        <v>3654114.6571200001</v>
      </c>
      <c r="E146" s="27">
        <f t="shared" si="2"/>
        <v>99.513278699516093</v>
      </c>
    </row>
    <row r="147" spans="1:5" s="7" customFormat="1" ht="15.75" x14ac:dyDescent="0.2">
      <c r="A147" s="48" t="s">
        <v>211</v>
      </c>
      <c r="B147" s="19" t="s">
        <v>181</v>
      </c>
      <c r="C147" s="53">
        <f>C150+C148</f>
        <v>216206</v>
      </c>
      <c r="D147" s="53">
        <f>D150+D148</f>
        <v>216197.38873000001</v>
      </c>
      <c r="E147" s="21">
        <f t="shared" si="2"/>
        <v>99.996017099432947</v>
      </c>
    </row>
    <row r="148" spans="1:5" s="7" customFormat="1" ht="31.5" x14ac:dyDescent="0.2">
      <c r="A148" s="29" t="s">
        <v>280</v>
      </c>
      <c r="B148" s="25" t="s">
        <v>281</v>
      </c>
      <c r="C148" s="55">
        <f>C149</f>
        <v>50</v>
      </c>
      <c r="D148" s="55">
        <f>D149</f>
        <v>50</v>
      </c>
      <c r="E148" s="27">
        <f t="shared" si="2"/>
        <v>100</v>
      </c>
    </row>
    <row r="149" spans="1:5" s="7" customFormat="1" ht="31.5" x14ac:dyDescent="0.2">
      <c r="A149" s="29" t="s">
        <v>282</v>
      </c>
      <c r="B149" s="25" t="s">
        <v>283</v>
      </c>
      <c r="C149" s="55">
        <v>50</v>
      </c>
      <c r="D149" s="55">
        <v>50</v>
      </c>
      <c r="E149" s="27">
        <f t="shared" si="2"/>
        <v>100</v>
      </c>
    </row>
    <row r="150" spans="1:5" s="7" customFormat="1" ht="31.5" x14ac:dyDescent="0.2">
      <c r="A150" s="29" t="s">
        <v>210</v>
      </c>
      <c r="B150" s="25" t="s">
        <v>182</v>
      </c>
      <c r="C150" s="55">
        <f>C151</f>
        <v>216156</v>
      </c>
      <c r="D150" s="55">
        <f>D151</f>
        <v>216147.38873000001</v>
      </c>
      <c r="E150" s="27">
        <f t="shared" si="2"/>
        <v>99.996016178130617</v>
      </c>
    </row>
    <row r="151" spans="1:5" s="7" customFormat="1" ht="31.5" x14ac:dyDescent="0.2">
      <c r="A151" s="29" t="s">
        <v>212</v>
      </c>
      <c r="B151" s="25" t="s">
        <v>183</v>
      </c>
      <c r="C151" s="55">
        <v>216156</v>
      </c>
      <c r="D151" s="55">
        <v>216147.38873000001</v>
      </c>
      <c r="E151" s="27">
        <f t="shared" si="2"/>
        <v>99.996016178130617</v>
      </c>
    </row>
    <row r="152" spans="1:5" s="7" customFormat="1" ht="78.75" x14ac:dyDescent="0.2">
      <c r="A152" s="48" t="s">
        <v>266</v>
      </c>
      <c r="B152" s="19" t="s">
        <v>267</v>
      </c>
      <c r="C152" s="64">
        <f>C153+C154+C155</f>
        <v>7590</v>
      </c>
      <c r="D152" s="64">
        <f>D153+D154+D155</f>
        <v>7591.0082499999999</v>
      </c>
      <c r="E152" s="21">
        <f t="shared" si="2"/>
        <v>100.0132839262187</v>
      </c>
    </row>
    <row r="153" spans="1:5" s="7" customFormat="1" ht="31.5" x14ac:dyDescent="0.2">
      <c r="A153" s="29" t="s">
        <v>268</v>
      </c>
      <c r="B153" s="25" t="s">
        <v>269</v>
      </c>
      <c r="C153" s="55">
        <v>3008</v>
      </c>
      <c r="D153" s="55">
        <v>3008.1637000000001</v>
      </c>
      <c r="E153" s="27">
        <f t="shared" si="2"/>
        <v>100.00544215425532</v>
      </c>
    </row>
    <row r="154" spans="1:5" s="7" customFormat="1" ht="47.25" x14ac:dyDescent="0.2">
      <c r="A154" s="29" t="s">
        <v>270</v>
      </c>
      <c r="B154" s="25" t="s">
        <v>271</v>
      </c>
      <c r="C154" s="55">
        <v>145</v>
      </c>
      <c r="D154" s="55">
        <v>145</v>
      </c>
      <c r="E154" s="27">
        <f t="shared" si="2"/>
        <v>100</v>
      </c>
    </row>
    <row r="155" spans="1:5" s="7" customFormat="1" ht="31.5" x14ac:dyDescent="0.2">
      <c r="A155" s="29" t="s">
        <v>272</v>
      </c>
      <c r="B155" s="65" t="s">
        <v>273</v>
      </c>
      <c r="C155" s="55">
        <v>4437</v>
      </c>
      <c r="D155" s="55">
        <v>4437.8445499999998</v>
      </c>
      <c r="E155" s="27">
        <f t="shared" si="2"/>
        <v>100.01903425738111</v>
      </c>
    </row>
    <row r="156" spans="1:5" ht="47.25" x14ac:dyDescent="0.2">
      <c r="A156" s="48" t="s">
        <v>225</v>
      </c>
      <c r="B156" s="19" t="s">
        <v>226</v>
      </c>
      <c r="C156" s="53">
        <f>C157</f>
        <v>-3446</v>
      </c>
      <c r="D156" s="53">
        <f>D157</f>
        <v>-3448.0610700000002</v>
      </c>
      <c r="E156" s="21">
        <f t="shared" si="2"/>
        <v>100.05981050493325</v>
      </c>
    </row>
    <row r="157" spans="1:5" s="4" customFormat="1" ht="47.25" x14ac:dyDescent="0.2">
      <c r="A157" s="29" t="s">
        <v>279</v>
      </c>
      <c r="B157" s="25" t="s">
        <v>278</v>
      </c>
      <c r="C157" s="55">
        <v>-3446</v>
      </c>
      <c r="D157" s="55">
        <v>-3448.0610700000002</v>
      </c>
      <c r="E157" s="27">
        <f t="shared" si="2"/>
        <v>100.05981050493325</v>
      </c>
    </row>
    <row r="158" spans="1:5" s="67" customFormat="1" ht="18.75" x14ac:dyDescent="0.3">
      <c r="A158" s="70" t="s">
        <v>43</v>
      </c>
      <c r="B158" s="71"/>
      <c r="C158" s="66">
        <f>C110+C5</f>
        <v>14982017.35974</v>
      </c>
      <c r="D158" s="66">
        <f>D110+D5</f>
        <v>14579668.543670001</v>
      </c>
      <c r="E158" s="18">
        <f t="shared" si="2"/>
        <v>97.31445501357382</v>
      </c>
    </row>
    <row r="160" spans="1:5" s="67" customFormat="1" ht="37.5" customHeight="1" x14ac:dyDescent="0.3">
      <c r="A160" s="72" t="s">
        <v>228</v>
      </c>
      <c r="B160" s="72"/>
      <c r="D160" s="68" t="s">
        <v>229</v>
      </c>
    </row>
  </sheetData>
  <mergeCells count="3">
    <mergeCell ref="A2:D2"/>
    <mergeCell ref="A158:B158"/>
    <mergeCell ref="A160:B160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ФУМОКр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Котяй О.В.</dc:creator>
  <cp:lastModifiedBy>Новиков И</cp:lastModifiedBy>
  <cp:lastPrinted>2020-03-24T08:30:25Z</cp:lastPrinted>
  <dcterms:created xsi:type="dcterms:W3CDTF">2007-10-30T09:17:59Z</dcterms:created>
  <dcterms:modified xsi:type="dcterms:W3CDTF">2020-07-27T06:41:44Z</dcterms:modified>
</cp:coreProperties>
</file>