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Результат" sheetId="1" r:id="rId1"/>
  </sheets>
  <definedNames/>
  <calcPr fullCalcOnLoad="1"/>
</workbook>
</file>

<file path=xl/sharedStrings.xml><?xml version="1.0" encoding="utf-8"?>
<sst xmlns="http://schemas.openxmlformats.org/spreadsheetml/2006/main" count="318" uniqueCount="306">
  <si>
    <t>НАЛОГОВЫЕ И НЕНАЛОГОВЫЕ ДОХОДЫ</t>
  </si>
  <si>
    <t>БЕЗВОЗМЕЗДНЫЕ ПОСТУПЛЕНИЯ</t>
  </si>
  <si>
    <t>НАЛОГИ НА ПРИБЫЛЬ, ДОХОДЫ</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</si>
  <si>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</si>
  <si>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</si>
  <si>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</si>
  <si>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НА СОВОКУПНЫЙ ДОХОД</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</si>
  <si>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</si>
  <si>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</si>
  <si>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Налог, взимаемый в связи с применением патентной системы налогообложения</t>
  </si>
  <si>
    <t>НАЛОГИ НА ИМУЩЕСТВО</t>
  </si>
  <si>
    <t>Налог на имущество физических лиц</t>
  </si>
  <si>
    <t>Земельный налог</t>
  </si>
  <si>
    <t>Прочие неналоговые доходы</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</si>
  <si>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</si>
  <si>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</si>
  <si>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</si>
  <si>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</si>
  <si>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Иные межбюджетные трансферты</t>
  </si>
  <si>
    <t>Приложение 1</t>
  </si>
  <si>
    <t>Код дохода</t>
  </si>
  <si>
    <t>Наименование кода дохода</t>
  </si>
  <si>
    <t>План (тыс.рублей)</t>
  </si>
  <si>
    <t>Исполнено               (тыс. рублей)</t>
  </si>
  <si>
    <t>Процент исполнения</t>
  </si>
  <si>
    <t>1 00 00 000 00 0000 000</t>
  </si>
  <si>
    <t>Налоговые доходы</t>
  </si>
  <si>
    <t>1 01 00 000 00 0000 000</t>
  </si>
  <si>
    <t>1 01 02 000 01 0000 110</t>
  </si>
  <si>
    <t>1 03 00 000 00 0000 000</t>
  </si>
  <si>
    <t>1 03 02 000 01 0000 110</t>
  </si>
  <si>
    <t>1 03 02 231 01 0000 110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</si>
  <si>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</si>
  <si>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</si>
  <si>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</si>
  <si>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</si>
  <si>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</si>
  <si>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</si>
  <si>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</si>
  <si>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1 05 00 000 00 0000 000</t>
  </si>
  <si>
    <t>1 05 01 000 00 0000 110</t>
  </si>
  <si>
    <t>Налог, взимаемый с налогоплательщиков, выбравших в качестве объекта налогообложения доходы</t>
  </si>
  <si>
    <t>1 05 02 000 02 0000 110</t>
  </si>
  <si>
    <t>1 05 02 010 02 0000 110</t>
  </si>
  <si>
    <t>1 05 04 000 02 0000 110</t>
  </si>
  <si>
    <t>1 05 04 010 02 0000 110</t>
  </si>
  <si>
    <t>Налог, взимаемый в связи с применением патентной системы налогообложения, зачисляемый в бюджеты городских округов</t>
  </si>
  <si>
    <t>1 06 00 000 00 0000 000</t>
  </si>
  <si>
    <t>1 06 01 000 00 0000 110</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</si>
  <si>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</si>
  <si>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</si>
  <si>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1 06 06 000 00 0000 110</t>
  </si>
  <si>
    <t>1 06 06 032 04 0000 110</t>
  </si>
  <si>
    <t>Земельный налог с организаций, обладающих земельным участком, расположенным в границах городских округов</t>
  </si>
  <si>
    <t>1 06 06 042 04 0000 110</t>
  </si>
  <si>
    <t>Земельный налог с физических лиц, обладающих земельным участком, расположенным в границах городских округов</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</si>
  <si>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</si>
  <si>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</si>
  <si>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</si>
  <si>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</si>
  <si>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</si>
  <si>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</si>
  <si>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</si>
  <si>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</si>
  <si>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</si>
  <si>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Государственная пошлина за выдачу разрешения на установку рекламной конструкции</t>
  </si>
  <si>
    <t>1 10 00 000 00 0000 000</t>
  </si>
  <si>
    <t>Неналоговые доходы</t>
  </si>
  <si>
    <t>1 11 00 000 00 0000 000</t>
  </si>
  <si>
    <t>ДОХОДЫ ОТ ИСПОЛЬЗОВАНИЯ ИМУЩЕСТВА, НАХОДЯЩЕГОСЯ В ГОСУДАРСТВЕННОЙ И МУНИЦИПАЛЬНОЙ СОБСТВЕННОСТИ</t>
  </si>
  <si>
    <t>1 11 01 000 00 0000 120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</si>
  <si>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</si>
  <si>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1 11 01 040 04 0000 120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</si>
  <si>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</si>
  <si>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</si>
  <si>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</si>
  <si>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</si>
  <si>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</si>
  <si>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1 11 05 024 04 0000 120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</si>
  <si>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</si>
  <si>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1 11 05 074 04 0000 120</t>
  </si>
  <si>
    <t>Доходы от сдачи в аренду имущества, составляющего казну городских округов (за исключением земельных участков)</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</si>
  <si>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</si>
  <si>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</si>
  <si>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</si>
  <si>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</si>
  <si>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1 11 05 324 04 0000 120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</si>
  <si>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</si>
  <si>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1 11 08 000 00 0000 120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</si>
  <si>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</si>
  <si>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1 11 08 040 04 0000 120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</si>
  <si>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</si>
  <si>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</si>
  <si>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</si>
  <si>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</si>
  <si>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</si>
  <si>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1 11 09 080 04 0000 120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</si>
  <si>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</si>
  <si>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1 12 00 000 00 0000 000</t>
  </si>
  <si>
    <t>ПЛАТЕЖИ ПРИ ПОЛЬЗОВАНИИ ПРИРОДНЫМИ РЕСУРСАМИ</t>
  </si>
  <si>
    <t>1 12 01 000 01 0000 120</t>
  </si>
  <si>
    <t>Плата за негативное воздействие на окружающую среду</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</si>
  <si>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</si>
  <si>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</si>
  <si>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</si>
  <si>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</si>
  <si>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</si>
  <si>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</si>
  <si>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1 13 01 994 04 0000 130</t>
  </si>
  <si>
    <t>Прочие доходы от оказания платных услуг (работ) получателями средств бюджетов городских округов</t>
  </si>
  <si>
    <t>1 13 02 000 00 0000 130</t>
  </si>
  <si>
    <t>Доходы от компенсации затрат государства</t>
  </si>
  <si>
    <t>1 13 02 994 04 0000 130</t>
  </si>
  <si>
    <t>Прочие доходы от компенсации затрат бюджетов городских округов</t>
  </si>
  <si>
    <t>1 14 00 000 00 0000 000</t>
  </si>
  <si>
    <t>ДОХОДЫ ОТ ПРОДАЖИ МАТЕРИАЛЬНЫХ И НЕМАТЕРИАЛЬНЫХ АКТИВОВ</t>
  </si>
  <si>
    <t>1 14 01 000 00 0000 410</t>
  </si>
  <si>
    <t>Доходы от продажи квартир</t>
  </si>
  <si>
    <t>1 14 01 040 04 0000 410</t>
  </si>
  <si>
    <t>Доходы от продажи квартир, находящихся в собственности городских округов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</si>
  <si>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</si>
  <si>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</si>
  <si>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</si>
  <si>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</si>
  <si>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</si>
  <si>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</si>
  <si>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</si>
  <si>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</si>
  <si>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1 14 06 024 04 0000 430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</si>
  <si>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</si>
  <si>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</si>
  <si>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</si>
  <si>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</si>
  <si>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</si>
  <si>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1 16 00 000 00 0000 000</t>
  </si>
  <si>
    <t>ШТРАФЫ, САНКЦИИ, ВОЗМЕЩЕНИЕ УЩЕРБА</t>
  </si>
  <si>
    <t>1 16 01 000 01 0000 140</t>
  </si>
  <si>
    <t>Административные штрафы, установленные Кодексом Российской Федерации об административных правонарушениях</t>
  </si>
  <si>
    <t>1 16 02 000 02 0000 140</t>
  </si>
  <si>
    <t>Административные штрафы, установленные законами субъектов Российской Федерации об административных правонарушениях</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</si>
  <si>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</si>
  <si>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</si>
  <si>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</si>
  <si>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</si>
  <si>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1 16 07 090 04 0000 140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</si>
  <si>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</si>
  <si>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1 16 11 000 01 0000 140</t>
  </si>
  <si>
    <t>Платежи, уплачиваемые в целях возмещения вреда</t>
  </si>
  <si>
    <t>1 17 00 000 00 0000 000</t>
  </si>
  <si>
    <t>ПРОЧИЕ НЕНАЛОГОВЫЕ ДОХОДЫ</t>
  </si>
  <si>
    <t>1 17 05 000 00 0000 180</t>
  </si>
  <si>
    <t>1 17 05 040 04 0000 180</t>
  </si>
  <si>
    <t>Прочие неналоговые доходы бюджетов городских округов</t>
  </si>
  <si>
    <t>1 17 15 000 00 0000 150</t>
  </si>
  <si>
    <t>Инициативные платежи</t>
  </si>
  <si>
    <t>1 17 15 020 04 0000 150</t>
  </si>
  <si>
    <t>Инициативные платежи, зачисляемые в бюджеты городских округов</t>
  </si>
  <si>
    <t>2 00 00 000 00 0000 000</t>
  </si>
  <si>
    <t>2 02 00 000 00 0000 000</t>
  </si>
  <si>
    <t>2 02 10 000 00 0000 150</t>
  </si>
  <si>
    <t>2 02 20 000 00 0000 150</t>
  </si>
  <si>
    <t>2 02 20 077 04 0000 150</t>
  </si>
  <si>
    <t>Субсидии бюджетам городских округов на софинансирование капитальных вложений в объекты муниципальной собственности</t>
  </si>
  <si>
    <t>2 02 20 216 04 0000 150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</si>
  <si>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</si>
  <si>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2 02 25 304 04 0000 150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</si>
  <si>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</si>
  <si>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2 02 25 305 04 0000 150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</si>
  <si>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</si>
  <si>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2 02 25 497 04 0000 150</t>
  </si>
  <si>
    <t>Субсидии бюджетам городских округов на реализацию мероприятий по обеспечению жильем молодых семей</t>
  </si>
  <si>
    <t>2 02 25 519 04 0000 150</t>
  </si>
  <si>
    <t>Субсидии бюджетам городских округов на поддержку отрасли культуры</t>
  </si>
  <si>
    <t>2 02 29 999 04 2901 150</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</si>
  <si>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</si>
  <si>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2 02 29 999 04 2903 150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</si>
  <si>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</si>
  <si>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2 02 29 999 04 2904 150</t>
  </si>
  <si>
    <t>Прочие субсидии бюджетам городских округов (на мероприятия по организации отдыха детей в каникулярное время)</t>
  </si>
  <si>
    <t>2 02 29 999 04 2906 150</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</si>
  <si>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</si>
  <si>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2 02 29 999 04 2909 150</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</si>
  <si>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</si>
  <si>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2 02 29 999 04 2911 150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</si>
  <si>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</si>
  <si>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2 02 29 999 04 2914 150</t>
  </si>
  <si>
    <t>Прочие субсидии бюджетам городских округов (на софинансирование расходов на организацию деятельности МФЦ)</t>
  </si>
  <si>
    <t>2 02 29 999 04 2919 150</t>
  </si>
  <si>
    <t>Прочие субсидии бюджетам городских округов (на благоустройство лесопарковых зон)</t>
  </si>
  <si>
    <t>2 02 29 999 04 2920 150</t>
  </si>
  <si>
    <t>Прочие субсидии бюджетам городских округов (на устройство и капитальный ремонт систем наружного освещения в рамках реализации проекта «Светлый город»)</t>
  </si>
  <si>
    <t>2 02 29 999 04 2921 150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</si>
  <si>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</si>
  <si>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2 02 29 999 04 2922 150</t>
  </si>
  <si>
    <t>Прочие субсидии бюджетам городских округов (на ремонт дворовых территорий)</t>
  </si>
  <si>
    <t>2 02 29 999 04 2930 150</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</si>
  <si>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</si>
  <si>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2 02 29 999 04 2933 150</t>
  </si>
  <si>
    <t>Прочие субсидии бюджетам городских округов (создание и ремонт пешеходных коммуникаций)</t>
  </si>
  <si>
    <t>2 02 29 999 04 2939 150</t>
  </si>
  <si>
    <t>Прочие субсидии бюджетам городских округов (на реализацию проектов граждан, сформированных в рамках практик инициативного бюджетирования)</t>
  </si>
  <si>
    <t>2 02 30 000 00 0000 150</t>
  </si>
  <si>
    <t>2 02 30 024 04 3001 150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</si>
  <si>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</si>
  <si>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2 02 30 024 04 3002 150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</si>
  <si>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</si>
  <si>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2 02 30 024 04 3003 150</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</si>
  <si>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</si>
  <si>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2 02 30 024 04 3004 150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</si>
  <si>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t>
  </si>
  <si>
    <t>2 02 30 024 04 3005 150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</si>
  <si>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</si>
  <si>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2 02 30 024 04 3006 150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</si>
  <si>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</si>
  <si>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2 02 30 024 04 3007 150</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</si>
  <si>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</si>
  <si>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2 02 30 024 04 3008 150</t>
  </si>
  <si>
    <t>Субвенции бюджетам городских округов на выполнение передаваемых полномочий субъектов Российской Федерации (для осуществления государственных полномочий Московской области в области земельных отношений)</t>
  </si>
  <si>
    <t>2 02 30 024 04 3009 150</t>
  </si>
  <si>
    <t>Субвенции бюджетам городских округов на выполнение передаваемых полномочий субъектов Российской Федерации (для осуществления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</si>
  <si>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2 02 30 024 04 3010 150</t>
  </si>
  <si>
    <t xml:space="preserve">Субвенции бюджетам городских округов на выполнение передаваемых полномочий субъектов Российской Федерации (для осуществления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 </t>
  </si>
  <si>
    <t>2 02 30 029 04 0000 150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</si>
  <si>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</si>
  <si>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</si>
  <si>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</si>
  <si>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</si>
  <si>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</si>
  <si>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2 02 35 303 04 0000 150</t>
  </si>
  <si>
    <t>2 02 39 999 04 3901 150</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</si>
  <si>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</si>
  <si>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2 02 39 999 04 3902 150</t>
  </si>
  <si>
    <t>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</si>
  <si>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2 02 40 000 00 0000 150</t>
  </si>
  <si>
    <t>2 02 49 999 04 4905 150</t>
  </si>
  <si>
    <t>Прочие межбюджетные трансферты, передаваемые бюджетам городских округов (на 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</si>
  <si>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2 02 49 999 04 4906 150</t>
  </si>
  <si>
    <t>2 02 49 999 04 4907 150</t>
  </si>
  <si>
    <t>2 02 49 999 04 4908 150</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</si>
  <si>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</si>
  <si>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</si>
  <si>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</si>
  <si>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</si>
  <si>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2 18 04 010 04 0000 150</t>
  </si>
  <si>
    <t>Доходы бюджетов городских округов от возврата бюджетными учреждениями остатков субсидий прошлых лет</t>
  </si>
  <si>
    <t>2 18 04 030 04 0000 150</t>
  </si>
  <si>
    <t>Доходы бюджетов городских округов от возврата иными организациями остатков субсидий прошлых лет</t>
  </si>
  <si>
    <t xml:space="preserve">ИТОГО  </t>
  </si>
  <si>
    <t>Начальник финансового управления</t>
  </si>
  <si>
    <t>Н.А. Гереш</t>
  </si>
  <si>
    <t>Налог, взимаемый в связи с применением специального налогового режима "Автоматизированная упрощенная система налогообложения"</t>
  </si>
  <si>
    <t>Доходы  бюджета городского округа Красногорск за 2023 год</t>
  </si>
  <si>
    <t>1 05 01 011 01 0000 110</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</si>
  <si>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</si>
  <si>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</si>
  <si>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1 05 07 000 01 0000 110</t>
  </si>
  <si>
    <t>1 16 01 130 01 0000 140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</si>
  <si>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</si>
  <si>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</si>
  <si>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</si>
  <si>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</si>
  <si>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</si>
  <si>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</si>
  <si>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</si>
  <si>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</si>
  <si>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</si>
  <si>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</si>
  <si>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</si>
  <si>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1 16 11 050 01 0000 140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</si>
  <si>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</si>
  <si>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1 16 18 000 02 0000 140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</si>
  <si>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</si>
  <si>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2 02 19 999 04 0001 150</t>
  </si>
  <si>
    <t>Прочие дотации бюджетам городских округов (на поощрение муниципальных управленческих команд)</t>
  </si>
  <si>
    <t>2 02 19 999 04 0002 150</t>
  </si>
  <si>
    <t>Прочие дотации бюджетам городских округов (на поощрение органов местного самоуправления городских округов Московской области за достижение наилучших значений показателей по отдельным направлениям развития городских округов Московской области)</t>
  </si>
  <si>
    <t>2 02 19 999 04 9000 150</t>
  </si>
  <si>
    <t>Прочие дотации бюджетам городских округов (прочие дотации)</t>
  </si>
  <si>
    <t>2 02 25 786 04 0000 150</t>
  </si>
  <si>
    <t>Субсидии бюджетам городских округов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</si>
  <si>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2 02 29 999 04 2912 150</t>
  </si>
  <si>
    <t>Прочие субсидии бюджетам городских округов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</si>
  <si>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2 02 29 999 04 2913 150</t>
  </si>
  <si>
    <t>Прочие субсидии бюджетам городских округов (на реализацию мероприятий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</si>
  <si>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2 02 29 999 04 2936 150</t>
  </si>
  <si>
    <t>Прочие субсидии бюджетам городских округов (на строительство (реконструкцию) канализационных коллекторов, канализационных насосных станций)</t>
  </si>
  <si>
    <t>2 02 29 999 04 2940 150</t>
  </si>
  <si>
    <t>Прочие субсидии бюджетам городских округов (на строительство и реконструкцию объектов теплоснабжения)</t>
  </si>
  <si>
    <t>2 02 29 999 04 2941 150</t>
  </si>
  <si>
    <t>Прочие субсидии бюджетам городских округов (на строительство и реконструкцию сетей водоснабжения, водоотведения, теплоснабжения)</t>
  </si>
  <si>
    <t>2 02 29 999 04 2944 150</t>
  </si>
  <si>
    <t>Прочие субсидии бюджетам городских округов (на развитие хоккея)</t>
  </si>
  <si>
    <t>2 02 35 134 04 0000 150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</si>
  <si>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</si>
  <si>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2 02 35 179 04 0000 150</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</si>
  <si>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</si>
  <si>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</si>
  <si>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2 02 45 424 04 0000 150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</si>
  <si>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</si>
  <si>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2 02 45 519 04 0000 150</t>
  </si>
  <si>
    <t>Межбюджетные трансферты, передаваемые бюджетам городских округов на поддержку отрасли культуры</t>
  </si>
  <si>
    <t>Прочие межбюджетные трансферты, передаваемые бюджетам городских округов (на финансирование организаций дополнительного образования сферы культуры, направленное на социальную поддержку одаренных детей)</t>
  </si>
  <si>
    <t>Прочие межбюджетные трансферты, передаваемые бюджетам городских округов (на сохранение достигнутого уровня заработной платы работников муниципальных учреждений культуры)</t>
  </si>
  <si>
    <t>Прочие межбюджетные трансферты, передаваемые бюджетам городских округов (на сохранение достигнутого уровня заработной платы работников отдельных категорий работников в сферах здравоохранения, культуры)</t>
  </si>
  <si>
    <t>2 02 49 999 04 4909 150</t>
  </si>
  <si>
    <t>Прочие межбюджетные трансферты, передаваемые бюджетам городских округов (на 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</si>
</sst>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gt;=0.005]#,##0.00000,;[Red][&lt;=-0.005]\-#,##0.00000,;#,##0.00000,"/>
    <numFmt numFmtId="175" formatCode="#,##0.00000_ ;[Red]\-#,##0.00000\ "/>
    <numFmt numFmtId="176" formatCode="0.0"/>
    <numFmt numFmtId="177" formatCode="0.00000"/>
    <numFmt numFmtId="178" formatCode="#,##0.00000"/>
  </numFmts>
  <fonts count="43">
    <font>
      <sz val="11"/>
      <color theme="1"/>
      <name val="Calibri"/>
      <family val="2"/>
    </font>
    <font>
      <sz val="11"/>
      <color indexed="8"/>
      <name val="Calibri"/>
      <family val="2"/>
    </font>
    <font>
      <sz val="10"/>
      <name val="Arial"/>
      <family val="2"/>
    </font>
    <font>
      <sz val="10"/>
      <color indexed="8"/>
      <name val="Arial"/>
      <family val="2"/>
    </font>
    <font>
      <b/>
      <sz val="8"/>
      <color indexed="8"/>
      <name val="Arial"/>
      <family val="2"/>
    </font>
    <font>
      <sz val="8"/>
      <color indexed="8"/>
      <name val="Arial"/>
      <family val="2"/>
    </font>
    <font>
      <sz val="8"/>
      <name val="Arial"/>
      <family val="2"/>
    </font>
    <font>
      <b/>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32" borderId="0" applyNumberFormat="0" applyBorder="0" applyAlignment="0" applyProtection="0"/>
  </cellStyleXfs>
  <cellXfs count="34">
    <xf numFmtId="0" fontId="0" fillId="0" borderId="0" xfId="0" applyFont="1" applyAlignment="1">
      <alignment/>
    </xf>
    <xf numFmtId="178" fontId="7" fillId="0" borderId="10" xfId="0" applyNumberFormat="1" applyFont="1" applyFill="1" applyBorder="1" applyAlignment="1">
      <alignment vertical="center"/>
    </xf>
    <xf numFmtId="178" fontId="4" fillId="0" borderId="11" xfId="0" applyNumberFormat="1" applyFont="1" applyFill="1" applyBorder="1" applyAlignment="1">
      <alignment horizontal="right" vertical="center"/>
    </xf>
    <xf numFmtId="4" fontId="4" fillId="0" borderId="10" xfId="0" applyNumberFormat="1" applyFont="1" applyFill="1" applyBorder="1" applyAlignment="1">
      <alignment vertical="center"/>
    </xf>
    <xf numFmtId="178" fontId="5" fillId="0" borderId="11" xfId="0" applyNumberFormat="1" applyFont="1" applyFill="1" applyBorder="1" applyAlignment="1">
      <alignment horizontal="right" vertical="center"/>
    </xf>
    <xf numFmtId="4" fontId="5" fillId="0" borderId="10" xfId="0" applyNumberFormat="1" applyFont="1" applyFill="1" applyBorder="1" applyAlignment="1">
      <alignment vertical="center"/>
    </xf>
    <xf numFmtId="178" fontId="6" fillId="0" borderId="11" xfId="0" applyNumberFormat="1" applyFont="1" applyFill="1" applyBorder="1" applyAlignment="1">
      <alignment vertical="center"/>
    </xf>
    <xf numFmtId="178" fontId="7" fillId="0" borderId="11" xfId="0" applyNumberFormat="1" applyFont="1" applyFill="1" applyBorder="1" applyAlignment="1">
      <alignment vertical="center"/>
    </xf>
    <xf numFmtId="178" fontId="7" fillId="0" borderId="0" xfId="0" applyNumberFormat="1" applyFont="1" applyFill="1" applyAlignment="1">
      <alignment vertical="center"/>
    </xf>
    <xf numFmtId="178" fontId="6" fillId="0" borderId="0" xfId="0" applyNumberFormat="1" applyFont="1" applyFill="1" applyAlignment="1">
      <alignment vertical="center"/>
    </xf>
    <xf numFmtId="178" fontId="4" fillId="0" borderId="10" xfId="0" applyNumberFormat="1" applyFont="1" applyFill="1" applyBorder="1" applyAlignment="1">
      <alignment horizontal="right" vertical="center"/>
    </xf>
    <xf numFmtId="0" fontId="3" fillId="0" borderId="0" xfId="52" applyFont="1" applyFill="1">
      <alignment/>
      <protection/>
    </xf>
    <xf numFmtId="0" fontId="2" fillId="0" borderId="0" xfId="52" applyFill="1">
      <alignment/>
      <protection/>
    </xf>
    <xf numFmtId="0" fontId="4" fillId="0" borderId="0" xfId="52" applyFont="1" applyFill="1" applyAlignment="1">
      <alignment horizontal="center" wrapText="1"/>
      <protection/>
    </xf>
    <xf numFmtId="0" fontId="4" fillId="0" borderId="10" xfId="52" applyFont="1" applyFill="1" applyBorder="1" applyAlignment="1">
      <alignment horizontal="center" vertical="center" wrapText="1"/>
      <protection/>
    </xf>
    <xf numFmtId="0" fontId="4" fillId="0" borderId="10" xfId="52" applyFont="1" applyFill="1" applyBorder="1" applyAlignment="1">
      <alignment horizontal="center" vertical="center" wrapText="1"/>
      <protection/>
    </xf>
    <xf numFmtId="177" fontId="2" fillId="0" borderId="0" xfId="52" applyNumberFormat="1" applyFill="1">
      <alignment/>
      <protection/>
    </xf>
    <xf numFmtId="178" fontId="6" fillId="0" borderId="10" xfId="0" applyNumberFormat="1" applyFont="1" applyFill="1" applyBorder="1" applyAlignment="1">
      <alignment vertical="center"/>
    </xf>
    <xf numFmtId="175" fontId="2" fillId="0" borderId="0" xfId="52" applyNumberFormat="1" applyFill="1">
      <alignment/>
      <protection/>
    </xf>
    <xf numFmtId="178" fontId="5" fillId="0" borderId="10" xfId="0" applyNumberFormat="1" applyFont="1" applyFill="1" applyBorder="1" applyAlignment="1">
      <alignment vertical="center"/>
    </xf>
    <xf numFmtId="0" fontId="3" fillId="0" borderId="0" xfId="52" applyFont="1" applyFill="1">
      <alignment/>
      <protection/>
    </xf>
    <xf numFmtId="0" fontId="2" fillId="0" borderId="0" xfId="52" applyFont="1" applyFill="1">
      <alignment/>
      <protection/>
    </xf>
    <xf numFmtId="0" fontId="41" fillId="0" borderId="0" xfId="52" applyFont="1" applyFill="1" applyAlignment="1">
      <alignment horizontal="right" wrapText="1"/>
      <protection/>
    </xf>
    <xf numFmtId="0" fontId="4"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10" xfId="52" applyFont="1" applyFill="1" applyBorder="1" applyAlignment="1">
      <alignment horizontal="center" vertical="center"/>
      <protection/>
    </xf>
    <xf numFmtId="0" fontId="42" fillId="0" borderId="0" xfId="52" applyFont="1" applyFill="1" applyAlignment="1">
      <alignment horizontal="center" vertical="center" wrapText="1"/>
      <protection/>
    </xf>
    <xf numFmtId="0" fontId="4" fillId="0" borderId="10" xfId="52" applyFont="1" applyFill="1" applyBorder="1" applyAlignment="1">
      <alignment horizontal="center" vertical="center"/>
      <protection/>
    </xf>
    <xf numFmtId="0" fontId="4" fillId="0" borderId="10" xfId="52" applyFont="1" applyFill="1" applyBorder="1" applyAlignment="1">
      <alignment horizontal="center" vertical="center" wrapText="1"/>
      <protection/>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41" fillId="0" borderId="0" xfId="52" applyFont="1" applyFill="1" applyAlignment="1">
      <alignment horizontal="left" wrapText="1"/>
      <protection/>
    </xf>
    <xf numFmtId="0" fontId="4" fillId="0" borderId="10" xfId="0" applyFont="1" applyFill="1"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62"/>
  <sheetViews>
    <sheetView tabSelected="1" zoomScalePageLayoutView="0" workbookViewId="0" topLeftCell="A109">
      <selection activeCell="H161" sqref="H161"/>
    </sheetView>
  </sheetViews>
  <sheetFormatPr defaultColWidth="9.140625" defaultRowHeight="15"/>
  <cols>
    <col min="1" max="2" width="9.140625" style="12" customWidth="1"/>
    <col min="3" max="3" width="59.57421875" style="12" customWidth="1"/>
    <col min="4" max="4" width="14.57421875" style="12" customWidth="1"/>
    <col min="5" max="5" width="13.7109375" style="12" customWidth="1"/>
    <col min="6" max="6" width="14.57421875" style="12" customWidth="1"/>
    <col min="7" max="7" width="19.140625" style="12" customWidth="1"/>
    <col min="8" max="16384" width="9.140625" style="12" customWidth="1"/>
  </cols>
  <sheetData>
    <row r="1" spans="1:6" ht="12.75">
      <c r="A1" s="11"/>
      <c r="B1" s="11"/>
      <c r="C1" s="11"/>
      <c r="D1" s="11"/>
      <c r="E1" s="11"/>
      <c r="F1" s="11" t="s">
        <v>19</v>
      </c>
    </row>
    <row r="2" spans="1:6" ht="12.75">
      <c r="A2" s="26" t="s">
        <v>251</v>
      </c>
      <c r="B2" s="26"/>
      <c r="C2" s="26"/>
      <c r="D2" s="26"/>
      <c r="E2" s="26"/>
      <c r="F2" s="26"/>
    </row>
    <row r="3" spans="1:6" ht="12.75">
      <c r="A3" s="13"/>
      <c r="B3" s="13"/>
      <c r="C3" s="13"/>
      <c r="D3" s="13"/>
      <c r="E3" s="13"/>
      <c r="F3" s="13"/>
    </row>
    <row r="4" spans="1:6" ht="22.5">
      <c r="A4" s="27" t="s">
        <v>20</v>
      </c>
      <c r="B4" s="27"/>
      <c r="C4" s="25" t="s">
        <v>21</v>
      </c>
      <c r="D4" s="14" t="s">
        <v>22</v>
      </c>
      <c r="E4" s="14" t="s">
        <v>23</v>
      </c>
      <c r="F4" s="14" t="s">
        <v>24</v>
      </c>
    </row>
    <row r="5" spans="1:6" ht="12.75">
      <c r="A5" s="28">
        <v>1</v>
      </c>
      <c r="B5" s="28"/>
      <c r="C5" s="15">
        <v>2</v>
      </c>
      <c r="D5" s="15">
        <v>3</v>
      </c>
      <c r="E5" s="15">
        <v>4</v>
      </c>
      <c r="F5" s="15">
        <v>5</v>
      </c>
    </row>
    <row r="6" spans="1:6" ht="12.75">
      <c r="A6" s="29" t="s">
        <v>25</v>
      </c>
      <c r="B6" s="29"/>
      <c r="C6" s="23" t="s">
        <v>0</v>
      </c>
      <c r="D6" s="1">
        <v>11957049</v>
      </c>
      <c r="E6" s="2">
        <f>E7+E38</f>
        <v>12268756.978969999</v>
      </c>
      <c r="F6" s="3">
        <f>E6/D6%</f>
        <v>102.60689722832112</v>
      </c>
    </row>
    <row r="7" spans="1:7" ht="12.75">
      <c r="A7" s="30" t="s">
        <v>25</v>
      </c>
      <c r="B7" s="30"/>
      <c r="C7" s="23" t="s">
        <v>26</v>
      </c>
      <c r="D7" s="1">
        <v>10156918</v>
      </c>
      <c r="E7" s="2">
        <f>E8+E11+E17+E27+E33+0.21558</f>
        <v>10406376.7559</v>
      </c>
      <c r="F7" s="3">
        <f aca="true" t="shared" si="0" ref="F7:F70">E7/D7%</f>
        <v>102.45604774893329</v>
      </c>
      <c r="G7" s="16"/>
    </row>
    <row r="8" spans="1:6" ht="12.75">
      <c r="A8" s="29" t="s">
        <v>27</v>
      </c>
      <c r="B8" s="29"/>
      <c r="C8" s="23" t="s">
        <v>2</v>
      </c>
      <c r="D8" s="1">
        <v>4276696</v>
      </c>
      <c r="E8" s="2">
        <f>E9</f>
        <v>4321394.68414</v>
      </c>
      <c r="F8" s="3">
        <f t="shared" si="0"/>
        <v>101.04516861006721</v>
      </c>
    </row>
    <row r="9" spans="1:6" ht="12.75">
      <c r="A9" s="29" t="s">
        <v>28</v>
      </c>
      <c r="B9" s="29"/>
      <c r="C9" s="23" t="s">
        <v>3</v>
      </c>
      <c r="D9" s="1">
        <v>4276696</v>
      </c>
      <c r="E9" s="2">
        <f>E10</f>
        <v>4321394.68414</v>
      </c>
      <c r="F9" s="3">
        <f t="shared" si="0"/>
        <v>101.04516861006721</v>
      </c>
    </row>
    <row r="10" spans="1:6" ht="12.75">
      <c r="A10" s="31" t="s">
        <v>28</v>
      </c>
      <c r="B10" s="31"/>
      <c r="C10" s="24" t="s">
        <v>3</v>
      </c>
      <c r="D10" s="17">
        <v>4276696</v>
      </c>
      <c r="E10" s="4">
        <v>4321394.68414</v>
      </c>
      <c r="F10" s="5">
        <f t="shared" si="0"/>
        <v>101.04516861006721</v>
      </c>
    </row>
    <row r="11" spans="1:6" ht="22.5">
      <c r="A11" s="29" t="s">
        <v>29</v>
      </c>
      <c r="B11" s="29"/>
      <c r="C11" s="23" t="s">
        <v>4</v>
      </c>
      <c r="D11" s="1">
        <v>33623</v>
      </c>
      <c r="E11" s="2">
        <f>E12</f>
        <v>34493.865229999996</v>
      </c>
      <c r="F11" s="3">
        <f t="shared" si="0"/>
        <v>102.59008782678522</v>
      </c>
    </row>
    <row r="12" spans="1:6" ht="22.5">
      <c r="A12" s="29" t="s">
        <v>30</v>
      </c>
      <c r="B12" s="29"/>
      <c r="C12" s="23" t="s">
        <v>5</v>
      </c>
      <c r="D12" s="1">
        <v>33623</v>
      </c>
      <c r="E12" s="2">
        <f>SUM(E13:E16)</f>
        <v>34493.865229999996</v>
      </c>
      <c r="F12" s="3">
        <f t="shared" si="0"/>
        <v>102.59008782678522</v>
      </c>
    </row>
    <row r="13" spans="1:6" ht="67.5">
      <c r="A13" s="31" t="s">
        <v>31</v>
      </c>
      <c r="B13" s="31"/>
      <c r="C13" s="24" t="s">
        <v>32</v>
      </c>
      <c r="D13" s="17">
        <v>17487</v>
      </c>
      <c r="E13" s="4">
        <v>17873.15182</v>
      </c>
      <c r="F13" s="5">
        <f t="shared" si="0"/>
        <v>102.20822222222222</v>
      </c>
    </row>
    <row r="14" spans="1:6" ht="78.75">
      <c r="A14" s="31" t="s">
        <v>33</v>
      </c>
      <c r="B14" s="31"/>
      <c r="C14" s="24" t="s">
        <v>34</v>
      </c>
      <c r="D14" s="17">
        <v>87</v>
      </c>
      <c r="E14" s="4">
        <v>93.34965</v>
      </c>
      <c r="F14" s="5">
        <f t="shared" si="0"/>
        <v>107.29844827586207</v>
      </c>
    </row>
    <row r="15" spans="1:6" ht="67.5">
      <c r="A15" s="31" t="s">
        <v>35</v>
      </c>
      <c r="B15" s="31"/>
      <c r="C15" s="24" t="s">
        <v>36</v>
      </c>
      <c r="D15" s="17">
        <v>18153</v>
      </c>
      <c r="E15" s="4">
        <v>18473.29714</v>
      </c>
      <c r="F15" s="5">
        <f t="shared" si="0"/>
        <v>101.76443089296534</v>
      </c>
    </row>
    <row r="16" spans="1:6" ht="67.5">
      <c r="A16" s="31" t="s">
        <v>37</v>
      </c>
      <c r="B16" s="31"/>
      <c r="C16" s="24" t="s">
        <v>38</v>
      </c>
      <c r="D16" s="17">
        <v>-2104</v>
      </c>
      <c r="E16" s="6">
        <v>-1945.93338</v>
      </c>
      <c r="F16" s="5">
        <f t="shared" si="0"/>
        <v>92.48732794676806</v>
      </c>
    </row>
    <row r="17" spans="1:6" ht="12.75">
      <c r="A17" s="29" t="s">
        <v>39</v>
      </c>
      <c r="B17" s="29"/>
      <c r="C17" s="23" t="s">
        <v>6</v>
      </c>
      <c r="D17" s="1">
        <v>3022191</v>
      </c>
      <c r="E17" s="2">
        <f>E18+E21+E23+E25+156.2244</f>
        <v>3018872.4854</v>
      </c>
      <c r="F17" s="3">
        <f t="shared" si="0"/>
        <v>99.89019507370647</v>
      </c>
    </row>
    <row r="18" spans="1:6" ht="22.5">
      <c r="A18" s="29" t="s">
        <v>40</v>
      </c>
      <c r="B18" s="29"/>
      <c r="C18" s="23" t="s">
        <v>7</v>
      </c>
      <c r="D18" s="1">
        <v>2916455</v>
      </c>
      <c r="E18" s="2">
        <v>2929788.15323</v>
      </c>
      <c r="F18" s="3">
        <f t="shared" si="0"/>
        <v>100.45716985964124</v>
      </c>
    </row>
    <row r="19" spans="1:6" ht="22.5">
      <c r="A19" s="31" t="s">
        <v>252</v>
      </c>
      <c r="B19" s="31"/>
      <c r="C19" s="24" t="s">
        <v>41</v>
      </c>
      <c r="D19" s="17">
        <v>2297354</v>
      </c>
      <c r="E19" s="4">
        <v>2308628.83027</v>
      </c>
      <c r="F19" s="5">
        <f t="shared" si="0"/>
        <v>100.4907746159277</v>
      </c>
    </row>
    <row r="20" spans="1:6" ht="45">
      <c r="A20" s="31" t="s">
        <v>253</v>
      </c>
      <c r="B20" s="31"/>
      <c r="C20" s="24" t="s">
        <v>254</v>
      </c>
      <c r="D20" s="17">
        <v>619101</v>
      </c>
      <c r="E20" s="4">
        <v>621233.88193</v>
      </c>
      <c r="F20" s="5">
        <f t="shared" si="0"/>
        <v>100.34451275801526</v>
      </c>
    </row>
    <row r="21" spans="1:6" ht="22.5">
      <c r="A21" s="29" t="s">
        <v>42</v>
      </c>
      <c r="B21" s="29"/>
      <c r="C21" s="23" t="s">
        <v>8</v>
      </c>
      <c r="D21" s="1">
        <v>-7398</v>
      </c>
      <c r="E21" s="2">
        <v>-7161.32399</v>
      </c>
      <c r="F21" s="3">
        <f t="shared" si="0"/>
        <v>96.80081089483643</v>
      </c>
    </row>
    <row r="22" spans="1:6" ht="12.75">
      <c r="A22" s="31" t="s">
        <v>43</v>
      </c>
      <c r="B22" s="31"/>
      <c r="C22" s="24" t="s">
        <v>8</v>
      </c>
      <c r="D22" s="17">
        <v>-7398</v>
      </c>
      <c r="E22" s="6">
        <v>-7165.85712</v>
      </c>
      <c r="F22" s="5">
        <f t="shared" si="0"/>
        <v>96.86208596918085</v>
      </c>
    </row>
    <row r="23" spans="1:6" ht="22.5">
      <c r="A23" s="29" t="s">
        <v>44</v>
      </c>
      <c r="B23" s="29"/>
      <c r="C23" s="23" t="s">
        <v>9</v>
      </c>
      <c r="D23" s="1">
        <v>109240</v>
      </c>
      <c r="E23" s="7">
        <f>E24</f>
        <v>92214.04283</v>
      </c>
      <c r="F23" s="3">
        <f t="shared" si="0"/>
        <v>84.41417322409373</v>
      </c>
    </row>
    <row r="24" spans="1:6" ht="22.5">
      <c r="A24" s="31" t="s">
        <v>45</v>
      </c>
      <c r="B24" s="31"/>
      <c r="C24" s="24" t="s">
        <v>46</v>
      </c>
      <c r="D24" s="17">
        <v>109240</v>
      </c>
      <c r="E24" s="6">
        <v>92214.04283</v>
      </c>
      <c r="F24" s="5">
        <f t="shared" si="0"/>
        <v>84.41417322409373</v>
      </c>
    </row>
    <row r="25" spans="1:6" ht="33.75">
      <c r="A25" s="29" t="s">
        <v>255</v>
      </c>
      <c r="B25" s="29"/>
      <c r="C25" s="23" t="s">
        <v>250</v>
      </c>
      <c r="D25" s="1">
        <v>3894</v>
      </c>
      <c r="E25" s="2">
        <f>E26</f>
        <v>3875.38893</v>
      </c>
      <c r="F25" s="3">
        <f t="shared" si="0"/>
        <v>99.52205778120185</v>
      </c>
    </row>
    <row r="26" spans="1:6" ht="22.5">
      <c r="A26" s="31" t="s">
        <v>255</v>
      </c>
      <c r="B26" s="31"/>
      <c r="C26" s="24" t="s">
        <v>250</v>
      </c>
      <c r="D26" s="17">
        <v>3894</v>
      </c>
      <c r="E26" s="4">
        <v>3875.38893</v>
      </c>
      <c r="F26" s="5">
        <f t="shared" si="0"/>
        <v>99.52205778120185</v>
      </c>
    </row>
    <row r="27" spans="1:6" ht="12.75">
      <c r="A27" s="29" t="s">
        <v>47</v>
      </c>
      <c r="B27" s="29"/>
      <c r="C27" s="23" t="s">
        <v>10</v>
      </c>
      <c r="D27" s="1">
        <v>2751884</v>
      </c>
      <c r="E27" s="2">
        <f>E28+E30</f>
        <v>2952863.57952</v>
      </c>
      <c r="F27" s="3">
        <f t="shared" si="0"/>
        <v>107.30334489099106</v>
      </c>
    </row>
    <row r="28" spans="1:6" ht="12.75">
      <c r="A28" s="29" t="s">
        <v>48</v>
      </c>
      <c r="B28" s="29"/>
      <c r="C28" s="23" t="s">
        <v>11</v>
      </c>
      <c r="D28" s="1">
        <v>580700</v>
      </c>
      <c r="E28" s="2">
        <f>E29</f>
        <v>625722.70623</v>
      </c>
      <c r="F28" s="3">
        <f t="shared" si="0"/>
        <v>107.75317827277424</v>
      </c>
    </row>
    <row r="29" spans="1:6" ht="22.5">
      <c r="A29" s="31" t="s">
        <v>49</v>
      </c>
      <c r="B29" s="31"/>
      <c r="C29" s="24" t="s">
        <v>50</v>
      </c>
      <c r="D29" s="17">
        <v>580700</v>
      </c>
      <c r="E29" s="4">
        <v>625722.70623</v>
      </c>
      <c r="F29" s="5">
        <f t="shared" si="0"/>
        <v>107.75317827277424</v>
      </c>
    </row>
    <row r="30" spans="1:6" ht="12.75">
      <c r="A30" s="29" t="s">
        <v>51</v>
      </c>
      <c r="B30" s="29"/>
      <c r="C30" s="23" t="s">
        <v>12</v>
      </c>
      <c r="D30" s="1">
        <v>2171184</v>
      </c>
      <c r="E30" s="2">
        <f>E31+E32</f>
        <v>2327140.87329</v>
      </c>
      <c r="F30" s="3">
        <f t="shared" si="0"/>
        <v>107.18303346422965</v>
      </c>
    </row>
    <row r="31" spans="1:6" ht="22.5">
      <c r="A31" s="31" t="s">
        <v>52</v>
      </c>
      <c r="B31" s="31"/>
      <c r="C31" s="24" t="s">
        <v>53</v>
      </c>
      <c r="D31" s="17">
        <v>1645972</v>
      </c>
      <c r="E31" s="4">
        <v>1726028.27465</v>
      </c>
      <c r="F31" s="3">
        <f t="shared" si="0"/>
        <v>104.86376892498778</v>
      </c>
    </row>
    <row r="32" spans="1:6" ht="22.5">
      <c r="A32" s="31" t="s">
        <v>54</v>
      </c>
      <c r="B32" s="31"/>
      <c r="C32" s="24" t="s">
        <v>55</v>
      </c>
      <c r="D32" s="17">
        <v>525212</v>
      </c>
      <c r="E32" s="4">
        <v>601112.59864</v>
      </c>
      <c r="F32" s="5">
        <f t="shared" si="0"/>
        <v>114.45142126227124</v>
      </c>
    </row>
    <row r="33" spans="1:6" ht="12.75">
      <c r="A33" s="29" t="s">
        <v>56</v>
      </c>
      <c r="B33" s="29"/>
      <c r="C33" s="23" t="s">
        <v>57</v>
      </c>
      <c r="D33" s="1">
        <v>72524</v>
      </c>
      <c r="E33" s="2">
        <f>E34+E36</f>
        <v>78751.92603</v>
      </c>
      <c r="F33" s="3">
        <f t="shared" si="0"/>
        <v>108.58740007445812</v>
      </c>
    </row>
    <row r="34" spans="1:6" ht="22.5">
      <c r="A34" s="29" t="s">
        <v>58</v>
      </c>
      <c r="B34" s="29"/>
      <c r="C34" s="23" t="s">
        <v>59</v>
      </c>
      <c r="D34" s="1">
        <v>71924</v>
      </c>
      <c r="E34" s="2">
        <f>E35</f>
        <v>78076.92603</v>
      </c>
      <c r="F34" s="3">
        <f t="shared" si="0"/>
        <v>108.55476062232357</v>
      </c>
    </row>
    <row r="35" spans="1:7" ht="33.75">
      <c r="A35" s="31" t="s">
        <v>60</v>
      </c>
      <c r="B35" s="31"/>
      <c r="C35" s="24" t="s">
        <v>61</v>
      </c>
      <c r="D35" s="17">
        <v>71924</v>
      </c>
      <c r="E35" s="4">
        <v>78076.92603</v>
      </c>
      <c r="F35" s="5">
        <f t="shared" si="0"/>
        <v>108.55476062232357</v>
      </c>
      <c r="G35" s="18"/>
    </row>
    <row r="36" spans="1:6" ht="22.5">
      <c r="A36" s="29" t="s">
        <v>62</v>
      </c>
      <c r="B36" s="29"/>
      <c r="C36" s="23" t="s">
        <v>63</v>
      </c>
      <c r="D36" s="1">
        <v>600</v>
      </c>
      <c r="E36" s="2">
        <f>E37</f>
        <v>675</v>
      </c>
      <c r="F36" s="3">
        <f t="shared" si="0"/>
        <v>112.5</v>
      </c>
    </row>
    <row r="37" spans="1:6" ht="22.5">
      <c r="A37" s="31" t="s">
        <v>64</v>
      </c>
      <c r="B37" s="31"/>
      <c r="C37" s="24" t="s">
        <v>65</v>
      </c>
      <c r="D37" s="17">
        <v>600</v>
      </c>
      <c r="E37" s="4">
        <v>675</v>
      </c>
      <c r="F37" s="5">
        <f t="shared" si="0"/>
        <v>112.5</v>
      </c>
    </row>
    <row r="38" spans="1:6" ht="12.75">
      <c r="A38" s="30" t="s">
        <v>66</v>
      </c>
      <c r="B38" s="30"/>
      <c r="C38" s="23" t="s">
        <v>67</v>
      </c>
      <c r="D38" s="1">
        <v>1800131</v>
      </c>
      <c r="E38" s="2">
        <f>E39+E54+E57+E63+E73+E90</f>
        <v>1862380.2230699996</v>
      </c>
      <c r="F38" s="3">
        <f t="shared" si="0"/>
        <v>103.45803850219787</v>
      </c>
    </row>
    <row r="39" spans="1:6" ht="22.5">
      <c r="A39" s="29" t="s">
        <v>68</v>
      </c>
      <c r="B39" s="29"/>
      <c r="C39" s="23" t="s">
        <v>69</v>
      </c>
      <c r="D39" s="1">
        <v>1038529</v>
      </c>
      <c r="E39" s="2">
        <f>E40+E42+E46+E49+E51</f>
        <v>1097748.7378399998</v>
      </c>
      <c r="F39" s="3">
        <f t="shared" si="0"/>
        <v>105.70227098521079</v>
      </c>
    </row>
    <row r="40" spans="1:6" ht="45">
      <c r="A40" s="29" t="s">
        <v>70</v>
      </c>
      <c r="B40" s="29"/>
      <c r="C40" s="23" t="s">
        <v>71</v>
      </c>
      <c r="D40" s="1">
        <v>183</v>
      </c>
      <c r="E40" s="2">
        <f>E41</f>
        <v>182.5</v>
      </c>
      <c r="F40" s="3">
        <f t="shared" si="0"/>
        <v>99.72677595628414</v>
      </c>
    </row>
    <row r="41" spans="1:6" ht="33.75">
      <c r="A41" s="31" t="s">
        <v>72</v>
      </c>
      <c r="B41" s="31"/>
      <c r="C41" s="24" t="s">
        <v>73</v>
      </c>
      <c r="D41" s="17">
        <v>183</v>
      </c>
      <c r="E41" s="4">
        <v>182.5</v>
      </c>
      <c r="F41" s="5">
        <f>E41/D41%</f>
        <v>99.72677595628414</v>
      </c>
    </row>
    <row r="42" spans="1:6" ht="56.25">
      <c r="A42" s="29" t="s">
        <v>74</v>
      </c>
      <c r="B42" s="29"/>
      <c r="C42" s="23" t="s">
        <v>75</v>
      </c>
      <c r="D42" s="1">
        <v>919268</v>
      </c>
      <c r="E42" s="2">
        <f>E43+E44+E45</f>
        <v>980837.47168</v>
      </c>
      <c r="F42" s="3">
        <f t="shared" si="0"/>
        <v>106.69766288829807</v>
      </c>
    </row>
    <row r="43" spans="1:6" ht="45">
      <c r="A43" s="31" t="s">
        <v>76</v>
      </c>
      <c r="B43" s="31"/>
      <c r="C43" s="24" t="s">
        <v>77</v>
      </c>
      <c r="D43" s="17">
        <v>801772</v>
      </c>
      <c r="E43" s="4">
        <v>854040.22792</v>
      </c>
      <c r="F43" s="5">
        <f t="shared" si="0"/>
        <v>106.51908870851064</v>
      </c>
    </row>
    <row r="44" spans="1:6" ht="45">
      <c r="A44" s="31" t="s">
        <v>78</v>
      </c>
      <c r="B44" s="31"/>
      <c r="C44" s="24" t="s">
        <v>79</v>
      </c>
      <c r="D44" s="17">
        <v>66094</v>
      </c>
      <c r="E44" s="4">
        <v>71679.40257</v>
      </c>
      <c r="F44" s="5">
        <f t="shared" si="0"/>
        <v>108.45069532786637</v>
      </c>
    </row>
    <row r="45" spans="1:6" ht="22.5">
      <c r="A45" s="31" t="s">
        <v>80</v>
      </c>
      <c r="B45" s="31"/>
      <c r="C45" s="24" t="s">
        <v>81</v>
      </c>
      <c r="D45" s="17">
        <v>51402</v>
      </c>
      <c r="E45" s="4">
        <v>55117.84119</v>
      </c>
      <c r="F45" s="5">
        <f t="shared" si="0"/>
        <v>107.22898173222832</v>
      </c>
    </row>
    <row r="46" spans="1:6" ht="33.75">
      <c r="A46" s="29" t="s">
        <v>82</v>
      </c>
      <c r="B46" s="29"/>
      <c r="C46" s="23" t="s">
        <v>83</v>
      </c>
      <c r="D46" s="1">
        <v>2382</v>
      </c>
      <c r="E46" s="2">
        <f>E47+E48</f>
        <v>2516.56939</v>
      </c>
      <c r="F46" s="3">
        <f t="shared" si="0"/>
        <v>105.64942863140219</v>
      </c>
    </row>
    <row r="47" spans="1:6" ht="67.5">
      <c r="A47" s="31" t="s">
        <v>84</v>
      </c>
      <c r="B47" s="31"/>
      <c r="C47" s="24" t="s">
        <v>85</v>
      </c>
      <c r="D47" s="17">
        <v>2000</v>
      </c>
      <c r="E47" s="4">
        <v>2126.73043</v>
      </c>
      <c r="F47" s="5">
        <f t="shared" si="0"/>
        <v>106.3365215</v>
      </c>
    </row>
    <row r="48" spans="1:6" ht="56.25">
      <c r="A48" s="31" t="s">
        <v>86</v>
      </c>
      <c r="B48" s="31"/>
      <c r="C48" s="24" t="s">
        <v>87</v>
      </c>
      <c r="D48" s="17">
        <v>382</v>
      </c>
      <c r="E48" s="4">
        <v>389.83896</v>
      </c>
      <c r="F48" s="5">
        <f t="shared" si="0"/>
        <v>102.05208376963351</v>
      </c>
    </row>
    <row r="49" spans="1:6" ht="56.25">
      <c r="A49" s="29" t="s">
        <v>88</v>
      </c>
      <c r="B49" s="29"/>
      <c r="C49" s="23" t="s">
        <v>89</v>
      </c>
      <c r="D49" s="1">
        <v>285</v>
      </c>
      <c r="E49" s="2">
        <f>E50</f>
        <v>285</v>
      </c>
      <c r="F49" s="3">
        <f t="shared" si="0"/>
        <v>100</v>
      </c>
    </row>
    <row r="50" spans="1:6" ht="56.25">
      <c r="A50" s="31" t="s">
        <v>90</v>
      </c>
      <c r="B50" s="31"/>
      <c r="C50" s="24" t="s">
        <v>91</v>
      </c>
      <c r="D50" s="17">
        <v>285</v>
      </c>
      <c r="E50" s="4">
        <v>285</v>
      </c>
      <c r="F50" s="5">
        <f t="shared" si="0"/>
        <v>100</v>
      </c>
    </row>
    <row r="51" spans="1:6" ht="56.25">
      <c r="A51" s="29" t="s">
        <v>92</v>
      </c>
      <c r="B51" s="29"/>
      <c r="C51" s="23" t="s">
        <v>93</v>
      </c>
      <c r="D51" s="1">
        <v>116411</v>
      </c>
      <c r="E51" s="2">
        <f>E52+E53</f>
        <v>113927.19677000001</v>
      </c>
      <c r="F51" s="3">
        <f t="shared" si="0"/>
        <v>97.86635006142033</v>
      </c>
    </row>
    <row r="52" spans="1:6" ht="45">
      <c r="A52" s="31" t="s">
        <v>94</v>
      </c>
      <c r="B52" s="31"/>
      <c r="C52" s="24" t="s">
        <v>95</v>
      </c>
      <c r="D52" s="17">
        <v>39589</v>
      </c>
      <c r="E52" s="4">
        <v>41454.45605</v>
      </c>
      <c r="F52" s="5">
        <f t="shared" si="0"/>
        <v>104.71205650559499</v>
      </c>
    </row>
    <row r="53" spans="1:6" ht="67.5">
      <c r="A53" s="31" t="s">
        <v>96</v>
      </c>
      <c r="B53" s="31"/>
      <c r="C53" s="24" t="s">
        <v>97</v>
      </c>
      <c r="D53" s="17">
        <v>76822</v>
      </c>
      <c r="E53" s="4">
        <v>72472.74072</v>
      </c>
      <c r="F53" s="5">
        <f t="shared" si="0"/>
        <v>94.33852375621566</v>
      </c>
    </row>
    <row r="54" spans="1:6" ht="12.75">
      <c r="A54" s="29" t="s">
        <v>98</v>
      </c>
      <c r="B54" s="29"/>
      <c r="C54" s="23" t="s">
        <v>99</v>
      </c>
      <c r="D54" s="1">
        <v>1529</v>
      </c>
      <c r="E54" s="2">
        <f>E55</f>
        <v>1531.23039</v>
      </c>
      <c r="F54" s="3">
        <f t="shared" si="0"/>
        <v>100.14587246566383</v>
      </c>
    </row>
    <row r="55" spans="1:6" ht="12.75">
      <c r="A55" s="29" t="s">
        <v>100</v>
      </c>
      <c r="B55" s="29"/>
      <c r="C55" s="23" t="s">
        <v>101</v>
      </c>
      <c r="D55" s="1">
        <v>1529</v>
      </c>
      <c r="E55" s="2">
        <f>E56</f>
        <v>1531.23039</v>
      </c>
      <c r="F55" s="3">
        <f t="shared" si="0"/>
        <v>100.14587246566383</v>
      </c>
    </row>
    <row r="56" spans="1:6" ht="12.75">
      <c r="A56" s="31" t="s">
        <v>100</v>
      </c>
      <c r="B56" s="31"/>
      <c r="C56" s="24" t="s">
        <v>101</v>
      </c>
      <c r="D56" s="17">
        <v>1529</v>
      </c>
      <c r="E56" s="4">
        <v>1531.23039</v>
      </c>
      <c r="F56" s="5">
        <f t="shared" si="0"/>
        <v>100.14587246566383</v>
      </c>
    </row>
    <row r="57" spans="1:6" ht="22.5">
      <c r="A57" s="29" t="s">
        <v>102</v>
      </c>
      <c r="B57" s="29"/>
      <c r="C57" s="23" t="s">
        <v>103</v>
      </c>
      <c r="D57" s="1">
        <v>115734</v>
      </c>
      <c r="E57" s="2">
        <f>E58+E61</f>
        <v>115877.73941</v>
      </c>
      <c r="F57" s="3">
        <f t="shared" si="0"/>
        <v>100.12419808353638</v>
      </c>
    </row>
    <row r="58" spans="1:6" ht="12.75">
      <c r="A58" s="29" t="s">
        <v>104</v>
      </c>
      <c r="B58" s="29"/>
      <c r="C58" s="23" t="s">
        <v>105</v>
      </c>
      <c r="D58" s="1">
        <v>24047</v>
      </c>
      <c r="E58" s="2">
        <f>E59+E60</f>
        <v>24146.98973</v>
      </c>
      <c r="F58" s="3">
        <f t="shared" si="0"/>
        <v>100.41580958123674</v>
      </c>
    </row>
    <row r="59" spans="1:6" ht="33.75">
      <c r="A59" s="31" t="s">
        <v>106</v>
      </c>
      <c r="B59" s="31"/>
      <c r="C59" s="24" t="s">
        <v>107</v>
      </c>
      <c r="D59" s="17">
        <v>41</v>
      </c>
      <c r="E59" s="4">
        <v>41.464</v>
      </c>
      <c r="F59" s="5">
        <f t="shared" si="0"/>
        <v>101.13170731707318</v>
      </c>
    </row>
    <row r="60" spans="1:6" ht="22.5">
      <c r="A60" s="31" t="s">
        <v>108</v>
      </c>
      <c r="B60" s="31"/>
      <c r="C60" s="24" t="s">
        <v>109</v>
      </c>
      <c r="D60" s="17">
        <v>24006</v>
      </c>
      <c r="E60" s="4">
        <v>24105.52573</v>
      </c>
      <c r="F60" s="5">
        <f t="shared" si="0"/>
        <v>100.41458689494293</v>
      </c>
    </row>
    <row r="61" spans="1:6" ht="12.75">
      <c r="A61" s="29" t="s">
        <v>110</v>
      </c>
      <c r="B61" s="29"/>
      <c r="C61" s="23" t="s">
        <v>111</v>
      </c>
      <c r="D61" s="1">
        <v>91687</v>
      </c>
      <c r="E61" s="2">
        <f>E62</f>
        <v>91730.74968</v>
      </c>
      <c r="F61" s="3">
        <f t="shared" si="0"/>
        <v>100.04771633928473</v>
      </c>
    </row>
    <row r="62" spans="1:6" ht="12.75">
      <c r="A62" s="31" t="s">
        <v>112</v>
      </c>
      <c r="B62" s="31"/>
      <c r="C62" s="24" t="s">
        <v>113</v>
      </c>
      <c r="D62" s="17">
        <v>91687</v>
      </c>
      <c r="E62" s="4">
        <v>91730.74968</v>
      </c>
      <c r="F62" s="5">
        <f t="shared" si="0"/>
        <v>100.04771633928473</v>
      </c>
    </row>
    <row r="63" spans="1:6" ht="22.5">
      <c r="A63" s="29" t="s">
        <v>114</v>
      </c>
      <c r="B63" s="29"/>
      <c r="C63" s="23" t="s">
        <v>115</v>
      </c>
      <c r="D63" s="1">
        <v>284040</v>
      </c>
      <c r="E63" s="2">
        <f>E64+E66+E68+E71</f>
        <v>294271.95315</v>
      </c>
      <c r="F63" s="3">
        <f t="shared" si="0"/>
        <v>103.60229303971272</v>
      </c>
    </row>
    <row r="64" spans="1:6" ht="12.75">
      <c r="A64" s="29" t="s">
        <v>116</v>
      </c>
      <c r="B64" s="29"/>
      <c r="C64" s="23" t="s">
        <v>117</v>
      </c>
      <c r="D64" s="1">
        <v>58147</v>
      </c>
      <c r="E64" s="2">
        <f>E65</f>
        <v>57870.08613</v>
      </c>
      <c r="F64" s="3">
        <f t="shared" si="0"/>
        <v>99.52376929162295</v>
      </c>
    </row>
    <row r="65" spans="1:6" ht="22.5">
      <c r="A65" s="31" t="s">
        <v>118</v>
      </c>
      <c r="B65" s="31"/>
      <c r="C65" s="24" t="s">
        <v>119</v>
      </c>
      <c r="D65" s="17">
        <v>58147</v>
      </c>
      <c r="E65" s="4">
        <v>57870.08613</v>
      </c>
      <c r="F65" s="5">
        <f t="shared" si="0"/>
        <v>99.52376929162295</v>
      </c>
    </row>
    <row r="66" spans="1:6" ht="56.25">
      <c r="A66" s="29" t="s">
        <v>120</v>
      </c>
      <c r="B66" s="29"/>
      <c r="C66" s="23" t="s">
        <v>121</v>
      </c>
      <c r="D66" s="1">
        <v>64257</v>
      </c>
      <c r="E66" s="2">
        <f>E67</f>
        <v>66736.97214</v>
      </c>
      <c r="F66" s="3">
        <f t="shared" si="0"/>
        <v>103.85945833138801</v>
      </c>
    </row>
    <row r="67" spans="1:6" ht="56.25">
      <c r="A67" s="31" t="s">
        <v>122</v>
      </c>
      <c r="B67" s="31"/>
      <c r="C67" s="24" t="s">
        <v>123</v>
      </c>
      <c r="D67" s="17">
        <v>64257</v>
      </c>
      <c r="E67" s="4">
        <v>66736.97214</v>
      </c>
      <c r="F67" s="3">
        <f t="shared" si="0"/>
        <v>103.85945833138801</v>
      </c>
    </row>
    <row r="68" spans="1:6" ht="22.5">
      <c r="A68" s="29" t="s">
        <v>124</v>
      </c>
      <c r="B68" s="29"/>
      <c r="C68" s="23" t="s">
        <v>125</v>
      </c>
      <c r="D68" s="1">
        <v>56636</v>
      </c>
      <c r="E68" s="2">
        <f>E69+E70</f>
        <v>59492.03513</v>
      </c>
      <c r="F68" s="3">
        <f t="shared" si="0"/>
        <v>105.04279103397131</v>
      </c>
    </row>
    <row r="69" spans="1:6" ht="33.75">
      <c r="A69" s="31" t="s">
        <v>126</v>
      </c>
      <c r="B69" s="31"/>
      <c r="C69" s="24" t="s">
        <v>127</v>
      </c>
      <c r="D69" s="17">
        <v>55000</v>
      </c>
      <c r="E69" s="4">
        <v>57856.45275</v>
      </c>
      <c r="F69" s="5">
        <f t="shared" si="0"/>
        <v>105.19355045454544</v>
      </c>
    </row>
    <row r="70" spans="1:6" ht="33.75">
      <c r="A70" s="31" t="s">
        <v>128</v>
      </c>
      <c r="B70" s="31"/>
      <c r="C70" s="24" t="s">
        <v>129</v>
      </c>
      <c r="D70" s="17">
        <v>1636</v>
      </c>
      <c r="E70" s="4">
        <v>1635.58238</v>
      </c>
      <c r="F70" s="5">
        <f t="shared" si="0"/>
        <v>99.97447310513448</v>
      </c>
    </row>
    <row r="71" spans="1:6" ht="45">
      <c r="A71" s="29" t="s">
        <v>130</v>
      </c>
      <c r="B71" s="29"/>
      <c r="C71" s="23" t="s">
        <v>131</v>
      </c>
      <c r="D71" s="1">
        <v>105000</v>
      </c>
      <c r="E71" s="2">
        <f>E72</f>
        <v>110172.85975</v>
      </c>
      <c r="F71" s="3">
        <f aca="true" t="shared" si="1" ref="F71:F134">E71/D71%</f>
        <v>104.9265330952381</v>
      </c>
    </row>
    <row r="72" spans="1:6" ht="56.25">
      <c r="A72" s="31" t="s">
        <v>132</v>
      </c>
      <c r="B72" s="31"/>
      <c r="C72" s="24" t="s">
        <v>133</v>
      </c>
      <c r="D72" s="17">
        <v>105000</v>
      </c>
      <c r="E72" s="4">
        <v>110172.85975</v>
      </c>
      <c r="F72" s="5">
        <f>E72/D72%</f>
        <v>104.9265330952381</v>
      </c>
    </row>
    <row r="73" spans="1:6" ht="12.75">
      <c r="A73" s="29" t="s">
        <v>134</v>
      </c>
      <c r="B73" s="29"/>
      <c r="C73" s="23" t="s">
        <v>135</v>
      </c>
      <c r="D73" s="1">
        <v>117736</v>
      </c>
      <c r="E73" s="2">
        <f>E74+E81+E83+E86+E88+(-280.91122)</f>
        <v>108902.86374</v>
      </c>
      <c r="F73" s="3">
        <f t="shared" si="1"/>
        <v>92.4975060644153</v>
      </c>
    </row>
    <row r="74" spans="1:6" ht="22.5">
      <c r="A74" s="29" t="s">
        <v>136</v>
      </c>
      <c r="B74" s="29"/>
      <c r="C74" s="23" t="s">
        <v>137</v>
      </c>
      <c r="D74" s="1">
        <v>8771</v>
      </c>
      <c r="E74" s="2">
        <f>SUM(E75:E80)</f>
        <v>9357.559150000001</v>
      </c>
      <c r="F74" s="3">
        <f t="shared" si="1"/>
        <v>106.68748318321744</v>
      </c>
    </row>
    <row r="75" spans="1:6" ht="22.5">
      <c r="A75" s="31" t="s">
        <v>136</v>
      </c>
      <c r="B75" s="31"/>
      <c r="C75" s="24" t="s">
        <v>137</v>
      </c>
      <c r="D75" s="17">
        <v>220</v>
      </c>
      <c r="E75" s="4">
        <v>286.23893</v>
      </c>
      <c r="F75" s="5">
        <f t="shared" si="1"/>
        <v>130.10860454545454</v>
      </c>
    </row>
    <row r="76" spans="1:6" ht="33.75">
      <c r="A76" s="31" t="s">
        <v>256</v>
      </c>
      <c r="B76" s="31"/>
      <c r="C76" s="24" t="s">
        <v>257</v>
      </c>
      <c r="D76" s="17">
        <v>70</v>
      </c>
      <c r="E76" s="4">
        <v>67.5</v>
      </c>
      <c r="F76" s="5">
        <f t="shared" si="1"/>
        <v>96.42857142857143</v>
      </c>
    </row>
    <row r="77" spans="1:6" ht="45">
      <c r="A77" s="31" t="s">
        <v>258</v>
      </c>
      <c r="B77" s="31"/>
      <c r="C77" s="24" t="s">
        <v>259</v>
      </c>
      <c r="D77" s="17">
        <v>261</v>
      </c>
      <c r="E77" s="4">
        <v>190.75219</v>
      </c>
      <c r="F77" s="5">
        <f t="shared" si="1"/>
        <v>73.08513026819924</v>
      </c>
    </row>
    <row r="78" spans="1:6" ht="45">
      <c r="A78" s="31" t="s">
        <v>260</v>
      </c>
      <c r="B78" s="31"/>
      <c r="C78" s="24" t="s">
        <v>261</v>
      </c>
      <c r="D78" s="17">
        <v>1988</v>
      </c>
      <c r="E78" s="4">
        <v>2073.28366</v>
      </c>
      <c r="F78" s="5">
        <f t="shared" si="1"/>
        <v>104.28992253521128</v>
      </c>
    </row>
    <row r="79" spans="1:6" ht="33.75">
      <c r="A79" s="31" t="s">
        <v>262</v>
      </c>
      <c r="B79" s="31"/>
      <c r="C79" s="24" t="s">
        <v>263</v>
      </c>
      <c r="D79" s="17">
        <v>1973</v>
      </c>
      <c r="E79" s="4">
        <v>2083.2</v>
      </c>
      <c r="F79" s="5">
        <f t="shared" si="1"/>
        <v>105.58540293968575</v>
      </c>
    </row>
    <row r="80" spans="1:6" ht="56.25">
      <c r="A80" s="31" t="s">
        <v>264</v>
      </c>
      <c r="B80" s="31"/>
      <c r="C80" s="24" t="s">
        <v>265</v>
      </c>
      <c r="D80" s="17">
        <v>4259</v>
      </c>
      <c r="E80" s="4">
        <v>4656.58437</v>
      </c>
      <c r="F80" s="5">
        <f t="shared" si="1"/>
        <v>109.33515778351723</v>
      </c>
    </row>
    <row r="81" spans="1:6" ht="22.5">
      <c r="A81" s="29" t="s">
        <v>138</v>
      </c>
      <c r="B81" s="29"/>
      <c r="C81" s="23" t="s">
        <v>139</v>
      </c>
      <c r="D81" s="1">
        <v>2500</v>
      </c>
      <c r="E81" s="2">
        <f>E82</f>
        <v>2582.09531</v>
      </c>
      <c r="F81" s="3">
        <f t="shared" si="1"/>
        <v>103.2838124</v>
      </c>
    </row>
    <row r="82" spans="1:6" ht="33.75">
      <c r="A82" s="31" t="s">
        <v>266</v>
      </c>
      <c r="B82" s="31"/>
      <c r="C82" s="24" t="s">
        <v>267</v>
      </c>
      <c r="D82" s="17">
        <v>2500</v>
      </c>
      <c r="E82" s="4">
        <v>2582.09531</v>
      </c>
      <c r="F82" s="5">
        <f t="shared" si="1"/>
        <v>103.2838124</v>
      </c>
    </row>
    <row r="83" spans="1:6" ht="78.75">
      <c r="A83" s="29" t="s">
        <v>140</v>
      </c>
      <c r="B83" s="29"/>
      <c r="C83" s="23" t="s">
        <v>141</v>
      </c>
      <c r="D83" s="1">
        <v>20155</v>
      </c>
      <c r="E83" s="8">
        <f>E84+E85</f>
        <v>22663.18764</v>
      </c>
      <c r="F83" s="3">
        <f t="shared" si="1"/>
        <v>112.44449337633341</v>
      </c>
    </row>
    <row r="84" spans="1:6" ht="45">
      <c r="A84" s="31" t="s">
        <v>142</v>
      </c>
      <c r="B84" s="31"/>
      <c r="C84" s="24" t="s">
        <v>143</v>
      </c>
      <c r="D84" s="17">
        <v>1345</v>
      </c>
      <c r="E84" s="4">
        <v>2417.02891</v>
      </c>
      <c r="F84" s="5">
        <f t="shared" si="1"/>
        <v>179.70475167286247</v>
      </c>
    </row>
    <row r="85" spans="1:6" ht="45">
      <c r="A85" s="31" t="s">
        <v>144</v>
      </c>
      <c r="B85" s="31"/>
      <c r="C85" s="24" t="s">
        <v>145</v>
      </c>
      <c r="D85" s="17">
        <v>18810</v>
      </c>
      <c r="E85" s="9">
        <v>20246.15873</v>
      </c>
      <c r="F85" s="5">
        <f t="shared" si="1"/>
        <v>107.63508096757045</v>
      </c>
    </row>
    <row r="86" spans="1:6" ht="12.75">
      <c r="A86" s="29" t="s">
        <v>146</v>
      </c>
      <c r="B86" s="29"/>
      <c r="C86" s="23" t="s">
        <v>147</v>
      </c>
      <c r="D86" s="1">
        <v>41040</v>
      </c>
      <c r="E86" s="2">
        <f>E87</f>
        <v>27618.70096</v>
      </c>
      <c r="F86" s="3">
        <f t="shared" si="1"/>
        <v>67.29702962962963</v>
      </c>
    </row>
    <row r="87" spans="1:6" ht="67.5">
      <c r="A87" s="31" t="s">
        <v>268</v>
      </c>
      <c r="B87" s="31"/>
      <c r="C87" s="24" t="s">
        <v>269</v>
      </c>
      <c r="D87" s="17">
        <v>41040</v>
      </c>
      <c r="E87" s="4">
        <v>27618.70096</v>
      </c>
      <c r="F87" s="5">
        <f t="shared" si="1"/>
        <v>67.29702962962963</v>
      </c>
    </row>
    <row r="88" spans="1:6" ht="78.75">
      <c r="A88" s="29" t="s">
        <v>270</v>
      </c>
      <c r="B88" s="29"/>
      <c r="C88" s="23" t="s">
        <v>271</v>
      </c>
      <c r="D88" s="1">
        <v>45270</v>
      </c>
      <c r="E88" s="2">
        <f>E89</f>
        <v>46962.2319</v>
      </c>
      <c r="F88" s="3">
        <f t="shared" si="1"/>
        <v>103.73808681245858</v>
      </c>
    </row>
    <row r="89" spans="1:6" ht="78.75">
      <c r="A89" s="31" t="s">
        <v>270</v>
      </c>
      <c r="B89" s="31"/>
      <c r="C89" s="24" t="s">
        <v>271</v>
      </c>
      <c r="D89" s="17">
        <v>45270</v>
      </c>
      <c r="E89" s="4">
        <v>46962.2319</v>
      </c>
      <c r="F89" s="5">
        <f t="shared" si="1"/>
        <v>103.73808681245858</v>
      </c>
    </row>
    <row r="90" spans="1:6" ht="12.75">
      <c r="A90" s="29" t="s">
        <v>148</v>
      </c>
      <c r="B90" s="29"/>
      <c r="C90" s="23" t="s">
        <v>149</v>
      </c>
      <c r="D90" s="1">
        <v>242563</v>
      </c>
      <c r="E90" s="2">
        <f>E91+E93+1.09033</f>
        <v>244047.69854</v>
      </c>
      <c r="F90" s="3">
        <f t="shared" si="1"/>
        <v>100.61208780399319</v>
      </c>
    </row>
    <row r="91" spans="1:6" ht="12.75">
      <c r="A91" s="29" t="s">
        <v>150</v>
      </c>
      <c r="B91" s="29"/>
      <c r="C91" s="23" t="s">
        <v>13</v>
      </c>
      <c r="D91" s="1">
        <v>242340</v>
      </c>
      <c r="E91" s="2">
        <f>E92</f>
        <v>243848.26136</v>
      </c>
      <c r="F91" s="3">
        <f t="shared" si="1"/>
        <v>100.62237408599488</v>
      </c>
    </row>
    <row r="92" spans="1:6" ht="12.75">
      <c r="A92" s="31" t="s">
        <v>151</v>
      </c>
      <c r="B92" s="31"/>
      <c r="C92" s="24" t="s">
        <v>152</v>
      </c>
      <c r="D92" s="17">
        <v>242340</v>
      </c>
      <c r="E92" s="4">
        <v>243848.26136</v>
      </c>
      <c r="F92" s="5">
        <f t="shared" si="1"/>
        <v>100.62237408599488</v>
      </c>
    </row>
    <row r="93" spans="1:6" ht="12.75">
      <c r="A93" s="29" t="s">
        <v>153</v>
      </c>
      <c r="B93" s="29"/>
      <c r="C93" s="23" t="s">
        <v>154</v>
      </c>
      <c r="D93" s="1">
        <v>223</v>
      </c>
      <c r="E93" s="2">
        <f>E94</f>
        <v>198.34685</v>
      </c>
      <c r="F93" s="3">
        <f t="shared" si="1"/>
        <v>88.94477578475336</v>
      </c>
    </row>
    <row r="94" spans="1:6" ht="12.75">
      <c r="A94" s="31" t="s">
        <v>155</v>
      </c>
      <c r="B94" s="31"/>
      <c r="C94" s="24" t="s">
        <v>156</v>
      </c>
      <c r="D94" s="17">
        <v>223</v>
      </c>
      <c r="E94" s="4">
        <v>198.34685</v>
      </c>
      <c r="F94" s="5">
        <f t="shared" si="1"/>
        <v>88.94477578475336</v>
      </c>
    </row>
    <row r="95" spans="1:6" ht="12.75">
      <c r="A95" s="29" t="s">
        <v>157</v>
      </c>
      <c r="B95" s="29"/>
      <c r="C95" s="23" t="s">
        <v>1</v>
      </c>
      <c r="D95" s="1">
        <v>11305874.858690001</v>
      </c>
      <c r="E95" s="2">
        <f>E96+E156+(-13138.49756)</f>
        <v>10908992.776940001</v>
      </c>
      <c r="F95" s="3">
        <f t="shared" si="1"/>
        <v>96.48959424449188</v>
      </c>
    </row>
    <row r="96" spans="1:6" ht="22.5">
      <c r="A96" s="29" t="s">
        <v>158</v>
      </c>
      <c r="B96" s="29"/>
      <c r="C96" s="23" t="s">
        <v>14</v>
      </c>
      <c r="D96" s="1">
        <v>11303381.858690001</v>
      </c>
      <c r="E96" s="2">
        <f>E97+E101+E129+E148</f>
        <v>10919638.06636</v>
      </c>
      <c r="F96" s="3">
        <f t="shared" si="1"/>
        <v>96.6050532740785</v>
      </c>
    </row>
    <row r="97" spans="1:6" ht="12.75">
      <c r="A97" s="29" t="s">
        <v>159</v>
      </c>
      <c r="B97" s="29"/>
      <c r="C97" s="23" t="s">
        <v>15</v>
      </c>
      <c r="D97" s="1">
        <v>82208.42</v>
      </c>
      <c r="E97" s="2">
        <f>SUM(E98:E100)</f>
        <v>152208.42</v>
      </c>
      <c r="F97" s="3">
        <f t="shared" si="1"/>
        <v>185.14942873248265</v>
      </c>
    </row>
    <row r="98" spans="1:6" ht="22.5">
      <c r="A98" s="31" t="s">
        <v>272</v>
      </c>
      <c r="B98" s="31"/>
      <c r="C98" s="24" t="s">
        <v>273</v>
      </c>
      <c r="D98" s="17">
        <v>5015.6</v>
      </c>
      <c r="E98" s="4">
        <v>5015.6</v>
      </c>
      <c r="F98" s="5">
        <f t="shared" si="1"/>
        <v>100</v>
      </c>
    </row>
    <row r="99" spans="1:6" ht="45">
      <c r="A99" s="31" t="s">
        <v>274</v>
      </c>
      <c r="B99" s="31"/>
      <c r="C99" s="24" t="s">
        <v>275</v>
      </c>
      <c r="D99" s="17">
        <v>64569</v>
      </c>
      <c r="E99" s="4">
        <v>64569</v>
      </c>
      <c r="F99" s="5">
        <f t="shared" si="1"/>
        <v>99.99999999999999</v>
      </c>
    </row>
    <row r="100" spans="1:6" ht="12.75">
      <c r="A100" s="31" t="s">
        <v>276</v>
      </c>
      <c r="B100" s="31"/>
      <c r="C100" s="24" t="s">
        <v>277</v>
      </c>
      <c r="D100" s="17">
        <v>12623.82</v>
      </c>
      <c r="E100" s="4">
        <v>82623.82</v>
      </c>
      <c r="F100" s="5">
        <f t="shared" si="1"/>
        <v>654.507272758959</v>
      </c>
    </row>
    <row r="101" spans="1:6" ht="22.5">
      <c r="A101" s="29" t="s">
        <v>160</v>
      </c>
      <c r="B101" s="29"/>
      <c r="C101" s="23" t="s">
        <v>16</v>
      </c>
      <c r="D101" s="1">
        <v>5362020.70201</v>
      </c>
      <c r="E101" s="2">
        <f>SUM(E102:E128)</f>
        <v>4956793.39792</v>
      </c>
      <c r="F101" s="3">
        <f t="shared" si="1"/>
        <v>92.44263820283095</v>
      </c>
    </row>
    <row r="102" spans="1:6" ht="22.5">
      <c r="A102" s="31" t="s">
        <v>161</v>
      </c>
      <c r="B102" s="31"/>
      <c r="C102" s="24" t="s">
        <v>162</v>
      </c>
      <c r="D102" s="17">
        <v>3071484.91</v>
      </c>
      <c r="E102" s="4">
        <v>3064423.47072</v>
      </c>
      <c r="F102" s="5">
        <f t="shared" si="1"/>
        <v>99.77009689166924</v>
      </c>
    </row>
    <row r="103" spans="1:6" ht="56.25">
      <c r="A103" s="31" t="s">
        <v>163</v>
      </c>
      <c r="B103" s="31"/>
      <c r="C103" s="24" t="s">
        <v>164</v>
      </c>
      <c r="D103" s="17">
        <v>318394</v>
      </c>
      <c r="E103" s="4">
        <v>220083.19769</v>
      </c>
      <c r="F103" s="5">
        <f t="shared" si="1"/>
        <v>69.12290988209577</v>
      </c>
    </row>
    <row r="104" spans="1:6" ht="33.75">
      <c r="A104" s="31" t="s">
        <v>165</v>
      </c>
      <c r="B104" s="31"/>
      <c r="C104" s="24" t="s">
        <v>166</v>
      </c>
      <c r="D104" s="17">
        <v>200043.94668</v>
      </c>
      <c r="E104" s="4">
        <v>197663.57721</v>
      </c>
      <c r="F104" s="5">
        <f t="shared" si="1"/>
        <v>98.81007673088565</v>
      </c>
    </row>
    <row r="105" spans="1:6" ht="33.75">
      <c r="A105" s="31" t="s">
        <v>167</v>
      </c>
      <c r="B105" s="31"/>
      <c r="C105" s="24" t="s">
        <v>168</v>
      </c>
      <c r="D105" s="17">
        <v>37630.8</v>
      </c>
      <c r="E105" s="4">
        <v>37630.8</v>
      </c>
      <c r="F105" s="5">
        <f t="shared" si="1"/>
        <v>100</v>
      </c>
    </row>
    <row r="106" spans="1:6" ht="22.5">
      <c r="A106" s="31" t="s">
        <v>169</v>
      </c>
      <c r="B106" s="31"/>
      <c r="C106" s="24" t="s">
        <v>170</v>
      </c>
      <c r="D106" s="17">
        <v>19101.1</v>
      </c>
      <c r="E106" s="4">
        <v>19100.97803</v>
      </c>
      <c r="F106" s="5">
        <f t="shared" si="1"/>
        <v>99.99936145038767</v>
      </c>
    </row>
    <row r="107" spans="1:6" ht="12.75">
      <c r="A107" s="31" t="s">
        <v>171</v>
      </c>
      <c r="B107" s="31"/>
      <c r="C107" s="24" t="s">
        <v>172</v>
      </c>
      <c r="D107" s="17">
        <v>6762.97992</v>
      </c>
      <c r="E107" s="4">
        <v>6762.97992</v>
      </c>
      <c r="F107" s="5">
        <f t="shared" si="1"/>
        <v>100</v>
      </c>
    </row>
    <row r="108" spans="1:6" ht="45">
      <c r="A108" s="31" t="s">
        <v>278</v>
      </c>
      <c r="B108" s="31"/>
      <c r="C108" s="24" t="s">
        <v>279</v>
      </c>
      <c r="D108" s="17">
        <v>54.6</v>
      </c>
      <c r="E108" s="4">
        <v>54.5297</v>
      </c>
      <c r="F108" s="5">
        <f t="shared" si="1"/>
        <v>99.8712454212454</v>
      </c>
    </row>
    <row r="109" spans="1:6" ht="45">
      <c r="A109" s="31" t="s">
        <v>173</v>
      </c>
      <c r="B109" s="31"/>
      <c r="C109" s="24" t="s">
        <v>174</v>
      </c>
      <c r="D109" s="17">
        <v>31352</v>
      </c>
      <c r="E109" s="4">
        <v>29506.333</v>
      </c>
      <c r="F109" s="5">
        <f t="shared" si="1"/>
        <v>94.11308050523093</v>
      </c>
    </row>
    <row r="110" spans="1:6" ht="56.25">
      <c r="A110" s="31" t="s">
        <v>175</v>
      </c>
      <c r="B110" s="31"/>
      <c r="C110" s="24" t="s">
        <v>176</v>
      </c>
      <c r="D110" s="17">
        <v>79980</v>
      </c>
      <c r="E110" s="4">
        <v>79979.67578</v>
      </c>
      <c r="F110" s="5">
        <f t="shared" si="1"/>
        <v>99.99959462365592</v>
      </c>
    </row>
    <row r="111" spans="1:6" ht="22.5">
      <c r="A111" s="31" t="s">
        <v>177</v>
      </c>
      <c r="B111" s="31"/>
      <c r="C111" s="24" t="s">
        <v>178</v>
      </c>
      <c r="D111" s="17">
        <v>14363</v>
      </c>
      <c r="E111" s="4">
        <v>14363</v>
      </c>
      <c r="F111" s="5">
        <f t="shared" si="1"/>
        <v>100</v>
      </c>
    </row>
    <row r="112" spans="1:6" ht="45">
      <c r="A112" s="31" t="s">
        <v>179</v>
      </c>
      <c r="B112" s="31"/>
      <c r="C112" s="24" t="s">
        <v>180</v>
      </c>
      <c r="D112" s="17">
        <v>28912</v>
      </c>
      <c r="E112" s="4">
        <v>28912</v>
      </c>
      <c r="F112" s="5">
        <f t="shared" si="1"/>
        <v>100</v>
      </c>
    </row>
    <row r="113" spans="1:6" ht="33.75">
      <c r="A113" s="31" t="s">
        <v>181</v>
      </c>
      <c r="B113" s="31"/>
      <c r="C113" s="24" t="s">
        <v>182</v>
      </c>
      <c r="D113" s="17">
        <v>36271</v>
      </c>
      <c r="E113" s="4">
        <v>35715.92866</v>
      </c>
      <c r="F113" s="5">
        <f t="shared" si="1"/>
        <v>98.46965526177938</v>
      </c>
    </row>
    <row r="114" spans="1:6" ht="33.75">
      <c r="A114" s="31" t="s">
        <v>183</v>
      </c>
      <c r="B114" s="31"/>
      <c r="C114" s="24" t="s">
        <v>184</v>
      </c>
      <c r="D114" s="17">
        <v>488299.16541</v>
      </c>
      <c r="E114" s="4">
        <v>488299.16541</v>
      </c>
      <c r="F114" s="5">
        <f t="shared" si="1"/>
        <v>100</v>
      </c>
    </row>
    <row r="115" spans="1:6" ht="33.75">
      <c r="A115" s="31" t="s">
        <v>280</v>
      </c>
      <c r="B115" s="31"/>
      <c r="C115" s="24" t="s">
        <v>281</v>
      </c>
      <c r="D115" s="17">
        <v>6359.04</v>
      </c>
      <c r="E115" s="4">
        <v>6359.04</v>
      </c>
      <c r="F115" s="5">
        <f t="shared" si="1"/>
        <v>100</v>
      </c>
    </row>
    <row r="116" spans="1:6" ht="67.5">
      <c r="A116" s="31" t="s">
        <v>282</v>
      </c>
      <c r="B116" s="31"/>
      <c r="C116" s="24" t="s">
        <v>283</v>
      </c>
      <c r="D116" s="17">
        <v>2775.9</v>
      </c>
      <c r="E116" s="4">
        <v>2763.74363</v>
      </c>
      <c r="F116" s="5">
        <f t="shared" si="1"/>
        <v>99.5620746424583</v>
      </c>
    </row>
    <row r="117" spans="1:6" ht="22.5">
      <c r="A117" s="31" t="s">
        <v>185</v>
      </c>
      <c r="B117" s="31"/>
      <c r="C117" s="24" t="s">
        <v>186</v>
      </c>
      <c r="D117" s="17">
        <v>4697</v>
      </c>
      <c r="E117" s="4">
        <v>4697</v>
      </c>
      <c r="F117" s="5">
        <f t="shared" si="1"/>
        <v>100</v>
      </c>
    </row>
    <row r="118" spans="1:6" ht="22.5">
      <c r="A118" s="31" t="s">
        <v>187</v>
      </c>
      <c r="B118" s="31"/>
      <c r="C118" s="24" t="s">
        <v>188</v>
      </c>
      <c r="D118" s="17">
        <v>61799.69</v>
      </c>
      <c r="E118" s="4">
        <v>61799.69</v>
      </c>
      <c r="F118" s="5">
        <f t="shared" si="1"/>
        <v>100</v>
      </c>
    </row>
    <row r="119" spans="1:6" ht="33.75">
      <c r="A119" s="31" t="s">
        <v>189</v>
      </c>
      <c r="B119" s="31"/>
      <c r="C119" s="24" t="s">
        <v>190</v>
      </c>
      <c r="D119" s="17">
        <v>4996.85</v>
      </c>
      <c r="E119" s="4">
        <v>4996.85</v>
      </c>
      <c r="F119" s="5">
        <f t="shared" si="1"/>
        <v>100</v>
      </c>
    </row>
    <row r="120" spans="1:6" ht="33.75">
      <c r="A120" s="31" t="s">
        <v>191</v>
      </c>
      <c r="B120" s="31"/>
      <c r="C120" s="24" t="s">
        <v>192</v>
      </c>
      <c r="D120" s="17">
        <v>63045.05</v>
      </c>
      <c r="E120" s="4">
        <v>63045.04399</v>
      </c>
      <c r="F120" s="5">
        <f t="shared" si="1"/>
        <v>99.99999046713421</v>
      </c>
    </row>
    <row r="121" spans="1:6" ht="22.5">
      <c r="A121" s="31" t="s">
        <v>193</v>
      </c>
      <c r="B121" s="31"/>
      <c r="C121" s="24" t="s">
        <v>194</v>
      </c>
      <c r="D121" s="17">
        <v>22415.14</v>
      </c>
      <c r="E121" s="4">
        <v>22415.10102</v>
      </c>
      <c r="F121" s="5">
        <f t="shared" si="1"/>
        <v>99.99982609968083</v>
      </c>
    </row>
    <row r="122" spans="1:6" ht="33.75">
      <c r="A122" s="31" t="s">
        <v>195</v>
      </c>
      <c r="B122" s="31"/>
      <c r="C122" s="24" t="s">
        <v>196</v>
      </c>
      <c r="D122" s="17">
        <v>40700</v>
      </c>
      <c r="E122" s="4">
        <v>36730.50491</v>
      </c>
      <c r="F122" s="5">
        <f t="shared" si="1"/>
        <v>90.24694081081081</v>
      </c>
    </row>
    <row r="123" spans="1:6" ht="22.5">
      <c r="A123" s="31" t="s">
        <v>197</v>
      </c>
      <c r="B123" s="31"/>
      <c r="C123" s="24" t="s">
        <v>198</v>
      </c>
      <c r="D123" s="17">
        <v>2379</v>
      </c>
      <c r="E123" s="4">
        <v>2378.86462</v>
      </c>
      <c r="F123" s="5">
        <f t="shared" si="1"/>
        <v>99.99430937368642</v>
      </c>
    </row>
    <row r="124" spans="1:6" ht="33.75">
      <c r="A124" s="31" t="s">
        <v>284</v>
      </c>
      <c r="B124" s="31"/>
      <c r="C124" s="24" t="s">
        <v>285</v>
      </c>
      <c r="D124" s="17">
        <v>62953.1</v>
      </c>
      <c r="E124" s="4">
        <v>32032.30922</v>
      </c>
      <c r="F124" s="5">
        <f t="shared" si="1"/>
        <v>50.88281469856131</v>
      </c>
    </row>
    <row r="125" spans="1:6" ht="33.75">
      <c r="A125" s="31" t="s">
        <v>199</v>
      </c>
      <c r="B125" s="31"/>
      <c r="C125" s="24" t="s">
        <v>200</v>
      </c>
      <c r="D125" s="17">
        <v>13755.23</v>
      </c>
      <c r="E125" s="4">
        <v>12224.24109</v>
      </c>
      <c r="F125" s="5">
        <f t="shared" si="1"/>
        <v>88.86976873523743</v>
      </c>
    </row>
    <row r="126" spans="1:6" ht="22.5">
      <c r="A126" s="31" t="s">
        <v>286</v>
      </c>
      <c r="B126" s="31"/>
      <c r="C126" s="24" t="s">
        <v>287</v>
      </c>
      <c r="D126" s="17">
        <v>27364.03</v>
      </c>
      <c r="E126" s="4">
        <v>0</v>
      </c>
      <c r="F126" s="5">
        <f t="shared" si="1"/>
        <v>0</v>
      </c>
    </row>
    <row r="127" spans="1:6" ht="22.5">
      <c r="A127" s="31" t="s">
        <v>288</v>
      </c>
      <c r="B127" s="31"/>
      <c r="C127" s="24" t="s">
        <v>289</v>
      </c>
      <c r="D127" s="17">
        <v>713041.17</v>
      </c>
      <c r="E127" s="4">
        <v>481765.37332</v>
      </c>
      <c r="F127" s="5">
        <f t="shared" si="1"/>
        <v>67.56487473507315</v>
      </c>
    </row>
    <row r="128" spans="1:6" ht="12.75">
      <c r="A128" s="31" t="s">
        <v>290</v>
      </c>
      <c r="B128" s="31"/>
      <c r="C128" s="24" t="s">
        <v>291</v>
      </c>
      <c r="D128" s="17">
        <v>3090</v>
      </c>
      <c r="E128" s="4">
        <v>3090</v>
      </c>
      <c r="F128" s="5">
        <f t="shared" si="1"/>
        <v>100</v>
      </c>
    </row>
    <row r="129" spans="1:6" ht="12.75">
      <c r="A129" s="29" t="s">
        <v>201</v>
      </c>
      <c r="B129" s="29"/>
      <c r="C129" s="23" t="s">
        <v>17</v>
      </c>
      <c r="D129" s="1">
        <v>5710768.07</v>
      </c>
      <c r="E129" s="2">
        <f>SUM(E130:E147)</f>
        <v>5662251.5817599995</v>
      </c>
      <c r="F129" s="3">
        <f t="shared" si="1"/>
        <v>99.15043847613302</v>
      </c>
    </row>
    <row r="130" spans="1:6" ht="56.25">
      <c r="A130" s="31" t="s">
        <v>202</v>
      </c>
      <c r="B130" s="31"/>
      <c r="C130" s="24" t="s">
        <v>203</v>
      </c>
      <c r="D130" s="17">
        <v>6138</v>
      </c>
      <c r="E130" s="4">
        <v>6138</v>
      </c>
      <c r="F130" s="5">
        <f t="shared" si="1"/>
        <v>100</v>
      </c>
    </row>
    <row r="131" spans="1:6" ht="56.25">
      <c r="A131" s="31" t="s">
        <v>204</v>
      </c>
      <c r="B131" s="31"/>
      <c r="C131" s="24" t="s">
        <v>205</v>
      </c>
      <c r="D131" s="17">
        <v>13909</v>
      </c>
      <c r="E131" s="4">
        <v>13908.99996</v>
      </c>
      <c r="F131" s="5">
        <f t="shared" si="1"/>
        <v>99.99999971241641</v>
      </c>
    </row>
    <row r="132" spans="1:6" ht="78.75">
      <c r="A132" s="31" t="s">
        <v>206</v>
      </c>
      <c r="B132" s="31"/>
      <c r="C132" s="24" t="s">
        <v>207</v>
      </c>
      <c r="D132" s="17">
        <v>7905.71</v>
      </c>
      <c r="E132" s="4">
        <v>7905.71</v>
      </c>
      <c r="F132" s="5">
        <f t="shared" si="1"/>
        <v>100</v>
      </c>
    </row>
    <row r="133" spans="1:6" ht="56.25">
      <c r="A133" s="31" t="s">
        <v>208</v>
      </c>
      <c r="B133" s="31"/>
      <c r="C133" s="24" t="s">
        <v>209</v>
      </c>
      <c r="D133" s="17">
        <v>3527</v>
      </c>
      <c r="E133" s="4">
        <v>3527</v>
      </c>
      <c r="F133" s="5">
        <f t="shared" si="1"/>
        <v>99.99999999999999</v>
      </c>
    </row>
    <row r="134" spans="1:6" ht="67.5">
      <c r="A134" s="31" t="s">
        <v>210</v>
      </c>
      <c r="B134" s="31"/>
      <c r="C134" s="24" t="s">
        <v>211</v>
      </c>
      <c r="D134" s="17">
        <v>2688</v>
      </c>
      <c r="E134" s="4">
        <v>2005.01576</v>
      </c>
      <c r="F134" s="5">
        <f t="shared" si="1"/>
        <v>74.59136011904762</v>
      </c>
    </row>
    <row r="135" spans="1:6" ht="123.75">
      <c r="A135" s="31" t="s">
        <v>212</v>
      </c>
      <c r="B135" s="31"/>
      <c r="C135" s="24" t="s">
        <v>213</v>
      </c>
      <c r="D135" s="17">
        <v>498</v>
      </c>
      <c r="E135" s="4">
        <v>498</v>
      </c>
      <c r="F135" s="5">
        <f aca="true" t="shared" si="2" ref="F135:F160">E135/D135%</f>
        <v>99.99999999999999</v>
      </c>
    </row>
    <row r="136" spans="1:6" ht="45">
      <c r="A136" s="31" t="s">
        <v>214</v>
      </c>
      <c r="B136" s="31"/>
      <c r="C136" s="24" t="s">
        <v>215</v>
      </c>
      <c r="D136" s="17">
        <v>1584</v>
      </c>
      <c r="E136" s="4">
        <v>1584</v>
      </c>
      <c r="F136" s="5">
        <f t="shared" si="2"/>
        <v>100</v>
      </c>
    </row>
    <row r="137" spans="1:6" ht="45">
      <c r="A137" s="31" t="s">
        <v>216</v>
      </c>
      <c r="B137" s="31"/>
      <c r="C137" s="24" t="s">
        <v>217</v>
      </c>
      <c r="D137" s="17">
        <v>10827</v>
      </c>
      <c r="E137" s="4">
        <v>10827</v>
      </c>
      <c r="F137" s="5">
        <f t="shared" si="2"/>
        <v>100</v>
      </c>
    </row>
    <row r="138" spans="1:6" ht="112.5">
      <c r="A138" s="31" t="s">
        <v>218</v>
      </c>
      <c r="B138" s="31"/>
      <c r="C138" s="24" t="s">
        <v>219</v>
      </c>
      <c r="D138" s="17">
        <v>2987</v>
      </c>
      <c r="E138" s="4">
        <v>2987</v>
      </c>
      <c r="F138" s="5">
        <f t="shared" si="2"/>
        <v>100</v>
      </c>
    </row>
    <row r="139" spans="1:6" ht="56.25">
      <c r="A139" s="31" t="s">
        <v>220</v>
      </c>
      <c r="B139" s="31"/>
      <c r="C139" s="24" t="s">
        <v>221</v>
      </c>
      <c r="D139" s="17">
        <v>1091</v>
      </c>
      <c r="E139" s="4">
        <v>1090.99984</v>
      </c>
      <c r="F139" s="5">
        <f t="shared" si="2"/>
        <v>99.99998533455545</v>
      </c>
    </row>
    <row r="140" spans="1:6" ht="45">
      <c r="A140" s="31" t="s">
        <v>222</v>
      </c>
      <c r="B140" s="31"/>
      <c r="C140" s="24" t="s">
        <v>223</v>
      </c>
      <c r="D140" s="17">
        <v>98958</v>
      </c>
      <c r="E140" s="4">
        <v>87567.48</v>
      </c>
      <c r="F140" s="5">
        <f t="shared" si="2"/>
        <v>88.48954101740131</v>
      </c>
    </row>
    <row r="141" spans="1:6" ht="45">
      <c r="A141" s="31" t="s">
        <v>224</v>
      </c>
      <c r="B141" s="31"/>
      <c r="C141" s="24" t="s">
        <v>225</v>
      </c>
      <c r="D141" s="17">
        <v>112193</v>
      </c>
      <c r="E141" s="4">
        <v>112185.80028</v>
      </c>
      <c r="F141" s="5">
        <f t="shared" si="2"/>
        <v>99.99358273689089</v>
      </c>
    </row>
    <row r="142" spans="1:6" ht="33.75">
      <c r="A142" s="31" t="s">
        <v>226</v>
      </c>
      <c r="B142" s="31"/>
      <c r="C142" s="24" t="s">
        <v>227</v>
      </c>
      <c r="D142" s="17">
        <v>314.96</v>
      </c>
      <c r="E142" s="4">
        <v>314.944</v>
      </c>
      <c r="F142" s="5">
        <f t="shared" si="2"/>
        <v>99.99491998983999</v>
      </c>
    </row>
    <row r="143" spans="1:6" ht="67.5">
      <c r="A143" s="31" t="s">
        <v>292</v>
      </c>
      <c r="B143" s="31"/>
      <c r="C143" s="24" t="s">
        <v>293</v>
      </c>
      <c r="D143" s="17">
        <v>5100</v>
      </c>
      <c r="E143" s="4">
        <v>4942.656</v>
      </c>
      <c r="F143" s="5">
        <f t="shared" si="2"/>
        <v>96.91482352941176</v>
      </c>
    </row>
    <row r="144" spans="1:6" ht="45">
      <c r="A144" s="31" t="s">
        <v>294</v>
      </c>
      <c r="B144" s="31"/>
      <c r="C144" s="24" t="s">
        <v>295</v>
      </c>
      <c r="D144" s="17">
        <v>10479.4</v>
      </c>
      <c r="E144" s="4">
        <v>10479.4</v>
      </c>
      <c r="F144" s="5">
        <f t="shared" si="2"/>
        <v>100</v>
      </c>
    </row>
    <row r="145" spans="1:6" ht="67.5">
      <c r="A145" s="31" t="s">
        <v>228</v>
      </c>
      <c r="B145" s="31"/>
      <c r="C145" s="24" t="s">
        <v>296</v>
      </c>
      <c r="D145" s="17">
        <v>113430</v>
      </c>
      <c r="E145" s="4">
        <v>113430</v>
      </c>
      <c r="F145" s="5">
        <f t="shared" si="2"/>
        <v>100</v>
      </c>
    </row>
    <row r="146" spans="1:6" ht="135">
      <c r="A146" s="31" t="s">
        <v>229</v>
      </c>
      <c r="B146" s="31"/>
      <c r="C146" s="24" t="s">
        <v>230</v>
      </c>
      <c r="D146" s="17">
        <v>4976093</v>
      </c>
      <c r="E146" s="4">
        <v>4940564.63992</v>
      </c>
      <c r="F146" s="5">
        <f t="shared" si="2"/>
        <v>99.28601896950077</v>
      </c>
    </row>
    <row r="147" spans="1:6" ht="168.75">
      <c r="A147" s="31" t="s">
        <v>231</v>
      </c>
      <c r="B147" s="31"/>
      <c r="C147" s="24" t="s">
        <v>232</v>
      </c>
      <c r="D147" s="17">
        <v>343045</v>
      </c>
      <c r="E147" s="4">
        <v>342294.936</v>
      </c>
      <c r="F147" s="5">
        <f t="shared" si="2"/>
        <v>99.78135113469078</v>
      </c>
    </row>
    <row r="148" spans="1:6" ht="12.75">
      <c r="A148" s="29" t="s">
        <v>233</v>
      </c>
      <c r="B148" s="29"/>
      <c r="C148" s="23" t="s">
        <v>18</v>
      </c>
      <c r="D148" s="1">
        <v>148384.66668</v>
      </c>
      <c r="E148" s="2">
        <f>SUM(E149:E155)</f>
        <v>148384.66668</v>
      </c>
      <c r="F148" s="3">
        <f t="shared" si="2"/>
        <v>100</v>
      </c>
    </row>
    <row r="149" spans="1:6" ht="45">
      <c r="A149" s="31" t="s">
        <v>297</v>
      </c>
      <c r="B149" s="31"/>
      <c r="C149" s="24" t="s">
        <v>298</v>
      </c>
      <c r="D149" s="17">
        <v>106000</v>
      </c>
      <c r="E149" s="4">
        <v>106000</v>
      </c>
      <c r="F149" s="5">
        <f t="shared" si="2"/>
        <v>100</v>
      </c>
    </row>
    <row r="150" spans="1:6" ht="22.5">
      <c r="A150" s="31" t="s">
        <v>299</v>
      </c>
      <c r="B150" s="31"/>
      <c r="C150" s="24" t="s">
        <v>300</v>
      </c>
      <c r="D150" s="17">
        <v>66.66668</v>
      </c>
      <c r="E150" s="4">
        <v>66.66668</v>
      </c>
      <c r="F150" s="5">
        <f t="shared" si="2"/>
        <v>100</v>
      </c>
    </row>
    <row r="151" spans="1:6" ht="56.25">
      <c r="A151" s="31" t="s">
        <v>234</v>
      </c>
      <c r="B151" s="31"/>
      <c r="C151" s="24" t="s">
        <v>235</v>
      </c>
      <c r="D151" s="17">
        <v>4161</v>
      </c>
      <c r="E151" s="4">
        <v>4161</v>
      </c>
      <c r="F151" s="5">
        <f t="shared" si="2"/>
        <v>100</v>
      </c>
    </row>
    <row r="152" spans="1:6" ht="45">
      <c r="A152" s="31" t="s">
        <v>236</v>
      </c>
      <c r="B152" s="31"/>
      <c r="C152" s="24" t="s">
        <v>301</v>
      </c>
      <c r="D152" s="17">
        <v>4500</v>
      </c>
      <c r="E152" s="4">
        <v>4500</v>
      </c>
      <c r="F152" s="5">
        <f t="shared" si="2"/>
        <v>100</v>
      </c>
    </row>
    <row r="153" spans="1:6" ht="33.75">
      <c r="A153" s="31" t="s">
        <v>237</v>
      </c>
      <c r="B153" s="31"/>
      <c r="C153" s="24" t="s">
        <v>302</v>
      </c>
      <c r="D153" s="17">
        <v>28580</v>
      </c>
      <c r="E153" s="4">
        <v>28580</v>
      </c>
      <c r="F153" s="5">
        <f t="shared" si="2"/>
        <v>100</v>
      </c>
    </row>
    <row r="154" spans="1:6" ht="33.75">
      <c r="A154" s="31" t="s">
        <v>238</v>
      </c>
      <c r="B154" s="31"/>
      <c r="C154" s="24" t="s">
        <v>303</v>
      </c>
      <c r="D154" s="17">
        <v>208</v>
      </c>
      <c r="E154" s="4">
        <v>208</v>
      </c>
      <c r="F154" s="5">
        <f t="shared" si="2"/>
        <v>100</v>
      </c>
    </row>
    <row r="155" spans="1:6" ht="45">
      <c r="A155" s="31" t="s">
        <v>304</v>
      </c>
      <c r="B155" s="31"/>
      <c r="C155" s="24" t="s">
        <v>305</v>
      </c>
      <c r="D155" s="17">
        <v>4869</v>
      </c>
      <c r="E155" s="6">
        <v>4869</v>
      </c>
      <c r="F155" s="5">
        <f t="shared" si="2"/>
        <v>100</v>
      </c>
    </row>
    <row r="156" spans="1:6" ht="45">
      <c r="A156" s="29" t="s">
        <v>239</v>
      </c>
      <c r="B156" s="29"/>
      <c r="C156" s="23" t="s">
        <v>240</v>
      </c>
      <c r="D156" s="1">
        <v>2493</v>
      </c>
      <c r="E156" s="1">
        <f>E157</f>
        <v>2493.20814</v>
      </c>
      <c r="F156" s="3">
        <f t="shared" si="2"/>
        <v>100.008348977136</v>
      </c>
    </row>
    <row r="157" spans="1:6" ht="56.25">
      <c r="A157" s="29" t="s">
        <v>241</v>
      </c>
      <c r="B157" s="29"/>
      <c r="C157" s="23" t="s">
        <v>242</v>
      </c>
      <c r="D157" s="1">
        <v>2493</v>
      </c>
      <c r="E157" s="10">
        <f>E158+E159</f>
        <v>2493.20814</v>
      </c>
      <c r="F157" s="3">
        <f t="shared" si="2"/>
        <v>100.008348977136</v>
      </c>
    </row>
    <row r="158" spans="1:6" ht="22.5">
      <c r="A158" s="31" t="s">
        <v>243</v>
      </c>
      <c r="B158" s="31"/>
      <c r="C158" s="24" t="s">
        <v>244</v>
      </c>
      <c r="D158" s="17">
        <v>985</v>
      </c>
      <c r="E158" s="19">
        <v>985.49426</v>
      </c>
      <c r="F158" s="5">
        <f t="shared" si="2"/>
        <v>100.05017868020306</v>
      </c>
    </row>
    <row r="159" spans="1:6" ht="22.5">
      <c r="A159" s="31" t="s">
        <v>245</v>
      </c>
      <c r="B159" s="31"/>
      <c r="C159" s="24" t="s">
        <v>246</v>
      </c>
      <c r="D159" s="17">
        <v>1508</v>
      </c>
      <c r="E159" s="17">
        <v>1507.71388</v>
      </c>
      <c r="F159" s="5">
        <f t="shared" si="2"/>
        <v>99.98102652519894</v>
      </c>
    </row>
    <row r="160" spans="1:6" ht="12.75">
      <c r="A160" s="33" t="s">
        <v>247</v>
      </c>
      <c r="B160" s="33"/>
      <c r="C160" s="33"/>
      <c r="D160" s="1">
        <v>23262923.858689997</v>
      </c>
      <c r="E160" s="1">
        <f>E95+E6</f>
        <v>23177749.75591</v>
      </c>
      <c r="F160" s="3">
        <f t="shared" si="2"/>
        <v>99.63386329552819</v>
      </c>
    </row>
    <row r="161" spans="1:6" ht="12.75">
      <c r="A161" s="20"/>
      <c r="B161" s="20"/>
      <c r="C161" s="20"/>
      <c r="D161" s="20"/>
      <c r="E161" s="20"/>
      <c r="F161" s="20"/>
    </row>
    <row r="162" spans="1:6" ht="12.75">
      <c r="A162" s="32" t="s">
        <v>248</v>
      </c>
      <c r="B162" s="32"/>
      <c r="C162" s="32"/>
      <c r="D162" s="21"/>
      <c r="E162" s="21"/>
      <c r="F162" s="22" t="s">
        <v>249</v>
      </c>
    </row>
  </sheetData>
  <sheetProtection/>
  <mergeCells count="159">
    <mergeCell ref="A162:C162"/>
    <mergeCell ref="A160:C160"/>
    <mergeCell ref="A157:B157"/>
    <mergeCell ref="A158:B158"/>
    <mergeCell ref="A159:B159"/>
    <mergeCell ref="A154:B154"/>
    <mergeCell ref="A155:B155"/>
    <mergeCell ref="A156:B156"/>
    <mergeCell ref="A151:B151"/>
    <mergeCell ref="A152:B152"/>
    <mergeCell ref="A153:B153"/>
    <mergeCell ref="A148:B148"/>
    <mergeCell ref="A149:B149"/>
    <mergeCell ref="A150:B150"/>
    <mergeCell ref="A145:B145"/>
    <mergeCell ref="A146:B146"/>
    <mergeCell ref="A147:B147"/>
    <mergeCell ref="A142:B142"/>
    <mergeCell ref="A143:B143"/>
    <mergeCell ref="A144:B144"/>
    <mergeCell ref="A139:B139"/>
    <mergeCell ref="A140:B140"/>
    <mergeCell ref="A141:B141"/>
    <mergeCell ref="A136:B136"/>
    <mergeCell ref="A137:B137"/>
    <mergeCell ref="A138:B138"/>
    <mergeCell ref="A133:B133"/>
    <mergeCell ref="A134:B134"/>
    <mergeCell ref="A135:B135"/>
    <mergeCell ref="A130:B130"/>
    <mergeCell ref="A131:B131"/>
    <mergeCell ref="A132:B132"/>
    <mergeCell ref="A127:B127"/>
    <mergeCell ref="A128:B128"/>
    <mergeCell ref="A129:B129"/>
    <mergeCell ref="A124:B124"/>
    <mergeCell ref="A125:B125"/>
    <mergeCell ref="A126:B126"/>
    <mergeCell ref="A121:B121"/>
    <mergeCell ref="A122:B122"/>
    <mergeCell ref="A123:B123"/>
    <mergeCell ref="A118:B118"/>
    <mergeCell ref="A119:B119"/>
    <mergeCell ref="A120:B120"/>
    <mergeCell ref="A115:B115"/>
    <mergeCell ref="A116:B116"/>
    <mergeCell ref="A117:B117"/>
    <mergeCell ref="A112:B112"/>
    <mergeCell ref="A113:B113"/>
    <mergeCell ref="A114:B114"/>
    <mergeCell ref="A109:B109"/>
    <mergeCell ref="A110:B110"/>
    <mergeCell ref="A111:B111"/>
    <mergeCell ref="A106:B106"/>
    <mergeCell ref="A107:B107"/>
    <mergeCell ref="A108:B108"/>
    <mergeCell ref="A103:B103"/>
    <mergeCell ref="A104:B104"/>
    <mergeCell ref="A105:B105"/>
    <mergeCell ref="A100:B100"/>
    <mergeCell ref="A101:B101"/>
    <mergeCell ref="A102:B102"/>
    <mergeCell ref="A97:B97"/>
    <mergeCell ref="A98:B98"/>
    <mergeCell ref="A99:B99"/>
    <mergeCell ref="A94:B94"/>
    <mergeCell ref="A95:B95"/>
    <mergeCell ref="A96:B96"/>
    <mergeCell ref="A91:B91"/>
    <mergeCell ref="A92:B92"/>
    <mergeCell ref="A93:B93"/>
    <mergeCell ref="A88:B88"/>
    <mergeCell ref="A89:B89"/>
    <mergeCell ref="A90:B90"/>
    <mergeCell ref="A85:B85"/>
    <mergeCell ref="A86:B86"/>
    <mergeCell ref="A87:B87"/>
    <mergeCell ref="A82:B82"/>
    <mergeCell ref="A83:B83"/>
    <mergeCell ref="A84:B84"/>
    <mergeCell ref="A79:B79"/>
    <mergeCell ref="A80:B80"/>
    <mergeCell ref="A81:B81"/>
    <mergeCell ref="A76:B76"/>
    <mergeCell ref="A77:B77"/>
    <mergeCell ref="A78:B78"/>
    <mergeCell ref="A73:B73"/>
    <mergeCell ref="A74:B74"/>
    <mergeCell ref="A75:B75"/>
    <mergeCell ref="A70:B70"/>
    <mergeCell ref="A71:B71"/>
    <mergeCell ref="A72:B72"/>
    <mergeCell ref="A67:B67"/>
    <mergeCell ref="A68:B68"/>
    <mergeCell ref="A69:B69"/>
    <mergeCell ref="A64:B64"/>
    <mergeCell ref="A65:B65"/>
    <mergeCell ref="A66:B66"/>
    <mergeCell ref="A61:B61"/>
    <mergeCell ref="A62:B62"/>
    <mergeCell ref="A63:B63"/>
    <mergeCell ref="A58:B58"/>
    <mergeCell ref="A59:B59"/>
    <mergeCell ref="A60:B60"/>
    <mergeCell ref="A55:B55"/>
    <mergeCell ref="A56:B56"/>
    <mergeCell ref="A57:B57"/>
    <mergeCell ref="A52:B52"/>
    <mergeCell ref="A53:B53"/>
    <mergeCell ref="A54:B54"/>
    <mergeCell ref="A49:B49"/>
    <mergeCell ref="A50:B50"/>
    <mergeCell ref="A51:B51"/>
    <mergeCell ref="A46:B46"/>
    <mergeCell ref="A47:B47"/>
    <mergeCell ref="A48:B48"/>
    <mergeCell ref="A43:B43"/>
    <mergeCell ref="A44:B44"/>
    <mergeCell ref="A45:B45"/>
    <mergeCell ref="A40:B40"/>
    <mergeCell ref="A41:B41"/>
    <mergeCell ref="A42:B42"/>
    <mergeCell ref="A37:B37"/>
    <mergeCell ref="A38:B38"/>
    <mergeCell ref="A39:B39"/>
    <mergeCell ref="A34:B34"/>
    <mergeCell ref="A35:B35"/>
    <mergeCell ref="A36:B36"/>
    <mergeCell ref="A31:B31"/>
    <mergeCell ref="A32:B32"/>
    <mergeCell ref="A33:B33"/>
    <mergeCell ref="A28:B28"/>
    <mergeCell ref="A29:B29"/>
    <mergeCell ref="A30:B30"/>
    <mergeCell ref="A25:B25"/>
    <mergeCell ref="A26:B26"/>
    <mergeCell ref="A27:B27"/>
    <mergeCell ref="A22:B22"/>
    <mergeCell ref="A23:B23"/>
    <mergeCell ref="A24:B24"/>
    <mergeCell ref="A19:B19"/>
    <mergeCell ref="A20:B20"/>
    <mergeCell ref="A21:B21"/>
    <mergeCell ref="A16:B16"/>
    <mergeCell ref="A17:B17"/>
    <mergeCell ref="A18:B18"/>
    <mergeCell ref="A13:B13"/>
    <mergeCell ref="A14:B14"/>
    <mergeCell ref="A15:B15"/>
    <mergeCell ref="A10:B10"/>
    <mergeCell ref="A11:B11"/>
    <mergeCell ref="A12:B12"/>
    <mergeCell ref="A7:B7"/>
    <mergeCell ref="A8:B8"/>
    <mergeCell ref="A9:B9"/>
    <mergeCell ref="A2:F2"/>
    <mergeCell ref="A4:B4"/>
    <mergeCell ref="A5:B5"/>
    <mergeCell ref="A6:B6"/>
  </mergeCells>
  <printOptions/>
  <pageMargins left="0.25" right="0.25" top="0.75" bottom="0.75" header="0.25" footer="0.25"/>
  <pageSetup fitToHeight="0" fitToWidth="1"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Чегодаева Анна Александровна</dc:creator>
  <cp:keywords/>
  <dc:description/>
  <cp:lastModifiedBy>Сапронова Наталья Геннадьевна</cp:lastModifiedBy>
  <cp:lastPrinted>2024-03-25T14:36:59Z</cp:lastPrinted>
  <dcterms:created xsi:type="dcterms:W3CDTF">2023-03-22T08:33:37Z</dcterms:created>
  <dcterms:modified xsi:type="dcterms:W3CDTF">2024-03-25T14:49:02Z</dcterms:modified>
  <cp:category/>
  <cp:version/>
  <cp:contentType/>
  <cp:contentStatus/>
</cp:coreProperties>
</file>